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645" activeTab="1"/>
  </bookViews>
  <sheets>
    <sheet name="Distances" sheetId="1" r:id="rId1"/>
    <sheet name="Results" sheetId="4" r:id="rId2"/>
    <sheet name="Charts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78" i="4" l="1"/>
  <c r="AO77" i="4"/>
  <c r="AO72" i="4"/>
  <c r="AO73" i="4"/>
  <c r="AO74" i="4"/>
  <c r="AO75" i="4"/>
  <c r="AO71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I4" i="4"/>
  <c r="AO4" i="4" s="1"/>
  <c r="AD15" i="4"/>
  <c r="AE15" i="4"/>
  <c r="AF15" i="4"/>
  <c r="AG15" i="4"/>
  <c r="AH15" i="4"/>
  <c r="AI15" i="4"/>
  <c r="AJ15" i="4"/>
  <c r="AK15" i="4"/>
  <c r="AL15" i="4"/>
  <c r="AM15" i="4"/>
  <c r="AD16" i="4"/>
  <c r="AE16" i="4"/>
  <c r="AF16" i="4"/>
  <c r="AG16" i="4"/>
  <c r="AH16" i="4"/>
  <c r="AI16" i="4"/>
  <c r="AJ16" i="4"/>
  <c r="AK16" i="4"/>
  <c r="AL16" i="4"/>
  <c r="AM16" i="4"/>
  <c r="AD17" i="4"/>
  <c r="AE17" i="4"/>
  <c r="AF17" i="4"/>
  <c r="AG17" i="4"/>
  <c r="AH17" i="4"/>
  <c r="AI17" i="4"/>
  <c r="AJ17" i="4"/>
  <c r="AK17" i="4"/>
  <c r="AL17" i="4"/>
  <c r="AM17" i="4"/>
  <c r="AD18" i="4"/>
  <c r="AE18" i="4"/>
  <c r="AF18" i="4"/>
  <c r="AG18" i="4"/>
  <c r="AH18" i="4"/>
  <c r="AI18" i="4"/>
  <c r="AJ18" i="4"/>
  <c r="AK18" i="4"/>
  <c r="AL18" i="4"/>
  <c r="AM18" i="4"/>
  <c r="AD19" i="4"/>
  <c r="AE19" i="4"/>
  <c r="AF19" i="4"/>
  <c r="AG19" i="4"/>
  <c r="AH19" i="4"/>
  <c r="AI19" i="4"/>
  <c r="AJ19" i="4"/>
  <c r="AK19" i="4"/>
  <c r="AL19" i="4"/>
  <c r="AM19" i="4"/>
  <c r="AD20" i="4"/>
  <c r="AE20" i="4"/>
  <c r="AF20" i="4"/>
  <c r="AG20" i="4"/>
  <c r="AH20" i="4"/>
  <c r="AI20" i="4"/>
  <c r="AJ20" i="4"/>
  <c r="AK20" i="4"/>
  <c r="AL20" i="4"/>
  <c r="AM20" i="4"/>
  <c r="AD21" i="4"/>
  <c r="AE21" i="4"/>
  <c r="AF21" i="4"/>
  <c r="AG21" i="4"/>
  <c r="AH21" i="4"/>
  <c r="AI21" i="4"/>
  <c r="AJ21" i="4"/>
  <c r="AK21" i="4"/>
  <c r="AL21" i="4"/>
  <c r="AM21" i="4"/>
  <c r="AD22" i="4"/>
  <c r="AE22" i="4"/>
  <c r="AF22" i="4"/>
  <c r="AG22" i="4"/>
  <c r="AH22" i="4"/>
  <c r="AI22" i="4"/>
  <c r="AJ22" i="4"/>
  <c r="AK22" i="4"/>
  <c r="AL22" i="4"/>
  <c r="AM22" i="4"/>
  <c r="AD23" i="4"/>
  <c r="AE23" i="4"/>
  <c r="AF23" i="4"/>
  <c r="AG23" i="4"/>
  <c r="AH23" i="4"/>
  <c r="AI23" i="4"/>
  <c r="AJ23" i="4"/>
  <c r="AK23" i="4"/>
  <c r="AL23" i="4"/>
  <c r="AM23" i="4"/>
  <c r="AD24" i="4"/>
  <c r="AE24" i="4"/>
  <c r="AF24" i="4"/>
  <c r="AG24" i="4"/>
  <c r="AH24" i="4"/>
  <c r="AI24" i="4"/>
  <c r="AJ24" i="4"/>
  <c r="AK24" i="4"/>
  <c r="AL24" i="4"/>
  <c r="AM24" i="4"/>
  <c r="AD25" i="4"/>
  <c r="AE25" i="4"/>
  <c r="AF25" i="4"/>
  <c r="AG25" i="4"/>
  <c r="AH25" i="4"/>
  <c r="AI25" i="4"/>
  <c r="AJ25" i="4"/>
  <c r="AK25" i="4"/>
  <c r="AL25" i="4"/>
  <c r="AM25" i="4"/>
  <c r="AD26" i="4"/>
  <c r="AE26" i="4"/>
  <c r="AF26" i="4"/>
  <c r="AG26" i="4"/>
  <c r="AH26" i="4"/>
  <c r="AI26" i="4"/>
  <c r="AJ26" i="4"/>
  <c r="AK26" i="4"/>
  <c r="AL26" i="4"/>
  <c r="AM26" i="4"/>
  <c r="AD27" i="4"/>
  <c r="AE27" i="4"/>
  <c r="AF27" i="4"/>
  <c r="AG27" i="4"/>
  <c r="AH27" i="4"/>
  <c r="AI27" i="4"/>
  <c r="AJ27" i="4"/>
  <c r="AK27" i="4"/>
  <c r="AL27" i="4"/>
  <c r="AM27" i="4"/>
  <c r="AD28" i="4"/>
  <c r="AE28" i="4"/>
  <c r="AF28" i="4"/>
  <c r="AG28" i="4"/>
  <c r="AH28" i="4"/>
  <c r="AI28" i="4"/>
  <c r="AJ28" i="4"/>
  <c r="AK28" i="4"/>
  <c r="AL28" i="4"/>
  <c r="AM28" i="4"/>
  <c r="AD29" i="4"/>
  <c r="AE29" i="4"/>
  <c r="AF29" i="4"/>
  <c r="AG29" i="4"/>
  <c r="AH29" i="4"/>
  <c r="AI29" i="4"/>
  <c r="AJ29" i="4"/>
  <c r="AK29" i="4"/>
  <c r="AL29" i="4"/>
  <c r="AM29" i="4"/>
  <c r="AD30" i="4"/>
  <c r="AE30" i="4"/>
  <c r="AF30" i="4"/>
  <c r="AG30" i="4"/>
  <c r="AH30" i="4"/>
  <c r="AI30" i="4"/>
  <c r="AJ30" i="4"/>
  <c r="AK30" i="4"/>
  <c r="AL30" i="4"/>
  <c r="AM30" i="4"/>
  <c r="AD31" i="4"/>
  <c r="AE31" i="4"/>
  <c r="AF31" i="4"/>
  <c r="AG31" i="4"/>
  <c r="AH31" i="4"/>
  <c r="AI31" i="4"/>
  <c r="AJ31" i="4"/>
  <c r="AK31" i="4"/>
  <c r="AL31" i="4"/>
  <c r="AM31" i="4"/>
  <c r="AD32" i="4"/>
  <c r="AE32" i="4"/>
  <c r="AF32" i="4"/>
  <c r="AG32" i="4"/>
  <c r="AH32" i="4"/>
  <c r="AI32" i="4"/>
  <c r="AJ32" i="4"/>
  <c r="AK32" i="4"/>
  <c r="AL32" i="4"/>
  <c r="AM32" i="4"/>
  <c r="AD33" i="4"/>
  <c r="AE33" i="4"/>
  <c r="AF33" i="4"/>
  <c r="AG33" i="4"/>
  <c r="AH33" i="4"/>
  <c r="AI33" i="4"/>
  <c r="AJ33" i="4"/>
  <c r="AK33" i="4"/>
  <c r="AL33" i="4"/>
  <c r="AM33" i="4"/>
  <c r="AD34" i="4"/>
  <c r="AE34" i="4"/>
  <c r="AF34" i="4"/>
  <c r="AG34" i="4"/>
  <c r="AH34" i="4"/>
  <c r="AI34" i="4"/>
  <c r="AJ34" i="4"/>
  <c r="AK34" i="4"/>
  <c r="AL34" i="4"/>
  <c r="AM34" i="4"/>
  <c r="AD35" i="4"/>
  <c r="AE35" i="4"/>
  <c r="AF35" i="4"/>
  <c r="AG35" i="4"/>
  <c r="AH35" i="4"/>
  <c r="AI35" i="4"/>
  <c r="AJ35" i="4"/>
  <c r="AK35" i="4"/>
  <c r="AL35" i="4"/>
  <c r="AM35" i="4"/>
  <c r="AD36" i="4"/>
  <c r="AE36" i="4"/>
  <c r="AF36" i="4"/>
  <c r="AG36" i="4"/>
  <c r="AH36" i="4"/>
  <c r="AI36" i="4"/>
  <c r="AJ36" i="4"/>
  <c r="AK36" i="4"/>
  <c r="AL36" i="4"/>
  <c r="AM36" i="4"/>
  <c r="AD37" i="4"/>
  <c r="AE37" i="4"/>
  <c r="AF37" i="4"/>
  <c r="AG37" i="4"/>
  <c r="AH37" i="4"/>
  <c r="AI37" i="4"/>
  <c r="AJ37" i="4"/>
  <c r="AK37" i="4"/>
  <c r="AL37" i="4"/>
  <c r="AM37" i="4"/>
  <c r="AD38" i="4"/>
  <c r="AE38" i="4"/>
  <c r="AF38" i="4"/>
  <c r="AG38" i="4"/>
  <c r="AH38" i="4"/>
  <c r="AI38" i="4"/>
  <c r="AJ38" i="4"/>
  <c r="AK38" i="4"/>
  <c r="AL38" i="4"/>
  <c r="AM38" i="4"/>
  <c r="AD39" i="4"/>
  <c r="AE39" i="4"/>
  <c r="AF39" i="4"/>
  <c r="AG39" i="4"/>
  <c r="AH39" i="4"/>
  <c r="AI39" i="4"/>
  <c r="AJ39" i="4"/>
  <c r="AK39" i="4"/>
  <c r="AL39" i="4"/>
  <c r="AM39" i="4"/>
  <c r="AD40" i="4"/>
  <c r="AE40" i="4"/>
  <c r="AF40" i="4"/>
  <c r="AG40" i="4"/>
  <c r="AH40" i="4"/>
  <c r="AI40" i="4"/>
  <c r="AJ40" i="4"/>
  <c r="AK40" i="4"/>
  <c r="AL40" i="4"/>
  <c r="AM40" i="4"/>
  <c r="AD41" i="4"/>
  <c r="AE41" i="4"/>
  <c r="AF41" i="4"/>
  <c r="AG41" i="4"/>
  <c r="AH41" i="4"/>
  <c r="AI41" i="4"/>
  <c r="AJ41" i="4"/>
  <c r="AK41" i="4"/>
  <c r="AL41" i="4"/>
  <c r="AM41" i="4"/>
  <c r="AD42" i="4"/>
  <c r="AE42" i="4"/>
  <c r="AF42" i="4"/>
  <c r="AG42" i="4"/>
  <c r="AH42" i="4"/>
  <c r="AI42" i="4"/>
  <c r="AJ42" i="4"/>
  <c r="AK42" i="4"/>
  <c r="AL42" i="4"/>
  <c r="AM42" i="4"/>
  <c r="AD43" i="4"/>
  <c r="AE43" i="4"/>
  <c r="AF43" i="4"/>
  <c r="AG43" i="4"/>
  <c r="AH43" i="4"/>
  <c r="AI43" i="4"/>
  <c r="AJ43" i="4"/>
  <c r="AK43" i="4"/>
  <c r="AL43" i="4"/>
  <c r="AM43" i="4"/>
  <c r="AD44" i="4"/>
  <c r="AE44" i="4"/>
  <c r="AF44" i="4"/>
  <c r="AG44" i="4"/>
  <c r="AH44" i="4"/>
  <c r="AI44" i="4"/>
  <c r="AJ44" i="4"/>
  <c r="AK44" i="4"/>
  <c r="AL44" i="4"/>
  <c r="AM44" i="4"/>
  <c r="AD45" i="4"/>
  <c r="AE45" i="4"/>
  <c r="AF45" i="4"/>
  <c r="AG45" i="4"/>
  <c r="AH45" i="4"/>
  <c r="AI45" i="4"/>
  <c r="AJ45" i="4"/>
  <c r="AK45" i="4"/>
  <c r="AL45" i="4"/>
  <c r="AM45" i="4"/>
  <c r="AD46" i="4"/>
  <c r="AE46" i="4"/>
  <c r="AF46" i="4"/>
  <c r="AG46" i="4"/>
  <c r="AH46" i="4"/>
  <c r="AI46" i="4"/>
  <c r="AJ46" i="4"/>
  <c r="AK46" i="4"/>
  <c r="AL46" i="4"/>
  <c r="AM46" i="4"/>
  <c r="AD47" i="4"/>
  <c r="AE47" i="4"/>
  <c r="AF47" i="4"/>
  <c r="AG47" i="4"/>
  <c r="AH47" i="4"/>
  <c r="AI47" i="4"/>
  <c r="AJ47" i="4"/>
  <c r="AK47" i="4"/>
  <c r="AL47" i="4"/>
  <c r="AM47" i="4"/>
  <c r="AD48" i="4"/>
  <c r="AE48" i="4"/>
  <c r="AF48" i="4"/>
  <c r="AG48" i="4"/>
  <c r="AH48" i="4"/>
  <c r="AI48" i="4"/>
  <c r="AJ48" i="4"/>
  <c r="AK48" i="4"/>
  <c r="AL48" i="4"/>
  <c r="AM48" i="4"/>
  <c r="AD49" i="4"/>
  <c r="AE49" i="4"/>
  <c r="AF49" i="4"/>
  <c r="AG49" i="4"/>
  <c r="AH49" i="4"/>
  <c r="AI49" i="4"/>
  <c r="AJ49" i="4"/>
  <c r="AK49" i="4"/>
  <c r="AL49" i="4"/>
  <c r="AM49" i="4"/>
  <c r="AD50" i="4"/>
  <c r="AE50" i="4"/>
  <c r="AF50" i="4"/>
  <c r="AG50" i="4"/>
  <c r="AH50" i="4"/>
  <c r="AI50" i="4"/>
  <c r="AJ50" i="4"/>
  <c r="AK50" i="4"/>
  <c r="AL50" i="4"/>
  <c r="AM50" i="4"/>
  <c r="AD51" i="4"/>
  <c r="AE51" i="4"/>
  <c r="AF51" i="4"/>
  <c r="AG51" i="4"/>
  <c r="AH51" i="4"/>
  <c r="AI51" i="4"/>
  <c r="AJ51" i="4"/>
  <c r="AK51" i="4"/>
  <c r="AL51" i="4"/>
  <c r="AM51" i="4"/>
  <c r="AD52" i="4"/>
  <c r="AE52" i="4"/>
  <c r="AF52" i="4"/>
  <c r="AG52" i="4"/>
  <c r="AH52" i="4"/>
  <c r="AI52" i="4"/>
  <c r="AJ52" i="4"/>
  <c r="AK52" i="4"/>
  <c r="AL52" i="4"/>
  <c r="AM52" i="4"/>
  <c r="AD53" i="4"/>
  <c r="AE53" i="4"/>
  <c r="AF53" i="4"/>
  <c r="AG53" i="4"/>
  <c r="AH53" i="4"/>
  <c r="AI53" i="4"/>
  <c r="AJ53" i="4"/>
  <c r="AK53" i="4"/>
  <c r="AL53" i="4"/>
  <c r="AM53" i="4"/>
  <c r="AD54" i="4"/>
  <c r="AE54" i="4"/>
  <c r="AF54" i="4"/>
  <c r="AG54" i="4"/>
  <c r="AH54" i="4"/>
  <c r="AI54" i="4"/>
  <c r="AJ54" i="4"/>
  <c r="AK54" i="4"/>
  <c r="AL54" i="4"/>
  <c r="AM54" i="4"/>
  <c r="AD55" i="4"/>
  <c r="AE55" i="4"/>
  <c r="AF55" i="4"/>
  <c r="AG55" i="4"/>
  <c r="AH55" i="4"/>
  <c r="AI55" i="4"/>
  <c r="AJ55" i="4"/>
  <c r="AK55" i="4"/>
  <c r="AL55" i="4"/>
  <c r="AM55" i="4"/>
  <c r="AD56" i="4"/>
  <c r="AE56" i="4"/>
  <c r="AF56" i="4"/>
  <c r="AG56" i="4"/>
  <c r="AH56" i="4"/>
  <c r="AI56" i="4"/>
  <c r="AJ56" i="4"/>
  <c r="AK56" i="4"/>
  <c r="AL56" i="4"/>
  <c r="AM56" i="4"/>
  <c r="AD57" i="4"/>
  <c r="AE57" i="4"/>
  <c r="AF57" i="4"/>
  <c r="AG57" i="4"/>
  <c r="AH57" i="4"/>
  <c r="AI57" i="4"/>
  <c r="AJ57" i="4"/>
  <c r="AK57" i="4"/>
  <c r="AL57" i="4"/>
  <c r="AM57" i="4"/>
  <c r="AD58" i="4"/>
  <c r="AE58" i="4"/>
  <c r="AF58" i="4"/>
  <c r="AG58" i="4"/>
  <c r="AH58" i="4"/>
  <c r="AI58" i="4"/>
  <c r="AJ58" i="4"/>
  <c r="AK58" i="4"/>
  <c r="AL58" i="4"/>
  <c r="AM58" i="4"/>
  <c r="AD59" i="4"/>
  <c r="AE59" i="4"/>
  <c r="AF59" i="4"/>
  <c r="AG59" i="4"/>
  <c r="AH59" i="4"/>
  <c r="AI59" i="4"/>
  <c r="AJ59" i="4"/>
  <c r="AK59" i="4"/>
  <c r="AL59" i="4"/>
  <c r="AM59" i="4"/>
  <c r="AD60" i="4"/>
  <c r="AE60" i="4"/>
  <c r="AF60" i="4"/>
  <c r="AG60" i="4"/>
  <c r="AH60" i="4"/>
  <c r="AI60" i="4"/>
  <c r="AJ60" i="4"/>
  <c r="AK60" i="4"/>
  <c r="AL60" i="4"/>
  <c r="AM60" i="4"/>
  <c r="AD61" i="4"/>
  <c r="AE61" i="4"/>
  <c r="AF61" i="4"/>
  <c r="AG61" i="4"/>
  <c r="AH61" i="4"/>
  <c r="AI61" i="4"/>
  <c r="AJ61" i="4"/>
  <c r="AK61" i="4"/>
  <c r="AL61" i="4"/>
  <c r="AM61" i="4"/>
  <c r="AD62" i="4"/>
  <c r="AE62" i="4"/>
  <c r="AF62" i="4"/>
  <c r="AG62" i="4"/>
  <c r="AH62" i="4"/>
  <c r="AI62" i="4"/>
  <c r="AJ62" i="4"/>
  <c r="AK62" i="4"/>
  <c r="AL62" i="4"/>
  <c r="AM62" i="4"/>
  <c r="AD63" i="4"/>
  <c r="AE63" i="4"/>
  <c r="AF63" i="4"/>
  <c r="AG63" i="4"/>
  <c r="AH63" i="4"/>
  <c r="AI63" i="4"/>
  <c r="AJ63" i="4"/>
  <c r="AK63" i="4"/>
  <c r="AL63" i="4"/>
  <c r="AM63" i="4"/>
  <c r="AD64" i="4"/>
  <c r="AE64" i="4"/>
  <c r="AF64" i="4"/>
  <c r="AG64" i="4"/>
  <c r="AH64" i="4"/>
  <c r="AI64" i="4"/>
  <c r="AJ64" i="4"/>
  <c r="AK64" i="4"/>
  <c r="AL64" i="4"/>
  <c r="AM64" i="4"/>
  <c r="AD65" i="4"/>
  <c r="AE65" i="4"/>
  <c r="AF65" i="4"/>
  <c r="AG65" i="4"/>
  <c r="AH65" i="4"/>
  <c r="AI65" i="4"/>
  <c r="AJ65" i="4"/>
  <c r="AK65" i="4"/>
  <c r="AL65" i="4"/>
  <c r="AM65" i="4"/>
  <c r="AD66" i="4"/>
  <c r="AE66" i="4"/>
  <c r="AF66" i="4"/>
  <c r="AG66" i="4"/>
  <c r="AH66" i="4"/>
  <c r="AI66" i="4"/>
  <c r="AJ66" i="4"/>
  <c r="AK66" i="4"/>
  <c r="AL66" i="4"/>
  <c r="AM66" i="4"/>
  <c r="AD67" i="4"/>
  <c r="AE67" i="4"/>
  <c r="AF67" i="4"/>
  <c r="AG67" i="4"/>
  <c r="AH67" i="4"/>
  <c r="AI67" i="4"/>
  <c r="AJ67" i="4"/>
  <c r="AK67" i="4"/>
  <c r="AL67" i="4"/>
  <c r="AM67" i="4"/>
  <c r="AD68" i="4"/>
  <c r="AE68" i="4"/>
  <c r="AF68" i="4"/>
  <c r="AG68" i="4"/>
  <c r="AH68" i="4"/>
  <c r="AI68" i="4"/>
  <c r="AJ68" i="4"/>
  <c r="AK68" i="4"/>
  <c r="AL68" i="4"/>
  <c r="AM68" i="4"/>
  <c r="AD69" i="4"/>
  <c r="AE69" i="4"/>
  <c r="AF69" i="4"/>
  <c r="AG69" i="4"/>
  <c r="AH69" i="4"/>
  <c r="AI69" i="4"/>
  <c r="AJ69" i="4"/>
  <c r="AK69" i="4"/>
  <c r="AL69" i="4"/>
  <c r="AM69" i="4"/>
  <c r="AD5" i="4"/>
  <c r="AE5" i="4"/>
  <c r="AF5" i="4"/>
  <c r="AG5" i="4"/>
  <c r="AH5" i="4"/>
  <c r="AI5" i="4"/>
  <c r="AJ5" i="4"/>
  <c r="AK5" i="4"/>
  <c r="AL5" i="4"/>
  <c r="AM5" i="4"/>
  <c r="AD6" i="4"/>
  <c r="AE6" i="4"/>
  <c r="AF6" i="4"/>
  <c r="AG6" i="4"/>
  <c r="AH6" i="4"/>
  <c r="AI6" i="4"/>
  <c r="AJ6" i="4"/>
  <c r="AK6" i="4"/>
  <c r="AL6" i="4"/>
  <c r="AM6" i="4"/>
  <c r="AD7" i="4"/>
  <c r="AE7" i="4"/>
  <c r="AF7" i="4"/>
  <c r="AG7" i="4"/>
  <c r="AH7" i="4"/>
  <c r="AI7" i="4"/>
  <c r="AJ7" i="4"/>
  <c r="AK7" i="4"/>
  <c r="AL7" i="4"/>
  <c r="AM7" i="4"/>
  <c r="AD8" i="4"/>
  <c r="AE8" i="4"/>
  <c r="AF8" i="4"/>
  <c r="AG8" i="4"/>
  <c r="AH8" i="4"/>
  <c r="AI8" i="4"/>
  <c r="AJ8" i="4"/>
  <c r="AK8" i="4"/>
  <c r="AL8" i="4"/>
  <c r="AM8" i="4"/>
  <c r="AD9" i="4"/>
  <c r="AE9" i="4"/>
  <c r="AF9" i="4"/>
  <c r="AG9" i="4"/>
  <c r="AH9" i="4"/>
  <c r="AI9" i="4"/>
  <c r="AJ9" i="4"/>
  <c r="AK9" i="4"/>
  <c r="AL9" i="4"/>
  <c r="AM9" i="4"/>
  <c r="AD10" i="4"/>
  <c r="AE10" i="4"/>
  <c r="AF10" i="4"/>
  <c r="AG10" i="4"/>
  <c r="AH10" i="4"/>
  <c r="AI10" i="4"/>
  <c r="AJ10" i="4"/>
  <c r="AK10" i="4"/>
  <c r="AL10" i="4"/>
  <c r="AM10" i="4"/>
  <c r="AD11" i="4"/>
  <c r="AE11" i="4"/>
  <c r="AF11" i="4"/>
  <c r="AG11" i="4"/>
  <c r="AH11" i="4"/>
  <c r="AI11" i="4"/>
  <c r="AJ11" i="4"/>
  <c r="AK11" i="4"/>
  <c r="AL11" i="4"/>
  <c r="AM11" i="4"/>
  <c r="AD12" i="4"/>
  <c r="AE12" i="4"/>
  <c r="AF12" i="4"/>
  <c r="AG12" i="4"/>
  <c r="AH12" i="4"/>
  <c r="AI12" i="4"/>
  <c r="AJ12" i="4"/>
  <c r="AK12" i="4"/>
  <c r="AL12" i="4"/>
  <c r="AM12" i="4"/>
  <c r="AD13" i="4"/>
  <c r="AE13" i="4"/>
  <c r="AF13" i="4"/>
  <c r="AG13" i="4"/>
  <c r="AH13" i="4"/>
  <c r="AI13" i="4"/>
  <c r="AJ13" i="4"/>
  <c r="AK13" i="4"/>
  <c r="AL13" i="4"/>
  <c r="AM13" i="4"/>
  <c r="AD14" i="4"/>
  <c r="AE14" i="4"/>
  <c r="AF14" i="4"/>
  <c r="AG14" i="4"/>
  <c r="AH14" i="4"/>
  <c r="AI14" i="4"/>
  <c r="AJ14" i="4"/>
  <c r="AK14" i="4"/>
  <c r="AL14" i="4"/>
  <c r="AM14" i="4"/>
  <c r="AE4" i="4"/>
  <c r="AF4" i="4"/>
  <c r="AG4" i="4"/>
  <c r="AH4" i="4"/>
  <c r="AJ4" i="4"/>
  <c r="AK4" i="4"/>
  <c r="AL4" i="4"/>
  <c r="AM4" i="4"/>
  <c r="AD4" i="4"/>
  <c r="X665" i="4"/>
  <c r="X5" i="4" l="1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4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E38" i="4" l="1"/>
  <c r="E37" i="4"/>
  <c r="E36" i="4"/>
  <c r="E35" i="4"/>
  <c r="N604" i="4" l="1"/>
  <c r="N652" i="4"/>
  <c r="M5" i="1"/>
  <c r="N5" i="4" s="1"/>
  <c r="M6" i="1"/>
  <c r="N6" i="4" s="1"/>
  <c r="M7" i="1"/>
  <c r="N205" i="4" s="1"/>
  <c r="M8" i="1"/>
  <c r="N206" i="4" s="1"/>
  <c r="M9" i="1"/>
  <c r="N141" i="4" s="1"/>
  <c r="M10" i="1"/>
  <c r="N142" i="4" s="1"/>
  <c r="M11" i="1"/>
  <c r="N77" i="4" s="1"/>
  <c r="M12" i="1"/>
  <c r="N78" i="4" s="1"/>
  <c r="M13" i="1"/>
  <c r="N13" i="4" s="1"/>
  <c r="M14" i="1"/>
  <c r="N14" i="4" s="1"/>
  <c r="M15" i="1"/>
  <c r="N213" i="4" s="1"/>
  <c r="M16" i="1"/>
  <c r="N214" i="4" s="1"/>
  <c r="M17" i="1"/>
  <c r="N149" i="4" s="1"/>
  <c r="M18" i="1"/>
  <c r="N150" i="4" s="1"/>
  <c r="M19" i="1"/>
  <c r="N85" i="4" s="1"/>
  <c r="M20" i="1"/>
  <c r="N86" i="4" s="1"/>
  <c r="M21" i="1"/>
  <c r="N21" i="4" s="1"/>
  <c r="M22" i="1"/>
  <c r="N22" i="4" s="1"/>
  <c r="M23" i="1"/>
  <c r="N221" i="4" s="1"/>
  <c r="M24" i="1"/>
  <c r="N222" i="4" s="1"/>
  <c r="M25" i="1"/>
  <c r="N157" i="4" s="1"/>
  <c r="M26" i="1"/>
  <c r="N158" i="4" s="1"/>
  <c r="M27" i="1"/>
  <c r="N93" i="4" s="1"/>
  <c r="M28" i="1"/>
  <c r="N94" i="4" s="1"/>
  <c r="M29" i="1"/>
  <c r="N29" i="4" s="1"/>
  <c r="M30" i="1"/>
  <c r="N30" i="4" s="1"/>
  <c r="M31" i="1"/>
  <c r="N229" i="4" s="1"/>
  <c r="M32" i="1"/>
  <c r="N230" i="4" s="1"/>
  <c r="M33" i="1"/>
  <c r="N165" i="4" s="1"/>
  <c r="M34" i="1"/>
  <c r="N166" i="4" s="1"/>
  <c r="M35" i="1"/>
  <c r="N101" i="4" s="1"/>
  <c r="M36" i="1"/>
  <c r="N102" i="4" s="1"/>
  <c r="M37" i="1"/>
  <c r="N37" i="4" s="1"/>
  <c r="M38" i="1"/>
  <c r="N38" i="4" s="1"/>
  <c r="M39" i="1"/>
  <c r="N237" i="4" s="1"/>
  <c r="M40" i="1"/>
  <c r="N238" i="4" s="1"/>
  <c r="M41" i="1"/>
  <c r="N173" i="4" s="1"/>
  <c r="M42" i="1"/>
  <c r="N174" i="4" s="1"/>
  <c r="M43" i="1"/>
  <c r="N109" i="4" s="1"/>
  <c r="M44" i="1"/>
  <c r="N110" i="4" s="1"/>
  <c r="M45" i="1"/>
  <c r="N45" i="4" s="1"/>
  <c r="M46" i="1"/>
  <c r="N46" i="4" s="1"/>
  <c r="M47" i="1"/>
  <c r="N245" i="4" s="1"/>
  <c r="M48" i="1"/>
  <c r="N246" i="4" s="1"/>
  <c r="M49" i="1"/>
  <c r="N181" i="4" s="1"/>
  <c r="M50" i="1"/>
  <c r="N182" i="4" s="1"/>
  <c r="M51" i="1"/>
  <c r="N117" i="4" s="1"/>
  <c r="M52" i="1"/>
  <c r="N118" i="4" s="1"/>
  <c r="M53" i="1"/>
  <c r="N53" i="4" s="1"/>
  <c r="M54" i="1"/>
  <c r="N54" i="4" s="1"/>
  <c r="M55" i="1"/>
  <c r="N253" i="4" s="1"/>
  <c r="M56" i="1"/>
  <c r="N254" i="4" s="1"/>
  <c r="M57" i="1"/>
  <c r="N189" i="4" s="1"/>
  <c r="M58" i="1"/>
  <c r="N190" i="4" s="1"/>
  <c r="M59" i="1"/>
  <c r="N125" i="4" s="1"/>
  <c r="M60" i="1"/>
  <c r="N126" i="4" s="1"/>
  <c r="M61" i="1"/>
  <c r="N61" i="4" s="1"/>
  <c r="M62" i="1"/>
  <c r="N62" i="4" s="1"/>
  <c r="M63" i="1"/>
  <c r="N261" i="4" s="1"/>
  <c r="M64" i="1"/>
  <c r="N262" i="4" s="1"/>
  <c r="M65" i="1"/>
  <c r="N197" i="4" s="1"/>
  <c r="M66" i="1"/>
  <c r="N198" i="4" s="1"/>
  <c r="M67" i="1"/>
  <c r="N133" i="4" s="1"/>
  <c r="M68" i="1"/>
  <c r="N134" i="4" s="1"/>
  <c r="M69" i="1"/>
  <c r="N69" i="4" s="1"/>
  <c r="M4" i="1"/>
  <c r="N70" i="4" s="1"/>
  <c r="N629" i="4" l="1"/>
  <c r="N605" i="4"/>
  <c r="N572" i="4"/>
  <c r="O572" i="4" s="1"/>
  <c r="N649" i="4"/>
  <c r="N628" i="4"/>
  <c r="N597" i="4"/>
  <c r="N565" i="4"/>
  <c r="O565" i="4" s="1"/>
  <c r="N662" i="4"/>
  <c r="O662" i="4" s="1"/>
  <c r="N645" i="4"/>
  <c r="N625" i="4"/>
  <c r="N596" i="4"/>
  <c r="Q596" i="4" s="1"/>
  <c r="N564" i="4"/>
  <c r="N661" i="4"/>
  <c r="N644" i="4"/>
  <c r="N621" i="4"/>
  <c r="P621" i="4" s="1"/>
  <c r="N589" i="4"/>
  <c r="O589" i="4" s="1"/>
  <c r="N557" i="4"/>
  <c r="N660" i="4"/>
  <c r="N641" i="4"/>
  <c r="Q641" i="4" s="1"/>
  <c r="N620" i="4"/>
  <c r="N588" i="4"/>
  <c r="N556" i="4"/>
  <c r="N657" i="4"/>
  <c r="O657" i="4" s="1"/>
  <c r="N637" i="4"/>
  <c r="O637" i="4" s="1"/>
  <c r="N613" i="4"/>
  <c r="N581" i="4"/>
  <c r="N549" i="4"/>
  <c r="O549" i="4" s="1"/>
  <c r="N654" i="4"/>
  <c r="N636" i="4"/>
  <c r="N612" i="4"/>
  <c r="N580" i="4"/>
  <c r="Q580" i="4" s="1"/>
  <c r="N548" i="4"/>
  <c r="O548" i="4" s="1"/>
  <c r="N653" i="4"/>
  <c r="N633" i="4"/>
  <c r="N573" i="4"/>
  <c r="O573" i="4" s="1"/>
  <c r="N540" i="4"/>
  <c r="N532" i="4"/>
  <c r="N524" i="4"/>
  <c r="N516" i="4"/>
  <c r="O516" i="4" s="1"/>
  <c r="N508" i="4"/>
  <c r="Q508" i="4" s="1"/>
  <c r="N500" i="4"/>
  <c r="N492" i="4"/>
  <c r="O492" i="4" s="1"/>
  <c r="N484" i="4"/>
  <c r="P484" i="4" s="1"/>
  <c r="N476" i="4"/>
  <c r="Q476" i="4" s="1"/>
  <c r="N468" i="4"/>
  <c r="N460" i="4"/>
  <c r="N452" i="4"/>
  <c r="O452" i="4" s="1"/>
  <c r="N444" i="4"/>
  <c r="O444" i="4" s="1"/>
  <c r="N436" i="4"/>
  <c r="N428" i="4"/>
  <c r="P428" i="4" s="1"/>
  <c r="N420" i="4"/>
  <c r="O420" i="4" s="1"/>
  <c r="N412" i="4"/>
  <c r="O412" i="4" s="1"/>
  <c r="N404" i="4"/>
  <c r="N396" i="4"/>
  <c r="N388" i="4"/>
  <c r="P388" i="4" s="1"/>
  <c r="N380" i="4"/>
  <c r="O380" i="4" s="1"/>
  <c r="N372" i="4"/>
  <c r="N364" i="4"/>
  <c r="O364" i="4" s="1"/>
  <c r="N356" i="4"/>
  <c r="O356" i="4" s="1"/>
  <c r="N348" i="4"/>
  <c r="O348" i="4" s="1"/>
  <c r="N340" i="4"/>
  <c r="N332" i="4"/>
  <c r="P332" i="4" s="1"/>
  <c r="N324" i="4"/>
  <c r="O324" i="4" s="1"/>
  <c r="N316" i="4"/>
  <c r="O316" i="4" s="1"/>
  <c r="N308" i="4"/>
  <c r="N300" i="4"/>
  <c r="Q300" i="4" s="1"/>
  <c r="N292" i="4"/>
  <c r="Q292" i="4" s="1"/>
  <c r="N284" i="4"/>
  <c r="P284" i="4" s="1"/>
  <c r="N276" i="4"/>
  <c r="N268" i="4"/>
  <c r="N260" i="4"/>
  <c r="O260" i="4" s="1"/>
  <c r="N252" i="4"/>
  <c r="O252" i="4" s="1"/>
  <c r="N244" i="4"/>
  <c r="N236" i="4"/>
  <c r="Q236" i="4" s="1"/>
  <c r="N228" i="4"/>
  <c r="O228" i="4" s="1"/>
  <c r="N220" i="4"/>
  <c r="Q220" i="4" s="1"/>
  <c r="N212" i="4"/>
  <c r="N204" i="4"/>
  <c r="N196" i="4"/>
  <c r="Q196" i="4" s="1"/>
  <c r="N188" i="4"/>
  <c r="O188" i="4" s="1"/>
  <c r="N180" i="4"/>
  <c r="N172" i="4"/>
  <c r="P172" i="4" s="1"/>
  <c r="N164" i="4"/>
  <c r="P164" i="4" s="1"/>
  <c r="N156" i="4"/>
  <c r="Q156" i="4" s="1"/>
  <c r="N148" i="4"/>
  <c r="N140" i="4"/>
  <c r="N132" i="4"/>
  <c r="Q132" i="4" s="1"/>
  <c r="N124" i="4"/>
  <c r="O124" i="4" s="1"/>
  <c r="N116" i="4"/>
  <c r="N108" i="4"/>
  <c r="P108" i="4" s="1"/>
  <c r="N100" i="4"/>
  <c r="O100" i="4" s="1"/>
  <c r="N92" i="4"/>
  <c r="Q92" i="4" s="1"/>
  <c r="N84" i="4"/>
  <c r="N76" i="4"/>
  <c r="N68" i="4"/>
  <c r="Q68" i="4" s="1"/>
  <c r="N60" i="4"/>
  <c r="Q60" i="4" s="1"/>
  <c r="N52" i="4"/>
  <c r="N44" i="4"/>
  <c r="P44" i="4" s="1"/>
  <c r="N36" i="4"/>
  <c r="Q36" i="4" s="1"/>
  <c r="N28" i="4"/>
  <c r="Q28" i="4" s="1"/>
  <c r="N20" i="4"/>
  <c r="N12" i="4"/>
  <c r="N659" i="4"/>
  <c r="Q659" i="4" s="1"/>
  <c r="N651" i="4"/>
  <c r="P651" i="4" s="1"/>
  <c r="N643" i="4"/>
  <c r="N635" i="4"/>
  <c r="O635" i="4" s="1"/>
  <c r="N627" i="4"/>
  <c r="Q627" i="4" s="1"/>
  <c r="N619" i="4"/>
  <c r="O619" i="4" s="1"/>
  <c r="N611" i="4"/>
  <c r="N603" i="4"/>
  <c r="N595" i="4"/>
  <c r="Q595" i="4" s="1"/>
  <c r="N587" i="4"/>
  <c r="P587" i="4" s="1"/>
  <c r="N579" i="4"/>
  <c r="N571" i="4"/>
  <c r="P571" i="4" s="1"/>
  <c r="N563" i="4"/>
  <c r="Q563" i="4" s="1"/>
  <c r="N555" i="4"/>
  <c r="O555" i="4" s="1"/>
  <c r="N547" i="4"/>
  <c r="N539" i="4"/>
  <c r="O539" i="4" s="1"/>
  <c r="N531" i="4"/>
  <c r="P531" i="4" s="1"/>
  <c r="N523" i="4"/>
  <c r="O523" i="4" s="1"/>
  <c r="N515" i="4"/>
  <c r="N507" i="4"/>
  <c r="Q507" i="4" s="1"/>
  <c r="N499" i="4"/>
  <c r="O499" i="4" s="1"/>
  <c r="N491" i="4"/>
  <c r="P491" i="4" s="1"/>
  <c r="N483" i="4"/>
  <c r="N475" i="4"/>
  <c r="N467" i="4"/>
  <c r="O467" i="4" s="1"/>
  <c r="N459" i="4"/>
  <c r="O459" i="4" s="1"/>
  <c r="N451" i="4"/>
  <c r="N443" i="4"/>
  <c r="Q443" i="4" s="1"/>
  <c r="N435" i="4"/>
  <c r="O435" i="4" s="1"/>
  <c r="N427" i="4"/>
  <c r="P427" i="4" s="1"/>
  <c r="N419" i="4"/>
  <c r="N411" i="4"/>
  <c r="O411" i="4" s="1"/>
  <c r="N403" i="4"/>
  <c r="O403" i="4" s="1"/>
  <c r="N395" i="4"/>
  <c r="O395" i="4" s="1"/>
  <c r="N387" i="4"/>
  <c r="N379" i="4"/>
  <c r="Q379" i="4" s="1"/>
  <c r="N371" i="4"/>
  <c r="Q371" i="4" s="1"/>
  <c r="N363" i="4"/>
  <c r="P363" i="4" s="1"/>
  <c r="N355" i="4"/>
  <c r="N347" i="4"/>
  <c r="O347" i="4" s="1"/>
  <c r="N339" i="4"/>
  <c r="P339" i="4" s="1"/>
  <c r="N331" i="4"/>
  <c r="O331" i="4" s="1"/>
  <c r="N323" i="4"/>
  <c r="N315" i="4"/>
  <c r="Q315" i="4" s="1"/>
  <c r="N307" i="4"/>
  <c r="O307" i="4" s="1"/>
  <c r="N299" i="4"/>
  <c r="P299" i="4" s="1"/>
  <c r="N291" i="4"/>
  <c r="N283" i="4"/>
  <c r="Q283" i="4" s="1"/>
  <c r="N275" i="4"/>
  <c r="Q275" i="4" s="1"/>
  <c r="N267" i="4"/>
  <c r="O267" i="4" s="1"/>
  <c r="N259" i="4"/>
  <c r="N251" i="4"/>
  <c r="Q251" i="4" s="1"/>
  <c r="N243" i="4"/>
  <c r="O243" i="4" s="1"/>
  <c r="N235" i="4"/>
  <c r="P235" i="4" s="1"/>
  <c r="N227" i="4"/>
  <c r="N219" i="4"/>
  <c r="N211" i="4"/>
  <c r="Q211" i="4" s="1"/>
  <c r="N203" i="4"/>
  <c r="P203" i="4" s="1"/>
  <c r="N195" i="4"/>
  <c r="N187" i="4"/>
  <c r="Q187" i="4" s="1"/>
  <c r="N179" i="4"/>
  <c r="O179" i="4" s="1"/>
  <c r="N171" i="4"/>
  <c r="P171" i="4" s="1"/>
  <c r="N163" i="4"/>
  <c r="N155" i="4"/>
  <c r="O155" i="4" s="1"/>
  <c r="N147" i="4"/>
  <c r="O147" i="4" s="1"/>
  <c r="N139" i="4"/>
  <c r="O139" i="4" s="1"/>
  <c r="N131" i="4"/>
  <c r="N123" i="4"/>
  <c r="Q123" i="4" s="1"/>
  <c r="N115" i="4"/>
  <c r="Q115" i="4" s="1"/>
  <c r="N107" i="4"/>
  <c r="P107" i="4" s="1"/>
  <c r="N99" i="4"/>
  <c r="N91" i="4"/>
  <c r="O91" i="4" s="1"/>
  <c r="N83" i="4"/>
  <c r="O83" i="4" s="1"/>
  <c r="N75" i="4"/>
  <c r="O75" i="4" s="1"/>
  <c r="N67" i="4"/>
  <c r="N59" i="4"/>
  <c r="Q59" i="4" s="1"/>
  <c r="N51" i="4"/>
  <c r="O51" i="4" s="1"/>
  <c r="N43" i="4"/>
  <c r="P43" i="4" s="1"/>
  <c r="N35" i="4"/>
  <c r="N27" i="4"/>
  <c r="O27" i="4" s="1"/>
  <c r="N19" i="4"/>
  <c r="O19" i="4" s="1"/>
  <c r="N11" i="4"/>
  <c r="O11" i="4" s="1"/>
  <c r="N658" i="4"/>
  <c r="N650" i="4"/>
  <c r="Q650" i="4" s="1"/>
  <c r="N642" i="4"/>
  <c r="O642" i="4" s="1"/>
  <c r="N634" i="4"/>
  <c r="P634" i="4" s="1"/>
  <c r="N626" i="4"/>
  <c r="N618" i="4"/>
  <c r="N610" i="4"/>
  <c r="O610" i="4" s="1"/>
  <c r="N602" i="4"/>
  <c r="O602" i="4" s="1"/>
  <c r="N594" i="4"/>
  <c r="N586" i="4"/>
  <c r="Q586" i="4" s="1"/>
  <c r="N578" i="4"/>
  <c r="O578" i="4" s="1"/>
  <c r="N570" i="4"/>
  <c r="P570" i="4" s="1"/>
  <c r="N562" i="4"/>
  <c r="N554" i="4"/>
  <c r="N546" i="4"/>
  <c r="P546" i="4" s="1"/>
  <c r="N538" i="4"/>
  <c r="O538" i="4" s="1"/>
  <c r="N530" i="4"/>
  <c r="N522" i="4"/>
  <c r="Q522" i="4" s="1"/>
  <c r="N514" i="4"/>
  <c r="O514" i="4" s="1"/>
  <c r="N506" i="4"/>
  <c r="P506" i="4" s="1"/>
  <c r="N498" i="4"/>
  <c r="N490" i="4"/>
  <c r="P490" i="4" s="1"/>
  <c r="N482" i="4"/>
  <c r="O482" i="4" s="1"/>
  <c r="N474" i="4"/>
  <c r="O474" i="4" s="1"/>
  <c r="N466" i="4"/>
  <c r="N458" i="4"/>
  <c r="Q458" i="4" s="1"/>
  <c r="N450" i="4"/>
  <c r="O450" i="4" s="1"/>
  <c r="N442" i="4"/>
  <c r="Q442" i="4" s="1"/>
  <c r="N434" i="4"/>
  <c r="N426" i="4"/>
  <c r="P426" i="4" s="1"/>
  <c r="N418" i="4"/>
  <c r="P418" i="4" s="1"/>
  <c r="N410" i="4"/>
  <c r="P410" i="4" s="1"/>
  <c r="N402" i="4"/>
  <c r="N394" i="4"/>
  <c r="O394" i="4" s="1"/>
  <c r="N386" i="4"/>
  <c r="O386" i="4" s="1"/>
  <c r="N378" i="4"/>
  <c r="Q378" i="4" s="1"/>
  <c r="N370" i="4"/>
  <c r="N362" i="4"/>
  <c r="O362" i="4" s="1"/>
  <c r="N354" i="4"/>
  <c r="P354" i="4" s="1"/>
  <c r="N346" i="4"/>
  <c r="P346" i="4" s="1"/>
  <c r="N338" i="4"/>
  <c r="N330" i="4"/>
  <c r="P330" i="4" s="1"/>
  <c r="N322" i="4"/>
  <c r="P322" i="4" s="1"/>
  <c r="N314" i="4"/>
  <c r="P314" i="4" s="1"/>
  <c r="N306" i="4"/>
  <c r="N298" i="4"/>
  <c r="O298" i="4" s="1"/>
  <c r="N290" i="4"/>
  <c r="Q290" i="4" s="1"/>
  <c r="N282" i="4"/>
  <c r="P282" i="4" s="1"/>
  <c r="N274" i="4"/>
  <c r="N266" i="4"/>
  <c r="O266" i="4" s="1"/>
  <c r="N258" i="4"/>
  <c r="Q258" i="4" s="1"/>
  <c r="N250" i="4"/>
  <c r="P250" i="4" s="1"/>
  <c r="N242" i="4"/>
  <c r="N234" i="4"/>
  <c r="N226" i="4"/>
  <c r="P226" i="4" s="1"/>
  <c r="N218" i="4"/>
  <c r="P218" i="4" s="1"/>
  <c r="N210" i="4"/>
  <c r="N202" i="4"/>
  <c r="O202" i="4" s="1"/>
  <c r="N194" i="4"/>
  <c r="O194" i="4" s="1"/>
  <c r="N186" i="4"/>
  <c r="O186" i="4" s="1"/>
  <c r="N178" i="4"/>
  <c r="N170" i="4"/>
  <c r="P170" i="4" s="1"/>
  <c r="N162" i="4"/>
  <c r="P162" i="4" s="1"/>
  <c r="N154" i="4"/>
  <c r="Q154" i="4" s="1"/>
  <c r="N146" i="4"/>
  <c r="N138" i="4"/>
  <c r="O138" i="4" s="1"/>
  <c r="N130" i="4"/>
  <c r="Q130" i="4" s="1"/>
  <c r="N122" i="4"/>
  <c r="O122" i="4" s="1"/>
  <c r="N114" i="4"/>
  <c r="N106" i="4"/>
  <c r="Q106" i="4" s="1"/>
  <c r="N98" i="4"/>
  <c r="P98" i="4" s="1"/>
  <c r="N90" i="4"/>
  <c r="P90" i="4" s="1"/>
  <c r="N82" i="4"/>
  <c r="N74" i="4"/>
  <c r="O74" i="4" s="1"/>
  <c r="N66" i="4"/>
  <c r="Q66" i="4" s="1"/>
  <c r="N58" i="4"/>
  <c r="O58" i="4" s="1"/>
  <c r="N50" i="4"/>
  <c r="N42" i="4"/>
  <c r="P42" i="4" s="1"/>
  <c r="N34" i="4"/>
  <c r="P34" i="4" s="1"/>
  <c r="N26" i="4"/>
  <c r="Q26" i="4" s="1"/>
  <c r="N18" i="4"/>
  <c r="N10" i="4"/>
  <c r="P10" i="4" s="1"/>
  <c r="N617" i="4"/>
  <c r="P617" i="4" s="1"/>
  <c r="N609" i="4"/>
  <c r="Q609" i="4" s="1"/>
  <c r="N601" i="4"/>
  <c r="N593" i="4"/>
  <c r="Q593" i="4" s="1"/>
  <c r="N585" i="4"/>
  <c r="Q585" i="4" s="1"/>
  <c r="N577" i="4"/>
  <c r="P577" i="4" s="1"/>
  <c r="N569" i="4"/>
  <c r="O569" i="4" s="1"/>
  <c r="N561" i="4"/>
  <c r="O561" i="4" s="1"/>
  <c r="N553" i="4"/>
  <c r="O553" i="4" s="1"/>
  <c r="N545" i="4"/>
  <c r="Q545" i="4" s="1"/>
  <c r="N537" i="4"/>
  <c r="N529" i="4"/>
  <c r="P529" i="4" s="1"/>
  <c r="N521" i="4"/>
  <c r="P521" i="4" s="1"/>
  <c r="N513" i="4"/>
  <c r="O513" i="4" s="1"/>
  <c r="N505" i="4"/>
  <c r="O505" i="4" s="1"/>
  <c r="N497" i="4"/>
  <c r="O497" i="4" s="1"/>
  <c r="N489" i="4"/>
  <c r="O489" i="4" s="1"/>
  <c r="N481" i="4"/>
  <c r="Q481" i="4" s="1"/>
  <c r="N473" i="4"/>
  <c r="N465" i="4"/>
  <c r="P465" i="4" s="1"/>
  <c r="N457" i="4"/>
  <c r="P457" i="4" s="1"/>
  <c r="N449" i="4"/>
  <c r="O449" i="4" s="1"/>
  <c r="N441" i="4"/>
  <c r="P441" i="4" s="1"/>
  <c r="N433" i="4"/>
  <c r="P433" i="4" s="1"/>
  <c r="N425" i="4"/>
  <c r="O425" i="4" s="1"/>
  <c r="N417" i="4"/>
  <c r="Q417" i="4" s="1"/>
  <c r="N409" i="4"/>
  <c r="N401" i="4"/>
  <c r="P401" i="4" s="1"/>
  <c r="N393" i="4"/>
  <c r="Q393" i="4" s="1"/>
  <c r="N385" i="4"/>
  <c r="P385" i="4" s="1"/>
  <c r="N377" i="4"/>
  <c r="Q377" i="4" s="1"/>
  <c r="N369" i="4"/>
  <c r="P369" i="4" s="1"/>
  <c r="N361" i="4"/>
  <c r="P361" i="4" s="1"/>
  <c r="N353" i="4"/>
  <c r="Q353" i="4" s="1"/>
  <c r="N345" i="4"/>
  <c r="N337" i="4"/>
  <c r="P337" i="4" s="1"/>
  <c r="N329" i="4"/>
  <c r="O329" i="4" s="1"/>
  <c r="N321" i="4"/>
  <c r="P321" i="4" s="1"/>
  <c r="N313" i="4"/>
  <c r="O313" i="4" s="1"/>
  <c r="N305" i="4"/>
  <c r="P305" i="4" s="1"/>
  <c r="N297" i="4"/>
  <c r="O297" i="4" s="1"/>
  <c r="N289" i="4"/>
  <c r="O289" i="4" s="1"/>
  <c r="N281" i="4"/>
  <c r="N273" i="4"/>
  <c r="P273" i="4" s="1"/>
  <c r="N265" i="4"/>
  <c r="Q265" i="4" s="1"/>
  <c r="N257" i="4"/>
  <c r="P257" i="4" s="1"/>
  <c r="N249" i="4"/>
  <c r="Q249" i="4" s="1"/>
  <c r="N241" i="4"/>
  <c r="P241" i="4" s="1"/>
  <c r="N233" i="4"/>
  <c r="P233" i="4" s="1"/>
  <c r="N225" i="4"/>
  <c r="Q225" i="4" s="1"/>
  <c r="N217" i="4"/>
  <c r="N209" i="4"/>
  <c r="Q209" i="4" s="1"/>
  <c r="N201" i="4"/>
  <c r="O201" i="4" s="1"/>
  <c r="N193" i="4"/>
  <c r="Q193" i="4" s="1"/>
  <c r="N185" i="4"/>
  <c r="P185" i="4" s="1"/>
  <c r="N177" i="4"/>
  <c r="P177" i="4" s="1"/>
  <c r="N169" i="4"/>
  <c r="P169" i="4" s="1"/>
  <c r="N161" i="4"/>
  <c r="Q161" i="4" s="1"/>
  <c r="N153" i="4"/>
  <c r="Q153" i="4" s="1"/>
  <c r="N145" i="4"/>
  <c r="Q145" i="4" s="1"/>
  <c r="N137" i="4"/>
  <c r="Q137" i="4" s="1"/>
  <c r="N129" i="4"/>
  <c r="P129" i="4" s="1"/>
  <c r="N121" i="4"/>
  <c r="O121" i="4" s="1"/>
  <c r="N113" i="4"/>
  <c r="P113" i="4" s="1"/>
  <c r="N105" i="4"/>
  <c r="O105" i="4" s="1"/>
  <c r="N97" i="4"/>
  <c r="Q97" i="4" s="1"/>
  <c r="N89" i="4"/>
  <c r="N81" i="4"/>
  <c r="O81" i="4" s="1"/>
  <c r="N73" i="4"/>
  <c r="O73" i="4" s="1"/>
  <c r="N65" i="4"/>
  <c r="Q65" i="4" s="1"/>
  <c r="N57" i="4"/>
  <c r="P57" i="4" s="1"/>
  <c r="N49" i="4"/>
  <c r="P49" i="4" s="1"/>
  <c r="N41" i="4"/>
  <c r="P41" i="4" s="1"/>
  <c r="N33" i="4"/>
  <c r="Q33" i="4" s="1"/>
  <c r="N25" i="4"/>
  <c r="P25" i="4" s="1"/>
  <c r="N17" i="4"/>
  <c r="P17" i="4" s="1"/>
  <c r="N9" i="4"/>
  <c r="O9" i="4" s="1"/>
  <c r="N4" i="4"/>
  <c r="P4" i="4" s="1"/>
  <c r="N656" i="4"/>
  <c r="P656" i="4" s="1"/>
  <c r="N648" i="4"/>
  <c r="O648" i="4" s="1"/>
  <c r="N640" i="4"/>
  <c r="P640" i="4" s="1"/>
  <c r="N632" i="4"/>
  <c r="O632" i="4" s="1"/>
  <c r="N624" i="4"/>
  <c r="N616" i="4"/>
  <c r="P616" i="4" s="1"/>
  <c r="N608" i="4"/>
  <c r="O608" i="4" s="1"/>
  <c r="N600" i="4"/>
  <c r="O600" i="4" s="1"/>
  <c r="N592" i="4"/>
  <c r="Q592" i="4" s="1"/>
  <c r="N584" i="4"/>
  <c r="P584" i="4" s="1"/>
  <c r="N576" i="4"/>
  <c r="Q576" i="4" s="1"/>
  <c r="N568" i="4"/>
  <c r="O568" i="4" s="1"/>
  <c r="N560" i="4"/>
  <c r="N552" i="4"/>
  <c r="P552" i="4" s="1"/>
  <c r="N544" i="4"/>
  <c r="P544" i="4" s="1"/>
  <c r="N536" i="4"/>
  <c r="Q536" i="4" s="1"/>
  <c r="N528" i="4"/>
  <c r="O528" i="4" s="1"/>
  <c r="N520" i="4"/>
  <c r="Q520" i="4" s="1"/>
  <c r="N512" i="4"/>
  <c r="P512" i="4" s="1"/>
  <c r="N504" i="4"/>
  <c r="P504" i="4" s="1"/>
  <c r="N496" i="4"/>
  <c r="N488" i="4"/>
  <c r="Q488" i="4" s="1"/>
  <c r="N480" i="4"/>
  <c r="Q480" i="4" s="1"/>
  <c r="N472" i="4"/>
  <c r="P472" i="4" s="1"/>
  <c r="N464" i="4"/>
  <c r="Q464" i="4" s="1"/>
  <c r="N456" i="4"/>
  <c r="Q456" i="4" s="1"/>
  <c r="N448" i="4"/>
  <c r="P448" i="4" s="1"/>
  <c r="N440" i="4"/>
  <c r="O440" i="4" s="1"/>
  <c r="N432" i="4"/>
  <c r="N424" i="4"/>
  <c r="O424" i="4" s="1"/>
  <c r="N416" i="4"/>
  <c r="Q416" i="4" s="1"/>
  <c r="N408" i="4"/>
  <c r="O408" i="4" s="1"/>
  <c r="N400" i="4"/>
  <c r="P400" i="4" s="1"/>
  <c r="N392" i="4"/>
  <c r="P392" i="4" s="1"/>
  <c r="N384" i="4"/>
  <c r="O384" i="4" s="1"/>
  <c r="N376" i="4"/>
  <c r="O376" i="4" s="1"/>
  <c r="N368" i="4"/>
  <c r="N360" i="4"/>
  <c r="O360" i="4" s="1"/>
  <c r="N352" i="4"/>
  <c r="Q352" i="4" s="1"/>
  <c r="N344" i="4"/>
  <c r="O344" i="4" s="1"/>
  <c r="N336" i="4"/>
  <c r="O336" i="4" s="1"/>
  <c r="N328" i="4"/>
  <c r="Q328" i="4" s="1"/>
  <c r="N320" i="4"/>
  <c r="P320" i="4" s="1"/>
  <c r="N312" i="4"/>
  <c r="P312" i="4" s="1"/>
  <c r="N304" i="4"/>
  <c r="N296" i="4"/>
  <c r="O296" i="4" s="1"/>
  <c r="N288" i="4"/>
  <c r="Q288" i="4" s="1"/>
  <c r="N280" i="4"/>
  <c r="O280" i="4" s="1"/>
  <c r="N272" i="4"/>
  <c r="O272" i="4" s="1"/>
  <c r="N264" i="4"/>
  <c r="O264" i="4" s="1"/>
  <c r="N256" i="4"/>
  <c r="P256" i="4" s="1"/>
  <c r="N248" i="4"/>
  <c r="P248" i="4" s="1"/>
  <c r="N240" i="4"/>
  <c r="N232" i="4"/>
  <c r="Q232" i="4" s="1"/>
  <c r="N224" i="4"/>
  <c r="Q224" i="4" s="1"/>
  <c r="N216" i="4"/>
  <c r="P216" i="4" s="1"/>
  <c r="N208" i="4"/>
  <c r="O208" i="4" s="1"/>
  <c r="N200" i="4"/>
  <c r="P200" i="4" s="1"/>
  <c r="N192" i="4"/>
  <c r="O192" i="4" s="1"/>
  <c r="N184" i="4"/>
  <c r="O184" i="4" s="1"/>
  <c r="N176" i="4"/>
  <c r="N168" i="4"/>
  <c r="O168" i="4" s="1"/>
  <c r="N160" i="4"/>
  <c r="Q160" i="4" s="1"/>
  <c r="N152" i="4"/>
  <c r="O152" i="4" s="1"/>
  <c r="N144" i="4"/>
  <c r="P144" i="4" s="1"/>
  <c r="N136" i="4"/>
  <c r="P136" i="4" s="1"/>
  <c r="N128" i="4"/>
  <c r="P128" i="4" s="1"/>
  <c r="N120" i="4"/>
  <c r="O120" i="4" s="1"/>
  <c r="N112" i="4"/>
  <c r="N104" i="4"/>
  <c r="O104" i="4" s="1"/>
  <c r="N96" i="4"/>
  <c r="Q96" i="4" s="1"/>
  <c r="N88" i="4"/>
  <c r="P88" i="4" s="1"/>
  <c r="N80" i="4"/>
  <c r="O80" i="4" s="1"/>
  <c r="N72" i="4"/>
  <c r="P72" i="4" s="1"/>
  <c r="N64" i="4"/>
  <c r="O64" i="4" s="1"/>
  <c r="N56" i="4"/>
  <c r="O56" i="4" s="1"/>
  <c r="N48" i="4"/>
  <c r="N40" i="4"/>
  <c r="O40" i="4" s="1"/>
  <c r="N32" i="4"/>
  <c r="Q32" i="4" s="1"/>
  <c r="N24" i="4"/>
  <c r="P24" i="4" s="1"/>
  <c r="N16" i="4"/>
  <c r="Q16" i="4" s="1"/>
  <c r="N8" i="4"/>
  <c r="P8" i="4" s="1"/>
  <c r="N663" i="4"/>
  <c r="Q663" i="4" s="1"/>
  <c r="N655" i="4"/>
  <c r="O655" i="4" s="1"/>
  <c r="N647" i="4"/>
  <c r="N639" i="4"/>
  <c r="Q639" i="4" s="1"/>
  <c r="N631" i="4"/>
  <c r="Q631" i="4" s="1"/>
  <c r="N623" i="4"/>
  <c r="P623" i="4" s="1"/>
  <c r="N615" i="4"/>
  <c r="P615" i="4" s="1"/>
  <c r="N607" i="4"/>
  <c r="P607" i="4" s="1"/>
  <c r="N599" i="4"/>
  <c r="P599" i="4" s="1"/>
  <c r="N591" i="4"/>
  <c r="O591" i="4" s="1"/>
  <c r="N583" i="4"/>
  <c r="N575" i="4"/>
  <c r="Q575" i="4" s="1"/>
  <c r="N567" i="4"/>
  <c r="Q567" i="4" s="1"/>
  <c r="N559" i="4"/>
  <c r="P559" i="4" s="1"/>
  <c r="N551" i="4"/>
  <c r="Q551" i="4" s="1"/>
  <c r="N543" i="4"/>
  <c r="P543" i="4" s="1"/>
  <c r="N535" i="4"/>
  <c r="P535" i="4" s="1"/>
  <c r="N527" i="4"/>
  <c r="O527" i="4" s="1"/>
  <c r="N519" i="4"/>
  <c r="N511" i="4"/>
  <c r="Q511" i="4" s="1"/>
  <c r="N503" i="4"/>
  <c r="Q503" i="4" s="1"/>
  <c r="N495" i="4"/>
  <c r="P495" i="4" s="1"/>
  <c r="N487" i="4"/>
  <c r="Q487" i="4" s="1"/>
  <c r="N479" i="4"/>
  <c r="P479" i="4" s="1"/>
  <c r="N471" i="4"/>
  <c r="P471" i="4" s="1"/>
  <c r="N463" i="4"/>
  <c r="Q463" i="4" s="1"/>
  <c r="N455" i="4"/>
  <c r="N447" i="4"/>
  <c r="O447" i="4" s="1"/>
  <c r="N439" i="4"/>
  <c r="O439" i="4" s="1"/>
  <c r="N431" i="4"/>
  <c r="Q431" i="4" s="1"/>
  <c r="N423" i="4"/>
  <c r="O423" i="4" s="1"/>
  <c r="N415" i="4"/>
  <c r="Q415" i="4" s="1"/>
  <c r="N407" i="4"/>
  <c r="P407" i="4" s="1"/>
  <c r="N399" i="4"/>
  <c r="P399" i="4" s="1"/>
  <c r="N391" i="4"/>
  <c r="N383" i="4"/>
  <c r="Q383" i="4" s="1"/>
  <c r="N375" i="4"/>
  <c r="O375" i="4" s="1"/>
  <c r="N367" i="4"/>
  <c r="Q367" i="4" s="1"/>
  <c r="N359" i="4"/>
  <c r="Q359" i="4" s="1"/>
  <c r="N351" i="4"/>
  <c r="Q351" i="4" s="1"/>
  <c r="N343" i="4"/>
  <c r="Q343" i="4" s="1"/>
  <c r="N335" i="4"/>
  <c r="Q335" i="4" s="1"/>
  <c r="N327" i="4"/>
  <c r="N319" i="4"/>
  <c r="O319" i="4" s="1"/>
  <c r="N311" i="4"/>
  <c r="P311" i="4" s="1"/>
  <c r="N303" i="4"/>
  <c r="O303" i="4" s="1"/>
  <c r="N295" i="4"/>
  <c r="O295" i="4" s="1"/>
  <c r="N287" i="4"/>
  <c r="O287" i="4" s="1"/>
  <c r="N279" i="4"/>
  <c r="O279" i="4" s="1"/>
  <c r="N271" i="4"/>
  <c r="Q271" i="4" s="1"/>
  <c r="N263" i="4"/>
  <c r="N255" i="4"/>
  <c r="Q255" i="4" s="1"/>
  <c r="N247" i="4"/>
  <c r="P247" i="4" s="1"/>
  <c r="N239" i="4"/>
  <c r="O239" i="4" s="1"/>
  <c r="N231" i="4"/>
  <c r="Q231" i="4" s="1"/>
  <c r="N223" i="4"/>
  <c r="Q223" i="4" s="1"/>
  <c r="N215" i="4"/>
  <c r="P215" i="4" s="1"/>
  <c r="N207" i="4"/>
  <c r="O207" i="4" s="1"/>
  <c r="N199" i="4"/>
  <c r="P199" i="4" s="1"/>
  <c r="N191" i="4"/>
  <c r="Q191" i="4" s="1"/>
  <c r="N183" i="4"/>
  <c r="Q183" i="4" s="1"/>
  <c r="N175" i="4"/>
  <c r="P175" i="4" s="1"/>
  <c r="N167" i="4"/>
  <c r="P167" i="4" s="1"/>
  <c r="N159" i="4"/>
  <c r="Q159" i="4" s="1"/>
  <c r="N151" i="4"/>
  <c r="P151" i="4" s="1"/>
  <c r="N143" i="4"/>
  <c r="O143" i="4" s="1"/>
  <c r="N135" i="4"/>
  <c r="Q135" i="4" s="1"/>
  <c r="N127" i="4"/>
  <c r="O127" i="4" s="1"/>
  <c r="N119" i="4"/>
  <c r="Q119" i="4" s="1"/>
  <c r="N111" i="4"/>
  <c r="Q111" i="4" s="1"/>
  <c r="N103" i="4"/>
  <c r="Q103" i="4" s="1"/>
  <c r="N95" i="4"/>
  <c r="Q95" i="4" s="1"/>
  <c r="N87" i="4"/>
  <c r="P87" i="4" s="1"/>
  <c r="N79" i="4"/>
  <c r="O79" i="4" s="1"/>
  <c r="N71" i="4"/>
  <c r="Q71" i="4" s="1"/>
  <c r="N63" i="4"/>
  <c r="Q63" i="4" s="1"/>
  <c r="N55" i="4"/>
  <c r="Q55" i="4" s="1"/>
  <c r="N47" i="4"/>
  <c r="O47" i="4" s="1"/>
  <c r="N39" i="4"/>
  <c r="P39" i="4" s="1"/>
  <c r="N31" i="4"/>
  <c r="O31" i="4" s="1"/>
  <c r="N23" i="4"/>
  <c r="Q23" i="4" s="1"/>
  <c r="N15" i="4"/>
  <c r="Q15" i="4" s="1"/>
  <c r="N7" i="4"/>
  <c r="O7" i="4" s="1"/>
  <c r="N646" i="4"/>
  <c r="P646" i="4" s="1"/>
  <c r="N638" i="4"/>
  <c r="Q638" i="4" s="1"/>
  <c r="N630" i="4"/>
  <c r="P630" i="4" s="1"/>
  <c r="N622" i="4"/>
  <c r="P622" i="4" s="1"/>
  <c r="N614" i="4"/>
  <c r="Q614" i="4" s="1"/>
  <c r="N606" i="4"/>
  <c r="P606" i="4" s="1"/>
  <c r="N598" i="4"/>
  <c r="P598" i="4" s="1"/>
  <c r="N590" i="4"/>
  <c r="P590" i="4" s="1"/>
  <c r="N582" i="4"/>
  <c r="P582" i="4" s="1"/>
  <c r="N574" i="4"/>
  <c r="Q574" i="4" s="1"/>
  <c r="N566" i="4"/>
  <c r="P566" i="4" s="1"/>
  <c r="N558" i="4"/>
  <c r="O558" i="4" s="1"/>
  <c r="N550" i="4"/>
  <c r="Q550" i="4" s="1"/>
  <c r="N542" i="4"/>
  <c r="O542" i="4" s="1"/>
  <c r="N534" i="4"/>
  <c r="O534" i="4" s="1"/>
  <c r="N526" i="4"/>
  <c r="O526" i="4" s="1"/>
  <c r="N518" i="4"/>
  <c r="O518" i="4" s="1"/>
  <c r="N510" i="4"/>
  <c r="Q510" i="4" s="1"/>
  <c r="N502" i="4"/>
  <c r="O502" i="4" s="1"/>
  <c r="N494" i="4"/>
  <c r="O494" i="4" s="1"/>
  <c r="N486" i="4"/>
  <c r="P486" i="4" s="1"/>
  <c r="N478" i="4"/>
  <c r="P478" i="4" s="1"/>
  <c r="N470" i="4"/>
  <c r="O470" i="4" s="1"/>
  <c r="N462" i="4"/>
  <c r="O462" i="4" s="1"/>
  <c r="N454" i="4"/>
  <c r="Q454" i="4" s="1"/>
  <c r="N446" i="4"/>
  <c r="Q446" i="4" s="1"/>
  <c r="N438" i="4"/>
  <c r="O438" i="4" s="1"/>
  <c r="N430" i="4"/>
  <c r="O430" i="4" s="1"/>
  <c r="N422" i="4"/>
  <c r="O422" i="4" s="1"/>
  <c r="N414" i="4"/>
  <c r="Q414" i="4" s="1"/>
  <c r="N406" i="4"/>
  <c r="Q406" i="4" s="1"/>
  <c r="N398" i="4"/>
  <c r="P398" i="4" s="1"/>
  <c r="N390" i="4"/>
  <c r="Q390" i="4" s="1"/>
  <c r="N382" i="4"/>
  <c r="P382" i="4" s="1"/>
  <c r="N374" i="4"/>
  <c r="Q374" i="4" s="1"/>
  <c r="N366" i="4"/>
  <c r="O366" i="4" s="1"/>
  <c r="N358" i="4"/>
  <c r="O358" i="4" s="1"/>
  <c r="N350" i="4"/>
  <c r="P350" i="4" s="1"/>
  <c r="N342" i="4"/>
  <c r="Q342" i="4" s="1"/>
  <c r="N334" i="4"/>
  <c r="O334" i="4" s="1"/>
  <c r="N326" i="4"/>
  <c r="Q326" i="4" s="1"/>
  <c r="N318" i="4"/>
  <c r="P318" i="4" s="1"/>
  <c r="N310" i="4"/>
  <c r="Q310" i="4" s="1"/>
  <c r="N302" i="4"/>
  <c r="Q302" i="4" s="1"/>
  <c r="N294" i="4"/>
  <c r="P294" i="4" s="1"/>
  <c r="N286" i="4"/>
  <c r="Q286" i="4" s="1"/>
  <c r="N278" i="4"/>
  <c r="Q278" i="4" s="1"/>
  <c r="N270" i="4"/>
  <c r="O270" i="4" s="1"/>
  <c r="N541" i="4"/>
  <c r="O541" i="4" s="1"/>
  <c r="N533" i="4"/>
  <c r="Q533" i="4" s="1"/>
  <c r="N525" i="4"/>
  <c r="O525" i="4" s="1"/>
  <c r="N517" i="4"/>
  <c r="P517" i="4" s="1"/>
  <c r="N509" i="4"/>
  <c r="O509" i="4" s="1"/>
  <c r="N501" i="4"/>
  <c r="O501" i="4" s="1"/>
  <c r="N493" i="4"/>
  <c r="Q493" i="4" s="1"/>
  <c r="N485" i="4"/>
  <c r="P485" i="4" s="1"/>
  <c r="N477" i="4"/>
  <c r="O477" i="4" s="1"/>
  <c r="N469" i="4"/>
  <c r="P469" i="4" s="1"/>
  <c r="N461" i="4"/>
  <c r="P461" i="4" s="1"/>
  <c r="N453" i="4"/>
  <c r="Q453" i="4" s="1"/>
  <c r="N445" i="4"/>
  <c r="P445" i="4" s="1"/>
  <c r="N437" i="4"/>
  <c r="O437" i="4" s="1"/>
  <c r="N429" i="4"/>
  <c r="O429" i="4" s="1"/>
  <c r="N421" i="4"/>
  <c r="O421" i="4" s="1"/>
  <c r="N413" i="4"/>
  <c r="O413" i="4" s="1"/>
  <c r="N405" i="4"/>
  <c r="Q405" i="4" s="1"/>
  <c r="N397" i="4"/>
  <c r="Q397" i="4" s="1"/>
  <c r="N389" i="4"/>
  <c r="P389" i="4" s="1"/>
  <c r="N381" i="4"/>
  <c r="P381" i="4" s="1"/>
  <c r="N373" i="4"/>
  <c r="O373" i="4" s="1"/>
  <c r="N365" i="4"/>
  <c r="O365" i="4" s="1"/>
  <c r="N357" i="4"/>
  <c r="Q357" i="4" s="1"/>
  <c r="N349" i="4"/>
  <c r="O349" i="4" s="1"/>
  <c r="N341" i="4"/>
  <c r="O341" i="4" s="1"/>
  <c r="N333" i="4"/>
  <c r="P333" i="4" s="1"/>
  <c r="N325" i="4"/>
  <c r="P325" i="4" s="1"/>
  <c r="N317" i="4"/>
  <c r="O317" i="4" s="1"/>
  <c r="N309" i="4"/>
  <c r="Q309" i="4" s="1"/>
  <c r="N301" i="4"/>
  <c r="Q301" i="4" s="1"/>
  <c r="N293" i="4"/>
  <c r="O293" i="4" s="1"/>
  <c r="N285" i="4"/>
  <c r="Q285" i="4" s="1"/>
  <c r="N277" i="4"/>
  <c r="P277" i="4" s="1"/>
  <c r="N269" i="4"/>
  <c r="Q269" i="4" s="1"/>
  <c r="O645" i="4"/>
  <c r="P645" i="4"/>
  <c r="Q645" i="4"/>
  <c r="Q652" i="4"/>
  <c r="O652" i="4"/>
  <c r="P652" i="4"/>
  <c r="O540" i="4"/>
  <c r="Q540" i="4"/>
  <c r="P540" i="4"/>
  <c r="O308" i="4"/>
  <c r="P308" i="4"/>
  <c r="Q308" i="4"/>
  <c r="O276" i="4"/>
  <c r="P276" i="4"/>
  <c r="Q276" i="4"/>
  <c r="O268" i="4"/>
  <c r="P268" i="4"/>
  <c r="Q268" i="4"/>
  <c r="O244" i="4"/>
  <c r="P244" i="4"/>
  <c r="Q244" i="4"/>
  <c r="O212" i="4"/>
  <c r="P212" i="4"/>
  <c r="Q212" i="4"/>
  <c r="O204" i="4"/>
  <c r="Q204" i="4"/>
  <c r="P204" i="4"/>
  <c r="O180" i="4"/>
  <c r="P180" i="4"/>
  <c r="Q180" i="4"/>
  <c r="O148" i="4"/>
  <c r="P148" i="4"/>
  <c r="Q148" i="4"/>
  <c r="O140" i="4"/>
  <c r="Q140" i="4"/>
  <c r="P140" i="4"/>
  <c r="O116" i="4"/>
  <c r="P116" i="4"/>
  <c r="Q116" i="4"/>
  <c r="O84" i="4"/>
  <c r="P84" i="4"/>
  <c r="Q84" i="4"/>
  <c r="O76" i="4"/>
  <c r="Q76" i="4"/>
  <c r="P76" i="4"/>
  <c r="O52" i="4"/>
  <c r="P52" i="4"/>
  <c r="Q52" i="4"/>
  <c r="O20" i="4"/>
  <c r="P20" i="4"/>
  <c r="Q20" i="4"/>
  <c r="O12" i="4"/>
  <c r="Q12" i="4"/>
  <c r="P12" i="4"/>
  <c r="Q620" i="4"/>
  <c r="P620" i="4"/>
  <c r="O620" i="4"/>
  <c r="Q564" i="4"/>
  <c r="O564" i="4"/>
  <c r="P564" i="4"/>
  <c r="O436" i="4"/>
  <c r="Q436" i="4"/>
  <c r="P436" i="4"/>
  <c r="O332" i="4"/>
  <c r="Q332" i="4"/>
  <c r="Q603" i="4"/>
  <c r="P603" i="4"/>
  <c r="O603" i="4"/>
  <c r="Q579" i="4"/>
  <c r="O579" i="4"/>
  <c r="P579" i="4"/>
  <c r="P547" i="4"/>
  <c r="Q547" i="4"/>
  <c r="O547" i="4"/>
  <c r="P539" i="4"/>
  <c r="Q539" i="4"/>
  <c r="O515" i="4"/>
  <c r="P515" i="4"/>
  <c r="Q515" i="4"/>
  <c r="O483" i="4"/>
  <c r="P483" i="4"/>
  <c r="Q483" i="4"/>
  <c r="O475" i="4"/>
  <c r="P475" i="4"/>
  <c r="Q475" i="4"/>
  <c r="O451" i="4"/>
  <c r="P451" i="4"/>
  <c r="Q451" i="4"/>
  <c r="Q419" i="4"/>
  <c r="O419" i="4"/>
  <c r="P419" i="4"/>
  <c r="P411" i="4"/>
  <c r="Q411" i="4"/>
  <c r="O387" i="4"/>
  <c r="P387" i="4"/>
  <c r="Q387" i="4"/>
  <c r="P379" i="4"/>
  <c r="Q355" i="4"/>
  <c r="O355" i="4"/>
  <c r="P355" i="4"/>
  <c r="P347" i="4"/>
  <c r="Q347" i="4"/>
  <c r="O323" i="4"/>
  <c r="P323" i="4"/>
  <c r="Q323" i="4"/>
  <c r="O291" i="4"/>
  <c r="P291" i="4"/>
  <c r="Q291" i="4"/>
  <c r="O283" i="4"/>
  <c r="P283" i="4"/>
  <c r="O259" i="4"/>
  <c r="P259" i="4"/>
  <c r="Q259" i="4"/>
  <c r="O227" i="4"/>
  <c r="P227" i="4"/>
  <c r="Q227" i="4"/>
  <c r="O219" i="4"/>
  <c r="P219" i="4"/>
  <c r="Q219" i="4"/>
  <c r="O195" i="4"/>
  <c r="P195" i="4"/>
  <c r="Q195" i="4"/>
  <c r="O163" i="4"/>
  <c r="P163" i="4"/>
  <c r="Q163" i="4"/>
  <c r="Q155" i="4"/>
  <c r="O131" i="4"/>
  <c r="P131" i="4"/>
  <c r="Q131" i="4"/>
  <c r="O99" i="4"/>
  <c r="P99" i="4"/>
  <c r="Q99" i="4"/>
  <c r="P91" i="4"/>
  <c r="Q91" i="4"/>
  <c r="O67" i="4"/>
  <c r="P67" i="4"/>
  <c r="Q67" i="4"/>
  <c r="O35" i="4"/>
  <c r="P35" i="4"/>
  <c r="Q35" i="4"/>
  <c r="P27" i="4"/>
  <c r="Q27" i="4"/>
  <c r="O605" i="4"/>
  <c r="P605" i="4"/>
  <c r="Q605" i="4"/>
  <c r="Q636" i="4"/>
  <c r="P636" i="4"/>
  <c r="O636" i="4"/>
  <c r="O524" i="4"/>
  <c r="Q524" i="4"/>
  <c r="P524" i="4"/>
  <c r="O468" i="4"/>
  <c r="Q468" i="4"/>
  <c r="P468" i="4"/>
  <c r="O658" i="4"/>
  <c r="P658" i="4"/>
  <c r="Q658" i="4"/>
  <c r="P650" i="4"/>
  <c r="O626" i="4"/>
  <c r="P626" i="4"/>
  <c r="Q626" i="4"/>
  <c r="O618" i="4"/>
  <c r="P618" i="4"/>
  <c r="Q618" i="4"/>
  <c r="O594" i="4"/>
  <c r="P594" i="4"/>
  <c r="Q594" i="4"/>
  <c r="O562" i="4"/>
  <c r="P562" i="4"/>
  <c r="Q562" i="4"/>
  <c r="O554" i="4"/>
  <c r="P554" i="4"/>
  <c r="Q554" i="4"/>
  <c r="O530" i="4"/>
  <c r="P530" i="4"/>
  <c r="Q530" i="4"/>
  <c r="O498" i="4"/>
  <c r="P498" i="4"/>
  <c r="Q498" i="4"/>
  <c r="O490" i="4"/>
  <c r="Q490" i="4"/>
  <c r="O466" i="4"/>
  <c r="Q466" i="4"/>
  <c r="P466" i="4"/>
  <c r="P434" i="4"/>
  <c r="Q434" i="4"/>
  <c r="O434" i="4"/>
  <c r="Q426" i="4"/>
  <c r="O426" i="4"/>
  <c r="P402" i="4"/>
  <c r="Q402" i="4"/>
  <c r="O402" i="4"/>
  <c r="P370" i="4"/>
  <c r="Q370" i="4"/>
  <c r="O370" i="4"/>
  <c r="P362" i="4"/>
  <c r="Q362" i="4"/>
  <c r="O338" i="4"/>
  <c r="P338" i="4"/>
  <c r="Q338" i="4"/>
  <c r="O306" i="4"/>
  <c r="P306" i="4"/>
  <c r="Q306" i="4"/>
  <c r="P298" i="4"/>
  <c r="Q298" i="4"/>
  <c r="O274" i="4"/>
  <c r="P274" i="4"/>
  <c r="Q274" i="4"/>
  <c r="O242" i="4"/>
  <c r="P242" i="4"/>
  <c r="Q242" i="4"/>
  <c r="O234" i="4"/>
  <c r="P234" i="4"/>
  <c r="Q234" i="4"/>
  <c r="O218" i="4"/>
  <c r="Q210" i="4"/>
  <c r="O210" i="4"/>
  <c r="P210" i="4"/>
  <c r="Q178" i="4"/>
  <c r="O178" i="4"/>
  <c r="P178" i="4"/>
  <c r="Q170" i="4"/>
  <c r="O170" i="4"/>
  <c r="Q146" i="4"/>
  <c r="O146" i="4"/>
  <c r="P146" i="4"/>
  <c r="Q114" i="4"/>
  <c r="O114" i="4"/>
  <c r="P114" i="4"/>
  <c r="P106" i="4"/>
  <c r="Q82" i="4"/>
  <c r="O82" i="4"/>
  <c r="P82" i="4"/>
  <c r="Q50" i="4"/>
  <c r="O50" i="4"/>
  <c r="P50" i="4"/>
  <c r="Q42" i="4"/>
  <c r="Q18" i="4"/>
  <c r="O18" i="4"/>
  <c r="P18" i="4"/>
  <c r="Q644" i="4"/>
  <c r="P644" i="4"/>
  <c r="O644" i="4"/>
  <c r="Q588" i="4"/>
  <c r="O588" i="4"/>
  <c r="P588" i="4"/>
  <c r="O532" i="4"/>
  <c r="Q532" i="4"/>
  <c r="P532" i="4"/>
  <c r="O372" i="4"/>
  <c r="Q372" i="4"/>
  <c r="P372" i="4"/>
  <c r="Q611" i="4"/>
  <c r="O611" i="4"/>
  <c r="P611" i="4"/>
  <c r="O649" i="4"/>
  <c r="P649" i="4"/>
  <c r="Q649" i="4"/>
  <c r="O641" i="4"/>
  <c r="O633" i="4"/>
  <c r="P633" i="4"/>
  <c r="Q633" i="4"/>
  <c r="O625" i="4"/>
  <c r="P625" i="4"/>
  <c r="Q625" i="4"/>
  <c r="O601" i="4"/>
  <c r="P601" i="4"/>
  <c r="Q601" i="4"/>
  <c r="P593" i="4"/>
  <c r="P569" i="4"/>
  <c r="Q569" i="4"/>
  <c r="O537" i="4"/>
  <c r="P537" i="4"/>
  <c r="Q537" i="4"/>
  <c r="O529" i="4"/>
  <c r="Q529" i="4"/>
  <c r="P505" i="4"/>
  <c r="Q505" i="4"/>
  <c r="O473" i="4"/>
  <c r="P473" i="4"/>
  <c r="Q473" i="4"/>
  <c r="O465" i="4"/>
  <c r="Q465" i="4"/>
  <c r="O441" i="4"/>
  <c r="Q441" i="4"/>
  <c r="P409" i="4"/>
  <c r="O409" i="4"/>
  <c r="Q409" i="4"/>
  <c r="O401" i="4"/>
  <c r="P377" i="4"/>
  <c r="O377" i="4"/>
  <c r="P345" i="4"/>
  <c r="O345" i="4"/>
  <c r="Q345" i="4"/>
  <c r="O337" i="4"/>
  <c r="P313" i="4"/>
  <c r="Q313" i="4"/>
  <c r="P281" i="4"/>
  <c r="Q281" i="4"/>
  <c r="O281" i="4"/>
  <c r="P249" i="4"/>
  <c r="O249" i="4"/>
  <c r="P217" i="4"/>
  <c r="O217" i="4"/>
  <c r="Q217" i="4"/>
  <c r="P209" i="4"/>
  <c r="O185" i="4"/>
  <c r="Q185" i="4"/>
  <c r="P153" i="4"/>
  <c r="O153" i="4"/>
  <c r="Q129" i="4"/>
  <c r="P121" i="4"/>
  <c r="Q121" i="4"/>
  <c r="P89" i="4"/>
  <c r="O89" i="4"/>
  <c r="Q89" i="4"/>
  <c r="O57" i="4"/>
  <c r="Q57" i="4"/>
  <c r="O25" i="4"/>
  <c r="Q25" i="4"/>
  <c r="O17" i="4"/>
  <c r="O613" i="4"/>
  <c r="P613" i="4"/>
  <c r="Q613" i="4"/>
  <c r="Q628" i="4"/>
  <c r="P628" i="4"/>
  <c r="O628" i="4"/>
  <c r="Q572" i="4"/>
  <c r="P572" i="4"/>
  <c r="O656" i="4"/>
  <c r="Q656" i="4"/>
  <c r="Q624" i="4"/>
  <c r="O624" i="4"/>
  <c r="P624" i="4"/>
  <c r="P592" i="4"/>
  <c r="Q560" i="4"/>
  <c r="O560" i="4"/>
  <c r="P560" i="4"/>
  <c r="O552" i="4"/>
  <c r="Q528" i="4"/>
  <c r="P496" i="4"/>
  <c r="Q496" i="4"/>
  <c r="O496" i="4"/>
  <c r="P488" i="4"/>
  <c r="P464" i="4"/>
  <c r="O464" i="4"/>
  <c r="O432" i="4"/>
  <c r="Q432" i="4"/>
  <c r="P432" i="4"/>
  <c r="O400" i="4"/>
  <c r="Q400" i="4"/>
  <c r="O368" i="4"/>
  <c r="Q368" i="4"/>
  <c r="P368" i="4"/>
  <c r="Q360" i="4"/>
  <c r="P336" i="4"/>
  <c r="Q336" i="4"/>
  <c r="P304" i="4"/>
  <c r="O304" i="4"/>
  <c r="Q304" i="4"/>
  <c r="P240" i="4"/>
  <c r="O240" i="4"/>
  <c r="Q240" i="4"/>
  <c r="P232" i="4"/>
  <c r="P208" i="4"/>
  <c r="Q208" i="4"/>
  <c r="O176" i="4"/>
  <c r="P176" i="4"/>
  <c r="Q176" i="4"/>
  <c r="O144" i="4"/>
  <c r="O112" i="4"/>
  <c r="P112" i="4"/>
  <c r="Q112" i="4"/>
  <c r="O48" i="4"/>
  <c r="P48" i="4"/>
  <c r="Q48" i="4"/>
  <c r="P40" i="4"/>
  <c r="O661" i="4"/>
  <c r="P661" i="4"/>
  <c r="Q661" i="4"/>
  <c r="O597" i="4"/>
  <c r="P597" i="4"/>
  <c r="Q597" i="4"/>
  <c r="Q612" i="4"/>
  <c r="O612" i="4"/>
  <c r="P612" i="4"/>
  <c r="P492" i="4"/>
  <c r="O396" i="4"/>
  <c r="P396" i="4"/>
  <c r="Q396" i="4"/>
  <c r="O340" i="4"/>
  <c r="P340" i="4"/>
  <c r="Q340" i="4"/>
  <c r="P647" i="4"/>
  <c r="Q647" i="4"/>
  <c r="O647" i="4"/>
  <c r="P639" i="4"/>
  <c r="O639" i="4"/>
  <c r="P583" i="4"/>
  <c r="Q583" i="4"/>
  <c r="O583" i="4"/>
  <c r="P575" i="4"/>
  <c r="P551" i="4"/>
  <c r="P519" i="4"/>
  <c r="Q519" i="4"/>
  <c r="O519" i="4"/>
  <c r="P487" i="4"/>
  <c r="O487" i="4"/>
  <c r="O455" i="4"/>
  <c r="P455" i="4"/>
  <c r="Q455" i="4"/>
  <c r="Q447" i="4"/>
  <c r="P423" i="4"/>
  <c r="Q391" i="4"/>
  <c r="O391" i="4"/>
  <c r="P391" i="4"/>
  <c r="O327" i="4"/>
  <c r="P327" i="4"/>
  <c r="Q327" i="4"/>
  <c r="P319" i="4"/>
  <c r="Q319" i="4"/>
  <c r="O263" i="4"/>
  <c r="P263" i="4"/>
  <c r="Q263" i="4"/>
  <c r="O255" i="4"/>
  <c r="Q199" i="4"/>
  <c r="O199" i="4"/>
  <c r="O191" i="4"/>
  <c r="P135" i="4"/>
  <c r="O135" i="4"/>
  <c r="O103" i="4"/>
  <c r="P71" i="4"/>
  <c r="O71" i="4"/>
  <c r="Q47" i="4"/>
  <c r="O39" i="4"/>
  <c r="P7" i="4"/>
  <c r="O653" i="4"/>
  <c r="P653" i="4"/>
  <c r="Q653" i="4"/>
  <c r="Q660" i="4"/>
  <c r="O660" i="4"/>
  <c r="P660" i="4"/>
  <c r="Q604" i="4"/>
  <c r="O604" i="4"/>
  <c r="P604" i="4"/>
  <c r="Q556" i="4"/>
  <c r="P556" i="4"/>
  <c r="O556" i="4"/>
  <c r="O500" i="4"/>
  <c r="Q500" i="4"/>
  <c r="P500" i="4"/>
  <c r="O460" i="4"/>
  <c r="P460" i="4"/>
  <c r="Q460" i="4"/>
  <c r="O404" i="4"/>
  <c r="P404" i="4"/>
  <c r="Q404" i="4"/>
  <c r="Q643" i="4"/>
  <c r="O643" i="4"/>
  <c r="P643" i="4"/>
  <c r="P654" i="4"/>
  <c r="Q654" i="4"/>
  <c r="O654" i="4"/>
  <c r="O646" i="4"/>
  <c r="Q590" i="4"/>
  <c r="O590" i="4"/>
  <c r="Q526" i="4"/>
  <c r="O454" i="4"/>
  <c r="P454" i="4"/>
  <c r="O398" i="4"/>
  <c r="Q262" i="4"/>
  <c r="P262" i="4"/>
  <c r="O262" i="4"/>
  <c r="Q254" i="4"/>
  <c r="O254" i="4"/>
  <c r="P254" i="4"/>
  <c r="Q246" i="4"/>
  <c r="O246" i="4"/>
  <c r="P246" i="4"/>
  <c r="Q238" i="4"/>
  <c r="O238" i="4"/>
  <c r="P238" i="4"/>
  <c r="O230" i="4"/>
  <c r="Q230" i="4"/>
  <c r="P230" i="4"/>
  <c r="O222" i="4"/>
  <c r="Q222" i="4"/>
  <c r="P222" i="4"/>
  <c r="O214" i="4"/>
  <c r="Q214" i="4"/>
  <c r="P214" i="4"/>
  <c r="O206" i="4"/>
  <c r="Q206" i="4"/>
  <c r="P206" i="4"/>
  <c r="O198" i="4"/>
  <c r="Q198" i="4"/>
  <c r="P198" i="4"/>
  <c r="O190" i="4"/>
  <c r="Q190" i="4"/>
  <c r="P190" i="4"/>
  <c r="O182" i="4"/>
  <c r="Q182" i="4"/>
  <c r="P182" i="4"/>
  <c r="O174" i="4"/>
  <c r="Q174" i="4"/>
  <c r="P174" i="4"/>
  <c r="O166" i="4"/>
  <c r="Q166" i="4"/>
  <c r="P166" i="4"/>
  <c r="O158" i="4"/>
  <c r="Q158" i="4"/>
  <c r="P158" i="4"/>
  <c r="O150" i="4"/>
  <c r="Q150" i="4"/>
  <c r="P150" i="4"/>
  <c r="O142" i="4"/>
  <c r="Q142" i="4"/>
  <c r="P142" i="4"/>
  <c r="O134" i="4"/>
  <c r="Q134" i="4"/>
  <c r="P134" i="4"/>
  <c r="O126" i="4"/>
  <c r="Q126" i="4"/>
  <c r="P126" i="4"/>
  <c r="O118" i="4"/>
  <c r="Q118" i="4"/>
  <c r="P118" i="4"/>
  <c r="O110" i="4"/>
  <c r="Q110" i="4"/>
  <c r="P110" i="4"/>
  <c r="O102" i="4"/>
  <c r="Q102" i="4"/>
  <c r="P102" i="4"/>
  <c r="O94" i="4"/>
  <c r="Q94" i="4"/>
  <c r="P94" i="4"/>
  <c r="O86" i="4"/>
  <c r="Q86" i="4"/>
  <c r="P86" i="4"/>
  <c r="O78" i="4"/>
  <c r="Q78" i="4"/>
  <c r="P78" i="4"/>
  <c r="O70" i="4"/>
  <c r="Q70" i="4"/>
  <c r="P70" i="4"/>
  <c r="O62" i="4"/>
  <c r="Q62" i="4"/>
  <c r="P62" i="4"/>
  <c r="O54" i="4"/>
  <c r="Q54" i="4"/>
  <c r="P54" i="4"/>
  <c r="O46" i="4"/>
  <c r="Q46" i="4"/>
  <c r="P46" i="4"/>
  <c r="O38" i="4"/>
  <c r="Q38" i="4"/>
  <c r="P38" i="4"/>
  <c r="O30" i="4"/>
  <c r="Q30" i="4"/>
  <c r="P30" i="4"/>
  <c r="O22" i="4"/>
  <c r="Q22" i="4"/>
  <c r="P22" i="4"/>
  <c r="O14" i="4"/>
  <c r="Q14" i="4"/>
  <c r="P14" i="4"/>
  <c r="O6" i="4"/>
  <c r="Q6" i="4"/>
  <c r="P6" i="4"/>
  <c r="O629" i="4"/>
  <c r="P629" i="4"/>
  <c r="Q629" i="4"/>
  <c r="O581" i="4"/>
  <c r="Q581" i="4"/>
  <c r="P581" i="4"/>
  <c r="O557" i="4"/>
  <c r="P557" i="4"/>
  <c r="Q557" i="4"/>
  <c r="O453" i="4"/>
  <c r="P357" i="4"/>
  <c r="Q261" i="4"/>
  <c r="O261" i="4"/>
  <c r="P261" i="4"/>
  <c r="Q253" i="4"/>
  <c r="P253" i="4"/>
  <c r="O253" i="4"/>
  <c r="Q245" i="4"/>
  <c r="P245" i="4"/>
  <c r="O245" i="4"/>
  <c r="Q237" i="4"/>
  <c r="O237" i="4"/>
  <c r="P237" i="4"/>
  <c r="Q229" i="4"/>
  <c r="O229" i="4"/>
  <c r="P229" i="4"/>
  <c r="P221" i="4"/>
  <c r="Q221" i="4"/>
  <c r="O221" i="4"/>
  <c r="P213" i="4"/>
  <c r="Q213" i="4"/>
  <c r="O213" i="4"/>
  <c r="P205" i="4"/>
  <c r="Q205" i="4"/>
  <c r="O205" i="4"/>
  <c r="P197" i="4"/>
  <c r="Q197" i="4"/>
  <c r="O197" i="4"/>
  <c r="P189" i="4"/>
  <c r="Q189" i="4"/>
  <c r="O189" i="4"/>
  <c r="P181" i="4"/>
  <c r="Q181" i="4"/>
  <c r="O181" i="4"/>
  <c r="P173" i="4"/>
  <c r="Q173" i="4"/>
  <c r="O173" i="4"/>
  <c r="P165" i="4"/>
  <c r="Q165" i="4"/>
  <c r="O165" i="4"/>
  <c r="P157" i="4"/>
  <c r="Q157" i="4"/>
  <c r="O157" i="4"/>
  <c r="P149" i="4"/>
  <c r="Q149" i="4"/>
  <c r="O149" i="4"/>
  <c r="P141" i="4"/>
  <c r="Q141" i="4"/>
  <c r="O141" i="4"/>
  <c r="P133" i="4"/>
  <c r="Q133" i="4"/>
  <c r="O133" i="4"/>
  <c r="P125" i="4"/>
  <c r="Q125" i="4"/>
  <c r="O125" i="4"/>
  <c r="P117" i="4"/>
  <c r="Q117" i="4"/>
  <c r="O117" i="4"/>
  <c r="P109" i="4"/>
  <c r="Q109" i="4"/>
  <c r="O109" i="4"/>
  <c r="P101" i="4"/>
  <c r="Q101" i="4"/>
  <c r="O101" i="4"/>
  <c r="P93" i="4"/>
  <c r="Q93" i="4"/>
  <c r="O93" i="4"/>
  <c r="P85" i="4"/>
  <c r="Q85" i="4"/>
  <c r="O85" i="4"/>
  <c r="P77" i="4"/>
  <c r="Q77" i="4"/>
  <c r="O77" i="4"/>
  <c r="P69" i="4"/>
  <c r="Q69" i="4"/>
  <c r="O69" i="4"/>
  <c r="P61" i="4"/>
  <c r="Q61" i="4"/>
  <c r="O61" i="4"/>
  <c r="P53" i="4"/>
  <c r="Q53" i="4"/>
  <c r="O53" i="4"/>
  <c r="P45" i="4"/>
  <c r="Q45" i="4"/>
  <c r="O45" i="4"/>
  <c r="P37" i="4"/>
  <c r="Q37" i="4"/>
  <c r="O37" i="4"/>
  <c r="P29" i="4"/>
  <c r="Q29" i="4"/>
  <c r="O29" i="4"/>
  <c r="P21" i="4"/>
  <c r="Q21" i="4"/>
  <c r="O21" i="4"/>
  <c r="P13" i="4"/>
  <c r="Q13" i="4"/>
  <c r="O13" i="4"/>
  <c r="P5" i="4"/>
  <c r="Q5" i="4"/>
  <c r="O5" i="4"/>
  <c r="Q452" i="4" l="1"/>
  <c r="O388" i="4"/>
  <c r="O339" i="4"/>
  <c r="P68" i="4"/>
  <c r="Q657" i="4"/>
  <c r="P403" i="4"/>
  <c r="P132" i="4"/>
  <c r="R132" i="4" s="1"/>
  <c r="P467" i="4"/>
  <c r="P196" i="4"/>
  <c r="P211" i="4"/>
  <c r="Q531" i="4"/>
  <c r="P659" i="4"/>
  <c r="O595" i="4"/>
  <c r="Q621" i="4"/>
  <c r="P324" i="4"/>
  <c r="R324" i="4" s="1"/>
  <c r="O580" i="4"/>
  <c r="O275" i="4"/>
  <c r="Q516" i="4"/>
  <c r="P383" i="4"/>
  <c r="P265" i="4"/>
  <c r="O226" i="4"/>
  <c r="O68" i="4"/>
  <c r="R68" i="4" s="1"/>
  <c r="O196" i="4"/>
  <c r="R196" i="4" s="1"/>
  <c r="Q430" i="4"/>
  <c r="O383" i="4"/>
  <c r="R383" i="4" s="1"/>
  <c r="O575" i="4"/>
  <c r="R575" i="4" s="1"/>
  <c r="P168" i="4"/>
  <c r="Q324" i="4"/>
  <c r="O209" i="4"/>
  <c r="O593" i="4"/>
  <c r="R593" i="4" s="1"/>
  <c r="P580" i="4"/>
  <c r="R580" i="4" s="1"/>
  <c r="P275" i="4"/>
  <c r="Q403" i="4"/>
  <c r="O531" i="4"/>
  <c r="R531" i="4" s="1"/>
  <c r="P516" i="4"/>
  <c r="Q565" i="4"/>
  <c r="P452" i="4"/>
  <c r="O659" i="4"/>
  <c r="R659" i="4" s="1"/>
  <c r="O354" i="4"/>
  <c r="Q83" i="4"/>
  <c r="P565" i="4"/>
  <c r="R565" i="4" s="1"/>
  <c r="Q518" i="4"/>
  <c r="P511" i="4"/>
  <c r="Q80" i="4"/>
  <c r="Q296" i="4"/>
  <c r="P360" i="4"/>
  <c r="R360" i="4" s="1"/>
  <c r="P528" i="4"/>
  <c r="R528" i="4" s="1"/>
  <c r="Q388" i="4"/>
  <c r="O42" i="4"/>
  <c r="R42" i="4" s="1"/>
  <c r="P83" i="4"/>
  <c r="Q339" i="4"/>
  <c r="O621" i="4"/>
  <c r="O132" i="4"/>
  <c r="P260" i="4"/>
  <c r="R260" i="4" s="1"/>
  <c r="P292" i="4"/>
  <c r="Q260" i="4"/>
  <c r="P518" i="4"/>
  <c r="R518" i="4" s="1"/>
  <c r="P255" i="4"/>
  <c r="R255" i="4" s="1"/>
  <c r="P296" i="4"/>
  <c r="P81" i="4"/>
  <c r="Q401" i="4"/>
  <c r="O457" i="4"/>
  <c r="O106" i="4"/>
  <c r="R106" i="4" s="1"/>
  <c r="P147" i="4"/>
  <c r="Q467" i="4"/>
  <c r="R467" i="4" s="1"/>
  <c r="P595" i="4"/>
  <c r="O585" i="4"/>
  <c r="P549" i="4"/>
  <c r="O390" i="4"/>
  <c r="P558" i="4"/>
  <c r="P657" i="4"/>
  <c r="R657" i="4" s="1"/>
  <c r="Q127" i="4"/>
  <c r="Q40" i="4"/>
  <c r="O232" i="4"/>
  <c r="R232" i="4" s="1"/>
  <c r="O488" i="4"/>
  <c r="Q552" i="4"/>
  <c r="Q337" i="4"/>
  <c r="O546" i="4"/>
  <c r="P155" i="4"/>
  <c r="R155" i="4" s="1"/>
  <c r="O211" i="4"/>
  <c r="P228" i="4"/>
  <c r="P201" i="4"/>
  <c r="Q662" i="4"/>
  <c r="O65" i="4"/>
  <c r="O203" i="4"/>
  <c r="P397" i="4"/>
  <c r="Q4" i="4"/>
  <c r="O508" i="4"/>
  <c r="O587" i="4"/>
  <c r="Q449" i="4"/>
  <c r="P111" i="4"/>
  <c r="O88" i="4"/>
  <c r="O346" i="4"/>
  <c r="O60" i="4"/>
  <c r="R60" i="4" s="1"/>
  <c r="Q525" i="4"/>
  <c r="Q630" i="4"/>
  <c r="P270" i="4"/>
  <c r="Q462" i="4"/>
  <c r="Q7" i="4"/>
  <c r="P280" i="4"/>
  <c r="Q344" i="4"/>
  <c r="O193" i="4"/>
  <c r="R193" i="4" s="1"/>
  <c r="Q577" i="4"/>
  <c r="O90" i="4"/>
  <c r="O651" i="4"/>
  <c r="Q523" i="4"/>
  <c r="Q438" i="4"/>
  <c r="P374" i="4"/>
  <c r="O216" i="4"/>
  <c r="O397" i="4"/>
  <c r="R397" i="4" s="1"/>
  <c r="O374" i="4"/>
  <c r="R374" i="4" s="1"/>
  <c r="O630" i="4"/>
  <c r="P662" i="4"/>
  <c r="R662" i="4" s="1"/>
  <c r="P47" i="4"/>
  <c r="R47" i="4" s="1"/>
  <c r="P344" i="4"/>
  <c r="P65" i="4"/>
  <c r="O129" i="4"/>
  <c r="R129" i="4" s="1"/>
  <c r="P193" i="4"/>
  <c r="P449" i="4"/>
  <c r="R449" i="4" s="1"/>
  <c r="O577" i="4"/>
  <c r="Q90" i="4"/>
  <c r="Q218" i="4"/>
  <c r="R218" i="4" s="1"/>
  <c r="Q346" i="4"/>
  <c r="Q474" i="4"/>
  <c r="Q651" i="4"/>
  <c r="Q11" i="4"/>
  <c r="Q459" i="4"/>
  <c r="P523" i="4"/>
  <c r="Q587" i="4"/>
  <c r="P239" i="4"/>
  <c r="P303" i="4"/>
  <c r="Q408" i="4"/>
  <c r="O472" i="4"/>
  <c r="O257" i="4"/>
  <c r="P474" i="4"/>
  <c r="R474" i="4" s="1"/>
  <c r="Q602" i="4"/>
  <c r="P11" i="4"/>
  <c r="Q139" i="4"/>
  <c r="Q331" i="4"/>
  <c r="Q395" i="4"/>
  <c r="P459" i="4"/>
  <c r="O333" i="4"/>
  <c r="O461" i="4"/>
  <c r="R461" i="4" s="1"/>
  <c r="Q589" i="4"/>
  <c r="Q566" i="4"/>
  <c r="Q239" i="4"/>
  <c r="Q303" i="4"/>
  <c r="P367" i="4"/>
  <c r="P548" i="4"/>
  <c r="R548" i="4" s="1"/>
  <c r="P408" i="4"/>
  <c r="R408" i="4" s="1"/>
  <c r="Q472" i="4"/>
  <c r="R472" i="4" s="1"/>
  <c r="P444" i="4"/>
  <c r="Q257" i="4"/>
  <c r="O321" i="4"/>
  <c r="O26" i="4"/>
  <c r="P154" i="4"/>
  <c r="P602" i="4"/>
  <c r="P139" i="4"/>
  <c r="P331" i="4"/>
  <c r="R331" i="4" s="1"/>
  <c r="P395" i="4"/>
  <c r="Q380" i="4"/>
  <c r="R380" i="4" s="1"/>
  <c r="P589" i="4"/>
  <c r="R589" i="4" s="1"/>
  <c r="P431" i="4"/>
  <c r="Q548" i="4"/>
  <c r="Q444" i="4"/>
  <c r="Q321" i="4"/>
  <c r="Q513" i="4"/>
  <c r="P26" i="4"/>
  <c r="O154" i="4"/>
  <c r="R154" i="4" s="1"/>
  <c r="Q282" i="4"/>
  <c r="R282" i="4" s="1"/>
  <c r="Q267" i="4"/>
  <c r="P380" i="4"/>
  <c r="P188" i="4"/>
  <c r="Q252" i="4"/>
  <c r="R252" i="4" s="1"/>
  <c r="Q316" i="4"/>
  <c r="R316" i="4" s="1"/>
  <c r="Q502" i="4"/>
  <c r="O566" i="4"/>
  <c r="R566" i="4" s="1"/>
  <c r="O175" i="4"/>
  <c r="O367" i="4"/>
  <c r="P536" i="4"/>
  <c r="Q333" i="4"/>
  <c r="Q461" i="4"/>
  <c r="P310" i="4"/>
  <c r="P502" i="4"/>
  <c r="Q175" i="4"/>
  <c r="O431" i="4"/>
  <c r="R431" i="4" s="1"/>
  <c r="O495" i="4"/>
  <c r="O559" i="4"/>
  <c r="O623" i="4"/>
  <c r="Q152" i="4"/>
  <c r="R152" i="4" s="1"/>
  <c r="O536" i="4"/>
  <c r="R536" i="4" s="1"/>
  <c r="Q600" i="4"/>
  <c r="O385" i="4"/>
  <c r="P513" i="4"/>
  <c r="P637" i="4"/>
  <c r="O282" i="4"/>
  <c r="O410" i="4"/>
  <c r="R410" i="4" s="1"/>
  <c r="Q538" i="4"/>
  <c r="Q75" i="4"/>
  <c r="P267" i="4"/>
  <c r="P124" i="4"/>
  <c r="R124" i="4" s="1"/>
  <c r="Q188" i="4"/>
  <c r="P252" i="4"/>
  <c r="P316" i="4"/>
  <c r="P438" i="4"/>
  <c r="R438" i="4" s="1"/>
  <c r="O111" i="4"/>
  <c r="Q495" i="4"/>
  <c r="R495" i="4" s="1"/>
  <c r="Q559" i="4"/>
  <c r="Q623" i="4"/>
  <c r="R623" i="4" s="1"/>
  <c r="O4" i="4"/>
  <c r="Q88" i="4"/>
  <c r="P152" i="4"/>
  <c r="Q216" i="4"/>
  <c r="Q280" i="4"/>
  <c r="R280" i="4" s="1"/>
  <c r="P600" i="4"/>
  <c r="P508" i="4"/>
  <c r="Q385" i="4"/>
  <c r="Q637" i="4"/>
  <c r="R637" i="4" s="1"/>
  <c r="Q410" i="4"/>
  <c r="P538" i="4"/>
  <c r="P75" i="4"/>
  <c r="Q203" i="4"/>
  <c r="R203" i="4" s="1"/>
  <c r="P60" i="4"/>
  <c r="Q124" i="4"/>
  <c r="P525" i="4"/>
  <c r="O310" i="4"/>
  <c r="O24" i="4"/>
  <c r="Q549" i="4"/>
  <c r="O115" i="4"/>
  <c r="P371" i="4"/>
  <c r="O563" i="4"/>
  <c r="Q435" i="4"/>
  <c r="O36" i="4"/>
  <c r="P596" i="4"/>
  <c r="R596" i="4" s="1"/>
  <c r="Q573" i="4"/>
  <c r="O596" i="4"/>
  <c r="P573" i="4"/>
  <c r="Q484" i="4"/>
  <c r="R484" i="4" s="1"/>
  <c r="P641" i="4"/>
  <c r="R641" i="4" s="1"/>
  <c r="O484" i="4"/>
  <c r="Q297" i="4"/>
  <c r="P627" i="4"/>
  <c r="O251" i="4"/>
  <c r="O44" i="4"/>
  <c r="Q108" i="4"/>
  <c r="O172" i="4"/>
  <c r="R172" i="4" s="1"/>
  <c r="O369" i="4"/>
  <c r="O328" i="4"/>
  <c r="Q635" i="4"/>
  <c r="P138" i="4"/>
  <c r="O428" i="4"/>
  <c r="O357" i="4"/>
  <c r="Q485" i="4"/>
  <c r="Q398" i="4"/>
  <c r="R398" i="4" s="1"/>
  <c r="P462" i="4"/>
  <c r="R462" i="4" s="1"/>
  <c r="P526" i="4"/>
  <c r="P334" i="4"/>
  <c r="Q334" i="4"/>
  <c r="Q270" i="4"/>
  <c r="P458" i="4"/>
  <c r="O315" i="4"/>
  <c r="O108" i="4"/>
  <c r="Q172" i="4"/>
  <c r="Q492" i="4"/>
  <c r="O456" i="4"/>
  <c r="Q74" i="4"/>
  <c r="O586" i="4"/>
  <c r="O187" i="4"/>
  <c r="O443" i="4"/>
  <c r="O507" i="4"/>
  <c r="P236" i="4"/>
  <c r="O325" i="4"/>
  <c r="Q433" i="4"/>
  <c r="P561" i="4"/>
  <c r="Q394" i="4"/>
  <c r="O571" i="4"/>
  <c r="O236" i="4"/>
  <c r="P202" i="4"/>
  <c r="Q571" i="4"/>
  <c r="R571" i="4" s="1"/>
  <c r="P300" i="4"/>
  <c r="Q364" i="4"/>
  <c r="P635" i="4"/>
  <c r="Q428" i="4"/>
  <c r="P123" i="4"/>
  <c r="O300" i="4"/>
  <c r="P364" i="4"/>
  <c r="O59" i="4"/>
  <c r="Q44" i="4"/>
  <c r="Q305" i="4"/>
  <c r="O247" i="4"/>
  <c r="O49" i="4"/>
  <c r="Q330" i="4"/>
  <c r="P453" i="4"/>
  <c r="Q366" i="4"/>
  <c r="Q558" i="4"/>
  <c r="R558" i="4" s="1"/>
  <c r="O622" i="4"/>
  <c r="O615" i="4"/>
  <c r="P16" i="4"/>
  <c r="O371" i="4"/>
  <c r="P36" i="4"/>
  <c r="Q39" i="4"/>
  <c r="P103" i="4"/>
  <c r="O167" i="4"/>
  <c r="P231" i="4"/>
  <c r="P115" i="4"/>
  <c r="P563" i="4"/>
  <c r="O292" i="4"/>
  <c r="P105" i="4"/>
  <c r="Q389" i="4"/>
  <c r="O627" i="4"/>
  <c r="Q164" i="4"/>
  <c r="O640" i="4"/>
  <c r="O407" i="4"/>
  <c r="AY11" i="4" s="1"/>
  <c r="O164" i="4"/>
  <c r="O389" i="4"/>
  <c r="P430" i="4"/>
  <c r="R430" i="4" s="1"/>
  <c r="P295" i="4"/>
  <c r="Q615" i="4"/>
  <c r="Q64" i="4"/>
  <c r="Q144" i="4"/>
  <c r="R144" i="4" s="1"/>
  <c r="O113" i="4"/>
  <c r="Q177" i="4"/>
  <c r="Q501" i="4"/>
  <c r="P286" i="4"/>
  <c r="O478" i="4"/>
  <c r="O359" i="4"/>
  <c r="P648" i="4"/>
  <c r="O286" i="4"/>
  <c r="O517" i="4"/>
  <c r="O302" i="4"/>
  <c r="Q494" i="4"/>
  <c r="P359" i="4"/>
  <c r="P272" i="4"/>
  <c r="Q521" i="4"/>
  <c r="O162" i="4"/>
  <c r="Q226" i="4"/>
  <c r="O137" i="4"/>
  <c r="O521" i="4"/>
  <c r="O98" i="4"/>
  <c r="Q162" i="4"/>
  <c r="Q482" i="4"/>
  <c r="P137" i="4"/>
  <c r="Q329" i="4"/>
  <c r="Q98" i="4"/>
  <c r="Q201" i="4"/>
  <c r="Q457" i="4"/>
  <c r="O34" i="4"/>
  <c r="Q418" i="4"/>
  <c r="Q73" i="4"/>
  <c r="P290" i="4"/>
  <c r="Q354" i="4"/>
  <c r="R354" i="4" s="1"/>
  <c r="Q610" i="4"/>
  <c r="Q19" i="4"/>
  <c r="O393" i="4"/>
  <c r="P585" i="4"/>
  <c r="R585" i="4" s="1"/>
  <c r="O290" i="4"/>
  <c r="Q546" i="4"/>
  <c r="P19" i="4"/>
  <c r="P510" i="4"/>
  <c r="Q287" i="4"/>
  <c r="O471" i="4"/>
  <c r="P384" i="4"/>
  <c r="O576" i="4"/>
  <c r="Q489" i="4"/>
  <c r="P386" i="4"/>
  <c r="P435" i="4"/>
  <c r="R435" i="4" s="1"/>
  <c r="P100" i="4"/>
  <c r="Q228" i="4"/>
  <c r="P297" i="4"/>
  <c r="R297" i="4" s="1"/>
  <c r="Q100" i="4"/>
  <c r="P64" i="4"/>
  <c r="Q384" i="4"/>
  <c r="O66" i="4"/>
  <c r="Q356" i="4"/>
  <c r="P307" i="4"/>
  <c r="Q499" i="4"/>
  <c r="Q420" i="4"/>
  <c r="R420" i="4" s="1"/>
  <c r="Q407" i="4"/>
  <c r="Q128" i="4"/>
  <c r="P576" i="4"/>
  <c r="Q542" i="4"/>
  <c r="P425" i="4"/>
  <c r="P66" i="4"/>
  <c r="Q194" i="4"/>
  <c r="O258" i="4"/>
  <c r="O309" i="4"/>
  <c r="O343" i="4"/>
  <c r="Q578" i="4"/>
  <c r="P356" i="4"/>
  <c r="Q307" i="4"/>
  <c r="P499" i="4"/>
  <c r="P420" i="4"/>
  <c r="P663" i="4"/>
  <c r="Q386" i="4"/>
  <c r="Q471" i="4"/>
  <c r="O448" i="4"/>
  <c r="P542" i="4"/>
  <c r="R542" i="4" s="1"/>
  <c r="P309" i="4"/>
  <c r="O23" i="4"/>
  <c r="O617" i="4"/>
  <c r="P578" i="4"/>
  <c r="Q9" i="4"/>
  <c r="O269" i="4"/>
  <c r="P73" i="4"/>
  <c r="O145" i="4"/>
  <c r="O273" i="4"/>
  <c r="Q24" i="4"/>
  <c r="R24" i="4" s="1"/>
  <c r="Q273" i="4"/>
  <c r="P269" i="4"/>
  <c r="P413" i="4"/>
  <c r="P477" i="4"/>
  <c r="Q541" i="4"/>
  <c r="Q608" i="4"/>
  <c r="Q81" i="4"/>
  <c r="R81" i="4" s="1"/>
  <c r="P145" i="4"/>
  <c r="Q421" i="4"/>
  <c r="Q477" i="4"/>
  <c r="P541" i="4"/>
  <c r="P285" i="4"/>
  <c r="P421" i="4"/>
  <c r="P480" i="4"/>
  <c r="P293" i="4"/>
  <c r="Q293" i="4"/>
  <c r="O485" i="4"/>
  <c r="O224" i="4"/>
  <c r="P32" i="4"/>
  <c r="O638" i="4"/>
  <c r="O311" i="4"/>
  <c r="O318" i="4"/>
  <c r="O96" i="4"/>
  <c r="Q325" i="4"/>
  <c r="Q517" i="4"/>
  <c r="O231" i="4"/>
  <c r="Q423" i="4"/>
  <c r="R423" i="4" s="1"/>
  <c r="O503" i="4"/>
  <c r="O16" i="4"/>
  <c r="O480" i="4"/>
  <c r="R480" i="4" s="1"/>
  <c r="O592" i="4"/>
  <c r="R592" i="4" s="1"/>
  <c r="P329" i="4"/>
  <c r="R329" i="4" s="1"/>
  <c r="P393" i="4"/>
  <c r="Q34" i="4"/>
  <c r="P302" i="4"/>
  <c r="O486" i="4"/>
  <c r="Q622" i="4"/>
  <c r="R654" i="4"/>
  <c r="Q295" i="4"/>
  <c r="P567" i="4"/>
  <c r="P288" i="4"/>
  <c r="P9" i="4"/>
  <c r="O418" i="4"/>
  <c r="P482" i="4"/>
  <c r="Q147" i="4"/>
  <c r="R147" i="4" s="1"/>
  <c r="Q509" i="4"/>
  <c r="P366" i="4"/>
  <c r="P494" i="4"/>
  <c r="Q167" i="4"/>
  <c r="O551" i="4"/>
  <c r="R551" i="4" s="1"/>
  <c r="O8" i="4"/>
  <c r="P80" i="4"/>
  <c r="R80" i="4" s="1"/>
  <c r="Q272" i="4"/>
  <c r="O544" i="4"/>
  <c r="P608" i="4"/>
  <c r="O265" i="4"/>
  <c r="R265" i="4" s="1"/>
  <c r="P610" i="4"/>
  <c r="Q544" i="4"/>
  <c r="O469" i="4"/>
  <c r="P119" i="4"/>
  <c r="P503" i="4"/>
  <c r="O631" i="4"/>
  <c r="O32" i="4"/>
  <c r="P416" i="4"/>
  <c r="P439" i="4"/>
  <c r="P631" i="4"/>
  <c r="P352" i="4"/>
  <c r="O416" i="4"/>
  <c r="P446" i="4"/>
  <c r="P375" i="4"/>
  <c r="Q439" i="4"/>
  <c r="P160" i="4"/>
  <c r="O352" i="4"/>
  <c r="P341" i="4"/>
  <c r="P183" i="4"/>
  <c r="Q375" i="4"/>
  <c r="O567" i="4"/>
  <c r="O160" i="4"/>
  <c r="O288" i="4"/>
  <c r="P405" i="4"/>
  <c r="O574" i="4"/>
  <c r="O277" i="4"/>
  <c r="P533" i="4"/>
  <c r="O382" i="4"/>
  <c r="P15" i="4"/>
  <c r="P55" i="4"/>
  <c r="Q247" i="4"/>
  <c r="P96" i="4"/>
  <c r="P224" i="4"/>
  <c r="Q79" i="4"/>
  <c r="Q448" i="4"/>
  <c r="R448" i="4" s="1"/>
  <c r="P489" i="4"/>
  <c r="O92" i="4"/>
  <c r="O285" i="4"/>
  <c r="O606" i="4"/>
  <c r="Q143" i="4"/>
  <c r="Q527" i="4"/>
  <c r="Q169" i="4"/>
  <c r="Q317" i="4"/>
  <c r="AY185" i="4" s="1"/>
  <c r="Q349" i="4"/>
  <c r="P373" i="4"/>
  <c r="Q429" i="4"/>
  <c r="Q294" i="4"/>
  <c r="O326" i="4"/>
  <c r="O350" i="4"/>
  <c r="O406" i="4"/>
  <c r="P550" i="4"/>
  <c r="Q582" i="4"/>
  <c r="Q606" i="4"/>
  <c r="P23" i="4"/>
  <c r="P63" i="4"/>
  <c r="Q87" i="4"/>
  <c r="AY153" i="4" s="1"/>
  <c r="O151" i="4"/>
  <c r="P207" i="4"/>
  <c r="P447" i="4"/>
  <c r="R447" i="4" s="1"/>
  <c r="O479" i="4"/>
  <c r="O535" i="4"/>
  <c r="Q104" i="4"/>
  <c r="O128" i="4"/>
  <c r="Q192" i="4"/>
  <c r="AY192" i="4" s="1"/>
  <c r="Q424" i="4"/>
  <c r="O616" i="4"/>
  <c r="Q41" i="4"/>
  <c r="O169" i="4"/>
  <c r="O361" i="4"/>
  <c r="Q553" i="4"/>
  <c r="P130" i="4"/>
  <c r="P258" i="4"/>
  <c r="O314" i="4"/>
  <c r="Q450" i="4"/>
  <c r="Q642" i="4"/>
  <c r="Q51" i="4"/>
  <c r="P179" i="4"/>
  <c r="Q363" i="4"/>
  <c r="O161" i="4"/>
  <c r="Q373" i="4"/>
  <c r="O87" i="4"/>
  <c r="Q361" i="4"/>
  <c r="P450" i="4"/>
  <c r="Q179" i="4"/>
  <c r="P349" i="4"/>
  <c r="Q437" i="4"/>
  <c r="P326" i="4"/>
  <c r="Q350" i="4"/>
  <c r="P414" i="4"/>
  <c r="O582" i="4"/>
  <c r="O63" i="4"/>
  <c r="P127" i="4"/>
  <c r="R127" i="4" s="1"/>
  <c r="Q151" i="4"/>
  <c r="O215" i="4"/>
  <c r="O511" i="4"/>
  <c r="Q535" i="4"/>
  <c r="O599" i="4"/>
  <c r="P104" i="4"/>
  <c r="O136" i="4"/>
  <c r="P192" i="4"/>
  <c r="O256" i="4"/>
  <c r="P424" i="4"/>
  <c r="O512" i="4"/>
  <c r="Q616" i="4"/>
  <c r="AY154" i="4" s="1"/>
  <c r="O41" i="4"/>
  <c r="P553" i="4"/>
  <c r="O130" i="4"/>
  <c r="O322" i="4"/>
  <c r="P642" i="4"/>
  <c r="P51" i="4"/>
  <c r="Q632" i="4"/>
  <c r="O381" i="4"/>
  <c r="Q413" i="4"/>
  <c r="P437" i="4"/>
  <c r="P493" i="4"/>
  <c r="Q358" i="4"/>
  <c r="P390" i="4"/>
  <c r="R390" i="4" s="1"/>
  <c r="O414" i="4"/>
  <c r="Q470" i="4"/>
  <c r="P614" i="4"/>
  <c r="Q646" i="4"/>
  <c r="R646" i="4" s="1"/>
  <c r="P191" i="4"/>
  <c r="R191" i="4" s="1"/>
  <c r="Q215" i="4"/>
  <c r="P279" i="4"/>
  <c r="Q599" i="4"/>
  <c r="Q168" i="4"/>
  <c r="Q256" i="4"/>
  <c r="O320" i="4"/>
  <c r="Q512" i="4"/>
  <c r="Q17" i="4"/>
  <c r="R17" i="4" s="1"/>
  <c r="O233" i="4"/>
  <c r="O417" i="4"/>
  <c r="Q322" i="4"/>
  <c r="Q514" i="4"/>
  <c r="P243" i="4"/>
  <c r="P555" i="4"/>
  <c r="P342" i="4"/>
  <c r="R165" i="4"/>
  <c r="P501" i="4"/>
  <c r="Q640" i="4"/>
  <c r="Q279" i="4"/>
  <c r="P194" i="4"/>
  <c r="R194" i="4" s="1"/>
  <c r="Q243" i="4"/>
  <c r="O156" i="4"/>
  <c r="Q365" i="4"/>
  <c r="Q598" i="4"/>
  <c r="R101" i="4"/>
  <c r="Q478" i="4"/>
  <c r="R590" i="4"/>
  <c r="P343" i="4"/>
  <c r="O663" i="4"/>
  <c r="Q320" i="4"/>
  <c r="Q105" i="4"/>
  <c r="Q233" i="4"/>
  <c r="Q425" i="4"/>
  <c r="Q617" i="4"/>
  <c r="P514" i="4"/>
  <c r="Q107" i="4"/>
  <c r="P301" i="4"/>
  <c r="O445" i="4"/>
  <c r="P278" i="4"/>
  <c r="Q422" i="4"/>
  <c r="Q534" i="4"/>
  <c r="P348" i="4"/>
  <c r="O607" i="4"/>
  <c r="P56" i="4"/>
  <c r="P376" i="4"/>
  <c r="O520" i="4"/>
  <c r="Q58" i="4"/>
  <c r="O570" i="4"/>
  <c r="Q277" i="4"/>
  <c r="O301" i="4"/>
  <c r="Q341" i="4"/>
  <c r="P365" i="4"/>
  <c r="O405" i="4"/>
  <c r="P429" i="4"/>
  <c r="Q469" i="4"/>
  <c r="O493" i="4"/>
  <c r="O533" i="4"/>
  <c r="O278" i="4"/>
  <c r="Q318" i="4"/>
  <c r="O342" i="4"/>
  <c r="Q382" i="4"/>
  <c r="P406" i="4"/>
  <c r="AY76" i="4" s="1"/>
  <c r="O446" i="4"/>
  <c r="P470" i="4"/>
  <c r="O510" i="4"/>
  <c r="P534" i="4"/>
  <c r="P574" i="4"/>
  <c r="O598" i="4"/>
  <c r="P638" i="4"/>
  <c r="O15" i="4"/>
  <c r="P79" i="4"/>
  <c r="P143" i="4"/>
  <c r="P287" i="4"/>
  <c r="Q311" i="4"/>
  <c r="P335" i="4"/>
  <c r="Q479" i="4"/>
  <c r="P527" i="4"/>
  <c r="Q136" i="4"/>
  <c r="Q184" i="4"/>
  <c r="P328" i="4"/>
  <c r="R328" i="4" s="1"/>
  <c r="Q376" i="4"/>
  <c r="P520" i="4"/>
  <c r="Q568" i="4"/>
  <c r="Q49" i="4"/>
  <c r="P161" i="4"/>
  <c r="O305" i="4"/>
  <c r="P417" i="4"/>
  <c r="Q561" i="4"/>
  <c r="Q202" i="4"/>
  <c r="R202" i="4" s="1"/>
  <c r="Q250" i="4"/>
  <c r="O458" i="4"/>
  <c r="R458" i="4" s="1"/>
  <c r="Q506" i="4"/>
  <c r="O107" i="4"/>
  <c r="P251" i="4"/>
  <c r="O363" i="4"/>
  <c r="P507" i="4"/>
  <c r="P92" i="4"/>
  <c r="O335" i="4"/>
  <c r="O97" i="4"/>
  <c r="O250" i="4"/>
  <c r="O506" i="4"/>
  <c r="Q43" i="4"/>
  <c r="O415" i="4"/>
  <c r="P463" i="4"/>
  <c r="Q607" i="4"/>
  <c r="P655" i="4"/>
  <c r="Q264" i="4"/>
  <c r="Q312" i="4"/>
  <c r="P456" i="4"/>
  <c r="O504" i="4"/>
  <c r="P97" i="4"/>
  <c r="O241" i="4"/>
  <c r="P353" i="4"/>
  <c r="Q497" i="4"/>
  <c r="O609" i="4"/>
  <c r="Q138" i="4"/>
  <c r="P186" i="4"/>
  <c r="P394" i="4"/>
  <c r="O442" i="4"/>
  <c r="O650" i="4"/>
  <c r="R650" i="4" s="1"/>
  <c r="O43" i="4"/>
  <c r="P187" i="4"/>
  <c r="O299" i="4"/>
  <c r="P443" i="4"/>
  <c r="Q555" i="4"/>
  <c r="P28" i="4"/>
  <c r="Q284" i="4"/>
  <c r="Q655" i="4"/>
  <c r="P184" i="4"/>
  <c r="O353" i="4"/>
  <c r="Q299" i="4"/>
  <c r="Q348" i="4"/>
  <c r="O223" i="4"/>
  <c r="AY25" i="4" s="1"/>
  <c r="P271" i="4"/>
  <c r="P415" i="4"/>
  <c r="O463" i="4"/>
  <c r="Q72" i="4"/>
  <c r="Q120" i="4"/>
  <c r="P264" i="4"/>
  <c r="O312" i="4"/>
  <c r="Q504" i="4"/>
  <c r="P619" i="4"/>
  <c r="O33" i="4"/>
  <c r="Q241" i="4"/>
  <c r="Q289" i="4"/>
  <c r="P497" i="4"/>
  <c r="R497" i="4" s="1"/>
  <c r="P545" i="4"/>
  <c r="P74" i="4"/>
  <c r="Q186" i="4"/>
  <c r="O330" i="4"/>
  <c r="R330" i="4" s="1"/>
  <c r="P442" i="4"/>
  <c r="P586" i="4"/>
  <c r="Q235" i="4"/>
  <c r="Q491" i="4"/>
  <c r="O28" i="4"/>
  <c r="O284" i="4"/>
  <c r="P568" i="4"/>
  <c r="O543" i="4"/>
  <c r="Q591" i="4"/>
  <c r="O72" i="4"/>
  <c r="P289" i="4"/>
  <c r="Q392" i="4"/>
  <c r="Q619" i="4"/>
  <c r="P317" i="4"/>
  <c r="Q381" i="4"/>
  <c r="Q445" i="4"/>
  <c r="R445" i="4" s="1"/>
  <c r="P509" i="4"/>
  <c r="O294" i="4"/>
  <c r="P358" i="4"/>
  <c r="P422" i="4"/>
  <c r="Q486" i="4"/>
  <c r="O550" i="4"/>
  <c r="O614" i="4"/>
  <c r="P31" i="4"/>
  <c r="O55" i="4"/>
  <c r="O95" i="4"/>
  <c r="O119" i="4"/>
  <c r="O159" i="4"/>
  <c r="O183" i="4"/>
  <c r="O351" i="4"/>
  <c r="O399" i="4"/>
  <c r="Q543" i="4"/>
  <c r="P591" i="4"/>
  <c r="R591" i="4" s="1"/>
  <c r="Q200" i="4"/>
  <c r="Q248" i="4"/>
  <c r="O392" i="4"/>
  <c r="R392" i="4" s="1"/>
  <c r="P440" i="4"/>
  <c r="Q584" i="4"/>
  <c r="O177" i="4"/>
  <c r="O225" i="4"/>
  <c r="O433" i="4"/>
  <c r="P481" i="4"/>
  <c r="O10" i="4"/>
  <c r="Q122" i="4"/>
  <c r="P266" i="4"/>
  <c r="P378" i="4"/>
  <c r="P522" i="4"/>
  <c r="O634" i="4"/>
  <c r="P412" i="4"/>
  <c r="O123" i="4"/>
  <c r="AY57" i="4" s="1"/>
  <c r="Q171" i="4"/>
  <c r="O379" i="4"/>
  <c r="R379" i="4" s="1"/>
  <c r="Q427" i="4"/>
  <c r="O220" i="4"/>
  <c r="P476" i="4"/>
  <c r="P609" i="4"/>
  <c r="Q31" i="4"/>
  <c r="P95" i="4"/>
  <c r="P159" i="4"/>
  <c r="P223" i="4"/>
  <c r="O271" i="4"/>
  <c r="P120" i="4"/>
  <c r="Q440" i="4"/>
  <c r="P33" i="4"/>
  <c r="O545" i="4"/>
  <c r="P122" i="4"/>
  <c r="O378" i="4"/>
  <c r="Q634" i="4"/>
  <c r="Q412" i="4"/>
  <c r="O235" i="4"/>
  <c r="O491" i="4"/>
  <c r="P220" i="4"/>
  <c r="Q207" i="4"/>
  <c r="P351" i="4"/>
  <c r="Q399" i="4"/>
  <c r="Q648" i="4"/>
  <c r="Q8" i="4"/>
  <c r="Q56" i="4"/>
  <c r="O200" i="4"/>
  <c r="AY68" i="4" s="1"/>
  <c r="O248" i="4"/>
  <c r="O584" i="4"/>
  <c r="P632" i="4"/>
  <c r="Q113" i="4"/>
  <c r="P225" i="4"/>
  <c r="Q369" i="4"/>
  <c r="O481" i="4"/>
  <c r="Q10" i="4"/>
  <c r="P58" i="4"/>
  <c r="Q266" i="4"/>
  <c r="Q314" i="4"/>
  <c r="O522" i="4"/>
  <c r="Q570" i="4"/>
  <c r="P59" i="4"/>
  <c r="O171" i="4"/>
  <c r="P315" i="4"/>
  <c r="R315" i="4" s="1"/>
  <c r="O427" i="4"/>
  <c r="P156" i="4"/>
  <c r="O476" i="4"/>
  <c r="R496" i="4"/>
  <c r="R572" i="4"/>
  <c r="R620" i="4"/>
  <c r="R76" i="4"/>
  <c r="R140" i="4"/>
  <c r="R204" i="4"/>
  <c r="R268" i="4"/>
  <c r="R109" i="4"/>
  <c r="R173" i="4"/>
  <c r="R556" i="4"/>
  <c r="R39" i="4"/>
  <c r="R628" i="4"/>
  <c r="R249" i="4"/>
  <c r="R313" i="4"/>
  <c r="R170" i="4"/>
  <c r="R362" i="4"/>
  <c r="R426" i="4"/>
  <c r="R347" i="4"/>
  <c r="R411" i="4"/>
  <c r="R539" i="4"/>
  <c r="R603" i="4"/>
  <c r="R158" i="4"/>
  <c r="R246" i="4"/>
  <c r="R391" i="4"/>
  <c r="R656" i="4"/>
  <c r="R99" i="4"/>
  <c r="R291" i="4"/>
  <c r="R94" i="4"/>
  <c r="R222" i="4"/>
  <c r="R630" i="4"/>
  <c r="R303" i="4"/>
  <c r="R661" i="4"/>
  <c r="R242" i="4"/>
  <c r="R306" i="4"/>
  <c r="R498" i="4"/>
  <c r="R562" i="4"/>
  <c r="R626" i="4"/>
  <c r="R468" i="4"/>
  <c r="R35" i="4"/>
  <c r="R163" i="4"/>
  <c r="R227" i="4"/>
  <c r="R483" i="4"/>
  <c r="R21" i="4"/>
  <c r="R85" i="4"/>
  <c r="R149" i="4"/>
  <c r="R213" i="4"/>
  <c r="R660" i="4"/>
  <c r="R402" i="4"/>
  <c r="R613" i="4"/>
  <c r="R153" i="4"/>
  <c r="R217" i="4"/>
  <c r="R409" i="4"/>
  <c r="R103" i="4"/>
  <c r="R487" i="4"/>
  <c r="R25" i="4"/>
  <c r="R89" i="4"/>
  <c r="R345" i="4"/>
  <c r="R577" i="4"/>
  <c r="R581" i="4"/>
  <c r="R46" i="4"/>
  <c r="R110" i="4"/>
  <c r="R174" i="4"/>
  <c r="R653" i="4"/>
  <c r="R319" i="4"/>
  <c r="R396" i="4"/>
  <c r="R208" i="4"/>
  <c r="R400" i="4"/>
  <c r="R465" i="4"/>
  <c r="R529" i="4"/>
  <c r="R90" i="4"/>
  <c r="R564" i="4"/>
  <c r="R540" i="4"/>
  <c r="R30" i="4"/>
  <c r="R12" i="4"/>
  <c r="R61" i="4"/>
  <c r="R125" i="4"/>
  <c r="R189" i="4"/>
  <c r="R229" i="4"/>
  <c r="R253" i="4"/>
  <c r="R206" i="4"/>
  <c r="R500" i="4"/>
  <c r="R48" i="4"/>
  <c r="R112" i="4"/>
  <c r="R176" i="4"/>
  <c r="R368" i="4"/>
  <c r="R432" i="4"/>
  <c r="R37" i="4"/>
  <c r="R549" i="4"/>
  <c r="R78" i="4"/>
  <c r="R526" i="4"/>
  <c r="R69" i="4"/>
  <c r="R133" i="4"/>
  <c r="R197" i="4"/>
  <c r="R237" i="4"/>
  <c r="R629" i="4"/>
  <c r="R357" i="4"/>
  <c r="R14" i="4"/>
  <c r="R142" i="4"/>
  <c r="R45" i="4"/>
  <c r="R38" i="4"/>
  <c r="R102" i="4"/>
  <c r="R166" i="4"/>
  <c r="R230" i="4"/>
  <c r="R254" i="4"/>
  <c r="R340" i="4"/>
  <c r="R5" i="4"/>
  <c r="R29" i="4"/>
  <c r="R93" i="4"/>
  <c r="R157" i="4"/>
  <c r="R221" i="4"/>
  <c r="R261" i="4"/>
  <c r="R453" i="4"/>
  <c r="R111" i="4"/>
  <c r="R559" i="4"/>
  <c r="R53" i="4"/>
  <c r="R117" i="4"/>
  <c r="R181" i="4"/>
  <c r="R245" i="4"/>
  <c r="R13" i="4"/>
  <c r="R77" i="4"/>
  <c r="R141" i="4"/>
  <c r="R205" i="4"/>
  <c r="R6" i="4"/>
  <c r="R54" i="4"/>
  <c r="R118" i="4"/>
  <c r="R182" i="4"/>
  <c r="R502" i="4"/>
  <c r="R263" i="4"/>
  <c r="R327" i="4"/>
  <c r="R455" i="4"/>
  <c r="R452" i="4"/>
  <c r="R612" i="4"/>
  <c r="R88" i="4"/>
  <c r="R216" i="4"/>
  <c r="R240" i="4"/>
  <c r="R304" i="4"/>
  <c r="R344" i="4"/>
  <c r="R560" i="4"/>
  <c r="R600" i="4"/>
  <c r="R624" i="4"/>
  <c r="R388" i="4"/>
  <c r="R473" i="4"/>
  <c r="R537" i="4"/>
  <c r="R601" i="4"/>
  <c r="R644" i="4"/>
  <c r="R436" i="4"/>
  <c r="R625" i="4"/>
  <c r="R211" i="4"/>
  <c r="R275" i="4"/>
  <c r="R339" i="4"/>
  <c r="R649" i="4"/>
  <c r="R18" i="4"/>
  <c r="R82" i="4"/>
  <c r="R146" i="4"/>
  <c r="R210" i="4"/>
  <c r="R524" i="4"/>
  <c r="R579" i="4"/>
  <c r="R332" i="4"/>
  <c r="R20" i="4"/>
  <c r="R84" i="4"/>
  <c r="R148" i="4"/>
  <c r="R212" i="4"/>
  <c r="R276" i="4"/>
  <c r="R652" i="4"/>
  <c r="R62" i="4"/>
  <c r="R126" i="4"/>
  <c r="R190" i="4"/>
  <c r="R404" i="4"/>
  <c r="R639" i="4"/>
  <c r="R492" i="4"/>
  <c r="R464" i="4"/>
  <c r="R444" i="4"/>
  <c r="R57" i="4"/>
  <c r="R121" i="4"/>
  <c r="R185" i="4"/>
  <c r="R337" i="4"/>
  <c r="R377" i="4"/>
  <c r="R441" i="4"/>
  <c r="R372" i="4"/>
  <c r="R274" i="4"/>
  <c r="R338" i="4"/>
  <c r="R466" i="4"/>
  <c r="R530" i="4"/>
  <c r="R594" i="4"/>
  <c r="R658" i="4"/>
  <c r="R605" i="4"/>
  <c r="R67" i="4"/>
  <c r="R131" i="4"/>
  <c r="R195" i="4"/>
  <c r="R259" i="4"/>
  <c r="R323" i="4"/>
  <c r="R387" i="4"/>
  <c r="R451" i="4"/>
  <c r="R515" i="4"/>
  <c r="R516" i="4"/>
  <c r="R44" i="4"/>
  <c r="R300" i="4"/>
  <c r="R557" i="4"/>
  <c r="R22" i="4"/>
  <c r="R86" i="4"/>
  <c r="R150" i="4"/>
  <c r="R214" i="4"/>
  <c r="R238" i="4"/>
  <c r="R262" i="4"/>
  <c r="R643" i="4"/>
  <c r="R597" i="4"/>
  <c r="R296" i="4"/>
  <c r="R336" i="4"/>
  <c r="R488" i="4"/>
  <c r="R552" i="4"/>
  <c r="R209" i="4"/>
  <c r="R401" i="4"/>
  <c r="R505" i="4"/>
  <c r="R569" i="4"/>
  <c r="R633" i="4"/>
  <c r="R611" i="4"/>
  <c r="R532" i="4"/>
  <c r="R26" i="4"/>
  <c r="R234" i="4"/>
  <c r="R298" i="4"/>
  <c r="R346" i="4"/>
  <c r="R490" i="4"/>
  <c r="R554" i="4"/>
  <c r="R618" i="4"/>
  <c r="R27" i="4"/>
  <c r="R91" i="4"/>
  <c r="R219" i="4"/>
  <c r="R283" i="4"/>
  <c r="R475" i="4"/>
  <c r="R621" i="4"/>
  <c r="R370" i="4"/>
  <c r="R434" i="4"/>
  <c r="R547" i="4"/>
  <c r="R70" i="4"/>
  <c r="R134" i="4"/>
  <c r="R198" i="4"/>
  <c r="R454" i="4"/>
  <c r="R460" i="4"/>
  <c r="R604" i="4"/>
  <c r="R7" i="4"/>
  <c r="R71" i="4"/>
  <c r="R135" i="4"/>
  <c r="R199" i="4"/>
  <c r="R367" i="4"/>
  <c r="R519" i="4"/>
  <c r="R583" i="4"/>
  <c r="R647" i="4"/>
  <c r="R40" i="4"/>
  <c r="R508" i="4"/>
  <c r="R65" i="4"/>
  <c r="R281" i="4"/>
  <c r="R588" i="4"/>
  <c r="R50" i="4"/>
  <c r="R114" i="4"/>
  <c r="R178" i="4"/>
  <c r="R538" i="4"/>
  <c r="R602" i="4"/>
  <c r="R636" i="4"/>
  <c r="R267" i="4"/>
  <c r="R355" i="4"/>
  <c r="R395" i="4"/>
  <c r="R419" i="4"/>
  <c r="R52" i="4"/>
  <c r="R116" i="4"/>
  <c r="R180" i="4"/>
  <c r="R244" i="4"/>
  <c r="R308" i="4"/>
  <c r="R645" i="4"/>
  <c r="AY61" i="4"/>
  <c r="AY115" i="4"/>
  <c r="AY199" i="4"/>
  <c r="AY189" i="4"/>
  <c r="AY108" i="4"/>
  <c r="AY191" i="4"/>
  <c r="AY195" i="4" l="1"/>
  <c r="AY78" i="4"/>
  <c r="R226" i="4"/>
  <c r="AY12" i="4"/>
  <c r="AY168" i="4"/>
  <c r="R546" i="4"/>
  <c r="R333" i="4"/>
  <c r="AY142" i="4"/>
  <c r="AY65" i="4"/>
  <c r="R371" i="4"/>
  <c r="AY8" i="4"/>
  <c r="R457" i="4"/>
  <c r="R521" i="4"/>
  <c r="R627" i="4"/>
  <c r="R310" i="4"/>
  <c r="R4" i="4"/>
  <c r="R188" i="4"/>
  <c r="R513" i="4"/>
  <c r="R321" i="4"/>
  <c r="R139" i="4"/>
  <c r="R523" i="4"/>
  <c r="R595" i="4"/>
  <c r="R83" i="4"/>
  <c r="AY133" i="4"/>
  <c r="R507" i="4"/>
  <c r="R19" i="4"/>
  <c r="R137" i="4"/>
  <c r="R615" i="4"/>
  <c r="R364" i="4"/>
  <c r="AY70" i="4"/>
  <c r="R525" i="4"/>
  <c r="R385" i="4"/>
  <c r="R257" i="4"/>
  <c r="R11" i="4"/>
  <c r="R403" i="4"/>
  <c r="AY135" i="4"/>
  <c r="R201" i="4"/>
  <c r="R305" i="4"/>
  <c r="R228" i="4"/>
  <c r="AY96" i="4"/>
  <c r="R175" i="4"/>
  <c r="R587" i="4"/>
  <c r="R334" i="4"/>
  <c r="AY69" i="4"/>
  <c r="R59" i="4"/>
  <c r="R369" i="4"/>
  <c r="AY132" i="4"/>
  <c r="AY198" i="4"/>
  <c r="AY137" i="4"/>
  <c r="R236" i="4"/>
  <c r="R108" i="4"/>
  <c r="R75" i="4"/>
  <c r="R459" i="4"/>
  <c r="R239" i="4"/>
  <c r="R64" i="4"/>
  <c r="AY34" i="4"/>
  <c r="R292" i="4"/>
  <c r="AY196" i="4"/>
  <c r="R433" i="4"/>
  <c r="R456" i="4"/>
  <c r="R663" i="4"/>
  <c r="AY134" i="4"/>
  <c r="AY156" i="4"/>
  <c r="AY36" i="4"/>
  <c r="R115" i="4"/>
  <c r="R651" i="4"/>
  <c r="R36" i="4"/>
  <c r="R270" i="4"/>
  <c r="R573" i="4"/>
  <c r="R443" i="4"/>
  <c r="R251" i="4"/>
  <c r="AY197" i="4"/>
  <c r="R224" i="4"/>
  <c r="R407" i="4"/>
  <c r="AY166" i="4"/>
  <c r="R164" i="4"/>
  <c r="R563" i="4"/>
  <c r="R635" i="4"/>
  <c r="R485" i="4"/>
  <c r="R187" i="4"/>
  <c r="R478" i="4"/>
  <c r="R428" i="4"/>
  <c r="AY53" i="4"/>
  <c r="R517" i="4"/>
  <c r="R231" i="4"/>
  <c r="AY72" i="4"/>
  <c r="AY47" i="4"/>
  <c r="R359" i="4"/>
  <c r="R471" i="4"/>
  <c r="AY59" i="4"/>
  <c r="AY38" i="4"/>
  <c r="R366" i="4"/>
  <c r="R295" i="4"/>
  <c r="R73" i="4"/>
  <c r="R394" i="4"/>
  <c r="R302" i="4"/>
  <c r="R74" i="4"/>
  <c r="R49" i="4"/>
  <c r="R247" i="4"/>
  <c r="R325" i="4"/>
  <c r="R167" i="4"/>
  <c r="AY123" i="4"/>
  <c r="R389" i="4"/>
  <c r="AY257" i="4" s="1"/>
  <c r="R16" i="4"/>
  <c r="R34" i="4"/>
  <c r="R648" i="4"/>
  <c r="R510" i="4"/>
  <c r="R576" i="4"/>
  <c r="AY32" i="4"/>
  <c r="AY99" i="4"/>
  <c r="R429" i="4"/>
  <c r="R105" i="4"/>
  <c r="R320" i="4"/>
  <c r="R350" i="4"/>
  <c r="AY44" i="4"/>
  <c r="R638" i="4"/>
  <c r="R343" i="4"/>
  <c r="R341" i="4"/>
  <c r="R285" i="4"/>
  <c r="R640" i="4"/>
  <c r="R95" i="4"/>
  <c r="R501" i="4"/>
  <c r="R622" i="4"/>
  <c r="AY45" i="4"/>
  <c r="R614" i="4"/>
  <c r="R381" i="4"/>
  <c r="R504" i="4"/>
  <c r="R527" i="4"/>
  <c r="R87" i="4"/>
  <c r="R32" i="4"/>
  <c r="R494" i="4"/>
  <c r="R393" i="4"/>
  <c r="R98" i="4"/>
  <c r="R286" i="4"/>
  <c r="AY51" i="4"/>
  <c r="AY83" i="4"/>
  <c r="R574" i="4"/>
  <c r="R520" i="4"/>
  <c r="R535" i="4"/>
  <c r="AY63" i="4"/>
  <c r="R145" i="4"/>
  <c r="R66" i="4"/>
  <c r="R314" i="4"/>
  <c r="S91" i="4"/>
  <c r="AY46" i="4"/>
  <c r="R413" i="4"/>
  <c r="R161" i="4"/>
  <c r="R610" i="4"/>
  <c r="AY162" i="4"/>
  <c r="AY164" i="4"/>
  <c r="AY187" i="4"/>
  <c r="AY155" i="4"/>
  <c r="R322" i="4"/>
  <c r="AY144" i="4"/>
  <c r="R567" i="4"/>
  <c r="R273" i="4"/>
  <c r="AY98" i="4"/>
  <c r="AY169" i="4"/>
  <c r="R287" i="4"/>
  <c r="R130" i="4"/>
  <c r="AY54" i="4"/>
  <c r="AY146" i="4"/>
  <c r="R386" i="4"/>
  <c r="R294" i="4"/>
  <c r="AY67" i="4"/>
  <c r="R421" i="4"/>
  <c r="R541" i="4"/>
  <c r="R578" i="4"/>
  <c r="R384" i="4"/>
  <c r="R290" i="4"/>
  <c r="R418" i="4"/>
  <c r="R162" i="4"/>
  <c r="AY141" i="4"/>
  <c r="AY194" i="4"/>
  <c r="AY159" i="4"/>
  <c r="AU8" i="4"/>
  <c r="AY66" i="4"/>
  <c r="AY86" i="4"/>
  <c r="R151" i="4"/>
  <c r="R104" i="4"/>
  <c r="U421" i="4"/>
  <c r="R311" i="4"/>
  <c r="R192" i="4"/>
  <c r="AY26" i="4"/>
  <c r="R544" i="4"/>
  <c r="R309" i="4"/>
  <c r="R489" i="4"/>
  <c r="R482" i="4"/>
  <c r="R128" i="4"/>
  <c r="R318" i="4"/>
  <c r="AY13" i="4"/>
  <c r="R179" i="4"/>
  <c r="R293" i="4"/>
  <c r="R356" i="4"/>
  <c r="AY89" i="4"/>
  <c r="R23" i="4"/>
  <c r="R499" i="4"/>
  <c r="R307" i="4"/>
  <c r="R100" i="4"/>
  <c r="AY100" i="4"/>
  <c r="AY23" i="4"/>
  <c r="R279" i="4"/>
  <c r="AY118" i="4"/>
  <c r="U553" i="4"/>
  <c r="R425" i="4"/>
  <c r="AY35" i="4"/>
  <c r="T597" i="4"/>
  <c r="AY158" i="4"/>
  <c r="AY107" i="4"/>
  <c r="AY172" i="4"/>
  <c r="AY121" i="4"/>
  <c r="R335" i="4"/>
  <c r="R568" i="4"/>
  <c r="AY143" i="4"/>
  <c r="R288" i="4"/>
  <c r="R477" i="4"/>
  <c r="R269" i="4"/>
  <c r="R514" i="4"/>
  <c r="AY71" i="4"/>
  <c r="AY90" i="4"/>
  <c r="AY82" i="4"/>
  <c r="AY157" i="4"/>
  <c r="R416" i="4"/>
  <c r="R352" i="4"/>
  <c r="AY148" i="4"/>
  <c r="R92" i="4"/>
  <c r="R15" i="4"/>
  <c r="AY127" i="4"/>
  <c r="AY102" i="4"/>
  <c r="AY179" i="4"/>
  <c r="T179" i="4"/>
  <c r="R358" i="4"/>
  <c r="AY92" i="4"/>
  <c r="AY178" i="4"/>
  <c r="S553" i="4"/>
  <c r="R136" i="4"/>
  <c r="AY183" i="4"/>
  <c r="R349" i="4"/>
  <c r="R375" i="4"/>
  <c r="T465" i="4"/>
  <c r="R503" i="4"/>
  <c r="R655" i="4"/>
  <c r="AY259" i="4" s="1"/>
  <c r="T157" i="4"/>
  <c r="R470" i="4"/>
  <c r="R570" i="4"/>
  <c r="AU33" i="4"/>
  <c r="AY160" i="4"/>
  <c r="R617" i="4"/>
  <c r="R417" i="4"/>
  <c r="R278" i="4"/>
  <c r="R361" i="4"/>
  <c r="R427" i="4"/>
  <c r="AY81" i="4"/>
  <c r="R301" i="4"/>
  <c r="AY49" i="4"/>
  <c r="AY109" i="4"/>
  <c r="AY39" i="4"/>
  <c r="R120" i="4"/>
  <c r="R348" i="4"/>
  <c r="R250" i="4"/>
  <c r="AY174" i="4"/>
  <c r="S69" i="4"/>
  <c r="R509" i="4"/>
  <c r="R184" i="4"/>
  <c r="R446" i="4"/>
  <c r="R450" i="4"/>
  <c r="R616" i="4"/>
  <c r="R169" i="4"/>
  <c r="AY145" i="4"/>
  <c r="AY151" i="4"/>
  <c r="AY124" i="4"/>
  <c r="S245" i="4"/>
  <c r="R43" i="4"/>
  <c r="S465" i="4"/>
  <c r="T355" i="4"/>
  <c r="T641" i="4"/>
  <c r="R289" i="4"/>
  <c r="R586" i="4"/>
  <c r="S509" i="4"/>
  <c r="AU21" i="4"/>
  <c r="R186" i="4"/>
  <c r="R382" i="4"/>
  <c r="R376" i="4"/>
  <c r="AY177" i="4"/>
  <c r="R243" i="4"/>
  <c r="AU31" i="4"/>
  <c r="U641" i="4"/>
  <c r="AY126" i="4"/>
  <c r="R326" i="4"/>
  <c r="AY260" i="4" s="1"/>
  <c r="AY64" i="4"/>
  <c r="AY136" i="4"/>
  <c r="AY42" i="4"/>
  <c r="R63" i="4"/>
  <c r="R481" i="4"/>
  <c r="AY37" i="4"/>
  <c r="U597" i="4"/>
  <c r="AY119" i="4"/>
  <c r="AY122" i="4"/>
  <c r="AY18" i="4"/>
  <c r="R424" i="4"/>
  <c r="U311" i="4"/>
  <c r="R606" i="4"/>
  <c r="U267" i="4"/>
  <c r="AY200" i="4"/>
  <c r="AY116" i="4"/>
  <c r="AY30" i="4"/>
  <c r="R183" i="4"/>
  <c r="U355" i="4"/>
  <c r="T531" i="4"/>
  <c r="U113" i="4"/>
  <c r="R160" i="4"/>
  <c r="R233" i="4"/>
  <c r="AY43" i="4"/>
  <c r="U245" i="4"/>
  <c r="S597" i="4"/>
  <c r="U289" i="4"/>
  <c r="AY74" i="4"/>
  <c r="R123" i="4"/>
  <c r="R72" i="4"/>
  <c r="AY105" i="4"/>
  <c r="R582" i="4"/>
  <c r="AY161" i="4"/>
  <c r="U135" i="4"/>
  <c r="S355" i="4"/>
  <c r="S377" i="4"/>
  <c r="S641" i="4"/>
  <c r="T619" i="4"/>
  <c r="AY5" i="4"/>
  <c r="AY88" i="4"/>
  <c r="R550" i="4"/>
  <c r="AY138" i="4"/>
  <c r="R553" i="4"/>
  <c r="R534" i="4"/>
  <c r="R533" i="4"/>
  <c r="T553" i="4"/>
  <c r="S575" i="4"/>
  <c r="T487" i="4"/>
  <c r="U487" i="4"/>
  <c r="S487" i="4"/>
  <c r="R479" i="4"/>
  <c r="S421" i="4"/>
  <c r="T421" i="4"/>
  <c r="AY20" i="4"/>
  <c r="R272" i="4"/>
  <c r="S289" i="4"/>
  <c r="T223" i="4"/>
  <c r="AY75" i="4"/>
  <c r="AY24" i="4"/>
  <c r="S157" i="4"/>
  <c r="AY6" i="4"/>
  <c r="U91" i="4"/>
  <c r="U47" i="4"/>
  <c r="R41" i="4"/>
  <c r="AY175" i="4"/>
  <c r="AY16" i="4"/>
  <c r="R8" i="4"/>
  <c r="R28" i="4"/>
  <c r="AU24" i="4"/>
  <c r="S25" i="4"/>
  <c r="R107" i="4"/>
  <c r="AY117" i="4"/>
  <c r="AY17" i="4"/>
  <c r="AY29" i="4"/>
  <c r="T377" i="4"/>
  <c r="S135" i="4"/>
  <c r="T333" i="4"/>
  <c r="S663" i="4"/>
  <c r="S179" i="4"/>
  <c r="S201" i="4"/>
  <c r="T201" i="4"/>
  <c r="T311" i="4"/>
  <c r="AY110" i="4"/>
  <c r="R511" i="4"/>
  <c r="R491" i="4"/>
  <c r="R9" i="4"/>
  <c r="AY180" i="4"/>
  <c r="U333" i="4"/>
  <c r="R506" i="4"/>
  <c r="AY4" i="4"/>
  <c r="S619" i="4"/>
  <c r="AY150" i="4"/>
  <c r="AY193" i="4"/>
  <c r="R235" i="4"/>
  <c r="R55" i="4"/>
  <c r="AY253" i="4" s="1"/>
  <c r="R555" i="4"/>
  <c r="R412" i="4"/>
  <c r="R486" i="4"/>
  <c r="R642" i="4"/>
  <c r="T663" i="4"/>
  <c r="T575" i="4"/>
  <c r="U465" i="4"/>
  <c r="T267" i="4"/>
  <c r="U377" i="4"/>
  <c r="T289" i="4"/>
  <c r="T509" i="4"/>
  <c r="T69" i="4"/>
  <c r="U399" i="4"/>
  <c r="AY114" i="4"/>
  <c r="T399" i="4"/>
  <c r="AY95" i="4"/>
  <c r="AY106" i="4"/>
  <c r="AY131" i="4"/>
  <c r="R96" i="4"/>
  <c r="R177" i="4"/>
  <c r="R422" i="4"/>
  <c r="T443" i="4"/>
  <c r="S113" i="4"/>
  <c r="T25" i="4"/>
  <c r="U575" i="4"/>
  <c r="U179" i="4"/>
  <c r="U201" i="4"/>
  <c r="T91" i="4"/>
  <c r="S223" i="4"/>
  <c r="S333" i="4"/>
  <c r="AY52" i="4"/>
  <c r="R258" i="4"/>
  <c r="R631" i="4"/>
  <c r="AY103" i="4"/>
  <c r="S399" i="4"/>
  <c r="T113" i="4"/>
  <c r="U223" i="4"/>
  <c r="S531" i="4"/>
  <c r="T135" i="4"/>
  <c r="U69" i="4"/>
  <c r="AU12" i="4"/>
  <c r="AY55" i="4"/>
  <c r="AY120" i="4"/>
  <c r="R405" i="4"/>
  <c r="R476" i="4"/>
  <c r="R632" i="4"/>
  <c r="U443" i="4"/>
  <c r="U619" i="4"/>
  <c r="U663" i="4"/>
  <c r="S443" i="4"/>
  <c r="AY9" i="4"/>
  <c r="R608" i="4"/>
  <c r="AY112" i="4"/>
  <c r="R284" i="4"/>
  <c r="AY19" i="4"/>
  <c r="R469" i="4"/>
  <c r="AY190" i="4"/>
  <c r="R512" i="4"/>
  <c r="R414" i="4"/>
  <c r="AU17" i="4"/>
  <c r="AU10" i="4"/>
  <c r="R277" i="4"/>
  <c r="AU14" i="4"/>
  <c r="AY7" i="4"/>
  <c r="AY50" i="4"/>
  <c r="R634" i="4"/>
  <c r="AY238" i="4" s="1"/>
  <c r="AY27" i="4"/>
  <c r="AY97" i="4"/>
  <c r="T47" i="4"/>
  <c r="U157" i="4"/>
  <c r="T245" i="4"/>
  <c r="S267" i="4"/>
  <c r="U509" i="4"/>
  <c r="U531" i="4"/>
  <c r="S311" i="4"/>
  <c r="R33" i="4"/>
  <c r="AU23" i="4"/>
  <c r="AU30" i="4"/>
  <c r="AY84" i="4"/>
  <c r="AY125" i="4"/>
  <c r="R225" i="4"/>
  <c r="R58" i="4"/>
  <c r="AY80" i="4"/>
  <c r="R543" i="4"/>
  <c r="R619" i="4"/>
  <c r="R171" i="4"/>
  <c r="R220" i="4"/>
  <c r="AY152" i="4"/>
  <c r="R439" i="4"/>
  <c r="R365" i="4"/>
  <c r="AY129" i="4"/>
  <c r="AU28" i="4"/>
  <c r="AY40" i="4"/>
  <c r="AY139" i="4"/>
  <c r="AY41" i="4"/>
  <c r="R609" i="4"/>
  <c r="R406" i="4"/>
  <c r="AY167" i="4"/>
  <c r="AY147" i="4"/>
  <c r="R256" i="4"/>
  <c r="R363" i="4"/>
  <c r="AY170" i="4"/>
  <c r="AY48" i="4"/>
  <c r="AY93" i="4"/>
  <c r="AY171" i="4"/>
  <c r="AY10" i="4"/>
  <c r="R248" i="4"/>
  <c r="AY186" i="4"/>
  <c r="R353" i="4"/>
  <c r="R373" i="4"/>
  <c r="U25" i="4"/>
  <c r="R599" i="4"/>
  <c r="R51" i="4"/>
  <c r="AY181" i="4"/>
  <c r="AY87" i="4"/>
  <c r="R122" i="4"/>
  <c r="S47" i="4"/>
  <c r="R207" i="4"/>
  <c r="R31" i="4"/>
  <c r="R493" i="4"/>
  <c r="R437" i="4"/>
  <c r="AU27" i="4"/>
  <c r="AY182" i="4"/>
  <c r="AU13" i="4"/>
  <c r="AY101" i="4"/>
  <c r="AU22" i="4"/>
  <c r="AY176" i="4"/>
  <c r="AY58" i="4"/>
  <c r="AY140" i="4"/>
  <c r="R56" i="4"/>
  <c r="R598" i="4"/>
  <c r="AY202" i="4" s="1"/>
  <c r="R113" i="4"/>
  <c r="AU6" i="4"/>
  <c r="AU26" i="4"/>
  <c r="AY113" i="4"/>
  <c r="AY62" i="4"/>
  <c r="AY128" i="4"/>
  <c r="R138" i="4"/>
  <c r="R215" i="4"/>
  <c r="R312" i="4"/>
  <c r="R119" i="4"/>
  <c r="R156" i="4"/>
  <c r="R10" i="4"/>
  <c r="R200" i="4"/>
  <c r="R607" i="4"/>
  <c r="AU15" i="4"/>
  <c r="AY28" i="4"/>
  <c r="AY184" i="4"/>
  <c r="AY94" i="4"/>
  <c r="AY149" i="4"/>
  <c r="AY14" i="4"/>
  <c r="R168" i="4"/>
  <c r="AY234" i="4" s="1"/>
  <c r="R342" i="4"/>
  <c r="R299" i="4"/>
  <c r="AU4" i="4"/>
  <c r="AY85" i="4"/>
  <c r="AU32" i="4"/>
  <c r="AU16" i="4"/>
  <c r="AY173" i="4"/>
  <c r="R545" i="4"/>
  <c r="R264" i="4"/>
  <c r="AY188" i="4"/>
  <c r="R351" i="4"/>
  <c r="AY91" i="4"/>
  <c r="R271" i="4"/>
  <c r="R97" i="4"/>
  <c r="AY79" i="4"/>
  <c r="AU5" i="4"/>
  <c r="AU11" i="4"/>
  <c r="AY104" i="4"/>
  <c r="R463" i="4"/>
  <c r="R266" i="4"/>
  <c r="R440" i="4"/>
  <c r="R522" i="4"/>
  <c r="R399" i="4"/>
  <c r="AY267" i="4" s="1"/>
  <c r="AY130" i="4"/>
  <c r="R442" i="4"/>
  <c r="R584" i="4"/>
  <c r="R143" i="4"/>
  <c r="R317" i="4"/>
  <c r="R415" i="4"/>
  <c r="AU25" i="4"/>
  <c r="AU19" i="4"/>
  <c r="AY56" i="4"/>
  <c r="AY22" i="4"/>
  <c r="AY60" i="4"/>
  <c r="AY31" i="4"/>
  <c r="AY73" i="4"/>
  <c r="R378" i="4"/>
  <c r="R159" i="4"/>
  <c r="R79" i="4"/>
  <c r="AY163" i="4"/>
  <c r="R223" i="4"/>
  <c r="AY77" i="4"/>
  <c r="AU7" i="4"/>
  <c r="AU29" i="4"/>
  <c r="AY15" i="4"/>
  <c r="AU18" i="4"/>
  <c r="AU9" i="4"/>
  <c r="AY201" i="4"/>
  <c r="AY33" i="4"/>
  <c r="AY165" i="4"/>
  <c r="R561" i="4"/>
  <c r="AY111" i="4"/>
  <c r="R241" i="4"/>
  <c r="AU20" i="4"/>
  <c r="AY21" i="4"/>
  <c r="AY262" i="4"/>
  <c r="AY263" i="4"/>
  <c r="AY261" i="4" l="1"/>
  <c r="AY228" i="4"/>
  <c r="AY236" i="4"/>
  <c r="AY255" i="4"/>
  <c r="AY214" i="4"/>
  <c r="AY230" i="4"/>
  <c r="AY208" i="4"/>
  <c r="AY232" i="4"/>
  <c r="V91" i="4"/>
  <c r="AY247" i="4"/>
  <c r="AY209" i="4"/>
  <c r="AY264" i="4"/>
  <c r="AY237" i="4"/>
  <c r="AY239" i="4"/>
  <c r="AY258" i="4"/>
  <c r="AY218" i="4"/>
  <c r="AY221" i="4"/>
  <c r="AY240" i="4"/>
  <c r="AY219" i="4"/>
  <c r="AY250" i="4"/>
  <c r="BL10" i="4"/>
  <c r="BL11" i="4" s="1"/>
  <c r="BL12" i="4" s="1"/>
  <c r="BJ10" i="4"/>
  <c r="BJ4" i="4"/>
  <c r="BJ5" i="4" s="1"/>
  <c r="BJ6" i="4" s="1"/>
  <c r="BJ16" i="4"/>
  <c r="BJ17" i="4" s="1"/>
  <c r="BK10" i="4"/>
  <c r="BL16" i="4"/>
  <c r="BL17" i="4" s="1"/>
  <c r="BK16" i="4"/>
  <c r="BK17" i="4" s="1"/>
  <c r="BK18" i="4" s="1"/>
  <c r="BK4" i="4"/>
  <c r="BK5" i="4" s="1"/>
  <c r="BL4" i="4"/>
  <c r="AY203" i="4"/>
  <c r="BC12" i="4"/>
  <c r="BC26" i="4"/>
  <c r="BC11" i="4"/>
  <c r="BC13" i="4"/>
  <c r="BC19" i="4"/>
  <c r="BC27" i="4"/>
  <c r="BC20" i="4"/>
  <c r="BC18" i="4"/>
  <c r="BC25" i="4"/>
  <c r="V597" i="4"/>
  <c r="V311" i="4"/>
  <c r="AY241" i="4"/>
  <c r="AY266" i="4"/>
  <c r="AY252" i="4"/>
  <c r="AY213" i="4"/>
  <c r="V663" i="4"/>
  <c r="V465" i="4"/>
  <c r="BI4" i="4"/>
  <c r="BI5" i="4" s="1"/>
  <c r="BI6" i="4" s="1"/>
  <c r="BI16" i="4"/>
  <c r="AY227" i="4"/>
  <c r="BI10" i="4"/>
  <c r="AY251" i="4"/>
  <c r="AY217" i="4"/>
  <c r="AY245" i="4"/>
  <c r="AY243" i="4"/>
  <c r="AY215" i="4"/>
  <c r="AY206" i="4"/>
  <c r="AY256" i="4"/>
  <c r="AY220" i="4"/>
  <c r="V509" i="4"/>
  <c r="AY265" i="4"/>
  <c r="AY254" i="4"/>
  <c r="AY229" i="4"/>
  <c r="AY244" i="4"/>
  <c r="AU38" i="4"/>
  <c r="V267" i="4"/>
  <c r="AY216" i="4"/>
  <c r="AY222" i="4"/>
  <c r="AY249" i="4"/>
  <c r="AY235" i="4"/>
  <c r="AY248" i="4"/>
  <c r="AU37" i="4"/>
  <c r="AU39" i="4"/>
  <c r="AU43" i="4"/>
  <c r="V69" i="4"/>
  <c r="V245" i="4"/>
  <c r="AY242" i="4"/>
  <c r="V201" i="4"/>
  <c r="V157" i="4"/>
  <c r="V487" i="4"/>
  <c r="AY246" i="4"/>
  <c r="AY233" i="4"/>
  <c r="V289" i="4"/>
  <c r="V135" i="4"/>
  <c r="V377" i="4"/>
  <c r="V641" i="4"/>
  <c r="V531" i="4"/>
  <c r="V47" i="4"/>
  <c r="V553" i="4"/>
  <c r="AY231" i="4"/>
  <c r="V575" i="4"/>
  <c r="AU41" i="4"/>
  <c r="AY205" i="4"/>
  <c r="V421" i="4"/>
  <c r="V223" i="4"/>
  <c r="AY207" i="4"/>
  <c r="AU36" i="4"/>
  <c r="AY204" i="4"/>
  <c r="AY226" i="4"/>
  <c r="V25" i="4"/>
  <c r="BD6" i="4"/>
  <c r="AY212" i="4"/>
  <c r="V399" i="4"/>
  <c r="V443" i="4"/>
  <c r="V333" i="4"/>
  <c r="V113" i="4"/>
  <c r="V355" i="4"/>
  <c r="AY225" i="4"/>
  <c r="V619" i="4"/>
  <c r="AY224" i="4"/>
  <c r="AU34" i="4"/>
  <c r="AU42" i="4"/>
  <c r="V179" i="4"/>
  <c r="AU35" i="4"/>
  <c r="BC6" i="4"/>
  <c r="BE6" i="4"/>
  <c r="BE4" i="4"/>
  <c r="BD4" i="4"/>
  <c r="BC5" i="4"/>
  <c r="AU40" i="4"/>
  <c r="AY210" i="4"/>
  <c r="AY223" i="4"/>
  <c r="BE5" i="4"/>
  <c r="BD5" i="4"/>
  <c r="AY211" i="4"/>
  <c r="BC4" i="4"/>
  <c r="BL13" i="4" l="1"/>
  <c r="BL14" i="4" s="1"/>
  <c r="BL15" i="4" s="1"/>
  <c r="BL18" i="4"/>
  <c r="BL19" i="4" s="1"/>
  <c r="BK11" i="4"/>
  <c r="BK12" i="4" s="1"/>
  <c r="BK13" i="4" s="1"/>
  <c r="BJ18" i="4"/>
  <c r="BL5" i="4"/>
  <c r="BL22" i="4"/>
  <c r="BL23" i="4" s="1"/>
  <c r="BL24" i="4" s="1"/>
  <c r="BK19" i="4"/>
  <c r="BJ22" i="4"/>
  <c r="BK6" i="4"/>
  <c r="BK7" i="4" s="1"/>
  <c r="BK8" i="4" s="1"/>
  <c r="BJ7" i="4"/>
  <c r="BJ8" i="4" s="1"/>
  <c r="BJ9" i="4" s="1"/>
  <c r="BK22" i="4"/>
  <c r="BJ11" i="4"/>
  <c r="BC14" i="4"/>
  <c r="BC21" i="4"/>
  <c r="BC28" i="4"/>
  <c r="BI22" i="4"/>
  <c r="BI17" i="4"/>
  <c r="BI18" i="4" s="1"/>
  <c r="BI11" i="4"/>
  <c r="BI12" i="4" s="1"/>
  <c r="BC7" i="4"/>
  <c r="BD7" i="4"/>
  <c r="BE7" i="4"/>
  <c r="BL20" i="4" l="1"/>
  <c r="BL21" i="4" s="1"/>
  <c r="BL25" i="4"/>
  <c r="BL26" i="4" s="1"/>
  <c r="BL27" i="4" s="1"/>
  <c r="BL6" i="4"/>
  <c r="BL7" i="4" s="1"/>
  <c r="BJ12" i="4"/>
  <c r="BJ13" i="4" s="1"/>
  <c r="BJ14" i="4" s="1"/>
  <c r="BK23" i="4"/>
  <c r="BK24" i="4" s="1"/>
  <c r="BK20" i="4"/>
  <c r="BK21" i="4" s="1"/>
  <c r="BJ19" i="4"/>
  <c r="BK14" i="4"/>
  <c r="BK15" i="4" s="1"/>
  <c r="BK9" i="4"/>
  <c r="BJ23" i="4"/>
  <c r="BI23" i="4"/>
  <c r="BI24" i="4" s="1"/>
  <c r="BI25" i="4" s="1"/>
  <c r="BI19" i="4"/>
  <c r="BI20" i="4" s="1"/>
  <c r="BI13" i="4"/>
  <c r="BJ15" i="4" l="1"/>
  <c r="BK25" i="4"/>
  <c r="BK26" i="4" s="1"/>
  <c r="BJ20" i="4"/>
  <c r="BJ21" i="4" s="1"/>
  <c r="BJ24" i="4"/>
  <c r="BL8" i="4"/>
  <c r="BL9" i="4" s="1"/>
  <c r="BI21" i="4"/>
  <c r="BI26" i="4"/>
  <c r="BI27" i="4" s="1"/>
  <c r="BI14" i="4"/>
  <c r="BI15" i="4" s="1"/>
  <c r="BI7" i="4"/>
  <c r="BI8" i="4" s="1"/>
  <c r="BI9" i="4" s="1"/>
  <c r="BK27" i="4" l="1"/>
  <c r="BJ25" i="4"/>
  <c r="BJ26" i="4" s="1"/>
  <c r="BJ27" i="4" s="1"/>
</calcChain>
</file>

<file path=xl/sharedStrings.xml><?xml version="1.0" encoding="utf-8"?>
<sst xmlns="http://schemas.openxmlformats.org/spreadsheetml/2006/main" count="2790" uniqueCount="134">
  <si>
    <t>Evaluator</t>
  </si>
  <si>
    <t>Dataset</t>
  </si>
  <si>
    <t>Test</t>
  </si>
  <si>
    <t>UMLS</t>
  </si>
  <si>
    <t>green rabbit 17</t>
  </si>
  <si>
    <t>FB</t>
  </si>
  <si>
    <t>bluemonkey5</t>
  </si>
  <si>
    <t>green cat 42</t>
  </si>
  <si>
    <t>white horse 2</t>
  </si>
  <si>
    <t>blackpanther18</t>
  </si>
  <si>
    <t>black cat 3</t>
  </si>
  <si>
    <t>Distance between K0 and graph#</t>
  </si>
  <si>
    <t>K0</t>
  </si>
  <si>
    <t>UMLS-1</t>
  </si>
  <si>
    <t>UMLS-2</t>
  </si>
  <si>
    <t>UMLS-3</t>
  </si>
  <si>
    <t>UMLS-4</t>
  </si>
  <si>
    <t>UMLS-5</t>
  </si>
  <si>
    <t>UMLS-6</t>
  </si>
  <si>
    <t>UMLS-7</t>
  </si>
  <si>
    <t>UMLS-8</t>
  </si>
  <si>
    <t>UMLS-9</t>
  </si>
  <si>
    <t>UMLS-10</t>
  </si>
  <si>
    <t>UMLS-11</t>
  </si>
  <si>
    <t>UMLS-12</t>
  </si>
  <si>
    <t>UMLS-13</t>
  </si>
  <si>
    <t>UMLS-14</t>
  </si>
  <si>
    <t>UMLS-15</t>
  </si>
  <si>
    <t>UMLS-16</t>
  </si>
  <si>
    <t>UMLS-17</t>
  </si>
  <si>
    <t>UMLS-18</t>
  </si>
  <si>
    <t>UMLS-19</t>
  </si>
  <si>
    <t>UMLS-20</t>
  </si>
  <si>
    <t>UMLS-21</t>
  </si>
  <si>
    <t>UMLS-22</t>
  </si>
  <si>
    <t>FB-1</t>
  </si>
  <si>
    <t>FB-2</t>
  </si>
  <si>
    <t>FB-3</t>
  </si>
  <si>
    <t>FB-4</t>
  </si>
  <si>
    <t>FB-5</t>
  </si>
  <si>
    <t>FB-6</t>
  </si>
  <si>
    <t>FB-7</t>
  </si>
  <si>
    <t>FB-8</t>
  </si>
  <si>
    <t>FB-9</t>
  </si>
  <si>
    <t>FB-10</t>
  </si>
  <si>
    <t>FB-11</t>
  </si>
  <si>
    <t>FB-12</t>
  </si>
  <si>
    <t>FB-13</t>
  </si>
  <si>
    <t>FB-14</t>
  </si>
  <si>
    <t>FB-15</t>
  </si>
  <si>
    <t>FB-16</t>
  </si>
  <si>
    <t>FB-17</t>
  </si>
  <si>
    <t>FB-18</t>
  </si>
  <si>
    <t>FB-19</t>
  </si>
  <si>
    <t>FB-20</t>
  </si>
  <si>
    <t>FB-21</t>
  </si>
  <si>
    <t>FB-22</t>
  </si>
  <si>
    <t>anonimo</t>
  </si>
  <si>
    <t>purple turtle 200</t>
  </si>
  <si>
    <t>bludog1</t>
  </si>
  <si>
    <t>r</t>
  </si>
  <si>
    <t>h</t>
  </si>
  <si>
    <t>DR(r,h)</t>
  </si>
  <si>
    <t>DR(r,K0)</t>
  </si>
  <si>
    <t>First ch.</t>
  </si>
  <si>
    <t>Second ch.</t>
  </si>
  <si>
    <t>Third ch.</t>
  </si>
  <si>
    <t>w(h,K0,1)</t>
  </si>
  <si>
    <t>w(h,K0,2)</t>
  </si>
  <si>
    <t>w(h,K0,3)</t>
  </si>
  <si>
    <t>top-3</t>
  </si>
  <si>
    <t>axis label</t>
  </si>
  <si>
    <t>1st choice</t>
  </si>
  <si>
    <t>2nd choice</t>
  </si>
  <si>
    <t>3rd choice</t>
  </si>
  <si>
    <t>Top-3</t>
  </si>
  <si>
    <t>Stdev DR(r,h) across h</t>
  </si>
  <si>
    <t>Stdev DR(r,K0) across K0</t>
  </si>
  <si>
    <t>Self-rep compet</t>
  </si>
  <si>
    <t>Eval compet</t>
  </si>
  <si>
    <t>AVGs (h,K0)</t>
  </si>
  <si>
    <t>Test#</t>
  </si>
  <si>
    <t>TestID</t>
  </si>
  <si>
    <t>Low</t>
  </si>
  <si>
    <t>Medium</t>
  </si>
  <si>
    <t>BlackHorse</t>
  </si>
  <si>
    <t>Nation-1</t>
  </si>
  <si>
    <t>Nation-2</t>
  </si>
  <si>
    <t>Nation-3</t>
  </si>
  <si>
    <t>Nation-4</t>
  </si>
  <si>
    <t>Nation-5</t>
  </si>
  <si>
    <t>Nation-6</t>
  </si>
  <si>
    <t>Nation-7</t>
  </si>
  <si>
    <t>Nation-8</t>
  </si>
  <si>
    <t>Nation-9</t>
  </si>
  <si>
    <t>Nation-10</t>
  </si>
  <si>
    <t>Nation-11</t>
  </si>
  <si>
    <t>Nation-12</t>
  </si>
  <si>
    <t>Nation-13</t>
  </si>
  <si>
    <t>Nation-14</t>
  </si>
  <si>
    <t>Nation-15</t>
  </si>
  <si>
    <t>Nation-16</t>
  </si>
  <si>
    <t>Nation-17</t>
  </si>
  <si>
    <t>Nation-18</t>
  </si>
  <si>
    <t>Nation-19</t>
  </si>
  <si>
    <t>Nation-20</t>
  </si>
  <si>
    <t>Nation-21</t>
  </si>
  <si>
    <t>Nation-22</t>
  </si>
  <si>
    <t>Nation</t>
  </si>
  <si>
    <t>DR(r,K0) range</t>
  </si>
  <si>
    <t>Mean DR(r,h) across h</t>
  </si>
  <si>
    <t>[0,50%)</t>
  </si>
  <si>
    <t>[50%,60%)</t>
  </si>
  <si>
    <t>[60%,70%)</t>
  </si>
  <si>
    <t>[70%,80%)</t>
  </si>
  <si>
    <t>[80%,90%)</t>
  </si>
  <si>
    <t>[90%,100%]</t>
  </si>
  <si>
    <t>#KGs</t>
  </si>
  <si>
    <t>AVG</t>
  </si>
  <si>
    <t>AVG on Nation</t>
  </si>
  <si>
    <t>AVG on UMLS</t>
  </si>
  <si>
    <t>AVG on FB</t>
  </si>
  <si>
    <t>Nation only</t>
  </si>
  <si>
    <t>UMLS only</t>
  </si>
  <si>
    <t>FB only</t>
  </si>
  <si>
    <t>Mean DR(r,h) across h - by dataset</t>
  </si>
  <si>
    <t>Mean DR(r,h) across h - all datasets</t>
  </si>
  <si>
    <t>#KGs per DR range - all datasets</t>
  </si>
  <si>
    <t>#KGs per DR range - Nation</t>
  </si>
  <si>
    <t>#KGs per DR range - UMLS</t>
  </si>
  <si>
    <t>#KGs per DR range - FB</t>
  </si>
  <si>
    <t>Dist first choice-K0</t>
  </si>
  <si>
    <t>Row# in Distances sheet</t>
  </si>
  <si>
    <t>Correct 1st choices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</si>
</sst>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2" borderId="1" xfId="0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Results!$BC$3</c:f>
              <c:strCache>
                <c:ptCount val="1"/>
                <c:pt idx="0">
                  <c:v>Mean DR(r,h) across 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Results!$BA$4:$BA$7</c:f>
              <c:strCache>
                <c:ptCount val="4"/>
                <c:pt idx="0">
                  <c:v>1st choice</c:v>
                </c:pt>
                <c:pt idx="1">
                  <c:v>2nd choice</c:v>
                </c:pt>
                <c:pt idx="2">
                  <c:v>3rd choice</c:v>
                </c:pt>
                <c:pt idx="3">
                  <c:v>Top-3</c:v>
                </c:pt>
              </c:strCache>
            </c:strRef>
          </c:cat>
          <c:val>
            <c:numRef>
              <c:f>Results!$BC$4:$BC$7</c:f>
              <c:numCache>
                <c:formatCode>0.0%</c:formatCode>
                <c:ptCount val="4"/>
                <c:pt idx="0">
                  <c:v>0.86818181818181817</c:v>
                </c:pt>
                <c:pt idx="1">
                  <c:v>0.88181818181818161</c:v>
                </c:pt>
                <c:pt idx="2">
                  <c:v>0.87575757575757573</c:v>
                </c:pt>
                <c:pt idx="3">
                  <c:v>0.6272727272727272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2-4BE1-8D77-C26D8E52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381728"/>
        <c:axId val="255382712"/>
      </c:barChart>
      <c:catAx>
        <c:axId val="2553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382712"/>
        <c:crosses val="autoZero"/>
        <c:auto val="1"/>
        <c:lblAlgn val="ctr"/>
        <c:lblOffset val="100"/>
        <c:noMultiLvlLbl val="0"/>
      </c:catAx>
      <c:valAx>
        <c:axId val="2553827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deception</a:t>
                </a:r>
                <a:r>
                  <a:rPr lang="it-IT" baseline="0"/>
                  <a:t> rate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38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Results!$BG$4:$BG$9</c:f>
              <c:strCache>
                <c:ptCount val="6"/>
                <c:pt idx="0">
                  <c:v>1st choice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Results!$BH$4:$BH$9</c:f>
              <c:strCache>
                <c:ptCount val="6"/>
                <c:pt idx="0">
                  <c:v>[0,50%)</c:v>
                </c:pt>
                <c:pt idx="1">
                  <c:v>[50%,60%)</c:v>
                </c:pt>
                <c:pt idx="2">
                  <c:v>[60%,70%)</c:v>
                </c:pt>
                <c:pt idx="3">
                  <c:v>[70%,80%)</c:v>
                </c:pt>
                <c:pt idx="4">
                  <c:v>[80%,90%)</c:v>
                </c:pt>
                <c:pt idx="5">
                  <c:v>[90%,100%]</c:v>
                </c:pt>
              </c:strCache>
            </c:strRef>
          </c:cat>
          <c:val>
            <c:numRef>
              <c:f>Results!$BI$4:$BI$9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4-4FE1-8413-99DB738707E9}"/>
            </c:ext>
          </c:extLst>
        </c:ser>
        <c:ser>
          <c:idx val="1"/>
          <c:order val="1"/>
          <c:tx>
            <c:strRef>
              <c:f>Results!$BG$10:$BG$15</c:f>
              <c:strCache>
                <c:ptCount val="6"/>
                <c:pt idx="0">
                  <c:v>2nd choice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Results!$BI$10:$BI$15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15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4-4FE1-8413-99DB738707E9}"/>
            </c:ext>
          </c:extLst>
        </c:ser>
        <c:ser>
          <c:idx val="2"/>
          <c:order val="2"/>
          <c:tx>
            <c:strRef>
              <c:f>Results!$BG$16:$BG$21</c:f>
              <c:strCache>
                <c:ptCount val="6"/>
                <c:pt idx="0">
                  <c:v>3rd choice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Results!$BI$16:$BI$21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21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84-4FE1-8413-99DB738707E9}"/>
            </c:ext>
          </c:extLst>
        </c:ser>
        <c:ser>
          <c:idx val="3"/>
          <c:order val="3"/>
          <c:tx>
            <c:strRef>
              <c:f>Results!$BG$22:$BG$27</c:f>
              <c:strCache>
                <c:ptCount val="6"/>
                <c:pt idx="0">
                  <c:v>Top-3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Results!$BI$22:$BI$27</c:f>
              <c:numCache>
                <c:formatCode>0</c:formatCode>
                <c:ptCount val="6"/>
                <c:pt idx="0">
                  <c:v>12</c:v>
                </c:pt>
                <c:pt idx="1">
                  <c:v>5</c:v>
                </c:pt>
                <c:pt idx="2">
                  <c:v>18</c:v>
                </c:pt>
                <c:pt idx="3">
                  <c:v>15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84-4FE1-8413-99DB73870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381728"/>
        <c:axId val="255382712"/>
      </c:barChart>
      <c:catAx>
        <c:axId val="2553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382712"/>
        <c:crosses val="autoZero"/>
        <c:auto val="1"/>
        <c:lblAlgn val="ctr"/>
        <c:lblOffset val="100"/>
        <c:noMultiLvlLbl val="0"/>
      </c:catAx>
      <c:valAx>
        <c:axId val="255382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3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Nation</c:v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Results!$BA$4:$BA$7</c:f>
              <c:strCache>
                <c:ptCount val="4"/>
                <c:pt idx="0">
                  <c:v>1st choice</c:v>
                </c:pt>
                <c:pt idx="1">
                  <c:v>2nd choice</c:v>
                </c:pt>
                <c:pt idx="2">
                  <c:v>3rd choice</c:v>
                </c:pt>
                <c:pt idx="3">
                  <c:v>Top-3</c:v>
                </c:pt>
              </c:strCache>
            </c:strRef>
          </c:cat>
          <c:val>
            <c:numRef>
              <c:f>Results!$BC$11:$BC$14</c:f>
              <c:numCache>
                <c:formatCode>0.0%</c:formatCode>
                <c:ptCount val="4"/>
                <c:pt idx="0">
                  <c:v>0.87272727272727291</c:v>
                </c:pt>
                <c:pt idx="1">
                  <c:v>0.85909090909090902</c:v>
                </c:pt>
                <c:pt idx="2">
                  <c:v>0.85909090909090924</c:v>
                </c:pt>
                <c:pt idx="3">
                  <c:v>0.59090909090909094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E-475A-B3DC-1093E6ACE817}"/>
            </c:ext>
          </c:extLst>
        </c:ser>
        <c:ser>
          <c:idx val="1"/>
          <c:order val="1"/>
          <c:tx>
            <c:v>UMLS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Results!$BC$18:$BC$21</c:f>
              <c:numCache>
                <c:formatCode>0.0%</c:formatCode>
                <c:ptCount val="4"/>
                <c:pt idx="0">
                  <c:v>0.87727272727272732</c:v>
                </c:pt>
                <c:pt idx="1">
                  <c:v>0.88181818181818172</c:v>
                </c:pt>
                <c:pt idx="2">
                  <c:v>0.89545454545454561</c:v>
                </c:pt>
                <c:pt idx="3">
                  <c:v>0.65454545454545443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E-475A-B3DC-1093E6ACE817}"/>
            </c:ext>
          </c:extLst>
        </c:ser>
        <c:ser>
          <c:idx val="2"/>
          <c:order val="2"/>
          <c:tx>
            <c:v>FB</c:v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Results!$BC$25:$BC$28</c:f>
              <c:numCache>
                <c:formatCode>0.0%</c:formatCode>
                <c:ptCount val="4"/>
                <c:pt idx="0">
                  <c:v>0.85454545454545472</c:v>
                </c:pt>
                <c:pt idx="1">
                  <c:v>0.90454545454545465</c:v>
                </c:pt>
                <c:pt idx="2">
                  <c:v>0.87272727272727291</c:v>
                </c:pt>
                <c:pt idx="3">
                  <c:v>0.63636363636363624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DE-475A-B3DC-1093E6ACE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381728"/>
        <c:axId val="255382712"/>
      </c:barChart>
      <c:catAx>
        <c:axId val="2553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382712"/>
        <c:crosses val="autoZero"/>
        <c:auto val="1"/>
        <c:lblAlgn val="ctr"/>
        <c:lblOffset val="100"/>
        <c:noMultiLvlLbl val="0"/>
      </c:catAx>
      <c:valAx>
        <c:axId val="2553827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3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Results!$BG$4:$BG$9</c:f>
              <c:strCache>
                <c:ptCount val="6"/>
                <c:pt idx="0">
                  <c:v>1st choice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Results!$BH$4:$BH$9</c:f>
              <c:strCache>
                <c:ptCount val="6"/>
                <c:pt idx="0">
                  <c:v>[0,50%)</c:v>
                </c:pt>
                <c:pt idx="1">
                  <c:v>[50%,60%)</c:v>
                </c:pt>
                <c:pt idx="2">
                  <c:v>[60%,70%)</c:v>
                </c:pt>
                <c:pt idx="3">
                  <c:v>[70%,80%)</c:v>
                </c:pt>
                <c:pt idx="4">
                  <c:v>[80%,90%)</c:v>
                </c:pt>
                <c:pt idx="5">
                  <c:v>[90%,100%]</c:v>
                </c:pt>
              </c:strCache>
            </c:strRef>
          </c:cat>
          <c:val>
            <c:numRef>
              <c:f>Results!$BJ$4:$BJ$9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2-434A-92D1-EC2C40553644}"/>
            </c:ext>
          </c:extLst>
        </c:ser>
        <c:ser>
          <c:idx val="1"/>
          <c:order val="1"/>
          <c:tx>
            <c:strRef>
              <c:f>Results!$BG$10:$BG$15</c:f>
              <c:strCache>
                <c:ptCount val="6"/>
                <c:pt idx="0">
                  <c:v>2nd choice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Results!$BJ$10:$BJ$15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2-434A-92D1-EC2C40553644}"/>
            </c:ext>
          </c:extLst>
        </c:ser>
        <c:ser>
          <c:idx val="2"/>
          <c:order val="2"/>
          <c:tx>
            <c:strRef>
              <c:f>Results!$BG$16:$BG$21</c:f>
              <c:strCache>
                <c:ptCount val="6"/>
                <c:pt idx="0">
                  <c:v>3rd choice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Results!$BJ$16:$BJ$21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2-434A-92D1-EC2C40553644}"/>
            </c:ext>
          </c:extLst>
        </c:ser>
        <c:ser>
          <c:idx val="3"/>
          <c:order val="3"/>
          <c:tx>
            <c:strRef>
              <c:f>Results!$BG$22:$BG$27</c:f>
              <c:strCache>
                <c:ptCount val="6"/>
                <c:pt idx="0">
                  <c:v>Top-3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Results!$BJ$22:$BJ$27</c:f>
              <c:numCache>
                <c:formatCode>0</c:formatCode>
                <c:ptCount val="6"/>
                <c:pt idx="0">
                  <c:v>7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F2-434A-92D1-EC2C40553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381728"/>
        <c:axId val="255382712"/>
      </c:barChart>
      <c:catAx>
        <c:axId val="2553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382712"/>
        <c:crosses val="autoZero"/>
        <c:auto val="1"/>
        <c:lblAlgn val="ctr"/>
        <c:lblOffset val="100"/>
        <c:noMultiLvlLbl val="0"/>
      </c:catAx>
      <c:valAx>
        <c:axId val="255382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3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Results!$BG$4:$BG$9</c:f>
              <c:strCache>
                <c:ptCount val="6"/>
                <c:pt idx="0">
                  <c:v>1st choice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Results!$BH$4:$BH$9</c:f>
              <c:strCache>
                <c:ptCount val="6"/>
                <c:pt idx="0">
                  <c:v>[0,50%)</c:v>
                </c:pt>
                <c:pt idx="1">
                  <c:v>[50%,60%)</c:v>
                </c:pt>
                <c:pt idx="2">
                  <c:v>[60%,70%)</c:v>
                </c:pt>
                <c:pt idx="3">
                  <c:v>[70%,80%)</c:v>
                </c:pt>
                <c:pt idx="4">
                  <c:v>[80%,90%)</c:v>
                </c:pt>
                <c:pt idx="5">
                  <c:v>[90%,100%]</c:v>
                </c:pt>
              </c:strCache>
            </c:strRef>
          </c:cat>
          <c:val>
            <c:numRef>
              <c:f>Results!$BK$4:$BK$9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5-4DE1-82EC-228BA793ECD5}"/>
            </c:ext>
          </c:extLst>
        </c:ser>
        <c:ser>
          <c:idx val="1"/>
          <c:order val="1"/>
          <c:tx>
            <c:strRef>
              <c:f>Results!$BG$10:$BG$15</c:f>
              <c:strCache>
                <c:ptCount val="6"/>
                <c:pt idx="0">
                  <c:v>2nd choice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Results!$BK$10:$BK$15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5-4DE1-82EC-228BA793ECD5}"/>
            </c:ext>
          </c:extLst>
        </c:ser>
        <c:ser>
          <c:idx val="2"/>
          <c:order val="2"/>
          <c:tx>
            <c:strRef>
              <c:f>Results!$BG$16:$BG$21</c:f>
              <c:strCache>
                <c:ptCount val="6"/>
                <c:pt idx="0">
                  <c:v>3rd choice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Results!$BK$16:$BK$21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5-4DE1-82EC-228BA793ECD5}"/>
            </c:ext>
          </c:extLst>
        </c:ser>
        <c:ser>
          <c:idx val="3"/>
          <c:order val="3"/>
          <c:tx>
            <c:strRef>
              <c:f>Results!$BG$22:$BG$27</c:f>
              <c:strCache>
                <c:ptCount val="6"/>
                <c:pt idx="0">
                  <c:v>Top-3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Results!$BK$22:$BK$27</c:f>
              <c:numCache>
                <c:formatCode>0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5-4DE1-82EC-228BA793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381728"/>
        <c:axId val="255382712"/>
      </c:barChart>
      <c:catAx>
        <c:axId val="2553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382712"/>
        <c:crosses val="autoZero"/>
        <c:auto val="1"/>
        <c:lblAlgn val="ctr"/>
        <c:lblOffset val="100"/>
        <c:noMultiLvlLbl val="0"/>
      </c:catAx>
      <c:valAx>
        <c:axId val="255382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3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Results!$BG$4:$BG$9</c:f>
              <c:strCache>
                <c:ptCount val="6"/>
                <c:pt idx="0">
                  <c:v>1st choice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Results!$BH$4:$BH$9</c:f>
              <c:strCache>
                <c:ptCount val="6"/>
                <c:pt idx="0">
                  <c:v>[0,50%)</c:v>
                </c:pt>
                <c:pt idx="1">
                  <c:v>[50%,60%)</c:v>
                </c:pt>
                <c:pt idx="2">
                  <c:v>[60%,70%)</c:v>
                </c:pt>
                <c:pt idx="3">
                  <c:v>[70%,80%)</c:v>
                </c:pt>
                <c:pt idx="4">
                  <c:v>[80%,90%)</c:v>
                </c:pt>
                <c:pt idx="5">
                  <c:v>[90%,100%]</c:v>
                </c:pt>
              </c:strCache>
            </c:strRef>
          </c:cat>
          <c:val>
            <c:numRef>
              <c:f>Results!$BL$4:$BL$9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2-4E91-BE58-A936EA78B2E5}"/>
            </c:ext>
          </c:extLst>
        </c:ser>
        <c:ser>
          <c:idx val="1"/>
          <c:order val="1"/>
          <c:tx>
            <c:strRef>
              <c:f>Results!$BG$10:$BG$15</c:f>
              <c:strCache>
                <c:ptCount val="6"/>
                <c:pt idx="0">
                  <c:v>2nd choice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Results!$BL$10:$BL$15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2-4E91-BE58-A936EA78B2E5}"/>
            </c:ext>
          </c:extLst>
        </c:ser>
        <c:ser>
          <c:idx val="2"/>
          <c:order val="2"/>
          <c:tx>
            <c:strRef>
              <c:f>Results!$BG$16:$BG$21</c:f>
              <c:strCache>
                <c:ptCount val="6"/>
                <c:pt idx="0">
                  <c:v>3rd choice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Results!$BL$16:$BL$21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72-4E91-BE58-A936EA78B2E5}"/>
            </c:ext>
          </c:extLst>
        </c:ser>
        <c:ser>
          <c:idx val="3"/>
          <c:order val="3"/>
          <c:tx>
            <c:strRef>
              <c:f>Results!$BG$22:$BG$27</c:f>
              <c:strCache>
                <c:ptCount val="6"/>
                <c:pt idx="0">
                  <c:v>Top-3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Results!$BL$22:$BL$27</c:f>
              <c:numCache>
                <c:formatCode>0</c:formatCode>
                <c:ptCount val="6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72-4E91-BE58-A936EA78B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381728"/>
        <c:axId val="255382712"/>
      </c:barChart>
      <c:catAx>
        <c:axId val="2553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382712"/>
        <c:crosses val="autoZero"/>
        <c:auto val="1"/>
        <c:lblAlgn val="ctr"/>
        <c:lblOffset val="100"/>
        <c:noMultiLvlLbl val="0"/>
      </c:catAx>
      <c:valAx>
        <c:axId val="255382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3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4</xdr:row>
      <xdr:rowOff>116681</xdr:rowOff>
    </xdr:from>
    <xdr:to>
      <xdr:col>8</xdr:col>
      <xdr:colOff>50006</xdr:colOff>
      <xdr:row>19</xdr:row>
      <xdr:rowOff>145256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438149</xdr:colOff>
      <xdr:row>4</xdr:row>
      <xdr:rowOff>104775</xdr:rowOff>
    </xdr:from>
    <xdr:to>
      <xdr:col>17</xdr:col>
      <xdr:colOff>161924</xdr:colOff>
      <xdr:row>19</xdr:row>
      <xdr:rowOff>133350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8</xdr:col>
      <xdr:colOff>38100</xdr:colOff>
      <xdr:row>40</xdr:row>
      <xdr:rowOff>28575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17</xdr:col>
      <xdr:colOff>371475</xdr:colOff>
      <xdr:row>40</xdr:row>
      <xdr:rowOff>28575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17</xdr:col>
      <xdr:colOff>371475</xdr:colOff>
      <xdr:row>58</xdr:row>
      <xdr:rowOff>28575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17</xdr:col>
      <xdr:colOff>371475</xdr:colOff>
      <xdr:row>76</xdr:row>
      <xdr:rowOff>28575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9"/>
  <sheetViews>
    <sheetView workbookViewId="0">
      <selection activeCell="J4" sqref="J4"/>
    </sheetView>
  </sheetViews>
  <sheetFormatPr defaultRowHeight="14.25" x14ac:dyDescent="0.45"/>
  <cols>
    <col min="2" max="2" width="9.3984375" bestFit="1" customWidth="1"/>
    <col min="3" max="12" width="4.73046875" bestFit="1" customWidth="1"/>
    <col min="13" max="13" width="2.73046875" bestFit="1" customWidth="1"/>
  </cols>
  <sheetData>
    <row r="2" spans="2:13" x14ac:dyDescent="0.45">
      <c r="C2" s="20" t="s">
        <v>11</v>
      </c>
      <c r="D2" s="21"/>
      <c r="E2" s="21"/>
      <c r="F2" s="21"/>
      <c r="G2" s="21"/>
      <c r="H2" s="21"/>
      <c r="I2" s="21"/>
      <c r="J2" s="21"/>
      <c r="K2" s="21"/>
      <c r="L2" s="22"/>
    </row>
    <row r="3" spans="2:13" x14ac:dyDescent="0.45">
      <c r="B3" s="2" t="s">
        <v>2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 t="s">
        <v>12</v>
      </c>
    </row>
    <row r="4" spans="2:13" x14ac:dyDescent="0.45">
      <c r="B4" s="1" t="s">
        <v>86</v>
      </c>
      <c r="C4" s="1">
        <v>0.2</v>
      </c>
      <c r="D4" s="1">
        <v>0.5</v>
      </c>
      <c r="E4" s="1">
        <v>0.67</v>
      </c>
      <c r="F4" s="1">
        <v>0.11</v>
      </c>
      <c r="G4" s="1">
        <v>0.69</v>
      </c>
      <c r="H4" s="1">
        <v>0</v>
      </c>
      <c r="I4" s="1">
        <v>0.67</v>
      </c>
      <c r="J4" s="1">
        <v>0.27</v>
      </c>
      <c r="K4" s="1">
        <v>0.55000000000000004</v>
      </c>
      <c r="L4" s="1">
        <v>0.42</v>
      </c>
      <c r="M4" s="1">
        <f>SUMIF(C4:L4,0,$C$3:$L$3)</f>
        <v>6</v>
      </c>
    </row>
    <row r="5" spans="2:13" x14ac:dyDescent="0.45">
      <c r="B5" s="1" t="s">
        <v>87</v>
      </c>
      <c r="C5" s="1">
        <v>0.75</v>
      </c>
      <c r="D5" s="1">
        <v>0.33</v>
      </c>
      <c r="E5" s="1">
        <v>0.5</v>
      </c>
      <c r="F5" s="1">
        <v>0.8</v>
      </c>
      <c r="G5" s="1">
        <v>0.27</v>
      </c>
      <c r="H5" s="1">
        <v>0.1</v>
      </c>
      <c r="I5" s="1">
        <v>0.81</v>
      </c>
      <c r="J5" s="1">
        <v>0</v>
      </c>
      <c r="K5" s="1">
        <v>0.27</v>
      </c>
      <c r="L5" s="1">
        <v>0.54</v>
      </c>
      <c r="M5" s="1">
        <f t="shared" ref="M5:M68" si="0">SUMIF(C5:L5,0,$C$3:$L$3)</f>
        <v>8</v>
      </c>
    </row>
    <row r="6" spans="2:13" x14ac:dyDescent="0.45">
      <c r="B6" s="1" t="s">
        <v>88</v>
      </c>
      <c r="C6" s="1">
        <v>0.25</v>
      </c>
      <c r="D6" s="1">
        <v>0.88</v>
      </c>
      <c r="E6" s="1">
        <v>0.64</v>
      </c>
      <c r="F6" s="1">
        <v>0.18</v>
      </c>
      <c r="G6" s="1">
        <v>0.84</v>
      </c>
      <c r="H6" s="1">
        <v>0.62</v>
      </c>
      <c r="I6" s="1">
        <v>0.69</v>
      </c>
      <c r="J6" s="1">
        <v>0.1</v>
      </c>
      <c r="K6" s="1">
        <v>0</v>
      </c>
      <c r="L6" s="1">
        <v>0.46</v>
      </c>
      <c r="M6" s="1">
        <f t="shared" si="0"/>
        <v>9</v>
      </c>
    </row>
    <row r="7" spans="2:13" x14ac:dyDescent="0.45">
      <c r="B7" s="1" t="s">
        <v>89</v>
      </c>
      <c r="C7" s="1">
        <v>0</v>
      </c>
      <c r="D7" s="1">
        <v>0.18</v>
      </c>
      <c r="E7" s="1">
        <v>0.69</v>
      </c>
      <c r="F7" s="1">
        <v>0.38</v>
      </c>
      <c r="G7" s="1">
        <v>0.69</v>
      </c>
      <c r="H7" s="1">
        <v>0.6</v>
      </c>
      <c r="I7" s="1">
        <v>0.67</v>
      </c>
      <c r="J7" s="1">
        <v>0.42</v>
      </c>
      <c r="K7" s="1">
        <v>0.23</v>
      </c>
      <c r="L7" s="1">
        <v>0.09</v>
      </c>
      <c r="M7" s="1">
        <f t="shared" si="0"/>
        <v>1</v>
      </c>
    </row>
    <row r="8" spans="2:13" x14ac:dyDescent="0.45">
      <c r="B8" s="1" t="s">
        <v>90</v>
      </c>
      <c r="C8" s="1">
        <v>0.94</v>
      </c>
      <c r="D8" s="1">
        <v>0.22</v>
      </c>
      <c r="E8" s="1">
        <v>0.3</v>
      </c>
      <c r="F8" s="1">
        <v>0.45</v>
      </c>
      <c r="G8" s="1">
        <v>0.3</v>
      </c>
      <c r="H8" s="1">
        <v>0.62</v>
      </c>
      <c r="I8" s="1">
        <v>0.55000000000000004</v>
      </c>
      <c r="J8" s="1">
        <v>0</v>
      </c>
      <c r="K8" s="1">
        <v>0.79</v>
      </c>
      <c r="L8" s="1">
        <v>0.89</v>
      </c>
      <c r="M8" s="1">
        <f t="shared" si="0"/>
        <v>8</v>
      </c>
    </row>
    <row r="9" spans="2:13" x14ac:dyDescent="0.45">
      <c r="B9" s="1" t="s">
        <v>91</v>
      </c>
      <c r="C9" s="1">
        <v>0.18</v>
      </c>
      <c r="D9" s="1">
        <v>0</v>
      </c>
      <c r="E9" s="1">
        <v>0.46</v>
      </c>
      <c r="F9" s="1">
        <v>0.09</v>
      </c>
      <c r="G9" s="1">
        <v>0.81</v>
      </c>
      <c r="H9" s="1">
        <v>0.33</v>
      </c>
      <c r="I9" s="1">
        <v>0.18</v>
      </c>
      <c r="J9" s="1">
        <v>0.73</v>
      </c>
      <c r="K9" s="1">
        <v>0.56999999999999995</v>
      </c>
      <c r="L9" s="1">
        <v>0.81</v>
      </c>
      <c r="M9" s="1">
        <f t="shared" si="0"/>
        <v>2</v>
      </c>
    </row>
    <row r="10" spans="2:13" x14ac:dyDescent="0.45">
      <c r="B10" s="1" t="s">
        <v>92</v>
      </c>
      <c r="C10" s="1">
        <v>0.69</v>
      </c>
      <c r="D10" s="1">
        <v>0.71</v>
      </c>
      <c r="E10" s="1">
        <v>0.31</v>
      </c>
      <c r="F10" s="1">
        <v>0</v>
      </c>
      <c r="G10" s="1">
        <v>0.25</v>
      </c>
      <c r="H10" s="1">
        <v>0.31</v>
      </c>
      <c r="I10" s="1">
        <v>0.5</v>
      </c>
      <c r="J10" s="1">
        <v>0.46</v>
      </c>
      <c r="K10" s="1">
        <v>0.72</v>
      </c>
      <c r="L10" s="1">
        <v>0.36</v>
      </c>
      <c r="M10" s="1">
        <f t="shared" si="0"/>
        <v>4</v>
      </c>
    </row>
    <row r="11" spans="2:13" x14ac:dyDescent="0.45">
      <c r="B11" s="1" t="s">
        <v>93</v>
      </c>
      <c r="C11" s="1">
        <v>0.78</v>
      </c>
      <c r="D11" s="1">
        <v>0.15</v>
      </c>
      <c r="E11" s="1">
        <v>0.17</v>
      </c>
      <c r="F11" s="1">
        <v>0</v>
      </c>
      <c r="G11" s="1">
        <v>0.6</v>
      </c>
      <c r="H11" s="1">
        <v>0.08</v>
      </c>
      <c r="I11" s="1">
        <v>0.76</v>
      </c>
      <c r="J11" s="1">
        <v>0.6</v>
      </c>
      <c r="K11" s="1">
        <v>0.74</v>
      </c>
      <c r="L11" s="1">
        <v>0.4</v>
      </c>
      <c r="M11" s="1">
        <f t="shared" si="0"/>
        <v>4</v>
      </c>
    </row>
    <row r="12" spans="2:13" x14ac:dyDescent="0.45">
      <c r="B12" s="1" t="s">
        <v>94</v>
      </c>
      <c r="C12" s="1">
        <v>0.71</v>
      </c>
      <c r="D12" s="1">
        <v>0.1</v>
      </c>
      <c r="E12" s="1">
        <v>0.46</v>
      </c>
      <c r="F12" s="1">
        <v>0.89</v>
      </c>
      <c r="G12" s="1">
        <v>0.42</v>
      </c>
      <c r="H12" s="1">
        <v>0.18</v>
      </c>
      <c r="I12" s="1">
        <v>0.09</v>
      </c>
      <c r="J12" s="1">
        <v>0.71</v>
      </c>
      <c r="K12" s="1">
        <v>0</v>
      </c>
      <c r="L12" s="1">
        <v>0.38</v>
      </c>
      <c r="M12" s="1">
        <f t="shared" si="0"/>
        <v>9</v>
      </c>
    </row>
    <row r="13" spans="2:13" x14ac:dyDescent="0.45">
      <c r="B13" s="1" t="s">
        <v>95</v>
      </c>
      <c r="C13" s="1">
        <v>0.38</v>
      </c>
      <c r="D13" s="1">
        <v>0.9</v>
      </c>
      <c r="E13" s="1">
        <v>0.17</v>
      </c>
      <c r="F13" s="1">
        <v>0.33</v>
      </c>
      <c r="G13" s="1">
        <v>0.08</v>
      </c>
      <c r="H13" s="1">
        <v>0.36</v>
      </c>
      <c r="I13" s="1">
        <v>0</v>
      </c>
      <c r="J13" s="1">
        <v>0.76</v>
      </c>
      <c r="K13" s="1">
        <v>0.17</v>
      </c>
      <c r="L13" s="1">
        <v>0.88</v>
      </c>
      <c r="M13" s="1">
        <f t="shared" si="0"/>
        <v>7</v>
      </c>
    </row>
    <row r="14" spans="2:13" x14ac:dyDescent="0.45">
      <c r="B14" s="1" t="s">
        <v>96</v>
      </c>
      <c r="C14" s="1">
        <v>0.71</v>
      </c>
      <c r="D14" s="1">
        <v>0</v>
      </c>
      <c r="E14" s="1">
        <v>0.25</v>
      </c>
      <c r="F14" s="1">
        <v>0.76</v>
      </c>
      <c r="G14" s="1">
        <v>0.6</v>
      </c>
      <c r="H14" s="1">
        <v>0.31</v>
      </c>
      <c r="I14" s="1">
        <v>0.62</v>
      </c>
      <c r="J14" s="1">
        <v>0.18</v>
      </c>
      <c r="K14" s="1">
        <v>0.67</v>
      </c>
      <c r="L14" s="1">
        <v>0.62</v>
      </c>
      <c r="M14" s="1">
        <f t="shared" si="0"/>
        <v>2</v>
      </c>
    </row>
    <row r="15" spans="2:13" x14ac:dyDescent="0.45">
      <c r="B15" s="1" t="s">
        <v>97</v>
      </c>
      <c r="C15" s="1">
        <v>0.25</v>
      </c>
      <c r="D15" s="1">
        <v>0.5</v>
      </c>
      <c r="E15" s="1">
        <v>0.17</v>
      </c>
      <c r="F15" s="1">
        <v>0.46</v>
      </c>
      <c r="G15" s="1">
        <v>0.72</v>
      </c>
      <c r="H15" s="1">
        <v>0.78</v>
      </c>
      <c r="I15" s="1">
        <v>0.42</v>
      </c>
      <c r="J15" s="1">
        <v>0.23</v>
      </c>
      <c r="K15" s="1">
        <v>0.71</v>
      </c>
      <c r="L15" s="1">
        <v>0</v>
      </c>
      <c r="M15" s="1">
        <f t="shared" si="0"/>
        <v>10</v>
      </c>
    </row>
    <row r="16" spans="2:13" x14ac:dyDescent="0.45">
      <c r="B16" s="1" t="s">
        <v>98</v>
      </c>
      <c r="C16" s="1">
        <v>0.1</v>
      </c>
      <c r="D16" s="1">
        <v>0</v>
      </c>
      <c r="E16" s="1">
        <v>0.8</v>
      </c>
      <c r="F16" s="1">
        <v>0.64</v>
      </c>
      <c r="G16" s="1">
        <v>0.62</v>
      </c>
      <c r="H16" s="1">
        <v>0.62</v>
      </c>
      <c r="I16" s="1">
        <v>0.75</v>
      </c>
      <c r="J16" s="1">
        <v>0.09</v>
      </c>
      <c r="K16" s="1">
        <v>0.78</v>
      </c>
      <c r="L16" s="1">
        <v>0.25</v>
      </c>
      <c r="M16" s="1">
        <f t="shared" si="0"/>
        <v>2</v>
      </c>
    </row>
    <row r="17" spans="2:13" x14ac:dyDescent="0.45">
      <c r="B17" s="1" t="s">
        <v>99</v>
      </c>
      <c r="C17" s="1">
        <v>0.31</v>
      </c>
      <c r="D17" s="1">
        <v>0.64</v>
      </c>
      <c r="E17" s="1">
        <v>0.71</v>
      </c>
      <c r="F17" s="1">
        <v>0.43</v>
      </c>
      <c r="G17" s="1">
        <v>0.67</v>
      </c>
      <c r="H17" s="1">
        <v>0.17</v>
      </c>
      <c r="I17" s="1">
        <v>0.67</v>
      </c>
      <c r="J17" s="1">
        <v>0.17</v>
      </c>
      <c r="K17" s="1">
        <v>0</v>
      </c>
      <c r="L17" s="1">
        <v>0.43</v>
      </c>
      <c r="M17" s="1">
        <f t="shared" si="0"/>
        <v>9</v>
      </c>
    </row>
    <row r="18" spans="2:13" x14ac:dyDescent="0.45">
      <c r="B18" s="1" t="s">
        <v>100</v>
      </c>
      <c r="C18" s="1">
        <v>0.18</v>
      </c>
      <c r="D18" s="1">
        <v>0</v>
      </c>
      <c r="E18" s="1">
        <v>0.88</v>
      </c>
      <c r="F18" s="1">
        <v>0.54</v>
      </c>
      <c r="G18" s="1">
        <v>0.25</v>
      </c>
      <c r="H18" s="1">
        <v>0.62</v>
      </c>
      <c r="I18" s="1">
        <v>0.1</v>
      </c>
      <c r="J18" s="1">
        <v>0.8</v>
      </c>
      <c r="K18" s="1">
        <v>0.88</v>
      </c>
      <c r="L18" s="1">
        <v>0.36</v>
      </c>
      <c r="M18" s="1">
        <f t="shared" si="0"/>
        <v>2</v>
      </c>
    </row>
    <row r="19" spans="2:13" x14ac:dyDescent="0.45">
      <c r="B19" s="1" t="s">
        <v>101</v>
      </c>
      <c r="C19" s="1">
        <v>0.67</v>
      </c>
      <c r="D19" s="1">
        <v>0.46</v>
      </c>
      <c r="E19" s="1">
        <v>0.67</v>
      </c>
      <c r="F19" s="1">
        <v>0.8</v>
      </c>
      <c r="G19" s="1">
        <v>0.65</v>
      </c>
      <c r="H19" s="1">
        <v>0</v>
      </c>
      <c r="I19" s="1">
        <v>0.17</v>
      </c>
      <c r="J19" s="1">
        <v>0.08</v>
      </c>
      <c r="K19" s="1">
        <v>0.5</v>
      </c>
      <c r="L19" s="1">
        <v>0.23</v>
      </c>
      <c r="M19" s="1">
        <f t="shared" si="0"/>
        <v>6</v>
      </c>
    </row>
    <row r="20" spans="2:13" x14ac:dyDescent="0.45">
      <c r="B20" s="1" t="s">
        <v>102</v>
      </c>
      <c r="C20" s="1">
        <v>0.11</v>
      </c>
      <c r="D20" s="1">
        <v>0.71</v>
      </c>
      <c r="E20" s="1">
        <v>0.57999999999999996</v>
      </c>
      <c r="F20" s="1">
        <v>0.57999999999999996</v>
      </c>
      <c r="G20" s="1">
        <v>0.2</v>
      </c>
      <c r="H20" s="1">
        <v>0</v>
      </c>
      <c r="I20" s="1">
        <v>0.81</v>
      </c>
      <c r="J20" s="1">
        <v>0.11</v>
      </c>
      <c r="K20" s="1">
        <v>0.88</v>
      </c>
      <c r="L20" s="1">
        <v>0.56999999999999995</v>
      </c>
      <c r="M20" s="1">
        <f t="shared" si="0"/>
        <v>6</v>
      </c>
    </row>
    <row r="21" spans="2:13" x14ac:dyDescent="0.45">
      <c r="B21" s="1" t="s">
        <v>103</v>
      </c>
      <c r="C21" s="1">
        <v>0.25</v>
      </c>
      <c r="D21" s="1">
        <v>0.46</v>
      </c>
      <c r="E21" s="1">
        <v>0.69</v>
      </c>
      <c r="F21" s="1">
        <v>0.17</v>
      </c>
      <c r="G21" s="1">
        <v>0.47</v>
      </c>
      <c r="H21" s="1">
        <v>0</v>
      </c>
      <c r="I21" s="1">
        <v>0.71</v>
      </c>
      <c r="J21" s="1">
        <v>0.65</v>
      </c>
      <c r="K21" s="1">
        <v>0.8</v>
      </c>
      <c r="L21" s="1">
        <v>0.15</v>
      </c>
      <c r="M21" s="1">
        <f t="shared" si="0"/>
        <v>6</v>
      </c>
    </row>
    <row r="22" spans="2:13" x14ac:dyDescent="0.45">
      <c r="B22" s="1" t="s">
        <v>104</v>
      </c>
      <c r="C22" s="1">
        <v>0.25</v>
      </c>
      <c r="D22" s="1">
        <v>0.33</v>
      </c>
      <c r="E22" s="1">
        <v>0.65</v>
      </c>
      <c r="F22" s="1">
        <v>0.82</v>
      </c>
      <c r="G22" s="1">
        <v>0.23</v>
      </c>
      <c r="H22" s="1">
        <v>0.56999999999999995</v>
      </c>
      <c r="I22" s="1">
        <v>0</v>
      </c>
      <c r="J22" s="1">
        <v>0.79</v>
      </c>
      <c r="K22" s="1">
        <v>0.08</v>
      </c>
      <c r="L22" s="1">
        <v>0.67</v>
      </c>
      <c r="M22" s="1">
        <f t="shared" si="0"/>
        <v>7</v>
      </c>
    </row>
    <row r="23" spans="2:13" x14ac:dyDescent="0.45">
      <c r="B23" s="1" t="s">
        <v>105</v>
      </c>
      <c r="C23" s="1">
        <v>0.36</v>
      </c>
      <c r="D23" s="1">
        <v>0.33</v>
      </c>
      <c r="E23" s="1">
        <v>0.67</v>
      </c>
      <c r="F23" s="1">
        <v>0.71</v>
      </c>
      <c r="G23" s="1">
        <v>0.36</v>
      </c>
      <c r="H23" s="1">
        <v>0.18</v>
      </c>
      <c r="I23" s="1">
        <v>0.1</v>
      </c>
      <c r="J23" s="1">
        <v>0.75</v>
      </c>
      <c r="K23" s="1">
        <v>0.17</v>
      </c>
      <c r="L23" s="1">
        <v>0</v>
      </c>
      <c r="M23" s="1">
        <f t="shared" si="0"/>
        <v>10</v>
      </c>
    </row>
    <row r="24" spans="2:13" x14ac:dyDescent="0.45">
      <c r="B24" s="1" t="s">
        <v>106</v>
      </c>
      <c r="C24" s="1">
        <v>0.31</v>
      </c>
      <c r="D24" s="1">
        <v>0.09</v>
      </c>
      <c r="E24" s="1">
        <v>0.46</v>
      </c>
      <c r="F24" s="1">
        <v>0.81</v>
      </c>
      <c r="G24" s="1">
        <v>0.38</v>
      </c>
      <c r="H24" s="1">
        <v>0.31</v>
      </c>
      <c r="I24" s="1">
        <v>0.67</v>
      </c>
      <c r="J24" s="1">
        <v>0</v>
      </c>
      <c r="K24" s="1">
        <v>0.62</v>
      </c>
      <c r="L24" s="1">
        <v>0.71</v>
      </c>
      <c r="M24" s="1">
        <f t="shared" si="0"/>
        <v>8</v>
      </c>
    </row>
    <row r="25" spans="2:13" x14ac:dyDescent="0.45">
      <c r="B25" s="1" t="s">
        <v>107</v>
      </c>
      <c r="C25" s="1">
        <v>0</v>
      </c>
      <c r="D25" s="1">
        <v>0.84</v>
      </c>
      <c r="E25" s="1">
        <v>0.89</v>
      </c>
      <c r="F25" s="1">
        <v>0.82</v>
      </c>
      <c r="G25" s="1">
        <v>0.31</v>
      </c>
      <c r="H25" s="1">
        <v>0.17</v>
      </c>
      <c r="I25" s="1">
        <v>0.53</v>
      </c>
      <c r="J25" s="1">
        <v>0.65</v>
      </c>
      <c r="K25" s="1">
        <v>0.25</v>
      </c>
      <c r="L25" s="1">
        <v>0.6</v>
      </c>
      <c r="M25" s="1">
        <f t="shared" si="0"/>
        <v>1</v>
      </c>
    </row>
    <row r="26" spans="2:13" x14ac:dyDescent="0.45">
      <c r="B26" s="1" t="s">
        <v>13</v>
      </c>
      <c r="C26" s="1">
        <v>0.45</v>
      </c>
      <c r="D26" s="1">
        <v>0.67</v>
      </c>
      <c r="E26" s="1">
        <v>0.55000000000000004</v>
      </c>
      <c r="F26" s="1">
        <v>0.11</v>
      </c>
      <c r="G26" s="1">
        <v>0.5</v>
      </c>
      <c r="H26" s="1">
        <v>0.22</v>
      </c>
      <c r="I26" s="1">
        <v>0.67</v>
      </c>
      <c r="J26" s="1">
        <v>0.77</v>
      </c>
      <c r="K26" s="1">
        <v>0.11</v>
      </c>
      <c r="L26" s="1">
        <v>0</v>
      </c>
      <c r="M26" s="1">
        <f t="shared" si="0"/>
        <v>10</v>
      </c>
    </row>
    <row r="27" spans="2:13" x14ac:dyDescent="0.45">
      <c r="B27" s="1" t="s">
        <v>14</v>
      </c>
      <c r="C27" s="1">
        <v>0.3</v>
      </c>
      <c r="D27" s="1">
        <v>0.38</v>
      </c>
      <c r="E27" s="1">
        <v>0.57999999999999996</v>
      </c>
      <c r="F27" s="1">
        <v>0.69</v>
      </c>
      <c r="G27" s="1">
        <v>0.69</v>
      </c>
      <c r="H27" s="1">
        <v>0</v>
      </c>
      <c r="I27" s="1">
        <v>0.56999999999999995</v>
      </c>
      <c r="J27" s="1">
        <v>0.2</v>
      </c>
      <c r="K27" s="1">
        <v>0.2</v>
      </c>
      <c r="L27" s="1">
        <v>0.79</v>
      </c>
      <c r="M27" s="1">
        <f t="shared" si="0"/>
        <v>6</v>
      </c>
    </row>
    <row r="28" spans="2:13" x14ac:dyDescent="0.45">
      <c r="B28" s="1" t="s">
        <v>15</v>
      </c>
      <c r="C28" s="1">
        <v>0.62</v>
      </c>
      <c r="D28" s="1">
        <v>0.73</v>
      </c>
      <c r="E28" s="1">
        <v>0.6</v>
      </c>
      <c r="F28" s="1">
        <v>0.31</v>
      </c>
      <c r="G28" s="1">
        <v>0.71</v>
      </c>
      <c r="H28" s="1">
        <v>0.23</v>
      </c>
      <c r="I28" s="1">
        <v>0</v>
      </c>
      <c r="J28" s="1">
        <v>0.31</v>
      </c>
      <c r="K28" s="1">
        <v>0.5</v>
      </c>
      <c r="L28" s="1">
        <v>0.83</v>
      </c>
      <c r="M28" s="1">
        <f t="shared" si="0"/>
        <v>7</v>
      </c>
    </row>
    <row r="29" spans="2:13" x14ac:dyDescent="0.45">
      <c r="B29" s="1" t="s">
        <v>16</v>
      </c>
      <c r="C29" s="1">
        <v>0.64</v>
      </c>
      <c r="D29" s="1">
        <v>0.75</v>
      </c>
      <c r="E29" s="1">
        <v>0.33</v>
      </c>
      <c r="F29" s="1">
        <v>0.67</v>
      </c>
      <c r="G29" s="1">
        <v>0</v>
      </c>
      <c r="H29" s="1">
        <v>0.18</v>
      </c>
      <c r="I29" s="1">
        <v>0.71</v>
      </c>
      <c r="J29" s="1">
        <v>0.62</v>
      </c>
      <c r="K29" s="1">
        <v>0.27</v>
      </c>
      <c r="L29" s="1">
        <v>0.1</v>
      </c>
      <c r="M29" s="1">
        <f t="shared" si="0"/>
        <v>5</v>
      </c>
    </row>
    <row r="30" spans="2:13" x14ac:dyDescent="0.45">
      <c r="B30" s="1" t="s">
        <v>17</v>
      </c>
      <c r="C30" s="1">
        <v>0.46</v>
      </c>
      <c r="D30" s="1">
        <v>0.88</v>
      </c>
      <c r="E30" s="1">
        <v>0.55000000000000004</v>
      </c>
      <c r="F30" s="1">
        <v>0.87</v>
      </c>
      <c r="G30" s="1">
        <v>0.27</v>
      </c>
      <c r="H30" s="1">
        <v>0.27</v>
      </c>
      <c r="I30" s="1">
        <v>0.36</v>
      </c>
      <c r="J30" s="1">
        <v>0.27</v>
      </c>
      <c r="K30" s="1">
        <v>0.8</v>
      </c>
      <c r="L30" s="1">
        <v>0</v>
      </c>
      <c r="M30" s="1">
        <f t="shared" si="0"/>
        <v>10</v>
      </c>
    </row>
    <row r="31" spans="2:13" x14ac:dyDescent="0.45">
      <c r="B31" s="1" t="s">
        <v>18</v>
      </c>
      <c r="C31" s="1">
        <v>0.64</v>
      </c>
      <c r="D31" s="1">
        <v>0.71</v>
      </c>
      <c r="E31" s="1">
        <v>0.36</v>
      </c>
      <c r="F31" s="1">
        <v>0.3</v>
      </c>
      <c r="G31" s="1">
        <v>0.2</v>
      </c>
      <c r="H31" s="1">
        <v>0.69</v>
      </c>
      <c r="I31" s="1">
        <v>0.79</v>
      </c>
      <c r="J31" s="1">
        <v>0.27</v>
      </c>
      <c r="K31" s="1">
        <v>0.45</v>
      </c>
      <c r="L31" s="1">
        <v>0</v>
      </c>
      <c r="M31" s="1">
        <f t="shared" si="0"/>
        <v>10</v>
      </c>
    </row>
    <row r="32" spans="2:13" x14ac:dyDescent="0.45">
      <c r="B32" s="1" t="s">
        <v>19</v>
      </c>
      <c r="C32" s="1">
        <v>0.62</v>
      </c>
      <c r="D32" s="1">
        <v>0.76</v>
      </c>
      <c r="E32" s="1">
        <v>0.36</v>
      </c>
      <c r="F32" s="1">
        <v>0.15</v>
      </c>
      <c r="G32" s="1">
        <v>0.59</v>
      </c>
      <c r="H32" s="1">
        <v>0.89</v>
      </c>
      <c r="I32" s="1">
        <v>0.23</v>
      </c>
      <c r="J32" s="1">
        <v>0</v>
      </c>
      <c r="K32" s="1">
        <v>0.23</v>
      </c>
      <c r="L32" s="1">
        <v>0.78</v>
      </c>
      <c r="M32" s="1">
        <f t="shared" si="0"/>
        <v>8</v>
      </c>
    </row>
    <row r="33" spans="2:13" x14ac:dyDescent="0.45">
      <c r="B33" s="1" t="s">
        <v>20</v>
      </c>
      <c r="C33" s="1">
        <v>0.71</v>
      </c>
      <c r="D33" s="1">
        <v>0.23</v>
      </c>
      <c r="E33" s="1">
        <v>0</v>
      </c>
      <c r="F33" s="1">
        <v>0.38</v>
      </c>
      <c r="G33" s="1">
        <v>0.09</v>
      </c>
      <c r="H33" s="1">
        <v>0.85</v>
      </c>
      <c r="I33" s="1">
        <v>0.43</v>
      </c>
      <c r="J33" s="1">
        <v>0.69</v>
      </c>
      <c r="K33" s="1">
        <v>0.18</v>
      </c>
      <c r="L33" s="1">
        <v>0.47</v>
      </c>
      <c r="M33" s="1">
        <f t="shared" si="0"/>
        <v>3</v>
      </c>
    </row>
    <row r="34" spans="2:13" x14ac:dyDescent="0.45">
      <c r="B34" s="1" t="s">
        <v>21</v>
      </c>
      <c r="C34" s="1">
        <v>0.69</v>
      </c>
      <c r="D34" s="1">
        <v>0.46</v>
      </c>
      <c r="E34" s="1">
        <v>0.67</v>
      </c>
      <c r="F34" s="1">
        <v>0.78</v>
      </c>
      <c r="G34" s="1">
        <v>0</v>
      </c>
      <c r="H34" s="1">
        <v>0.17</v>
      </c>
      <c r="I34" s="1">
        <v>0.15</v>
      </c>
      <c r="J34" s="1">
        <v>0.62</v>
      </c>
      <c r="K34" s="1">
        <v>0.31</v>
      </c>
      <c r="L34" s="1">
        <v>0.56000000000000005</v>
      </c>
      <c r="M34" s="1">
        <f t="shared" si="0"/>
        <v>5</v>
      </c>
    </row>
    <row r="35" spans="2:13" x14ac:dyDescent="0.45">
      <c r="B35" s="1" t="s">
        <v>22</v>
      </c>
      <c r="C35" s="1">
        <v>0.17</v>
      </c>
      <c r="D35" s="1">
        <v>0.25</v>
      </c>
      <c r="E35" s="1">
        <v>0.67</v>
      </c>
      <c r="F35" s="1">
        <v>0.28999999999999998</v>
      </c>
      <c r="G35" s="1">
        <v>0.59</v>
      </c>
      <c r="H35" s="1">
        <v>0.75</v>
      </c>
      <c r="I35" s="1">
        <v>0.78</v>
      </c>
      <c r="J35" s="1">
        <v>0.56000000000000005</v>
      </c>
      <c r="K35" s="1">
        <v>0.59</v>
      </c>
      <c r="L35" s="1">
        <v>0</v>
      </c>
      <c r="M35" s="1">
        <f t="shared" si="0"/>
        <v>10</v>
      </c>
    </row>
    <row r="36" spans="2:13" x14ac:dyDescent="0.45">
      <c r="B36" s="1" t="s">
        <v>23</v>
      </c>
      <c r="C36" s="1">
        <v>0.5</v>
      </c>
      <c r="D36" s="1">
        <v>0.69</v>
      </c>
      <c r="E36" s="1">
        <v>0.2</v>
      </c>
      <c r="F36" s="1">
        <v>0.67</v>
      </c>
      <c r="G36" s="1">
        <v>0.54</v>
      </c>
      <c r="H36" s="1">
        <v>0.3</v>
      </c>
      <c r="I36" s="1">
        <v>0.27</v>
      </c>
      <c r="J36" s="1">
        <v>0.73</v>
      </c>
      <c r="K36" s="1">
        <v>0.33</v>
      </c>
      <c r="L36" s="1">
        <v>0</v>
      </c>
      <c r="M36" s="1">
        <f t="shared" si="0"/>
        <v>10</v>
      </c>
    </row>
    <row r="37" spans="2:13" x14ac:dyDescent="0.45">
      <c r="B37" s="1" t="s">
        <v>24</v>
      </c>
      <c r="C37" s="1">
        <v>0.18</v>
      </c>
      <c r="D37" s="1">
        <v>0.75</v>
      </c>
      <c r="E37" s="1">
        <v>0.08</v>
      </c>
      <c r="F37" s="1">
        <v>0.62</v>
      </c>
      <c r="G37" s="1">
        <v>0.56999999999999995</v>
      </c>
      <c r="H37" s="1">
        <v>0.65</v>
      </c>
      <c r="I37" s="1">
        <v>0.71</v>
      </c>
      <c r="J37" s="1">
        <v>0.75</v>
      </c>
      <c r="K37" s="1">
        <v>0</v>
      </c>
      <c r="L37" s="1">
        <v>0.09</v>
      </c>
      <c r="M37" s="1">
        <f t="shared" si="0"/>
        <v>9</v>
      </c>
    </row>
    <row r="38" spans="2:13" x14ac:dyDescent="0.45">
      <c r="B38" s="1" t="s">
        <v>25</v>
      </c>
      <c r="C38" s="1">
        <v>0.73</v>
      </c>
      <c r="D38" s="1">
        <v>0.1</v>
      </c>
      <c r="E38" s="1">
        <v>0.73</v>
      </c>
      <c r="F38" s="1">
        <v>0.5</v>
      </c>
      <c r="G38" s="1">
        <v>0.76</v>
      </c>
      <c r="H38" s="1">
        <v>0.18</v>
      </c>
      <c r="I38" s="1">
        <v>0</v>
      </c>
      <c r="J38" s="1">
        <v>0.1</v>
      </c>
      <c r="K38" s="1">
        <v>0.56999999999999995</v>
      </c>
      <c r="L38" s="1">
        <v>0.54</v>
      </c>
      <c r="M38" s="1">
        <f t="shared" si="0"/>
        <v>7</v>
      </c>
    </row>
    <row r="39" spans="2:13" x14ac:dyDescent="0.45">
      <c r="B39" s="1" t="s">
        <v>26</v>
      </c>
      <c r="C39" s="1">
        <v>0.76</v>
      </c>
      <c r="D39" s="1">
        <v>0.67</v>
      </c>
      <c r="E39" s="1">
        <v>0.25</v>
      </c>
      <c r="F39" s="1">
        <v>0</v>
      </c>
      <c r="G39" s="1">
        <v>0.62</v>
      </c>
      <c r="H39" s="1">
        <v>0.53</v>
      </c>
      <c r="I39" s="1">
        <v>0.82</v>
      </c>
      <c r="J39" s="1">
        <v>0.31</v>
      </c>
      <c r="K39" s="1">
        <v>0.25</v>
      </c>
      <c r="L39" s="1">
        <v>0.43</v>
      </c>
      <c r="M39" s="1">
        <f t="shared" si="0"/>
        <v>4</v>
      </c>
    </row>
    <row r="40" spans="2:13" x14ac:dyDescent="0.45">
      <c r="B40" s="1" t="s">
        <v>27</v>
      </c>
      <c r="C40" s="1">
        <v>0.17</v>
      </c>
      <c r="D40" s="1">
        <v>0.94</v>
      </c>
      <c r="E40" s="1">
        <v>0.42</v>
      </c>
      <c r="F40" s="1">
        <v>0.27</v>
      </c>
      <c r="G40" s="1">
        <v>0.54</v>
      </c>
      <c r="H40" s="1">
        <v>0</v>
      </c>
      <c r="I40" s="1">
        <v>0.83</v>
      </c>
      <c r="J40" s="1">
        <v>0.76</v>
      </c>
      <c r="K40" s="1">
        <v>0.09</v>
      </c>
      <c r="L40" s="1">
        <v>0.38</v>
      </c>
      <c r="M40" s="1">
        <f t="shared" si="0"/>
        <v>6</v>
      </c>
    </row>
    <row r="41" spans="2:13" x14ac:dyDescent="0.45">
      <c r="B41" s="1" t="s">
        <v>28</v>
      </c>
      <c r="C41" s="1">
        <v>0.65</v>
      </c>
      <c r="D41" s="1">
        <v>0.73</v>
      </c>
      <c r="E41" s="1">
        <v>0.47</v>
      </c>
      <c r="F41" s="1">
        <v>0.89</v>
      </c>
      <c r="G41" s="1">
        <v>0.17</v>
      </c>
      <c r="H41" s="1">
        <v>0.31</v>
      </c>
      <c r="I41" s="1">
        <v>0.17</v>
      </c>
      <c r="J41" s="1">
        <v>0.83</v>
      </c>
      <c r="K41" s="1">
        <v>0.62</v>
      </c>
      <c r="L41" s="1">
        <v>0</v>
      </c>
      <c r="M41" s="1">
        <f t="shared" si="0"/>
        <v>10</v>
      </c>
    </row>
    <row r="42" spans="2:13" x14ac:dyDescent="0.45">
      <c r="B42" s="1" t="s">
        <v>29</v>
      </c>
      <c r="C42" s="1">
        <v>0.09</v>
      </c>
      <c r="D42" s="1">
        <v>0.46</v>
      </c>
      <c r="E42" s="1">
        <v>0.67</v>
      </c>
      <c r="F42" s="1">
        <v>0.46</v>
      </c>
      <c r="G42" s="1">
        <v>0.25</v>
      </c>
      <c r="H42" s="1">
        <v>0</v>
      </c>
      <c r="I42" s="1">
        <v>0.17</v>
      </c>
      <c r="J42" s="1">
        <v>0.71</v>
      </c>
      <c r="K42" s="1">
        <v>0.81</v>
      </c>
      <c r="L42" s="1">
        <v>0.64</v>
      </c>
      <c r="M42" s="1">
        <f t="shared" si="0"/>
        <v>6</v>
      </c>
    </row>
    <row r="43" spans="2:13" x14ac:dyDescent="0.45">
      <c r="B43" s="1" t="s">
        <v>30</v>
      </c>
      <c r="C43" s="1">
        <v>0.36</v>
      </c>
      <c r="D43" s="1">
        <v>0.88</v>
      </c>
      <c r="E43" s="1">
        <v>0.83</v>
      </c>
      <c r="F43" s="1">
        <v>0.1</v>
      </c>
      <c r="G43" s="1">
        <v>0.33</v>
      </c>
      <c r="H43" s="1">
        <v>0.73</v>
      </c>
      <c r="I43" s="1">
        <v>0.1</v>
      </c>
      <c r="J43" s="1">
        <v>0.5</v>
      </c>
      <c r="K43" s="1">
        <v>0.2</v>
      </c>
      <c r="L43" s="1">
        <v>0</v>
      </c>
      <c r="M43" s="1">
        <f t="shared" si="0"/>
        <v>10</v>
      </c>
    </row>
    <row r="44" spans="2:13" x14ac:dyDescent="0.45">
      <c r="B44" s="1" t="s">
        <v>31</v>
      </c>
      <c r="C44" s="1">
        <v>0.76</v>
      </c>
      <c r="D44" s="1">
        <v>0.62</v>
      </c>
      <c r="E44" s="1">
        <v>0.65</v>
      </c>
      <c r="F44" s="1">
        <v>0.15</v>
      </c>
      <c r="G44" s="1">
        <v>0.23</v>
      </c>
      <c r="H44" s="1">
        <v>0.53</v>
      </c>
      <c r="I44" s="1">
        <v>0.72</v>
      </c>
      <c r="J44" s="1">
        <v>0</v>
      </c>
      <c r="K44" s="1">
        <v>0.72</v>
      </c>
      <c r="L44" s="1">
        <v>0.28999999999999998</v>
      </c>
      <c r="M44" s="1">
        <f t="shared" si="0"/>
        <v>8</v>
      </c>
    </row>
    <row r="45" spans="2:13" x14ac:dyDescent="0.45">
      <c r="B45" s="1" t="s">
        <v>32</v>
      </c>
      <c r="C45" s="1">
        <v>0.22</v>
      </c>
      <c r="D45" s="1">
        <v>0.4</v>
      </c>
      <c r="E45" s="1">
        <v>0.11</v>
      </c>
      <c r="F45" s="1">
        <v>0.94</v>
      </c>
      <c r="G45" s="1">
        <v>0.57999999999999996</v>
      </c>
      <c r="H45" s="1">
        <v>0</v>
      </c>
      <c r="I45" s="1">
        <v>0.11</v>
      </c>
      <c r="J45" s="1">
        <v>0.67</v>
      </c>
      <c r="K45" s="1">
        <v>0.55000000000000004</v>
      </c>
      <c r="L45" s="1">
        <v>0.73</v>
      </c>
      <c r="M45" s="1">
        <f t="shared" si="0"/>
        <v>6</v>
      </c>
    </row>
    <row r="46" spans="2:13" x14ac:dyDescent="0.45">
      <c r="B46" s="1" t="s">
        <v>33</v>
      </c>
      <c r="C46" s="1">
        <v>0.27</v>
      </c>
      <c r="D46" s="1">
        <v>0.33</v>
      </c>
      <c r="E46" s="1">
        <v>0.2</v>
      </c>
      <c r="F46" s="1">
        <v>0.45</v>
      </c>
      <c r="G46" s="1">
        <v>0.62</v>
      </c>
      <c r="H46" s="1">
        <v>0.27</v>
      </c>
      <c r="I46" s="1">
        <v>0.69</v>
      </c>
      <c r="J46" s="1">
        <v>0.79</v>
      </c>
      <c r="K46" s="1">
        <v>0</v>
      </c>
      <c r="L46" s="1">
        <v>0.71</v>
      </c>
      <c r="M46" s="1">
        <f t="shared" si="0"/>
        <v>9</v>
      </c>
    </row>
    <row r="47" spans="2:13" x14ac:dyDescent="0.45">
      <c r="B47" s="1" t="s">
        <v>34</v>
      </c>
      <c r="C47" s="1">
        <v>0.46</v>
      </c>
      <c r="D47" s="1">
        <v>0.08</v>
      </c>
      <c r="E47" s="1">
        <v>0.78</v>
      </c>
      <c r="F47" s="1">
        <v>0.5</v>
      </c>
      <c r="G47" s="1">
        <v>0</v>
      </c>
      <c r="H47" s="1">
        <v>0.67</v>
      </c>
      <c r="I47" s="1">
        <v>0.56999999999999995</v>
      </c>
      <c r="J47" s="1">
        <v>0.25</v>
      </c>
      <c r="K47" s="1">
        <v>0.82</v>
      </c>
      <c r="L47" s="1">
        <v>0.08</v>
      </c>
      <c r="M47" s="1">
        <f t="shared" si="0"/>
        <v>5</v>
      </c>
    </row>
    <row r="48" spans="2:13" x14ac:dyDescent="0.45">
      <c r="B48" s="1" t="s">
        <v>35</v>
      </c>
      <c r="C48" s="1">
        <v>0.36</v>
      </c>
      <c r="D48" s="1">
        <v>0.67</v>
      </c>
      <c r="E48" s="1">
        <v>0.79</v>
      </c>
      <c r="F48" s="1">
        <v>0.31</v>
      </c>
      <c r="G48" s="1">
        <v>0.5</v>
      </c>
      <c r="H48" s="1">
        <v>0.31</v>
      </c>
      <c r="I48" s="1">
        <v>0.69</v>
      </c>
      <c r="J48" s="1">
        <v>0</v>
      </c>
      <c r="K48" s="1">
        <v>0.28999999999999998</v>
      </c>
      <c r="L48" s="1">
        <v>0.36</v>
      </c>
      <c r="M48" s="1">
        <f t="shared" si="0"/>
        <v>8</v>
      </c>
    </row>
    <row r="49" spans="2:13" x14ac:dyDescent="0.45">
      <c r="B49" s="1" t="s">
        <v>36</v>
      </c>
      <c r="C49" s="1">
        <v>0.69</v>
      </c>
      <c r="D49" s="1">
        <v>0.42</v>
      </c>
      <c r="E49" s="1">
        <v>0</v>
      </c>
      <c r="F49" s="1">
        <v>0.5</v>
      </c>
      <c r="G49" s="1">
        <v>0.36</v>
      </c>
      <c r="H49" s="1">
        <v>0.1</v>
      </c>
      <c r="I49" s="1">
        <v>0.2</v>
      </c>
      <c r="J49" s="1">
        <v>0.89</v>
      </c>
      <c r="K49" s="1">
        <v>0.2</v>
      </c>
      <c r="L49" s="1">
        <v>0.75</v>
      </c>
      <c r="M49" s="1">
        <f t="shared" si="0"/>
        <v>3</v>
      </c>
    </row>
    <row r="50" spans="2:13" x14ac:dyDescent="0.45">
      <c r="B50" s="1" t="s">
        <v>37</v>
      </c>
      <c r="C50" s="1">
        <v>0.09</v>
      </c>
      <c r="D50" s="1">
        <v>0.69</v>
      </c>
      <c r="E50" s="1">
        <v>0.25</v>
      </c>
      <c r="F50" s="1">
        <v>0.72</v>
      </c>
      <c r="G50" s="1">
        <v>0.5</v>
      </c>
      <c r="H50" s="1">
        <v>0.53</v>
      </c>
      <c r="I50" s="1">
        <v>0</v>
      </c>
      <c r="J50" s="1">
        <v>0.38</v>
      </c>
      <c r="K50" s="1">
        <v>0.08</v>
      </c>
      <c r="L50" s="1">
        <v>0.85</v>
      </c>
      <c r="M50" s="1">
        <f t="shared" si="0"/>
        <v>7</v>
      </c>
    </row>
    <row r="51" spans="2:13" x14ac:dyDescent="0.45">
      <c r="B51" s="1" t="s">
        <v>38</v>
      </c>
      <c r="C51" s="1">
        <v>0.5</v>
      </c>
      <c r="D51" s="1">
        <v>0.67</v>
      </c>
      <c r="E51" s="1">
        <v>0.1</v>
      </c>
      <c r="F51" s="1">
        <v>0.2</v>
      </c>
      <c r="G51" s="1">
        <v>0.8</v>
      </c>
      <c r="H51" s="1">
        <v>0</v>
      </c>
      <c r="I51" s="1">
        <v>0.46</v>
      </c>
      <c r="J51" s="1">
        <v>0.73</v>
      </c>
      <c r="K51" s="1">
        <v>0.42</v>
      </c>
      <c r="L51" s="1">
        <v>0.2</v>
      </c>
      <c r="M51" s="1">
        <f t="shared" si="0"/>
        <v>6</v>
      </c>
    </row>
    <row r="52" spans="2:13" x14ac:dyDescent="0.45">
      <c r="B52" s="1" t="s">
        <v>39</v>
      </c>
      <c r="C52" s="1">
        <v>0.36</v>
      </c>
      <c r="D52" s="1">
        <v>0.27</v>
      </c>
      <c r="E52" s="1">
        <v>0.2</v>
      </c>
      <c r="F52" s="1">
        <v>0.33</v>
      </c>
      <c r="G52" s="1">
        <v>0.3</v>
      </c>
      <c r="H52" s="1">
        <v>0.73</v>
      </c>
      <c r="I52" s="1">
        <v>0.42</v>
      </c>
      <c r="J52" s="1">
        <v>0.73</v>
      </c>
      <c r="K52" s="1">
        <v>0.73</v>
      </c>
      <c r="L52" s="1">
        <v>0</v>
      </c>
      <c r="M52" s="1">
        <f t="shared" si="0"/>
        <v>10</v>
      </c>
    </row>
    <row r="53" spans="2:13" x14ac:dyDescent="0.45">
      <c r="B53" s="1" t="s">
        <v>40</v>
      </c>
      <c r="C53" s="1">
        <v>0.67</v>
      </c>
      <c r="D53" s="1">
        <v>0.38</v>
      </c>
      <c r="E53" s="1">
        <v>0.71</v>
      </c>
      <c r="F53" s="1">
        <v>0.18</v>
      </c>
      <c r="G53" s="1">
        <v>0.36</v>
      </c>
      <c r="H53" s="1">
        <v>0.18</v>
      </c>
      <c r="I53" s="1">
        <v>0.5</v>
      </c>
      <c r="J53" s="1">
        <v>0.73</v>
      </c>
      <c r="K53" s="1">
        <v>0</v>
      </c>
      <c r="L53" s="1">
        <v>0.25</v>
      </c>
      <c r="M53" s="1">
        <f t="shared" si="0"/>
        <v>9</v>
      </c>
    </row>
    <row r="54" spans="2:13" x14ac:dyDescent="0.45">
      <c r="B54" s="1" t="s">
        <v>41</v>
      </c>
      <c r="C54" s="1">
        <v>0.71</v>
      </c>
      <c r="D54" s="1">
        <v>0</v>
      </c>
      <c r="E54" s="1">
        <v>0.69</v>
      </c>
      <c r="F54" s="1">
        <v>0.09</v>
      </c>
      <c r="G54" s="1">
        <v>0.33</v>
      </c>
      <c r="H54" s="1">
        <v>0.6</v>
      </c>
      <c r="I54" s="1">
        <v>0.09</v>
      </c>
      <c r="J54" s="1">
        <v>0.56999999999999995</v>
      </c>
      <c r="K54" s="1">
        <v>0.76</v>
      </c>
      <c r="L54" s="1">
        <v>0.08</v>
      </c>
      <c r="M54" s="1">
        <f t="shared" si="0"/>
        <v>2</v>
      </c>
    </row>
    <row r="55" spans="2:13" x14ac:dyDescent="0.45">
      <c r="B55" s="1" t="s">
        <v>42</v>
      </c>
      <c r="C55" s="1">
        <v>0.67</v>
      </c>
      <c r="D55" s="1">
        <v>0</v>
      </c>
      <c r="E55" s="1">
        <v>0.36</v>
      </c>
      <c r="F55" s="1">
        <v>0.84</v>
      </c>
      <c r="G55" s="1">
        <v>0.43</v>
      </c>
      <c r="H55" s="1">
        <v>0.18</v>
      </c>
      <c r="I55" s="1">
        <v>0.33</v>
      </c>
      <c r="J55" s="1">
        <v>0.1</v>
      </c>
      <c r="K55" s="1">
        <v>0.67</v>
      </c>
      <c r="L55" s="1">
        <v>0.1</v>
      </c>
      <c r="M55" s="1">
        <f t="shared" si="0"/>
        <v>2</v>
      </c>
    </row>
    <row r="56" spans="2:13" x14ac:dyDescent="0.45">
      <c r="B56" s="1" t="s">
        <v>43</v>
      </c>
      <c r="C56" s="1">
        <v>0.18</v>
      </c>
      <c r="D56" s="1">
        <v>0.83</v>
      </c>
      <c r="E56" s="1">
        <v>0.75</v>
      </c>
      <c r="F56" s="1">
        <v>0.76</v>
      </c>
      <c r="G56" s="1">
        <v>0</v>
      </c>
      <c r="H56" s="1">
        <v>0.56999999999999995</v>
      </c>
      <c r="I56" s="1">
        <v>0.5</v>
      </c>
      <c r="J56" s="1">
        <v>0.38</v>
      </c>
      <c r="K56" s="1">
        <v>0.18</v>
      </c>
      <c r="L56" s="1">
        <v>0.18</v>
      </c>
      <c r="M56" s="1">
        <f t="shared" si="0"/>
        <v>5</v>
      </c>
    </row>
    <row r="57" spans="2:13" x14ac:dyDescent="0.45">
      <c r="B57" s="1" t="s">
        <v>44</v>
      </c>
      <c r="C57" s="1">
        <v>0.25</v>
      </c>
      <c r="D57" s="1">
        <v>0.43</v>
      </c>
      <c r="E57" s="1">
        <v>0.31</v>
      </c>
      <c r="F57" s="1">
        <v>0.73</v>
      </c>
      <c r="G57" s="1">
        <v>0.31</v>
      </c>
      <c r="H57" s="1">
        <v>0.65</v>
      </c>
      <c r="I57" s="1">
        <v>0.75</v>
      </c>
      <c r="J57" s="1">
        <v>0.6</v>
      </c>
      <c r="K57" s="1">
        <v>0.81</v>
      </c>
      <c r="L57" s="1">
        <v>0</v>
      </c>
      <c r="M57" s="1">
        <f t="shared" si="0"/>
        <v>10</v>
      </c>
    </row>
    <row r="58" spans="2:13" x14ac:dyDescent="0.45">
      <c r="B58" s="1" t="s">
        <v>45</v>
      </c>
      <c r="C58" s="1">
        <v>0.31</v>
      </c>
      <c r="D58" s="1">
        <v>0.31</v>
      </c>
      <c r="E58" s="1">
        <v>0.59</v>
      </c>
      <c r="F58" s="1">
        <v>0.4</v>
      </c>
      <c r="G58" s="1">
        <v>0.36</v>
      </c>
      <c r="H58" s="1">
        <v>0.67</v>
      </c>
      <c r="I58" s="1">
        <v>0.67</v>
      </c>
      <c r="J58" s="1">
        <v>0.17</v>
      </c>
      <c r="K58" s="1">
        <v>0.67</v>
      </c>
      <c r="L58" s="1">
        <v>0</v>
      </c>
      <c r="M58" s="1">
        <f t="shared" si="0"/>
        <v>10</v>
      </c>
    </row>
    <row r="59" spans="2:13" x14ac:dyDescent="0.45">
      <c r="B59" s="1" t="s">
        <v>46</v>
      </c>
      <c r="C59" s="1">
        <v>0.38</v>
      </c>
      <c r="D59" s="1">
        <v>0.43</v>
      </c>
      <c r="E59" s="1">
        <v>0.78</v>
      </c>
      <c r="F59" s="1">
        <v>0.17</v>
      </c>
      <c r="G59" s="1">
        <v>0</v>
      </c>
      <c r="H59" s="1">
        <v>0.27</v>
      </c>
      <c r="I59" s="1">
        <v>0.76</v>
      </c>
      <c r="J59" s="1">
        <v>0.36</v>
      </c>
      <c r="K59" s="1">
        <v>0.72</v>
      </c>
      <c r="L59" s="1">
        <v>0.09</v>
      </c>
      <c r="M59" s="1">
        <f t="shared" si="0"/>
        <v>5</v>
      </c>
    </row>
    <row r="60" spans="2:13" x14ac:dyDescent="0.45">
      <c r="B60" s="1" t="s">
        <v>47</v>
      </c>
      <c r="C60" s="1">
        <v>0.71</v>
      </c>
      <c r="D60" s="1">
        <v>0</v>
      </c>
      <c r="E60" s="1">
        <v>0.67</v>
      </c>
      <c r="F60" s="1">
        <v>0.27</v>
      </c>
      <c r="G60" s="1">
        <v>0.88</v>
      </c>
      <c r="H60" s="1">
        <v>0.64</v>
      </c>
      <c r="I60" s="1">
        <v>0.5</v>
      </c>
      <c r="J60" s="1">
        <v>0.11</v>
      </c>
      <c r="K60" s="1">
        <v>0.64</v>
      </c>
      <c r="L60" s="1">
        <v>0.11</v>
      </c>
      <c r="M60" s="1">
        <f t="shared" si="0"/>
        <v>2</v>
      </c>
    </row>
    <row r="61" spans="2:13" x14ac:dyDescent="0.45">
      <c r="B61" s="1" t="s">
        <v>48</v>
      </c>
      <c r="C61" s="1">
        <v>0.09</v>
      </c>
      <c r="D61" s="1">
        <v>0.79</v>
      </c>
      <c r="E61" s="1">
        <v>0.81</v>
      </c>
      <c r="F61" s="1">
        <v>0.62</v>
      </c>
      <c r="G61" s="1">
        <v>0.23</v>
      </c>
      <c r="H61" s="1">
        <v>0.08</v>
      </c>
      <c r="I61" s="1">
        <v>0.56000000000000005</v>
      </c>
      <c r="J61" s="1">
        <v>0</v>
      </c>
      <c r="K61" s="1">
        <v>0.65</v>
      </c>
      <c r="L61" s="1">
        <v>0.71</v>
      </c>
      <c r="M61" s="1">
        <f t="shared" si="0"/>
        <v>8</v>
      </c>
    </row>
    <row r="62" spans="2:13" x14ac:dyDescent="0.45">
      <c r="B62" s="1" t="s">
        <v>49</v>
      </c>
      <c r="C62" s="1">
        <v>0.79</v>
      </c>
      <c r="D62" s="1">
        <v>0.17</v>
      </c>
      <c r="E62" s="1">
        <v>0.17</v>
      </c>
      <c r="F62" s="1">
        <v>0.75</v>
      </c>
      <c r="G62" s="1">
        <v>0.71</v>
      </c>
      <c r="H62" s="1">
        <v>0.6</v>
      </c>
      <c r="I62" s="1">
        <v>0</v>
      </c>
      <c r="J62" s="1">
        <v>0.36</v>
      </c>
      <c r="K62" s="1">
        <v>0.38</v>
      </c>
      <c r="L62" s="1">
        <v>0.17</v>
      </c>
      <c r="M62" s="1">
        <f t="shared" si="0"/>
        <v>7</v>
      </c>
    </row>
    <row r="63" spans="2:13" x14ac:dyDescent="0.45">
      <c r="B63" s="1" t="s">
        <v>50</v>
      </c>
      <c r="C63" s="1">
        <v>0.73</v>
      </c>
      <c r="D63" s="1">
        <v>0.64</v>
      </c>
      <c r="E63" s="1">
        <v>0</v>
      </c>
      <c r="F63" s="1">
        <v>0.11</v>
      </c>
      <c r="G63" s="1">
        <v>0.1</v>
      </c>
      <c r="H63" s="1">
        <v>0.73</v>
      </c>
      <c r="I63" s="1">
        <v>0.2</v>
      </c>
      <c r="J63" s="1">
        <v>0.64</v>
      </c>
      <c r="K63" s="1">
        <v>0.69</v>
      </c>
      <c r="L63" s="1">
        <v>0.64</v>
      </c>
      <c r="M63" s="1">
        <f t="shared" si="0"/>
        <v>3</v>
      </c>
    </row>
    <row r="64" spans="2:13" x14ac:dyDescent="0.45">
      <c r="B64" s="1" t="s">
        <v>51</v>
      </c>
      <c r="C64" s="1">
        <v>0.33</v>
      </c>
      <c r="D64" s="1">
        <v>0.18</v>
      </c>
      <c r="E64" s="1">
        <v>0.2</v>
      </c>
      <c r="F64" s="1">
        <v>0.69</v>
      </c>
      <c r="G64" s="1">
        <v>0.27</v>
      </c>
      <c r="H64" s="1">
        <v>0</v>
      </c>
      <c r="I64" s="1">
        <v>0.83</v>
      </c>
      <c r="J64" s="1">
        <v>0.71</v>
      </c>
      <c r="K64" s="1">
        <v>0.56999999999999995</v>
      </c>
      <c r="L64" s="1">
        <v>0.6</v>
      </c>
      <c r="M64" s="1">
        <f t="shared" si="0"/>
        <v>6</v>
      </c>
    </row>
    <row r="65" spans="2:13" x14ac:dyDescent="0.45">
      <c r="B65" s="1" t="s">
        <v>52</v>
      </c>
      <c r="C65" s="1">
        <v>0</v>
      </c>
      <c r="D65" s="1">
        <v>0.23</v>
      </c>
      <c r="E65" s="1">
        <v>0.54</v>
      </c>
      <c r="F65" s="1">
        <v>0.73</v>
      </c>
      <c r="G65" s="1">
        <v>0.09</v>
      </c>
      <c r="H65" s="1">
        <v>0.36</v>
      </c>
      <c r="I65" s="1">
        <v>0.18</v>
      </c>
      <c r="J65" s="1">
        <v>0.81</v>
      </c>
      <c r="K65" s="1">
        <v>0.5</v>
      </c>
      <c r="L65" s="1">
        <v>0.82</v>
      </c>
      <c r="M65" s="1">
        <f t="shared" si="0"/>
        <v>1</v>
      </c>
    </row>
    <row r="66" spans="2:13" x14ac:dyDescent="0.45">
      <c r="B66" s="1" t="s">
        <v>53</v>
      </c>
      <c r="C66" s="1">
        <v>0.69</v>
      </c>
      <c r="D66" s="1">
        <v>0</v>
      </c>
      <c r="E66" s="1">
        <v>0.18</v>
      </c>
      <c r="F66" s="1">
        <v>0.1</v>
      </c>
      <c r="G66" s="1">
        <v>0.81</v>
      </c>
      <c r="H66" s="1">
        <v>0.64</v>
      </c>
      <c r="I66" s="1">
        <v>0.27</v>
      </c>
      <c r="J66" s="1">
        <v>0.53</v>
      </c>
      <c r="K66" s="1">
        <v>0.62</v>
      </c>
      <c r="L66" s="1">
        <v>0.8</v>
      </c>
      <c r="M66" s="1">
        <f t="shared" si="0"/>
        <v>2</v>
      </c>
    </row>
    <row r="67" spans="2:13" x14ac:dyDescent="0.45">
      <c r="B67" s="1" t="s">
        <v>54</v>
      </c>
      <c r="C67" s="1">
        <v>0.38</v>
      </c>
      <c r="D67" s="1">
        <v>0.46</v>
      </c>
      <c r="E67" s="1">
        <v>0.76</v>
      </c>
      <c r="F67" s="1">
        <v>0.69</v>
      </c>
      <c r="G67" s="1">
        <v>0.27</v>
      </c>
      <c r="H67" s="1">
        <v>0.38</v>
      </c>
      <c r="I67" s="1">
        <v>0.2</v>
      </c>
      <c r="J67" s="1">
        <v>0.27</v>
      </c>
      <c r="K67" s="1">
        <v>0</v>
      </c>
      <c r="L67" s="1">
        <v>0.76</v>
      </c>
      <c r="M67" s="1">
        <f t="shared" si="0"/>
        <v>9</v>
      </c>
    </row>
    <row r="68" spans="2:13" x14ac:dyDescent="0.45">
      <c r="B68" s="1" t="s">
        <v>55</v>
      </c>
      <c r="C68" s="1">
        <v>0.54</v>
      </c>
      <c r="D68" s="1">
        <v>0.54</v>
      </c>
      <c r="E68" s="1">
        <v>0.71</v>
      </c>
      <c r="F68" s="1">
        <v>0.54</v>
      </c>
      <c r="G68" s="1">
        <v>0.1</v>
      </c>
      <c r="H68" s="1">
        <v>0.2</v>
      </c>
      <c r="I68" s="1">
        <v>0.79</v>
      </c>
      <c r="J68" s="1">
        <v>0.1</v>
      </c>
      <c r="K68" s="1">
        <v>0.71</v>
      </c>
      <c r="L68" s="1">
        <v>0</v>
      </c>
      <c r="M68" s="1">
        <f t="shared" si="0"/>
        <v>10</v>
      </c>
    </row>
    <row r="69" spans="2:13" x14ac:dyDescent="0.45">
      <c r="B69" s="1" t="s">
        <v>56</v>
      </c>
      <c r="C69" s="1">
        <v>0.79</v>
      </c>
      <c r="D69" s="1">
        <v>0.71</v>
      </c>
      <c r="E69" s="1">
        <v>0.78</v>
      </c>
      <c r="F69" s="1">
        <v>0.64</v>
      </c>
      <c r="G69" s="1">
        <v>0.56999999999999995</v>
      </c>
      <c r="H69" s="1">
        <v>0.17</v>
      </c>
      <c r="I69" s="1">
        <v>0</v>
      </c>
      <c r="J69" s="1">
        <v>0.23</v>
      </c>
      <c r="K69" s="1">
        <v>0.5</v>
      </c>
      <c r="L69" s="1">
        <v>0.23</v>
      </c>
      <c r="M69" s="1">
        <f t="shared" ref="M69" si="1">SUMIF(C69:L69,0,$C$3:$L$3)</f>
        <v>7</v>
      </c>
    </row>
  </sheetData>
  <mergeCells count="1">
    <mergeCell ref="C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Q665"/>
  <sheetViews>
    <sheetView tabSelected="1" topLeftCell="M10" workbookViewId="0">
      <selection activeCell="AO29" sqref="AO29"/>
    </sheetView>
  </sheetViews>
  <sheetFormatPr defaultRowHeight="14.25" x14ac:dyDescent="0.45"/>
  <cols>
    <col min="1" max="1" width="3.9296875" customWidth="1"/>
    <col min="2" max="2" width="14.19921875" bestFit="1" customWidth="1"/>
    <col min="3" max="3" width="6.796875" bestFit="1" customWidth="1"/>
    <col min="4" max="4" width="13.265625" bestFit="1" customWidth="1"/>
    <col min="5" max="5" width="10.33203125" bestFit="1" customWidth="1"/>
    <col min="6" max="6" width="4.06640625" customWidth="1"/>
    <col min="7" max="7" width="14.19921875" bestFit="1" customWidth="1"/>
    <col min="8" max="8" width="6.796875" bestFit="1" customWidth="1"/>
    <col min="9" max="9" width="4.9296875" bestFit="1" customWidth="1"/>
    <col min="10" max="10" width="9.3984375" bestFit="1" customWidth="1"/>
    <col min="11" max="11" width="6.86328125" bestFit="1" customWidth="1"/>
    <col min="12" max="12" width="9.06640625" bestFit="1" customWidth="1"/>
    <col min="13" max="13" width="7.53125" bestFit="1" customWidth="1"/>
    <col min="14" max="14" width="2.73046875" style="3" bestFit="1" customWidth="1"/>
    <col min="15" max="17" width="8.265625" bestFit="1" customWidth="1"/>
    <col min="18" max="18" width="5" bestFit="1" customWidth="1"/>
    <col min="19" max="22" width="3.19921875" bestFit="1" customWidth="1"/>
    <col min="23" max="23" width="3.265625" customWidth="1"/>
    <col min="24" max="24" width="15.53125" bestFit="1" customWidth="1"/>
    <col min="25" max="25" width="1.6640625" customWidth="1"/>
    <col min="26" max="26" width="8.6640625" style="3" bestFit="1" customWidth="1"/>
    <col min="27" max="27" width="19.86328125" style="3" bestFit="1" customWidth="1"/>
    <col min="28" max="28" width="3.265625" customWidth="1"/>
    <col min="29" max="29" width="8.6640625" bestFit="1" customWidth="1"/>
    <col min="30" max="38" width="1.73046875" bestFit="1" customWidth="1"/>
    <col min="39" max="40" width="2.73046875" bestFit="1" customWidth="1"/>
    <col min="41" max="41" width="15.59765625" bestFit="1" customWidth="1"/>
    <col min="42" max="42" width="1.73046875" bestFit="1" customWidth="1"/>
    <col min="43" max="44" width="3.265625" customWidth="1"/>
    <col min="45" max="45" width="5" bestFit="1" customWidth="1"/>
    <col min="46" max="46" width="14.19921875" bestFit="1" customWidth="1"/>
    <col min="47" max="47" width="6.59765625" bestFit="1" customWidth="1"/>
    <col min="48" max="48" width="3.53125" customWidth="1"/>
    <col min="49" max="49" width="5" bestFit="1" customWidth="1"/>
    <col min="50" max="50" width="9.3984375" bestFit="1" customWidth="1"/>
    <col min="51" max="51" width="7.33203125" bestFit="1" customWidth="1"/>
    <col min="52" max="52" width="3.796875" customWidth="1"/>
    <col min="53" max="53" width="9.19921875" bestFit="1" customWidth="1"/>
    <col min="54" max="54" width="5" bestFit="1" customWidth="1"/>
    <col min="55" max="55" width="18.265625" bestFit="1" customWidth="1"/>
    <col min="56" max="56" width="18.06640625" bestFit="1" customWidth="1"/>
    <col min="57" max="57" width="20.06640625" bestFit="1" customWidth="1"/>
    <col min="58" max="58" width="4.46484375" customWidth="1"/>
    <col min="59" max="59" width="9.19921875" bestFit="1" customWidth="1"/>
    <col min="60" max="60" width="12.265625" bestFit="1" customWidth="1"/>
    <col min="61" max="61" width="4.59765625" bestFit="1" customWidth="1"/>
    <col min="62" max="62" width="9.86328125" bestFit="1" customWidth="1"/>
    <col min="63" max="63" width="9.1328125" bestFit="1" customWidth="1"/>
    <col min="64" max="64" width="6.46484375" bestFit="1" customWidth="1"/>
  </cols>
  <sheetData>
    <row r="2" spans="2:69" x14ac:dyDescent="0.45">
      <c r="BM2" s="16"/>
      <c r="BN2" s="16"/>
      <c r="BP2" s="16"/>
      <c r="BQ2" s="16"/>
    </row>
    <row r="3" spans="2:69" x14ac:dyDescent="0.45">
      <c r="B3" s="2" t="s">
        <v>0</v>
      </c>
      <c r="C3" s="2" t="s">
        <v>1</v>
      </c>
      <c r="D3" s="2" t="s">
        <v>78</v>
      </c>
      <c r="E3" s="2" t="s">
        <v>79</v>
      </c>
      <c r="G3" s="2" t="s">
        <v>0</v>
      </c>
      <c r="H3" s="2" t="s">
        <v>1</v>
      </c>
      <c r="I3" s="2" t="s">
        <v>81</v>
      </c>
      <c r="J3" s="2" t="s">
        <v>82</v>
      </c>
      <c r="K3" s="2" t="s">
        <v>64</v>
      </c>
      <c r="L3" s="2" t="s">
        <v>65</v>
      </c>
      <c r="M3" s="2" t="s">
        <v>66</v>
      </c>
      <c r="N3" s="2" t="s">
        <v>12</v>
      </c>
      <c r="O3" s="2" t="s">
        <v>67</v>
      </c>
      <c r="P3" s="2" t="s">
        <v>68</v>
      </c>
      <c r="Q3" s="2" t="s">
        <v>69</v>
      </c>
      <c r="R3" s="2" t="s">
        <v>70</v>
      </c>
      <c r="S3" s="8"/>
      <c r="T3" s="8"/>
      <c r="U3" s="8"/>
      <c r="V3" s="8"/>
      <c r="X3" s="17" t="s">
        <v>131</v>
      </c>
      <c r="Z3" s="17" t="s">
        <v>82</v>
      </c>
      <c r="AA3" s="17" t="s">
        <v>132</v>
      </c>
      <c r="AC3" s="19" t="s">
        <v>82</v>
      </c>
      <c r="AD3" s="19">
        <v>1</v>
      </c>
      <c r="AE3" s="19">
        <v>2</v>
      </c>
      <c r="AF3" s="19">
        <v>3</v>
      </c>
      <c r="AG3" s="19">
        <v>4</v>
      </c>
      <c r="AH3" s="19">
        <v>5</v>
      </c>
      <c r="AI3" s="19">
        <v>6</v>
      </c>
      <c r="AJ3" s="19">
        <v>7</v>
      </c>
      <c r="AK3" s="19">
        <v>8</v>
      </c>
      <c r="AL3" s="19">
        <v>9</v>
      </c>
      <c r="AM3" s="19">
        <v>10</v>
      </c>
      <c r="AN3" s="19" t="s">
        <v>12</v>
      </c>
      <c r="AO3" s="19" t="s">
        <v>133</v>
      </c>
      <c r="AP3" s="8"/>
      <c r="AS3" s="2" t="s">
        <v>60</v>
      </c>
      <c r="AT3" s="2" t="s">
        <v>61</v>
      </c>
      <c r="AU3" s="2" t="s">
        <v>62</v>
      </c>
      <c r="AW3" s="2" t="s">
        <v>60</v>
      </c>
      <c r="AX3" s="2" t="s">
        <v>12</v>
      </c>
      <c r="AY3" s="2" t="s">
        <v>63</v>
      </c>
      <c r="BA3" s="2" t="s">
        <v>71</v>
      </c>
      <c r="BB3" s="2" t="s">
        <v>60</v>
      </c>
      <c r="BC3" s="2" t="s">
        <v>110</v>
      </c>
      <c r="BD3" s="2" t="s">
        <v>76</v>
      </c>
      <c r="BE3" s="2" t="s">
        <v>77</v>
      </c>
      <c r="BG3" s="11" t="s">
        <v>71</v>
      </c>
      <c r="BH3" s="11" t="s">
        <v>109</v>
      </c>
      <c r="BI3" s="11" t="s">
        <v>117</v>
      </c>
      <c r="BJ3" s="15" t="s">
        <v>122</v>
      </c>
      <c r="BK3" s="15" t="s">
        <v>123</v>
      </c>
      <c r="BL3" s="15" t="s">
        <v>124</v>
      </c>
    </row>
    <row r="4" spans="2:69" x14ac:dyDescent="0.45">
      <c r="B4" s="1" t="s">
        <v>4</v>
      </c>
      <c r="C4" s="1" t="s">
        <v>108</v>
      </c>
      <c r="D4" s="5" t="s">
        <v>83</v>
      </c>
      <c r="E4" s="10">
        <v>0.65714285714285714</v>
      </c>
      <c r="G4" s="1" t="s">
        <v>4</v>
      </c>
      <c r="H4" s="1" t="s">
        <v>108</v>
      </c>
      <c r="I4" s="1">
        <v>1</v>
      </c>
      <c r="J4" s="1" t="s">
        <v>86</v>
      </c>
      <c r="K4" s="5">
        <v>8</v>
      </c>
      <c r="L4" s="5">
        <v>5</v>
      </c>
      <c r="M4" s="5">
        <v>6</v>
      </c>
      <c r="N4" s="1">
        <f>SUMIF(Distances!$B$4:$B$69,Results!J4,Distances!$M$4:$M$69)</f>
        <v>6</v>
      </c>
      <c r="O4" s="1">
        <f>IF(K4&lt;&gt;N4,1,0)</f>
        <v>1</v>
      </c>
      <c r="P4" s="1">
        <f>IF(L4&lt;&gt;N4,1,0)</f>
        <v>1</v>
      </c>
      <c r="Q4" s="1">
        <f>IF(M4&lt;&gt;N4,1,0)</f>
        <v>0</v>
      </c>
      <c r="R4" s="1">
        <f>IF(SUM(O4:Q4)=3,1,0)</f>
        <v>0</v>
      </c>
      <c r="S4" s="8"/>
      <c r="T4" s="8"/>
      <c r="U4" s="8"/>
      <c r="V4" s="8"/>
      <c r="X4" s="1">
        <f>INDEX(Distances!$C$4:$L$69,SUMIF($Z$4:$Z$69,J4,$AA$4:$AA$69),K4)</f>
        <v>0.27</v>
      </c>
      <c r="Z4" s="1" t="s">
        <v>86</v>
      </c>
      <c r="AA4" s="1">
        <v>1</v>
      </c>
      <c r="AC4" s="1" t="s">
        <v>86</v>
      </c>
      <c r="AD4" s="1">
        <f>COUNTIFS($J$4:$J$663,$AC4,$K$4:$K$663,AD$3)</f>
        <v>2</v>
      </c>
      <c r="AE4" s="1">
        <f t="shared" ref="AE4:AM19" si="0">COUNTIFS($J$4:$J$663,$AC4,$K$4:$K$663,AE$3)</f>
        <v>2</v>
      </c>
      <c r="AF4" s="1">
        <f t="shared" si="0"/>
        <v>0</v>
      </c>
      <c r="AG4" s="1">
        <f t="shared" si="0"/>
        <v>1</v>
      </c>
      <c r="AH4" s="1">
        <f t="shared" si="0"/>
        <v>1</v>
      </c>
      <c r="AI4" s="1">
        <f t="shared" si="0"/>
        <v>0</v>
      </c>
      <c r="AJ4" s="1">
        <f t="shared" si="0"/>
        <v>0</v>
      </c>
      <c r="AK4" s="1">
        <f t="shared" si="0"/>
        <v>3</v>
      </c>
      <c r="AL4" s="1">
        <f t="shared" si="0"/>
        <v>1</v>
      </c>
      <c r="AM4" s="1">
        <f t="shared" si="0"/>
        <v>0</v>
      </c>
      <c r="AN4" s="1">
        <v>6</v>
      </c>
      <c r="AO4" s="1">
        <f>INDEX(AD4:AN4,1,AN4)</f>
        <v>0</v>
      </c>
      <c r="AP4" s="8"/>
      <c r="AS4" s="1">
        <v>1</v>
      </c>
      <c r="AT4" s="1" t="s">
        <v>4</v>
      </c>
      <c r="AU4" s="4">
        <f t="shared" ref="AU4:AU13" si="1">SUMIF($G$4:$G$663,AT4,$O$4:$O$663)/66</f>
        <v>0.72727272727272729</v>
      </c>
      <c r="AW4" s="1">
        <v>1</v>
      </c>
      <c r="AX4" s="1" t="s">
        <v>86</v>
      </c>
      <c r="AY4" s="4">
        <f t="shared" ref="AY4:AY35" si="2">SUMIF($J$4:$J$663,AX4,$O$4:$O$663)/10</f>
        <v>1</v>
      </c>
      <c r="BA4" s="1" t="s">
        <v>72</v>
      </c>
      <c r="BB4" s="1">
        <v>1</v>
      </c>
      <c r="BC4" s="4">
        <f>SUMIF($AS$4:$AS$43,BB4,$AU$4:$AU$43)/10</f>
        <v>0.86818181818181817</v>
      </c>
      <c r="BD4" s="7">
        <f>_xlfn.STDEV.P(AU4:AU13)</f>
        <v>6.2121212121212119E-2</v>
      </c>
      <c r="BE4" s="7">
        <f>_xlfn.STDEV.P(AY4:AY69)</f>
        <v>0.11031510090465632</v>
      </c>
      <c r="BG4" s="23" t="s">
        <v>72</v>
      </c>
      <c r="BH4" s="1" t="s">
        <v>111</v>
      </c>
      <c r="BI4" s="12">
        <f>COUNTIF($AY$4:$AY$69,"&lt;0.5")</f>
        <v>0</v>
      </c>
      <c r="BJ4" s="12">
        <f>COUNTIF($AY$4:$AY$25,"&lt;0.5")</f>
        <v>0</v>
      </c>
      <c r="BK4" s="12">
        <f>COUNTIF($AY$26:$AY$47,"&lt;0.5")</f>
        <v>0</v>
      </c>
      <c r="BL4" s="12">
        <f>COUNTIF($AY$48:$AY$69,"&lt;0.5")</f>
        <v>0</v>
      </c>
    </row>
    <row r="5" spans="2:69" x14ac:dyDescent="0.45">
      <c r="B5" s="1" t="s">
        <v>4</v>
      </c>
      <c r="C5" s="1" t="s">
        <v>3</v>
      </c>
      <c r="D5" s="5" t="s">
        <v>83</v>
      </c>
      <c r="E5" s="10">
        <v>0.76</v>
      </c>
      <c r="G5" s="1" t="s">
        <v>4</v>
      </c>
      <c r="H5" s="1" t="s">
        <v>108</v>
      </c>
      <c r="I5" s="1">
        <v>2</v>
      </c>
      <c r="J5" s="1" t="s">
        <v>87</v>
      </c>
      <c r="K5" s="5">
        <v>2</v>
      </c>
      <c r="L5" s="5">
        <v>8</v>
      </c>
      <c r="M5" s="5">
        <v>6</v>
      </c>
      <c r="N5" s="1">
        <f>SUMIF(Distances!$B$4:$B$69,Results!J5,Distances!$M$4:$M$69)</f>
        <v>8</v>
      </c>
      <c r="O5" s="1">
        <f t="shared" ref="O5:O68" si="3">IF(K5&lt;&gt;N5,1,0)</f>
        <v>1</v>
      </c>
      <c r="P5" s="1">
        <f t="shared" ref="P5:P68" si="4">IF(L5&lt;&gt;N5,1,0)</f>
        <v>0</v>
      </c>
      <c r="Q5" s="1">
        <f t="shared" ref="Q5:Q68" si="5">IF(M5&lt;&gt;N5,1,0)</f>
        <v>1</v>
      </c>
      <c r="R5" s="1">
        <f t="shared" ref="R5:R68" si="6">IF(SUM(O5:Q5)=3,1,0)</f>
        <v>0</v>
      </c>
      <c r="S5" s="8"/>
      <c r="T5" s="8"/>
      <c r="U5" s="8"/>
      <c r="V5" s="8"/>
      <c r="X5" s="1">
        <f>INDEX(Distances!$C$4:$L$69,SUMIF($Z$4:$Z$69,J5,$AA$4:$AA$69),K5)</f>
        <v>0.33</v>
      </c>
      <c r="Z5" s="1" t="s">
        <v>87</v>
      </c>
      <c r="AA5" s="1">
        <v>2</v>
      </c>
      <c r="AC5" s="1" t="s">
        <v>87</v>
      </c>
      <c r="AD5" s="1">
        <f t="shared" ref="AD5:AM20" si="7">COUNTIFS($J$4:$J$663,$AC5,$K$4:$K$663,AD$3)</f>
        <v>1</v>
      </c>
      <c r="AE5" s="1">
        <f t="shared" si="0"/>
        <v>3</v>
      </c>
      <c r="AF5" s="1">
        <f t="shared" si="0"/>
        <v>2</v>
      </c>
      <c r="AG5" s="1">
        <f t="shared" si="0"/>
        <v>0</v>
      </c>
      <c r="AH5" s="1">
        <f t="shared" si="0"/>
        <v>1</v>
      </c>
      <c r="AI5" s="1">
        <f t="shared" si="0"/>
        <v>2</v>
      </c>
      <c r="AJ5" s="1">
        <f t="shared" si="0"/>
        <v>0</v>
      </c>
      <c r="AK5" s="1">
        <f t="shared" si="0"/>
        <v>0</v>
      </c>
      <c r="AL5" s="1">
        <f t="shared" si="0"/>
        <v>0</v>
      </c>
      <c r="AM5" s="1">
        <f t="shared" si="0"/>
        <v>1</v>
      </c>
      <c r="AN5" s="1">
        <v>8</v>
      </c>
      <c r="AO5" s="1">
        <f t="shared" ref="AO5:AO68" si="8">INDEX(AD5:AN5,1,AN5)</f>
        <v>0</v>
      </c>
      <c r="AP5" s="8"/>
      <c r="AS5" s="1">
        <v>1</v>
      </c>
      <c r="AT5" s="1" t="s">
        <v>6</v>
      </c>
      <c r="AU5" s="4">
        <f t="shared" si="1"/>
        <v>0.84848484848484851</v>
      </c>
      <c r="AW5" s="1">
        <v>1</v>
      </c>
      <c r="AX5" s="1" t="s">
        <v>87</v>
      </c>
      <c r="AY5" s="4">
        <f t="shared" si="2"/>
        <v>1</v>
      </c>
      <c r="BA5" s="1" t="s">
        <v>73</v>
      </c>
      <c r="BB5" s="1">
        <v>2</v>
      </c>
      <c r="BC5" s="4">
        <f>SUMIF($AS$4:$AS$43,BB5,$AU$4:$AU$43)/10</f>
        <v>0.88181818181818161</v>
      </c>
      <c r="BD5" s="7">
        <f>_xlfn.STDEV.P(AU14:AU23)</f>
        <v>4.3281384415411191E-2</v>
      </c>
      <c r="BE5" s="7">
        <f>_xlfn.STDEV.P(AY70:AY136)</f>
        <v>9.4514269844710869E-2</v>
      </c>
      <c r="BG5" s="24"/>
      <c r="BH5" s="1" t="s">
        <v>112</v>
      </c>
      <c r="BI5" s="12">
        <f>COUNTIF($AY$4:$AY$69,"&lt;0.6")-SUM($BI$4:BI4)</f>
        <v>0</v>
      </c>
      <c r="BJ5" s="12">
        <f>COUNTIF($AY$4:$AY$25,"&lt;0.6")-SUM($BJ$4:BJ4)</f>
        <v>0</v>
      </c>
      <c r="BK5" s="12">
        <f>COUNTIF($AY$26:$AY$47,"&lt;0.6")-SUM($BK$4:BK4)</f>
        <v>0</v>
      </c>
      <c r="BL5" s="12">
        <f>COUNTIF($AY$48:$AY$69,"&lt;0.6")-SUM($BL$4:BL4)</f>
        <v>0</v>
      </c>
    </row>
    <row r="6" spans="2:69" x14ac:dyDescent="0.45">
      <c r="B6" s="1" t="s">
        <v>4</v>
      </c>
      <c r="C6" s="1" t="s">
        <v>5</v>
      </c>
      <c r="D6" s="5" t="s">
        <v>83</v>
      </c>
      <c r="E6" s="10">
        <v>0.8</v>
      </c>
      <c r="G6" s="1" t="s">
        <v>4</v>
      </c>
      <c r="H6" s="1" t="s">
        <v>108</v>
      </c>
      <c r="I6" s="1">
        <v>3</v>
      </c>
      <c r="J6" s="1" t="s">
        <v>88</v>
      </c>
      <c r="K6" s="5">
        <v>6</v>
      </c>
      <c r="L6" s="5">
        <v>10</v>
      </c>
      <c r="M6" s="5">
        <v>7</v>
      </c>
      <c r="N6" s="1">
        <f>SUMIF(Distances!$B$4:$B$69,Results!J6,Distances!$M$4:$M$69)</f>
        <v>9</v>
      </c>
      <c r="O6" s="1">
        <f t="shared" si="3"/>
        <v>1</v>
      </c>
      <c r="P6" s="1">
        <f t="shared" si="4"/>
        <v>1</v>
      </c>
      <c r="Q6" s="1">
        <f t="shared" si="5"/>
        <v>1</v>
      </c>
      <c r="R6" s="1">
        <f t="shared" si="6"/>
        <v>1</v>
      </c>
      <c r="S6" s="8"/>
      <c r="T6" s="8"/>
      <c r="U6" s="8"/>
      <c r="V6" s="8"/>
      <c r="X6" s="1">
        <f>INDEX(Distances!$C$4:$L$69,SUMIF($Z$4:$Z$69,J6,$AA$4:$AA$69),K6)</f>
        <v>0.62</v>
      </c>
      <c r="Z6" s="1" t="s">
        <v>88</v>
      </c>
      <c r="AA6" s="1">
        <v>3</v>
      </c>
      <c r="AC6" s="1" t="s">
        <v>88</v>
      </c>
      <c r="AD6" s="1">
        <f t="shared" si="7"/>
        <v>0</v>
      </c>
      <c r="AE6" s="1">
        <f t="shared" si="0"/>
        <v>1</v>
      </c>
      <c r="AF6" s="1">
        <f t="shared" si="0"/>
        <v>0</v>
      </c>
      <c r="AG6" s="1">
        <f t="shared" si="0"/>
        <v>3</v>
      </c>
      <c r="AH6" s="1">
        <f t="shared" si="0"/>
        <v>1</v>
      </c>
      <c r="AI6" s="1">
        <f t="shared" si="0"/>
        <v>3</v>
      </c>
      <c r="AJ6" s="1">
        <f t="shared" si="0"/>
        <v>0</v>
      </c>
      <c r="AK6" s="1">
        <f t="shared" si="0"/>
        <v>0</v>
      </c>
      <c r="AL6" s="1">
        <f t="shared" si="0"/>
        <v>0</v>
      </c>
      <c r="AM6" s="1">
        <f t="shared" si="0"/>
        <v>2</v>
      </c>
      <c r="AN6" s="1">
        <v>9</v>
      </c>
      <c r="AO6" s="1">
        <f t="shared" si="8"/>
        <v>0</v>
      </c>
      <c r="AP6" s="8"/>
      <c r="AS6" s="1">
        <v>1</v>
      </c>
      <c r="AT6" s="1" t="s">
        <v>7</v>
      </c>
      <c r="AU6" s="4">
        <f t="shared" si="1"/>
        <v>0.78787878787878785</v>
      </c>
      <c r="AW6" s="1">
        <v>1</v>
      </c>
      <c r="AX6" s="1" t="s">
        <v>88</v>
      </c>
      <c r="AY6" s="4">
        <f t="shared" si="2"/>
        <v>1</v>
      </c>
      <c r="BA6" s="1" t="s">
        <v>74</v>
      </c>
      <c r="BB6" s="1">
        <v>3</v>
      </c>
      <c r="BC6" s="4">
        <f>SUMIF($AS$4:$AS$43,BB6,$AU$4:$AU$43)/10</f>
        <v>0.87575757575757573</v>
      </c>
      <c r="BD6" s="7">
        <f>_xlfn.STDEV.P(AU24:AU33)</f>
        <v>3.8210667311874225E-2</v>
      </c>
      <c r="BE6" s="7">
        <f>_xlfn.STDEV.P(AY136:AY201)</f>
        <v>9.8566399801768248E-2</v>
      </c>
      <c r="BG6" s="24"/>
      <c r="BH6" s="1" t="s">
        <v>113</v>
      </c>
      <c r="BI6" s="12">
        <f>COUNTIF($AY$4:$AY$69,"&lt;0.7")-SUM($BI$4:BI5)</f>
        <v>3</v>
      </c>
      <c r="BJ6" s="12">
        <f>COUNTIF($AY$4:$AY$25,"&lt;0.7")-SUM($BJ$4:BJ5)</f>
        <v>1</v>
      </c>
      <c r="BK6" s="12">
        <f>COUNTIF($AY$26:$AY$47,"&lt;0.7")-SUM($BK$4:BK5)</f>
        <v>1</v>
      </c>
      <c r="BL6" s="12">
        <f>COUNTIF($AY$48:$AY$69,"&lt;0.7")-SUM($BL$4:BL5)</f>
        <v>1</v>
      </c>
    </row>
    <row r="7" spans="2:69" x14ac:dyDescent="0.45">
      <c r="B7" s="1" t="s">
        <v>6</v>
      </c>
      <c r="C7" s="1" t="s">
        <v>108</v>
      </c>
      <c r="D7" s="5" t="s">
        <v>84</v>
      </c>
      <c r="E7" s="10">
        <v>0.62857142857142856</v>
      </c>
      <c r="G7" s="1" t="s">
        <v>4</v>
      </c>
      <c r="H7" s="1" t="s">
        <v>108</v>
      </c>
      <c r="I7" s="1">
        <v>4</v>
      </c>
      <c r="J7" s="1" t="s">
        <v>89</v>
      </c>
      <c r="K7" s="5">
        <v>1</v>
      </c>
      <c r="L7" s="5">
        <v>9</v>
      </c>
      <c r="M7" s="5">
        <v>4</v>
      </c>
      <c r="N7" s="1">
        <f>SUMIF(Distances!$B$4:$B$69,Results!J7,Distances!$M$4:$M$69)</f>
        <v>1</v>
      </c>
      <c r="O7" s="1">
        <f t="shared" si="3"/>
        <v>0</v>
      </c>
      <c r="P7" s="1">
        <f t="shared" si="4"/>
        <v>1</v>
      </c>
      <c r="Q7" s="1">
        <f t="shared" si="5"/>
        <v>1</v>
      </c>
      <c r="R7" s="1">
        <f t="shared" si="6"/>
        <v>0</v>
      </c>
      <c r="S7" s="8"/>
      <c r="T7" s="8"/>
      <c r="U7" s="8"/>
      <c r="V7" s="8"/>
      <c r="X7" s="1">
        <f>INDEX(Distances!$C$4:$L$69,SUMIF($Z$4:$Z$69,J7,$AA$4:$AA$69),K7)</f>
        <v>0</v>
      </c>
      <c r="Z7" s="1" t="s">
        <v>89</v>
      </c>
      <c r="AA7" s="1">
        <v>4</v>
      </c>
      <c r="AC7" s="1" t="s">
        <v>89</v>
      </c>
      <c r="AD7" s="1">
        <f t="shared" si="7"/>
        <v>4</v>
      </c>
      <c r="AE7" s="1">
        <f t="shared" si="0"/>
        <v>1</v>
      </c>
      <c r="AF7" s="1">
        <f t="shared" si="0"/>
        <v>2</v>
      </c>
      <c r="AG7" s="1">
        <f t="shared" si="0"/>
        <v>1</v>
      </c>
      <c r="AH7" s="1">
        <f t="shared" si="0"/>
        <v>0</v>
      </c>
      <c r="AI7" s="1">
        <f t="shared" si="0"/>
        <v>0</v>
      </c>
      <c r="AJ7" s="1">
        <f t="shared" si="0"/>
        <v>0</v>
      </c>
      <c r="AK7" s="1">
        <f t="shared" si="0"/>
        <v>0</v>
      </c>
      <c r="AL7" s="1">
        <f t="shared" si="0"/>
        <v>0</v>
      </c>
      <c r="AM7" s="1">
        <f t="shared" si="0"/>
        <v>2</v>
      </c>
      <c r="AN7" s="1">
        <v>1</v>
      </c>
      <c r="AO7" s="1">
        <f t="shared" si="8"/>
        <v>4</v>
      </c>
      <c r="AP7" s="8"/>
      <c r="AS7" s="1">
        <v>1</v>
      </c>
      <c r="AT7" s="1" t="s">
        <v>8</v>
      </c>
      <c r="AU7" s="4">
        <f t="shared" si="1"/>
        <v>0.89393939393939392</v>
      </c>
      <c r="AW7" s="1">
        <v>1</v>
      </c>
      <c r="AX7" s="1" t="s">
        <v>89</v>
      </c>
      <c r="AY7" s="4">
        <f t="shared" si="2"/>
        <v>0.6</v>
      </c>
      <c r="BA7" s="1" t="s">
        <v>75</v>
      </c>
      <c r="BB7" s="1" t="s">
        <v>70</v>
      </c>
      <c r="BC7" s="4">
        <f>SUMIF($AS$4:$AS$43,BB7,$AU$4:$AU$43)/10</f>
        <v>0.6272727272727272</v>
      </c>
      <c r="BD7" s="7">
        <f>_xlfn.STDEV.P(AU34:AU43)</f>
        <v>0.11220308231256751</v>
      </c>
      <c r="BE7" s="7">
        <f>_xlfn.STDEV.P(AY202:AY267)</f>
        <v>0.16006197146962647</v>
      </c>
      <c r="BG7" s="24"/>
      <c r="BH7" s="1" t="s">
        <v>114</v>
      </c>
      <c r="BI7" s="12">
        <f>COUNTIF($AY$4:$AY$69,"&lt;0.8")-SUM($BI$4:BI6)</f>
        <v>7</v>
      </c>
      <c r="BJ7" s="12">
        <f>COUNTIF($AY$4:$AY$25,"&lt;0.8")-SUM($BJ$4:BJ6)</f>
        <v>3</v>
      </c>
      <c r="BK7" s="12">
        <f>COUNTIF($AY$26:$AY$47,"&lt;0.8")-SUM($BK$4:BK6)</f>
        <v>2</v>
      </c>
      <c r="BL7" s="12">
        <f>COUNTIF($AY$48:$AY$69,"&lt;0.8")-SUM($BL$4:BL6)</f>
        <v>2</v>
      </c>
    </row>
    <row r="8" spans="2:69" x14ac:dyDescent="0.45">
      <c r="B8" s="1" t="s">
        <v>6</v>
      </c>
      <c r="C8" s="1" t="s">
        <v>3</v>
      </c>
      <c r="D8" s="5" t="s">
        <v>83</v>
      </c>
      <c r="E8" s="10">
        <v>0.68</v>
      </c>
      <c r="G8" s="1" t="s">
        <v>4</v>
      </c>
      <c r="H8" s="1" t="s">
        <v>108</v>
      </c>
      <c r="I8" s="1">
        <v>5</v>
      </c>
      <c r="J8" s="1" t="s">
        <v>90</v>
      </c>
      <c r="K8" s="5">
        <v>10</v>
      </c>
      <c r="L8" s="5">
        <v>4</v>
      </c>
      <c r="M8" s="5">
        <v>6</v>
      </c>
      <c r="N8" s="1">
        <f>SUMIF(Distances!$B$4:$B$69,Results!J8,Distances!$M$4:$M$69)</f>
        <v>8</v>
      </c>
      <c r="O8" s="1">
        <f t="shared" si="3"/>
        <v>1</v>
      </c>
      <c r="P8" s="1">
        <f t="shared" si="4"/>
        <v>1</v>
      </c>
      <c r="Q8" s="1">
        <f t="shared" si="5"/>
        <v>1</v>
      </c>
      <c r="R8" s="1">
        <f t="shared" si="6"/>
        <v>1</v>
      </c>
      <c r="S8" s="8"/>
      <c r="T8" s="8"/>
      <c r="U8" s="8"/>
      <c r="V8" s="8"/>
      <c r="X8" s="1">
        <f>INDEX(Distances!$C$4:$L$69,SUMIF($Z$4:$Z$69,J8,$AA$4:$AA$69),K8)</f>
        <v>0.89</v>
      </c>
      <c r="Z8" s="1" t="s">
        <v>90</v>
      </c>
      <c r="AA8" s="1">
        <v>5</v>
      </c>
      <c r="AC8" s="1" t="s">
        <v>90</v>
      </c>
      <c r="AD8" s="1">
        <f t="shared" si="7"/>
        <v>0</v>
      </c>
      <c r="AE8" s="1">
        <f t="shared" si="0"/>
        <v>3</v>
      </c>
      <c r="AF8" s="1">
        <f t="shared" si="0"/>
        <v>1</v>
      </c>
      <c r="AG8" s="1">
        <f t="shared" si="0"/>
        <v>1</v>
      </c>
      <c r="AH8" s="1">
        <f t="shared" si="0"/>
        <v>0</v>
      </c>
      <c r="AI8" s="1">
        <f t="shared" si="0"/>
        <v>0</v>
      </c>
      <c r="AJ8" s="1">
        <f t="shared" si="0"/>
        <v>1</v>
      </c>
      <c r="AK8" s="1">
        <f t="shared" si="0"/>
        <v>1</v>
      </c>
      <c r="AL8" s="1">
        <f t="shared" si="0"/>
        <v>2</v>
      </c>
      <c r="AM8" s="1">
        <f t="shared" si="0"/>
        <v>1</v>
      </c>
      <c r="AN8" s="1">
        <v>8</v>
      </c>
      <c r="AO8" s="1">
        <f t="shared" si="8"/>
        <v>1</v>
      </c>
      <c r="AP8" s="8"/>
      <c r="AS8" s="1">
        <v>1</v>
      </c>
      <c r="AT8" s="1" t="s">
        <v>9</v>
      </c>
      <c r="AU8" s="4">
        <f t="shared" si="1"/>
        <v>0.89393939393939392</v>
      </c>
      <c r="AW8" s="1">
        <v>1</v>
      </c>
      <c r="AX8" s="1" t="s">
        <v>90</v>
      </c>
      <c r="AY8" s="4">
        <f t="shared" si="2"/>
        <v>0.9</v>
      </c>
      <c r="BG8" s="24"/>
      <c r="BH8" s="1" t="s">
        <v>115</v>
      </c>
      <c r="BI8" s="12">
        <f>COUNTIF($AY$4:$AY$69,"&lt;0.9")-SUM($BI$4:BI7)</f>
        <v>15</v>
      </c>
      <c r="BJ8" s="12">
        <f>COUNTIF($AY$4:$AY$25,"&lt;0.9")-SUM($BJ$4:BJ7)</f>
        <v>4</v>
      </c>
      <c r="BK8" s="12">
        <f>COUNTIF($AY$26:$AY$47,"&lt;0.9")-SUM($BK$4:BK7)</f>
        <v>3</v>
      </c>
      <c r="BL8" s="12">
        <f>COUNTIF($AY$48:$AY$69,"&lt;0.9")-SUM($BL$4:BL7)</f>
        <v>8</v>
      </c>
    </row>
    <row r="9" spans="2:69" x14ac:dyDescent="0.45">
      <c r="B9" s="1" t="s">
        <v>6</v>
      </c>
      <c r="C9" s="1" t="s">
        <v>5</v>
      </c>
      <c r="D9" s="5" t="s">
        <v>84</v>
      </c>
      <c r="E9" s="10">
        <v>0.8</v>
      </c>
      <c r="G9" s="1" t="s">
        <v>4</v>
      </c>
      <c r="H9" s="1" t="s">
        <v>108</v>
      </c>
      <c r="I9" s="1">
        <v>6</v>
      </c>
      <c r="J9" s="1" t="s">
        <v>91</v>
      </c>
      <c r="K9" s="5">
        <v>2</v>
      </c>
      <c r="L9" s="5">
        <v>1</v>
      </c>
      <c r="M9" s="5">
        <v>7</v>
      </c>
      <c r="N9" s="1">
        <f>SUMIF(Distances!$B$4:$B$69,Results!J9,Distances!$M$4:$M$69)</f>
        <v>2</v>
      </c>
      <c r="O9" s="1">
        <f t="shared" si="3"/>
        <v>0</v>
      </c>
      <c r="P9" s="1">
        <f t="shared" si="4"/>
        <v>1</v>
      </c>
      <c r="Q9" s="1">
        <f t="shared" si="5"/>
        <v>1</v>
      </c>
      <c r="R9" s="1">
        <f t="shared" si="6"/>
        <v>0</v>
      </c>
      <c r="S9" s="8"/>
      <c r="T9" s="8"/>
      <c r="U9" s="8"/>
      <c r="V9" s="8"/>
      <c r="X9" s="1">
        <f>INDEX(Distances!$C$4:$L$69,SUMIF($Z$4:$Z$69,J9,$AA$4:$AA$69),K9)</f>
        <v>0</v>
      </c>
      <c r="Z9" s="1" t="s">
        <v>91</v>
      </c>
      <c r="AA9" s="1">
        <v>6</v>
      </c>
      <c r="AC9" s="1" t="s">
        <v>91</v>
      </c>
      <c r="AD9" s="1">
        <f t="shared" si="7"/>
        <v>3</v>
      </c>
      <c r="AE9" s="1">
        <f t="shared" si="0"/>
        <v>2</v>
      </c>
      <c r="AF9" s="1">
        <f t="shared" si="0"/>
        <v>0</v>
      </c>
      <c r="AG9" s="1">
        <f t="shared" si="0"/>
        <v>0</v>
      </c>
      <c r="AH9" s="1">
        <f t="shared" si="0"/>
        <v>0</v>
      </c>
      <c r="AI9" s="1">
        <f t="shared" si="0"/>
        <v>1</v>
      </c>
      <c r="AJ9" s="1">
        <f t="shared" si="0"/>
        <v>1</v>
      </c>
      <c r="AK9" s="1">
        <f t="shared" si="0"/>
        <v>1</v>
      </c>
      <c r="AL9" s="1">
        <f t="shared" si="0"/>
        <v>1</v>
      </c>
      <c r="AM9" s="1">
        <f t="shared" si="0"/>
        <v>1</v>
      </c>
      <c r="AN9" s="1">
        <v>2</v>
      </c>
      <c r="AO9" s="1">
        <f t="shared" si="8"/>
        <v>2</v>
      </c>
      <c r="AP9" s="8"/>
      <c r="AS9" s="1">
        <v>1</v>
      </c>
      <c r="AT9" s="1" t="s">
        <v>10</v>
      </c>
      <c r="AU9" s="4">
        <f t="shared" si="1"/>
        <v>0.89393939393939392</v>
      </c>
      <c r="AW9" s="1">
        <v>1</v>
      </c>
      <c r="AX9" s="1" t="s">
        <v>91</v>
      </c>
      <c r="AY9" s="4">
        <f t="shared" si="2"/>
        <v>0.8</v>
      </c>
      <c r="BA9" s="26" t="s">
        <v>122</v>
      </c>
      <c r="BB9" s="26"/>
      <c r="BC9" s="26"/>
      <c r="BG9" s="25"/>
      <c r="BH9" s="1" t="s">
        <v>116</v>
      </c>
      <c r="BI9" s="12">
        <f>66-SUM($BI$4:BI8)</f>
        <v>41</v>
      </c>
      <c r="BJ9" s="12">
        <f>22-SUM($BJ$4:BJ8)</f>
        <v>14</v>
      </c>
      <c r="BK9" s="12">
        <f>22-SUM($BK$4:BK8)</f>
        <v>16</v>
      </c>
      <c r="BL9" s="12">
        <f>22-SUM($BL$4:BL8)</f>
        <v>11</v>
      </c>
    </row>
    <row r="10" spans="2:69" x14ac:dyDescent="0.45">
      <c r="B10" s="1" t="s">
        <v>7</v>
      </c>
      <c r="C10" s="1" t="s">
        <v>108</v>
      </c>
      <c r="D10" s="5" t="s">
        <v>83</v>
      </c>
      <c r="E10" s="10">
        <v>0.42857142857142855</v>
      </c>
      <c r="G10" s="1" t="s">
        <v>4</v>
      </c>
      <c r="H10" s="1" t="s">
        <v>108</v>
      </c>
      <c r="I10" s="1">
        <v>7</v>
      </c>
      <c r="J10" s="1" t="s">
        <v>92</v>
      </c>
      <c r="K10" s="5">
        <v>5</v>
      </c>
      <c r="L10" s="5">
        <v>10</v>
      </c>
      <c r="M10" s="5">
        <v>7</v>
      </c>
      <c r="N10" s="1">
        <f>SUMIF(Distances!$B$4:$B$69,Results!J10,Distances!$M$4:$M$69)</f>
        <v>4</v>
      </c>
      <c r="O10" s="1">
        <f t="shared" si="3"/>
        <v>1</v>
      </c>
      <c r="P10" s="1">
        <f t="shared" si="4"/>
        <v>1</v>
      </c>
      <c r="Q10" s="1">
        <f t="shared" si="5"/>
        <v>1</v>
      </c>
      <c r="R10" s="1">
        <f t="shared" si="6"/>
        <v>1</v>
      </c>
      <c r="S10" s="8"/>
      <c r="T10" s="8"/>
      <c r="U10" s="8"/>
      <c r="V10" s="8"/>
      <c r="X10" s="1">
        <f>INDEX(Distances!$C$4:$L$69,SUMIF($Z$4:$Z$69,J10,$AA$4:$AA$69),K10)</f>
        <v>0.25</v>
      </c>
      <c r="Z10" s="1" t="s">
        <v>92</v>
      </c>
      <c r="AA10" s="1">
        <v>7</v>
      </c>
      <c r="AC10" s="1" t="s">
        <v>92</v>
      </c>
      <c r="AD10" s="1">
        <f t="shared" si="7"/>
        <v>1</v>
      </c>
      <c r="AE10" s="1">
        <f t="shared" si="0"/>
        <v>2</v>
      </c>
      <c r="AF10" s="1">
        <f t="shared" si="0"/>
        <v>3</v>
      </c>
      <c r="AG10" s="1">
        <f t="shared" si="0"/>
        <v>2</v>
      </c>
      <c r="AH10" s="1">
        <f t="shared" si="0"/>
        <v>1</v>
      </c>
      <c r="AI10" s="1">
        <f t="shared" si="0"/>
        <v>0</v>
      </c>
      <c r="AJ10" s="1">
        <f t="shared" si="0"/>
        <v>1</v>
      </c>
      <c r="AK10" s="1">
        <f t="shared" si="0"/>
        <v>0</v>
      </c>
      <c r="AL10" s="1">
        <f t="shared" si="0"/>
        <v>0</v>
      </c>
      <c r="AM10" s="1">
        <f t="shared" si="0"/>
        <v>0</v>
      </c>
      <c r="AN10" s="1">
        <v>4</v>
      </c>
      <c r="AO10" s="1">
        <f t="shared" si="8"/>
        <v>2</v>
      </c>
      <c r="AP10" s="8"/>
      <c r="AS10" s="1">
        <v>1</v>
      </c>
      <c r="AT10" s="1" t="s">
        <v>57</v>
      </c>
      <c r="AU10" s="4">
        <f t="shared" si="1"/>
        <v>0.87878787878787878</v>
      </c>
      <c r="AW10" s="1">
        <v>1</v>
      </c>
      <c r="AX10" s="1" t="s">
        <v>92</v>
      </c>
      <c r="AY10" s="4">
        <f t="shared" si="2"/>
        <v>0.8</v>
      </c>
      <c r="BA10" s="14" t="s">
        <v>71</v>
      </c>
      <c r="BB10" s="14" t="s">
        <v>60</v>
      </c>
      <c r="BC10" s="14" t="s">
        <v>110</v>
      </c>
      <c r="BG10" s="23" t="s">
        <v>73</v>
      </c>
      <c r="BH10" s="1" t="s">
        <v>111</v>
      </c>
      <c r="BI10" s="12">
        <f>COUNTIF($AY$70:$AY$135,"&lt;0.5")</f>
        <v>0</v>
      </c>
      <c r="BJ10" s="12">
        <f>COUNTIF($AY$70:$AY$91,"&lt;0.5")</f>
        <v>0</v>
      </c>
      <c r="BK10" s="12">
        <f>COUNTIF($AY$92:$AY$113,"&lt;0.5")</f>
        <v>0</v>
      </c>
      <c r="BL10" s="12">
        <f>COUNTIF($AY$114:$AY$135,"&lt;0.5")</f>
        <v>0</v>
      </c>
    </row>
    <row r="11" spans="2:69" x14ac:dyDescent="0.45">
      <c r="B11" s="1" t="s">
        <v>7</v>
      </c>
      <c r="C11" s="1" t="s">
        <v>3</v>
      </c>
      <c r="D11" s="5" t="s">
        <v>83</v>
      </c>
      <c r="E11" s="10">
        <v>0.88</v>
      </c>
      <c r="G11" s="1" t="s">
        <v>4</v>
      </c>
      <c r="H11" s="1" t="s">
        <v>108</v>
      </c>
      <c r="I11" s="1">
        <v>8</v>
      </c>
      <c r="J11" s="1" t="s">
        <v>93</v>
      </c>
      <c r="K11" s="5">
        <v>2</v>
      </c>
      <c r="L11" s="5">
        <v>7</v>
      </c>
      <c r="M11" s="5">
        <v>10</v>
      </c>
      <c r="N11" s="1">
        <f>SUMIF(Distances!$B$4:$B$69,Results!J11,Distances!$M$4:$M$69)</f>
        <v>4</v>
      </c>
      <c r="O11" s="1">
        <f t="shared" si="3"/>
        <v>1</v>
      </c>
      <c r="P11" s="1">
        <f t="shared" si="4"/>
        <v>1</v>
      </c>
      <c r="Q11" s="1">
        <f t="shared" si="5"/>
        <v>1</v>
      </c>
      <c r="R11" s="1">
        <f t="shared" si="6"/>
        <v>1</v>
      </c>
      <c r="S11" s="8"/>
      <c r="T11" s="8"/>
      <c r="U11" s="8"/>
      <c r="V11" s="8"/>
      <c r="X11" s="1">
        <f>INDEX(Distances!$C$4:$L$69,SUMIF($Z$4:$Z$69,J11,$AA$4:$AA$69),K11)</f>
        <v>0.15</v>
      </c>
      <c r="Z11" s="1" t="s">
        <v>93</v>
      </c>
      <c r="AA11" s="1">
        <v>8</v>
      </c>
      <c r="AC11" s="1" t="s">
        <v>93</v>
      </c>
      <c r="AD11" s="1">
        <f t="shared" si="7"/>
        <v>0</v>
      </c>
      <c r="AE11" s="1">
        <f t="shared" si="0"/>
        <v>1</v>
      </c>
      <c r="AF11" s="1">
        <f t="shared" si="0"/>
        <v>1</v>
      </c>
      <c r="AG11" s="1">
        <f t="shared" si="0"/>
        <v>1</v>
      </c>
      <c r="AH11" s="1">
        <f t="shared" si="0"/>
        <v>0</v>
      </c>
      <c r="AI11" s="1">
        <f t="shared" si="0"/>
        <v>1</v>
      </c>
      <c r="AJ11" s="1">
        <f t="shared" si="0"/>
        <v>2</v>
      </c>
      <c r="AK11" s="1">
        <f t="shared" si="0"/>
        <v>1</v>
      </c>
      <c r="AL11" s="1">
        <f t="shared" si="0"/>
        <v>1</v>
      </c>
      <c r="AM11" s="1">
        <f t="shared" si="0"/>
        <v>2</v>
      </c>
      <c r="AN11" s="1">
        <v>4</v>
      </c>
      <c r="AO11" s="1">
        <f t="shared" si="8"/>
        <v>1</v>
      </c>
      <c r="AP11" s="8"/>
      <c r="AS11" s="1">
        <v>1</v>
      </c>
      <c r="AT11" s="1" t="s">
        <v>58</v>
      </c>
      <c r="AU11" s="4">
        <f t="shared" si="1"/>
        <v>0.90909090909090906</v>
      </c>
      <c r="AW11" s="1">
        <v>1</v>
      </c>
      <c r="AX11" s="1" t="s">
        <v>93</v>
      </c>
      <c r="AY11" s="4">
        <f t="shared" si="2"/>
        <v>0.9</v>
      </c>
      <c r="BA11" s="1" t="s">
        <v>72</v>
      </c>
      <c r="BB11" s="1">
        <v>1</v>
      </c>
      <c r="BC11" s="4">
        <f>SUM(AY4:AY25)/22</f>
        <v>0.87272727272727291</v>
      </c>
      <c r="BG11" s="24"/>
      <c r="BH11" s="1" t="s">
        <v>112</v>
      </c>
      <c r="BI11" s="12">
        <f>COUNTIF($AY$70:$AY$135,"&lt;0.6")-SUM($BI$10:BI10)</f>
        <v>1</v>
      </c>
      <c r="BJ11" s="12">
        <f>COUNTIF($AY$70:$AY$91,"&lt;0.6")-SUM($BJ$10:BJ10)</f>
        <v>0</v>
      </c>
      <c r="BK11" s="12">
        <f>COUNTIF($AY$92:$AY$113,"&lt;0.6")-SUM($BK$10:BK10)</f>
        <v>1</v>
      </c>
      <c r="BL11" s="12">
        <f>COUNTIF($AY$114:$AY$135,"&lt;0.6")-SUM($BL$10:BL10)</f>
        <v>0</v>
      </c>
    </row>
    <row r="12" spans="2:69" x14ac:dyDescent="0.45">
      <c r="B12" s="1" t="s">
        <v>7</v>
      </c>
      <c r="C12" s="1" t="s">
        <v>5</v>
      </c>
      <c r="D12" s="5" t="s">
        <v>84</v>
      </c>
      <c r="E12" s="10">
        <v>0.84</v>
      </c>
      <c r="G12" s="1" t="s">
        <v>4</v>
      </c>
      <c r="H12" s="1" t="s">
        <v>108</v>
      </c>
      <c r="I12" s="1">
        <v>9</v>
      </c>
      <c r="J12" s="1" t="s">
        <v>94</v>
      </c>
      <c r="K12" s="5">
        <v>10</v>
      </c>
      <c r="L12" s="5">
        <v>9</v>
      </c>
      <c r="M12" s="5">
        <v>7</v>
      </c>
      <c r="N12" s="1">
        <f>SUMIF(Distances!$B$4:$B$69,Results!J12,Distances!$M$4:$M$69)</f>
        <v>9</v>
      </c>
      <c r="O12" s="1">
        <f t="shared" si="3"/>
        <v>1</v>
      </c>
      <c r="P12" s="1">
        <f t="shared" si="4"/>
        <v>0</v>
      </c>
      <c r="Q12" s="1">
        <f t="shared" si="5"/>
        <v>1</v>
      </c>
      <c r="R12" s="1">
        <f t="shared" si="6"/>
        <v>0</v>
      </c>
      <c r="S12" s="8"/>
      <c r="T12" s="8"/>
      <c r="U12" s="8"/>
      <c r="V12" s="8"/>
      <c r="X12" s="1">
        <f>INDEX(Distances!$C$4:$L$69,SUMIF($Z$4:$Z$69,J12,$AA$4:$AA$69),K12)</f>
        <v>0.38</v>
      </c>
      <c r="Z12" s="1" t="s">
        <v>94</v>
      </c>
      <c r="AA12" s="1">
        <v>9</v>
      </c>
      <c r="AC12" s="1" t="s">
        <v>94</v>
      </c>
      <c r="AD12" s="1">
        <f t="shared" si="7"/>
        <v>2</v>
      </c>
      <c r="AE12" s="1">
        <f t="shared" si="0"/>
        <v>1</v>
      </c>
      <c r="AF12" s="1">
        <f t="shared" si="0"/>
        <v>0</v>
      </c>
      <c r="AG12" s="1">
        <f t="shared" si="0"/>
        <v>0</v>
      </c>
      <c r="AH12" s="1">
        <f t="shared" si="0"/>
        <v>1</v>
      </c>
      <c r="AI12" s="1">
        <f t="shared" si="0"/>
        <v>2</v>
      </c>
      <c r="AJ12" s="1">
        <f t="shared" si="0"/>
        <v>1</v>
      </c>
      <c r="AK12" s="1">
        <f t="shared" si="0"/>
        <v>1</v>
      </c>
      <c r="AL12" s="1">
        <f t="shared" si="0"/>
        <v>1</v>
      </c>
      <c r="AM12" s="1">
        <f t="shared" si="0"/>
        <v>1</v>
      </c>
      <c r="AN12" s="1">
        <v>9</v>
      </c>
      <c r="AO12" s="1">
        <f t="shared" si="8"/>
        <v>1</v>
      </c>
      <c r="AP12" s="8"/>
      <c r="AS12" s="1">
        <v>1</v>
      </c>
      <c r="AT12" s="1" t="s">
        <v>59</v>
      </c>
      <c r="AU12" s="4">
        <f t="shared" si="1"/>
        <v>0.89393939393939392</v>
      </c>
      <c r="AW12" s="1">
        <v>1</v>
      </c>
      <c r="AX12" s="1" t="s">
        <v>94</v>
      </c>
      <c r="AY12" s="4">
        <f t="shared" si="2"/>
        <v>0.9</v>
      </c>
      <c r="BA12" s="1" t="s">
        <v>73</v>
      </c>
      <c r="BB12" s="1">
        <v>2</v>
      </c>
      <c r="BC12" s="4">
        <f>SUM(AY70:AY91)/22</f>
        <v>0.85909090909090902</v>
      </c>
      <c r="BG12" s="24"/>
      <c r="BH12" s="1" t="s">
        <v>113</v>
      </c>
      <c r="BI12" s="12">
        <f>COUNTIF($AY$70:$AY$135,"&lt;0.7")-SUM($BI$10:BI11)</f>
        <v>0</v>
      </c>
      <c r="BJ12" s="12">
        <f>COUNTIF($AY$70:$AY$91,"&lt;0.7")-SUM($BJ$10:BJ11)</f>
        <v>0</v>
      </c>
      <c r="BK12" s="12">
        <f>COUNTIF($AY$92:$AY$113,"&lt;0.7")-SUM($BK$10:BK11)</f>
        <v>0</v>
      </c>
      <c r="BL12" s="12">
        <f>COUNTIF($AY$114:$AY$135,"&lt;0.7")-SUM($BL$10:BL11)</f>
        <v>0</v>
      </c>
    </row>
    <row r="13" spans="2:69" x14ac:dyDescent="0.45">
      <c r="B13" s="1" t="s">
        <v>8</v>
      </c>
      <c r="C13" s="1" t="s">
        <v>108</v>
      </c>
      <c r="D13" s="5" t="s">
        <v>83</v>
      </c>
      <c r="E13" s="10">
        <v>0.65714285714285714</v>
      </c>
      <c r="G13" s="1" t="s">
        <v>4</v>
      </c>
      <c r="H13" s="1" t="s">
        <v>108</v>
      </c>
      <c r="I13" s="1">
        <v>10</v>
      </c>
      <c r="J13" s="1" t="s">
        <v>95</v>
      </c>
      <c r="K13" s="5">
        <v>7</v>
      </c>
      <c r="L13" s="5">
        <v>5</v>
      </c>
      <c r="M13" s="5">
        <v>3</v>
      </c>
      <c r="N13" s="1">
        <f>SUMIF(Distances!$B$4:$B$69,Results!J13,Distances!$M$4:$M$69)</f>
        <v>7</v>
      </c>
      <c r="O13" s="1">
        <f t="shared" si="3"/>
        <v>0</v>
      </c>
      <c r="P13" s="1">
        <f t="shared" si="4"/>
        <v>1</v>
      </c>
      <c r="Q13" s="1">
        <f t="shared" si="5"/>
        <v>1</v>
      </c>
      <c r="R13" s="1">
        <f t="shared" si="6"/>
        <v>0</v>
      </c>
      <c r="S13" s="8"/>
      <c r="T13" s="8"/>
      <c r="U13" s="8"/>
      <c r="V13" s="8"/>
      <c r="X13" s="1">
        <f>INDEX(Distances!$C$4:$L$69,SUMIF($Z$4:$Z$69,J13,$AA$4:$AA$69),K13)</f>
        <v>0</v>
      </c>
      <c r="Z13" s="1" t="s">
        <v>95</v>
      </c>
      <c r="AA13" s="1">
        <v>10</v>
      </c>
      <c r="AC13" s="1" t="s">
        <v>95</v>
      </c>
      <c r="AD13" s="1">
        <f t="shared" si="7"/>
        <v>1</v>
      </c>
      <c r="AE13" s="1">
        <f t="shared" si="0"/>
        <v>1</v>
      </c>
      <c r="AF13" s="1">
        <f t="shared" si="0"/>
        <v>1</v>
      </c>
      <c r="AG13" s="1">
        <f t="shared" si="0"/>
        <v>0</v>
      </c>
      <c r="AH13" s="1">
        <f t="shared" si="0"/>
        <v>1</v>
      </c>
      <c r="AI13" s="1">
        <f t="shared" si="0"/>
        <v>2</v>
      </c>
      <c r="AJ13" s="1">
        <f t="shared" si="0"/>
        <v>1</v>
      </c>
      <c r="AK13" s="1">
        <f t="shared" si="0"/>
        <v>1</v>
      </c>
      <c r="AL13" s="1">
        <f t="shared" si="0"/>
        <v>2</v>
      </c>
      <c r="AM13" s="1">
        <f t="shared" si="0"/>
        <v>0</v>
      </c>
      <c r="AN13" s="1">
        <v>7</v>
      </c>
      <c r="AO13" s="1">
        <f t="shared" si="8"/>
        <v>1</v>
      </c>
      <c r="AP13" s="8"/>
      <c r="AS13" s="1">
        <v>1</v>
      </c>
      <c r="AT13" s="1" t="s">
        <v>85</v>
      </c>
      <c r="AU13" s="4">
        <f t="shared" si="1"/>
        <v>0.95454545454545459</v>
      </c>
      <c r="AW13" s="1">
        <v>1</v>
      </c>
      <c r="AX13" s="1" t="s">
        <v>95</v>
      </c>
      <c r="AY13" s="4">
        <f t="shared" si="2"/>
        <v>0.9</v>
      </c>
      <c r="BA13" s="1" t="s">
        <v>74</v>
      </c>
      <c r="BB13" s="1">
        <v>3</v>
      </c>
      <c r="BC13" s="4">
        <f>SUM(AY136:AY157)/22</f>
        <v>0.85909090909090924</v>
      </c>
      <c r="BG13" s="24"/>
      <c r="BH13" s="1" t="s">
        <v>114</v>
      </c>
      <c r="BI13" s="12">
        <f>COUNTIF($AY$70:$AY$135,"&lt;0.8")-SUM($BI$10:BI12)</f>
        <v>4</v>
      </c>
      <c r="BJ13" s="12">
        <f>COUNTIF($AY$70:$AY$91,"&lt;0.8")-SUM($BJ$10:BJ12)</f>
        <v>3</v>
      </c>
      <c r="BK13" s="12">
        <f>COUNTIF($AY$92:$AY$113,"&lt;0.8")-SUM($BK$10:BK12)</f>
        <v>1</v>
      </c>
      <c r="BL13" s="12">
        <f>COUNTIF($AY$114:$AY$135,"&lt;0.8")-SUM($BL$10:BL12)</f>
        <v>0</v>
      </c>
    </row>
    <row r="14" spans="2:69" x14ac:dyDescent="0.45">
      <c r="B14" s="1" t="s">
        <v>8</v>
      </c>
      <c r="C14" s="1" t="s">
        <v>3</v>
      </c>
      <c r="D14" s="5" t="s">
        <v>83</v>
      </c>
      <c r="E14" s="10">
        <v>0.8</v>
      </c>
      <c r="G14" s="1" t="s">
        <v>4</v>
      </c>
      <c r="H14" s="1" t="s">
        <v>108</v>
      </c>
      <c r="I14" s="1">
        <v>11</v>
      </c>
      <c r="J14" s="1" t="s">
        <v>96</v>
      </c>
      <c r="K14" s="5">
        <v>2</v>
      </c>
      <c r="L14" s="5">
        <v>3</v>
      </c>
      <c r="M14" s="5">
        <v>6</v>
      </c>
      <c r="N14" s="1">
        <f>SUMIF(Distances!$B$4:$B$69,Results!J14,Distances!$M$4:$M$69)</f>
        <v>2</v>
      </c>
      <c r="O14" s="1">
        <f t="shared" si="3"/>
        <v>0</v>
      </c>
      <c r="P14" s="1">
        <f t="shared" si="4"/>
        <v>1</v>
      </c>
      <c r="Q14" s="1">
        <f t="shared" si="5"/>
        <v>1</v>
      </c>
      <c r="R14" s="1">
        <f t="shared" si="6"/>
        <v>0</v>
      </c>
      <c r="S14" s="8"/>
      <c r="T14" s="8"/>
      <c r="U14" s="8"/>
      <c r="V14" s="8"/>
      <c r="X14" s="1">
        <f>INDEX(Distances!$C$4:$L$69,SUMIF($Z$4:$Z$69,J14,$AA$4:$AA$69),K14)</f>
        <v>0</v>
      </c>
      <c r="Z14" s="1" t="s">
        <v>96</v>
      </c>
      <c r="AA14" s="1">
        <v>11</v>
      </c>
      <c r="AC14" s="1" t="s">
        <v>96</v>
      </c>
      <c r="AD14" s="1">
        <f t="shared" si="7"/>
        <v>2</v>
      </c>
      <c r="AE14" s="1">
        <f t="shared" si="0"/>
        <v>1</v>
      </c>
      <c r="AF14" s="1">
        <f t="shared" si="0"/>
        <v>2</v>
      </c>
      <c r="AG14" s="1">
        <f t="shared" si="0"/>
        <v>0</v>
      </c>
      <c r="AH14" s="1">
        <f t="shared" si="0"/>
        <v>0</v>
      </c>
      <c r="AI14" s="1">
        <f t="shared" si="0"/>
        <v>0</v>
      </c>
      <c r="AJ14" s="1">
        <f t="shared" si="0"/>
        <v>1</v>
      </c>
      <c r="AK14" s="1">
        <f t="shared" si="0"/>
        <v>4</v>
      </c>
      <c r="AL14" s="1">
        <f t="shared" si="0"/>
        <v>0</v>
      </c>
      <c r="AM14" s="1">
        <f t="shared" si="0"/>
        <v>0</v>
      </c>
      <c r="AN14" s="1">
        <v>2</v>
      </c>
      <c r="AO14" s="1">
        <f t="shared" si="8"/>
        <v>1</v>
      </c>
      <c r="AP14" s="8"/>
      <c r="AS14" s="1">
        <v>2</v>
      </c>
      <c r="AT14" s="1" t="s">
        <v>4</v>
      </c>
      <c r="AU14" s="4">
        <f t="shared" ref="AU14:AU23" si="9">SUMIF($G$4:$G$663,AT14,$P$4:$P$663)/66</f>
        <v>0.84848484848484851</v>
      </c>
      <c r="AW14" s="1">
        <v>1</v>
      </c>
      <c r="AX14" s="1" t="s">
        <v>96</v>
      </c>
      <c r="AY14" s="4">
        <f t="shared" si="2"/>
        <v>0.9</v>
      </c>
      <c r="BA14" s="1" t="s">
        <v>75</v>
      </c>
      <c r="BB14" s="1" t="s">
        <v>70</v>
      </c>
      <c r="BC14" s="4">
        <f>SUM(AY202:AY223)/22</f>
        <v>0.59090909090909094</v>
      </c>
      <c r="BG14" s="24"/>
      <c r="BH14" s="1" t="s">
        <v>115</v>
      </c>
      <c r="BI14" s="12">
        <f>COUNTIF($AY$70:$AY$135,"&lt;0.9")-SUM($BI$10:BI13)</f>
        <v>15</v>
      </c>
      <c r="BJ14" s="12">
        <f>COUNTIF($AY$70:$AY$91,"&lt;0.9")-SUM($BJ$10:BJ13)</f>
        <v>6</v>
      </c>
      <c r="BK14" s="12">
        <f>COUNTIF($AY$92:$AY$113,"&lt;0.9")-SUM($BK$10:BK13)</f>
        <v>4</v>
      </c>
      <c r="BL14" s="12">
        <f>COUNTIF($AY$114:$AY$135,"&lt;0.9")-SUM($BL$10:BL13)</f>
        <v>5</v>
      </c>
    </row>
    <row r="15" spans="2:69" x14ac:dyDescent="0.45">
      <c r="B15" s="1" t="s">
        <v>8</v>
      </c>
      <c r="C15" s="1" t="s">
        <v>5</v>
      </c>
      <c r="D15" s="5" t="s">
        <v>83</v>
      </c>
      <c r="E15" s="10">
        <v>0.84</v>
      </c>
      <c r="G15" s="1" t="s">
        <v>4</v>
      </c>
      <c r="H15" s="1" t="s">
        <v>108</v>
      </c>
      <c r="I15" s="1">
        <v>12</v>
      </c>
      <c r="J15" s="1" t="s">
        <v>97</v>
      </c>
      <c r="K15" s="5">
        <v>1</v>
      </c>
      <c r="L15" s="5">
        <v>3</v>
      </c>
      <c r="M15" s="5">
        <v>10</v>
      </c>
      <c r="N15" s="1">
        <f>SUMIF(Distances!$B$4:$B$69,Results!J15,Distances!$M$4:$M$69)</f>
        <v>10</v>
      </c>
      <c r="O15" s="1">
        <f t="shared" si="3"/>
        <v>1</v>
      </c>
      <c r="P15" s="1">
        <f t="shared" si="4"/>
        <v>1</v>
      </c>
      <c r="Q15" s="1">
        <f t="shared" si="5"/>
        <v>0</v>
      </c>
      <c r="R15" s="1">
        <f t="shared" si="6"/>
        <v>0</v>
      </c>
      <c r="S15" s="8"/>
      <c r="T15" s="8"/>
      <c r="U15" s="8"/>
      <c r="V15" s="8"/>
      <c r="X15" s="1">
        <f>INDEX(Distances!$C$4:$L$69,SUMIF($Z$4:$Z$69,J15,$AA$4:$AA$69),K15)</f>
        <v>0.25</v>
      </c>
      <c r="Z15" s="1" t="s">
        <v>97</v>
      </c>
      <c r="AA15" s="1">
        <v>12</v>
      </c>
      <c r="AC15" s="1" t="s">
        <v>97</v>
      </c>
      <c r="AD15" s="1">
        <f t="shared" si="7"/>
        <v>4</v>
      </c>
      <c r="AE15" s="1">
        <f t="shared" si="0"/>
        <v>1</v>
      </c>
      <c r="AF15" s="1">
        <f t="shared" si="0"/>
        <v>0</v>
      </c>
      <c r="AG15" s="1">
        <f t="shared" si="0"/>
        <v>3</v>
      </c>
      <c r="AH15" s="1">
        <f t="shared" si="0"/>
        <v>0</v>
      </c>
      <c r="AI15" s="1">
        <f t="shared" si="0"/>
        <v>0</v>
      </c>
      <c r="AJ15" s="1">
        <f t="shared" si="0"/>
        <v>0</v>
      </c>
      <c r="AK15" s="1">
        <f t="shared" si="0"/>
        <v>1</v>
      </c>
      <c r="AL15" s="1">
        <f t="shared" si="0"/>
        <v>0</v>
      </c>
      <c r="AM15" s="1">
        <f t="shared" si="0"/>
        <v>1</v>
      </c>
      <c r="AN15" s="1">
        <v>10</v>
      </c>
      <c r="AO15" s="1">
        <f t="shared" si="8"/>
        <v>1</v>
      </c>
      <c r="AP15" s="8"/>
      <c r="AS15" s="1">
        <v>2</v>
      </c>
      <c r="AT15" s="1" t="s">
        <v>6</v>
      </c>
      <c r="AU15" s="4">
        <f t="shared" si="9"/>
        <v>0.84848484848484851</v>
      </c>
      <c r="AW15" s="1">
        <v>1</v>
      </c>
      <c r="AX15" s="1" t="s">
        <v>97</v>
      </c>
      <c r="AY15" s="4">
        <f t="shared" si="2"/>
        <v>0.9</v>
      </c>
      <c r="BG15" s="25"/>
      <c r="BH15" s="1" t="s">
        <v>116</v>
      </c>
      <c r="BI15" s="12">
        <f>66-SUM($BI$10:BI14)</f>
        <v>46</v>
      </c>
      <c r="BJ15" s="12">
        <f>22-SUM($BJ$10:BJ14)</f>
        <v>13</v>
      </c>
      <c r="BK15" s="12">
        <f>22-SUM($BK$10:BK14)</f>
        <v>16</v>
      </c>
      <c r="BL15" s="12">
        <f>22-SUM($BL$10:BL14)</f>
        <v>17</v>
      </c>
    </row>
    <row r="16" spans="2:69" x14ac:dyDescent="0.45">
      <c r="B16" s="1" t="s">
        <v>9</v>
      </c>
      <c r="C16" s="1" t="s">
        <v>108</v>
      </c>
      <c r="D16" s="5" t="s">
        <v>84</v>
      </c>
      <c r="E16" s="10">
        <v>0.6</v>
      </c>
      <c r="G16" s="1" t="s">
        <v>4</v>
      </c>
      <c r="H16" s="1" t="s">
        <v>108</v>
      </c>
      <c r="I16" s="1">
        <v>13</v>
      </c>
      <c r="J16" s="1" t="s">
        <v>98</v>
      </c>
      <c r="K16" s="5">
        <v>1</v>
      </c>
      <c r="L16" s="5">
        <v>2</v>
      </c>
      <c r="M16" s="5">
        <v>6</v>
      </c>
      <c r="N16" s="1">
        <f>SUMIF(Distances!$B$4:$B$69,Results!J16,Distances!$M$4:$M$69)</f>
        <v>2</v>
      </c>
      <c r="O16" s="1">
        <f t="shared" si="3"/>
        <v>1</v>
      </c>
      <c r="P16" s="1">
        <f t="shared" si="4"/>
        <v>0</v>
      </c>
      <c r="Q16" s="1">
        <f t="shared" si="5"/>
        <v>1</v>
      </c>
      <c r="R16" s="1">
        <f t="shared" si="6"/>
        <v>0</v>
      </c>
      <c r="S16" s="8"/>
      <c r="T16" s="8"/>
      <c r="U16" s="8"/>
      <c r="V16" s="8"/>
      <c r="X16" s="1">
        <f>INDEX(Distances!$C$4:$L$69,SUMIF($Z$4:$Z$69,J16,$AA$4:$AA$69),K16)</f>
        <v>0.1</v>
      </c>
      <c r="Z16" s="1" t="s">
        <v>98</v>
      </c>
      <c r="AA16" s="1">
        <v>13</v>
      </c>
      <c r="AC16" s="1" t="s">
        <v>98</v>
      </c>
      <c r="AD16" s="1">
        <f t="shared" si="7"/>
        <v>4</v>
      </c>
      <c r="AE16" s="1">
        <f t="shared" si="0"/>
        <v>3</v>
      </c>
      <c r="AF16" s="1">
        <f t="shared" si="0"/>
        <v>0</v>
      </c>
      <c r="AG16" s="1">
        <f t="shared" si="0"/>
        <v>0</v>
      </c>
      <c r="AH16" s="1">
        <f t="shared" si="0"/>
        <v>1</v>
      </c>
      <c r="AI16" s="1">
        <f t="shared" si="0"/>
        <v>1</v>
      </c>
      <c r="AJ16" s="1">
        <f t="shared" si="0"/>
        <v>0</v>
      </c>
      <c r="AK16" s="1">
        <f t="shared" si="0"/>
        <v>0</v>
      </c>
      <c r="AL16" s="1">
        <f t="shared" si="0"/>
        <v>0</v>
      </c>
      <c r="AM16" s="1">
        <f t="shared" si="0"/>
        <v>1</v>
      </c>
      <c r="AN16" s="1">
        <v>2</v>
      </c>
      <c r="AO16" s="1">
        <f t="shared" si="8"/>
        <v>3</v>
      </c>
      <c r="AP16" s="8"/>
      <c r="AS16" s="1">
        <v>2</v>
      </c>
      <c r="AT16" s="1" t="s">
        <v>7</v>
      </c>
      <c r="AU16" s="4">
        <f t="shared" si="9"/>
        <v>0.86363636363636365</v>
      </c>
      <c r="AW16" s="1">
        <v>1</v>
      </c>
      <c r="AX16" s="1" t="s">
        <v>98</v>
      </c>
      <c r="AY16" s="4">
        <f t="shared" si="2"/>
        <v>0.7</v>
      </c>
      <c r="BA16" s="26" t="s">
        <v>123</v>
      </c>
      <c r="BB16" s="26"/>
      <c r="BC16" s="26"/>
      <c r="BG16" s="23" t="s">
        <v>74</v>
      </c>
      <c r="BH16" s="1" t="s">
        <v>111</v>
      </c>
      <c r="BI16" s="12">
        <f>COUNTIF($AY$136:$AY$201,"&lt;0.5")</f>
        <v>0</v>
      </c>
      <c r="BJ16" s="12">
        <f>COUNTIF($AY$136:$AY$157,"&lt;0.5")</f>
        <v>0</v>
      </c>
      <c r="BK16" s="12">
        <f>COUNTIF($AY$158:$AY$179,"&lt;0.5")</f>
        <v>0</v>
      </c>
      <c r="BL16" s="12">
        <f>COUNTIF($AY$180:$AY$201,"&lt;0.5")</f>
        <v>0</v>
      </c>
    </row>
    <row r="17" spans="2:64" x14ac:dyDescent="0.45">
      <c r="B17" s="1" t="s">
        <v>9</v>
      </c>
      <c r="C17" s="1" t="s">
        <v>3</v>
      </c>
      <c r="D17" s="5" t="s">
        <v>83</v>
      </c>
      <c r="E17" s="10">
        <v>0.6</v>
      </c>
      <c r="G17" s="1" t="s">
        <v>4</v>
      </c>
      <c r="H17" s="1" t="s">
        <v>108</v>
      </c>
      <c r="I17" s="1">
        <v>14</v>
      </c>
      <c r="J17" s="1" t="s">
        <v>99</v>
      </c>
      <c r="K17" s="5">
        <v>1</v>
      </c>
      <c r="L17" s="5">
        <v>4</v>
      </c>
      <c r="M17" s="5">
        <v>9</v>
      </c>
      <c r="N17" s="1">
        <f>SUMIF(Distances!$B$4:$B$69,Results!J17,Distances!$M$4:$M$69)</f>
        <v>9</v>
      </c>
      <c r="O17" s="1">
        <f t="shared" si="3"/>
        <v>1</v>
      </c>
      <c r="P17" s="1">
        <f t="shared" si="4"/>
        <v>1</v>
      </c>
      <c r="Q17" s="1">
        <f t="shared" si="5"/>
        <v>0</v>
      </c>
      <c r="R17" s="1">
        <f t="shared" si="6"/>
        <v>0</v>
      </c>
      <c r="S17" s="8"/>
      <c r="T17" s="8"/>
      <c r="U17" s="8"/>
      <c r="V17" s="8"/>
      <c r="X17" s="1">
        <f>INDEX(Distances!$C$4:$L$69,SUMIF($Z$4:$Z$69,J17,$AA$4:$AA$69),K17)</f>
        <v>0.31</v>
      </c>
      <c r="Z17" s="1" t="s">
        <v>99</v>
      </c>
      <c r="AA17" s="1">
        <v>14</v>
      </c>
      <c r="AC17" s="1" t="s">
        <v>99</v>
      </c>
      <c r="AD17" s="1">
        <f t="shared" si="7"/>
        <v>3</v>
      </c>
      <c r="AE17" s="1">
        <f t="shared" si="0"/>
        <v>1</v>
      </c>
      <c r="AF17" s="1">
        <f t="shared" si="0"/>
        <v>0</v>
      </c>
      <c r="AG17" s="1">
        <f t="shared" si="0"/>
        <v>0</v>
      </c>
      <c r="AH17" s="1">
        <f t="shared" si="0"/>
        <v>1</v>
      </c>
      <c r="AI17" s="1">
        <f t="shared" si="0"/>
        <v>2</v>
      </c>
      <c r="AJ17" s="1">
        <f t="shared" si="0"/>
        <v>0</v>
      </c>
      <c r="AK17" s="1">
        <f t="shared" si="0"/>
        <v>2</v>
      </c>
      <c r="AL17" s="1">
        <f t="shared" si="0"/>
        <v>0</v>
      </c>
      <c r="AM17" s="1">
        <f t="shared" si="0"/>
        <v>1</v>
      </c>
      <c r="AN17" s="1">
        <v>9</v>
      </c>
      <c r="AO17" s="1">
        <f t="shared" si="8"/>
        <v>0</v>
      </c>
      <c r="AP17" s="8"/>
      <c r="AS17" s="1">
        <v>2</v>
      </c>
      <c r="AT17" s="1" t="s">
        <v>8</v>
      </c>
      <c r="AU17" s="4">
        <f t="shared" si="9"/>
        <v>0.9242424242424242</v>
      </c>
      <c r="AW17" s="1">
        <v>1</v>
      </c>
      <c r="AX17" s="1" t="s">
        <v>99</v>
      </c>
      <c r="AY17" s="4">
        <f t="shared" si="2"/>
        <v>1</v>
      </c>
      <c r="BA17" s="14" t="s">
        <v>71</v>
      </c>
      <c r="BB17" s="14" t="s">
        <v>60</v>
      </c>
      <c r="BC17" s="14" t="s">
        <v>110</v>
      </c>
      <c r="BG17" s="24"/>
      <c r="BH17" s="1" t="s">
        <v>112</v>
      </c>
      <c r="BI17" s="12">
        <f>COUNTIF($AY$136:$AY$201,"&lt;0.6")-SUM($BI$16:BI16)</f>
        <v>0</v>
      </c>
      <c r="BJ17" s="12">
        <f>COUNTIF($AY$136:$AY$157,"&lt;0.6")-SUM($BJ$16:BJ16)</f>
        <v>0</v>
      </c>
      <c r="BK17" s="12">
        <f>COUNTIF($AY$158:$AY$179,"&lt;0.6")-SUM($BK$16:BK16)</f>
        <v>0</v>
      </c>
      <c r="BL17" s="12">
        <f>COUNTIF($AY$180:$AY$201,"&lt;0.6")-SUM($BL$16:BL16)</f>
        <v>0</v>
      </c>
    </row>
    <row r="18" spans="2:64" x14ac:dyDescent="0.45">
      <c r="B18" s="1" t="s">
        <v>9</v>
      </c>
      <c r="C18" s="1" t="s">
        <v>5</v>
      </c>
      <c r="D18" s="5" t="s">
        <v>84</v>
      </c>
      <c r="E18" s="10">
        <v>0.84</v>
      </c>
      <c r="G18" s="1" t="s">
        <v>4</v>
      </c>
      <c r="H18" s="1" t="s">
        <v>108</v>
      </c>
      <c r="I18" s="1">
        <v>15</v>
      </c>
      <c r="J18" s="1" t="s">
        <v>100</v>
      </c>
      <c r="K18" s="5">
        <v>4</v>
      </c>
      <c r="L18" s="5">
        <v>7</v>
      </c>
      <c r="M18" s="5">
        <v>8</v>
      </c>
      <c r="N18" s="1">
        <f>SUMIF(Distances!$B$4:$B$69,Results!J18,Distances!$M$4:$M$69)</f>
        <v>2</v>
      </c>
      <c r="O18" s="1">
        <f t="shared" si="3"/>
        <v>1</v>
      </c>
      <c r="P18" s="1">
        <f t="shared" si="4"/>
        <v>1</v>
      </c>
      <c r="Q18" s="1">
        <f t="shared" si="5"/>
        <v>1</v>
      </c>
      <c r="R18" s="1">
        <f t="shared" si="6"/>
        <v>1</v>
      </c>
      <c r="S18" s="8"/>
      <c r="T18" s="8"/>
      <c r="U18" s="8"/>
      <c r="V18" s="8"/>
      <c r="X18" s="1">
        <f>INDEX(Distances!$C$4:$L$69,SUMIF($Z$4:$Z$69,J18,$AA$4:$AA$69),K18)</f>
        <v>0.54</v>
      </c>
      <c r="Z18" s="1" t="s">
        <v>100</v>
      </c>
      <c r="AA18" s="1">
        <v>15</v>
      </c>
      <c r="AC18" s="1" t="s">
        <v>100</v>
      </c>
      <c r="AD18" s="1">
        <f t="shared" si="7"/>
        <v>0</v>
      </c>
      <c r="AE18" s="1">
        <f t="shared" si="0"/>
        <v>1</v>
      </c>
      <c r="AF18" s="1">
        <f t="shared" si="0"/>
        <v>0</v>
      </c>
      <c r="AG18" s="1">
        <f t="shared" si="0"/>
        <v>5</v>
      </c>
      <c r="AH18" s="1">
        <f t="shared" si="0"/>
        <v>1</v>
      </c>
      <c r="AI18" s="1">
        <f t="shared" si="0"/>
        <v>1</v>
      </c>
      <c r="AJ18" s="1">
        <f t="shared" si="0"/>
        <v>0</v>
      </c>
      <c r="AK18" s="1">
        <f t="shared" si="0"/>
        <v>0</v>
      </c>
      <c r="AL18" s="1">
        <f t="shared" si="0"/>
        <v>1</v>
      </c>
      <c r="AM18" s="1">
        <f t="shared" si="0"/>
        <v>1</v>
      </c>
      <c r="AN18" s="1">
        <v>2</v>
      </c>
      <c r="AO18" s="1">
        <f t="shared" si="8"/>
        <v>1</v>
      </c>
      <c r="AP18" s="8"/>
      <c r="AS18" s="1">
        <v>2</v>
      </c>
      <c r="AT18" s="1" t="s">
        <v>9</v>
      </c>
      <c r="AU18" s="4">
        <f t="shared" si="9"/>
        <v>0.86363636363636365</v>
      </c>
      <c r="AW18" s="1">
        <v>1</v>
      </c>
      <c r="AX18" s="1" t="s">
        <v>100</v>
      </c>
      <c r="AY18" s="4">
        <f t="shared" si="2"/>
        <v>0.9</v>
      </c>
      <c r="BA18" s="1" t="s">
        <v>72</v>
      </c>
      <c r="BB18" s="1">
        <v>1</v>
      </c>
      <c r="BC18" s="4">
        <f>SUM(AY26:AY47)/22</f>
        <v>0.87727272727272732</v>
      </c>
      <c r="BG18" s="24"/>
      <c r="BH18" s="1" t="s">
        <v>113</v>
      </c>
      <c r="BI18" s="12">
        <f>COUNTIF($AY$136:$AY$201,"&lt;0.7")-SUM($BI$16:BI17)</f>
        <v>2</v>
      </c>
      <c r="BJ18" s="12">
        <f>COUNTIF($AY$136:$AY$157,"&lt;0.7")-SUM($BJ$16:BJ17)</f>
        <v>1</v>
      </c>
      <c r="BK18" s="12">
        <f>COUNTIF($AY$158:$AY$179,"&lt;0.7")-SUM($BK$16:BK17)</f>
        <v>0</v>
      </c>
      <c r="BL18" s="12">
        <f>COUNTIF($AY$180:$AY$201,"&lt;0.7")-SUM($BL$16:BL17)</f>
        <v>1</v>
      </c>
    </row>
    <row r="19" spans="2:64" x14ac:dyDescent="0.45">
      <c r="B19" s="1" t="s">
        <v>10</v>
      </c>
      <c r="C19" s="1" t="s">
        <v>108</v>
      </c>
      <c r="D19" s="5" t="s">
        <v>83</v>
      </c>
      <c r="E19" s="10">
        <v>0.45714285714285713</v>
      </c>
      <c r="G19" s="1" t="s">
        <v>4</v>
      </c>
      <c r="H19" s="1" t="s">
        <v>108</v>
      </c>
      <c r="I19" s="1">
        <v>16</v>
      </c>
      <c r="J19" s="1" t="s">
        <v>101</v>
      </c>
      <c r="K19" s="5">
        <v>1</v>
      </c>
      <c r="L19" s="5">
        <v>3</v>
      </c>
      <c r="M19" s="5">
        <v>7</v>
      </c>
      <c r="N19" s="1">
        <f>SUMIF(Distances!$B$4:$B$69,Results!J19,Distances!$M$4:$M$69)</f>
        <v>6</v>
      </c>
      <c r="O19" s="1">
        <f t="shared" si="3"/>
        <v>1</v>
      </c>
      <c r="P19" s="1">
        <f t="shared" si="4"/>
        <v>1</v>
      </c>
      <c r="Q19" s="1">
        <f t="shared" si="5"/>
        <v>1</v>
      </c>
      <c r="R19" s="1">
        <f t="shared" si="6"/>
        <v>1</v>
      </c>
      <c r="S19" s="8"/>
      <c r="T19" s="8"/>
      <c r="U19" s="8"/>
      <c r="V19" s="8"/>
      <c r="X19" s="1">
        <f>INDEX(Distances!$C$4:$L$69,SUMIF($Z$4:$Z$69,J19,$AA$4:$AA$69),K19)</f>
        <v>0.67</v>
      </c>
      <c r="Z19" s="1" t="s">
        <v>101</v>
      </c>
      <c r="AA19" s="1">
        <v>16</v>
      </c>
      <c r="AC19" s="1" t="s">
        <v>101</v>
      </c>
      <c r="AD19" s="1">
        <f t="shared" si="7"/>
        <v>1</v>
      </c>
      <c r="AE19" s="1">
        <f t="shared" si="0"/>
        <v>0</v>
      </c>
      <c r="AF19" s="1">
        <f t="shared" si="0"/>
        <v>2</v>
      </c>
      <c r="AG19" s="1">
        <f t="shared" si="0"/>
        <v>0</v>
      </c>
      <c r="AH19" s="1">
        <f t="shared" si="0"/>
        <v>1</v>
      </c>
      <c r="AI19" s="1">
        <f t="shared" si="0"/>
        <v>3</v>
      </c>
      <c r="AJ19" s="1">
        <f t="shared" si="0"/>
        <v>0</v>
      </c>
      <c r="AK19" s="1">
        <f t="shared" si="0"/>
        <v>1</v>
      </c>
      <c r="AL19" s="1">
        <f t="shared" si="0"/>
        <v>2</v>
      </c>
      <c r="AM19" s="1">
        <f t="shared" si="0"/>
        <v>0</v>
      </c>
      <c r="AN19" s="1">
        <v>6</v>
      </c>
      <c r="AO19" s="1">
        <f t="shared" si="8"/>
        <v>3</v>
      </c>
      <c r="AP19" s="8"/>
      <c r="AS19" s="1">
        <v>2</v>
      </c>
      <c r="AT19" s="1" t="s">
        <v>10</v>
      </c>
      <c r="AU19" s="4">
        <f t="shared" si="9"/>
        <v>0.89393939393939392</v>
      </c>
      <c r="AW19" s="1">
        <v>1</v>
      </c>
      <c r="AX19" s="1" t="s">
        <v>101</v>
      </c>
      <c r="AY19" s="4">
        <f t="shared" si="2"/>
        <v>0.7</v>
      </c>
      <c r="BA19" s="1" t="s">
        <v>73</v>
      </c>
      <c r="BB19" s="1">
        <v>2</v>
      </c>
      <c r="BC19" s="4">
        <f>SUM(AY92:AY113)/22</f>
        <v>0.88181818181818172</v>
      </c>
      <c r="BG19" s="24"/>
      <c r="BH19" s="1" t="s">
        <v>114</v>
      </c>
      <c r="BI19" s="12">
        <f>COUNTIF($AY$136:$AY$201,"&lt;0.8")-SUM($BI$16:BI18)</f>
        <v>3</v>
      </c>
      <c r="BJ19" s="12">
        <f>COUNTIF($AY$136:$AY$157,"&lt;0.8")-SUM($BJ$16:BJ18)</f>
        <v>2</v>
      </c>
      <c r="BK19" s="12">
        <f>COUNTIF($AY$158:$AY$179,"&lt;0.8")-SUM($BK$16:BK18)</f>
        <v>0</v>
      </c>
      <c r="BL19" s="12">
        <f>COUNTIF($AY$180:$AY$201,"&lt;0.8")-SUM($BL$16:BL18)</f>
        <v>1</v>
      </c>
    </row>
    <row r="20" spans="2:64" x14ac:dyDescent="0.45">
      <c r="B20" s="1" t="s">
        <v>10</v>
      </c>
      <c r="C20" s="1" t="s">
        <v>3</v>
      </c>
      <c r="D20" s="5" t="s">
        <v>83</v>
      </c>
      <c r="E20" s="10">
        <v>0.84</v>
      </c>
      <c r="G20" s="1" t="s">
        <v>4</v>
      </c>
      <c r="H20" s="1" t="s">
        <v>108</v>
      </c>
      <c r="I20" s="1">
        <v>17</v>
      </c>
      <c r="J20" s="1" t="s">
        <v>102</v>
      </c>
      <c r="K20" s="5">
        <v>1</v>
      </c>
      <c r="L20" s="5">
        <v>5</v>
      </c>
      <c r="M20" s="5">
        <v>10</v>
      </c>
      <c r="N20" s="1">
        <f>SUMIF(Distances!$B$4:$B$69,Results!J20,Distances!$M$4:$M$69)</f>
        <v>6</v>
      </c>
      <c r="O20" s="1">
        <f t="shared" si="3"/>
        <v>1</v>
      </c>
      <c r="P20" s="1">
        <f t="shared" si="4"/>
        <v>1</v>
      </c>
      <c r="Q20" s="1">
        <f t="shared" si="5"/>
        <v>1</v>
      </c>
      <c r="R20" s="1">
        <f t="shared" si="6"/>
        <v>1</v>
      </c>
      <c r="S20" s="8"/>
      <c r="T20" s="8"/>
      <c r="U20" s="8"/>
      <c r="V20" s="8"/>
      <c r="X20" s="1">
        <f>INDEX(Distances!$C$4:$L$69,SUMIF($Z$4:$Z$69,J20,$AA$4:$AA$69),K20)</f>
        <v>0.11</v>
      </c>
      <c r="Z20" s="1" t="s">
        <v>102</v>
      </c>
      <c r="AA20" s="1">
        <v>17</v>
      </c>
      <c r="AC20" s="1" t="s">
        <v>102</v>
      </c>
      <c r="AD20" s="1">
        <f t="shared" si="7"/>
        <v>3</v>
      </c>
      <c r="AE20" s="1">
        <f t="shared" si="7"/>
        <v>1</v>
      </c>
      <c r="AF20" s="1">
        <f t="shared" si="7"/>
        <v>2</v>
      </c>
      <c r="AG20" s="1">
        <f t="shared" si="7"/>
        <v>0</v>
      </c>
      <c r="AH20" s="1">
        <f t="shared" si="7"/>
        <v>0</v>
      </c>
      <c r="AI20" s="1">
        <f t="shared" si="7"/>
        <v>3</v>
      </c>
      <c r="AJ20" s="1">
        <f t="shared" si="7"/>
        <v>1</v>
      </c>
      <c r="AK20" s="1">
        <f t="shared" si="7"/>
        <v>0</v>
      </c>
      <c r="AL20" s="1">
        <f t="shared" si="7"/>
        <v>0</v>
      </c>
      <c r="AM20" s="1">
        <f t="shared" si="7"/>
        <v>0</v>
      </c>
      <c r="AN20" s="1">
        <v>6</v>
      </c>
      <c r="AO20" s="1">
        <f t="shared" si="8"/>
        <v>3</v>
      </c>
      <c r="AP20" s="8"/>
      <c r="AS20" s="1">
        <v>2</v>
      </c>
      <c r="AT20" s="1" t="s">
        <v>57</v>
      </c>
      <c r="AU20" s="4">
        <f t="shared" si="9"/>
        <v>0.86363636363636365</v>
      </c>
      <c r="AW20" s="1">
        <v>1</v>
      </c>
      <c r="AX20" s="1" t="s">
        <v>102</v>
      </c>
      <c r="AY20" s="4">
        <f t="shared" si="2"/>
        <v>0.7</v>
      </c>
      <c r="BA20" s="1" t="s">
        <v>74</v>
      </c>
      <c r="BB20" s="1">
        <v>3</v>
      </c>
      <c r="BC20" s="4">
        <f>SUM(AY158:AY179)/22</f>
        <v>0.89545454545454561</v>
      </c>
      <c r="BG20" s="24"/>
      <c r="BH20" s="1" t="s">
        <v>115</v>
      </c>
      <c r="BI20" s="12">
        <f>COUNTIF($AY$136:$AY$201,"&lt;0.9")-SUM($BI$16:BI19)</f>
        <v>21</v>
      </c>
      <c r="BJ20" s="12">
        <f>COUNTIF($AY$136:$AY$157,"&lt;0.9")-SUM($BJ$16:BJ19)</f>
        <v>7</v>
      </c>
      <c r="BK20" s="12">
        <f>COUNTIF($AY$158:$AY$179,"&lt;0.9")-SUM($BK$16:BK19)</f>
        <v>7</v>
      </c>
      <c r="BL20" s="12">
        <f>COUNTIF($AY$180:$AY$201,"&lt;0.9")-SUM($BL$16:BL19)</f>
        <v>7</v>
      </c>
    </row>
    <row r="21" spans="2:64" x14ac:dyDescent="0.45">
      <c r="B21" s="1" t="s">
        <v>10</v>
      </c>
      <c r="C21" s="1" t="s">
        <v>5</v>
      </c>
      <c r="D21" s="5" t="s">
        <v>84</v>
      </c>
      <c r="E21" s="10">
        <v>0.88</v>
      </c>
      <c r="G21" s="1" t="s">
        <v>4</v>
      </c>
      <c r="H21" s="1" t="s">
        <v>108</v>
      </c>
      <c r="I21" s="1">
        <v>18</v>
      </c>
      <c r="J21" s="1" t="s">
        <v>103</v>
      </c>
      <c r="K21" s="5">
        <v>3</v>
      </c>
      <c r="L21" s="5">
        <v>6</v>
      </c>
      <c r="M21" s="5">
        <v>9</v>
      </c>
      <c r="N21" s="1">
        <f>SUMIF(Distances!$B$4:$B$69,Results!J21,Distances!$M$4:$M$69)</f>
        <v>6</v>
      </c>
      <c r="O21" s="1">
        <f t="shared" si="3"/>
        <v>1</v>
      </c>
      <c r="P21" s="1">
        <f t="shared" si="4"/>
        <v>0</v>
      </c>
      <c r="Q21" s="1">
        <f t="shared" si="5"/>
        <v>1</v>
      </c>
      <c r="R21" s="1">
        <f t="shared" si="6"/>
        <v>0</v>
      </c>
      <c r="S21" s="8"/>
      <c r="T21" s="8"/>
      <c r="U21" s="8"/>
      <c r="V21" s="8"/>
      <c r="X21" s="1">
        <f>INDEX(Distances!$C$4:$L$69,SUMIF($Z$4:$Z$69,J21,$AA$4:$AA$69),K21)</f>
        <v>0.69</v>
      </c>
      <c r="Z21" s="1" t="s">
        <v>103</v>
      </c>
      <c r="AA21" s="1">
        <v>18</v>
      </c>
      <c r="AC21" s="1" t="s">
        <v>103</v>
      </c>
      <c r="AD21" s="1">
        <f t="shared" ref="AD21:AM46" si="10">COUNTIFS($J$4:$J$663,$AC21,$K$4:$K$663,AD$3)</f>
        <v>2</v>
      </c>
      <c r="AE21" s="1">
        <f t="shared" si="10"/>
        <v>0</v>
      </c>
      <c r="AF21" s="1">
        <f t="shared" si="10"/>
        <v>2</v>
      </c>
      <c r="AG21" s="1">
        <f t="shared" si="10"/>
        <v>2</v>
      </c>
      <c r="AH21" s="1">
        <f t="shared" si="10"/>
        <v>2</v>
      </c>
      <c r="AI21" s="1">
        <f t="shared" si="10"/>
        <v>0</v>
      </c>
      <c r="AJ21" s="1">
        <f t="shared" si="10"/>
        <v>1</v>
      </c>
      <c r="AK21" s="1">
        <f t="shared" si="10"/>
        <v>0</v>
      </c>
      <c r="AL21" s="1">
        <f t="shared" si="10"/>
        <v>1</v>
      </c>
      <c r="AM21" s="1">
        <f t="shared" si="10"/>
        <v>0</v>
      </c>
      <c r="AN21" s="1">
        <v>6</v>
      </c>
      <c r="AO21" s="1">
        <f t="shared" si="8"/>
        <v>0</v>
      </c>
      <c r="AP21" s="8"/>
      <c r="AS21" s="1">
        <v>2</v>
      </c>
      <c r="AT21" s="1" t="s">
        <v>58</v>
      </c>
      <c r="AU21" s="4">
        <f t="shared" si="9"/>
        <v>0.9242424242424242</v>
      </c>
      <c r="AW21" s="1">
        <v>1</v>
      </c>
      <c r="AX21" s="1" t="s">
        <v>103</v>
      </c>
      <c r="AY21" s="4">
        <f t="shared" si="2"/>
        <v>1</v>
      </c>
      <c r="BA21" s="1" t="s">
        <v>75</v>
      </c>
      <c r="BB21" s="1" t="s">
        <v>70</v>
      </c>
      <c r="BC21" s="4">
        <f>SUM(AY224:AY245)/22</f>
        <v>0.65454545454545443</v>
      </c>
      <c r="BG21" s="25"/>
      <c r="BH21" s="1" t="s">
        <v>116</v>
      </c>
      <c r="BI21" s="12">
        <f>66-SUM($BI$16:BI20)</f>
        <v>40</v>
      </c>
      <c r="BJ21" s="12">
        <f>22-SUM($BJ$16:BJ20)</f>
        <v>12</v>
      </c>
      <c r="BK21" s="12">
        <f>22-SUM($BK$16:BK20)</f>
        <v>15</v>
      </c>
      <c r="BL21" s="12">
        <f>22-SUM($BL$16:BL20)</f>
        <v>13</v>
      </c>
    </row>
    <row r="22" spans="2:64" x14ac:dyDescent="0.45">
      <c r="B22" s="1" t="s">
        <v>57</v>
      </c>
      <c r="C22" s="1" t="s">
        <v>108</v>
      </c>
      <c r="D22" s="5" t="s">
        <v>84</v>
      </c>
      <c r="E22" s="10">
        <v>0.7142857142857143</v>
      </c>
      <c r="G22" s="1" t="s">
        <v>4</v>
      </c>
      <c r="H22" s="1" t="s">
        <v>108</v>
      </c>
      <c r="I22" s="1">
        <v>19</v>
      </c>
      <c r="J22" s="1" t="s">
        <v>104</v>
      </c>
      <c r="K22" s="5">
        <v>1</v>
      </c>
      <c r="L22" s="5">
        <v>5</v>
      </c>
      <c r="M22" s="5">
        <v>7</v>
      </c>
      <c r="N22" s="1">
        <f>SUMIF(Distances!$B$4:$B$69,Results!J22,Distances!$M$4:$M$69)</f>
        <v>7</v>
      </c>
      <c r="O22" s="1">
        <f t="shared" si="3"/>
        <v>1</v>
      </c>
      <c r="P22" s="1">
        <f t="shared" si="4"/>
        <v>1</v>
      </c>
      <c r="Q22" s="1">
        <f t="shared" si="5"/>
        <v>0</v>
      </c>
      <c r="R22" s="1">
        <f t="shared" si="6"/>
        <v>0</v>
      </c>
      <c r="S22" s="8"/>
      <c r="T22" s="8"/>
      <c r="U22" s="8"/>
      <c r="V22" s="8"/>
      <c r="X22" s="1">
        <f>INDEX(Distances!$C$4:$L$69,SUMIF($Z$4:$Z$69,J22,$AA$4:$AA$69),K22)</f>
        <v>0.25</v>
      </c>
      <c r="Z22" s="1" t="s">
        <v>104</v>
      </c>
      <c r="AA22" s="1">
        <v>19</v>
      </c>
      <c r="AC22" s="1" t="s">
        <v>104</v>
      </c>
      <c r="AD22" s="1">
        <f t="shared" si="10"/>
        <v>4</v>
      </c>
      <c r="AE22" s="1">
        <f t="shared" si="10"/>
        <v>1</v>
      </c>
      <c r="AF22" s="1">
        <f t="shared" si="10"/>
        <v>0</v>
      </c>
      <c r="AG22" s="1">
        <f t="shared" si="10"/>
        <v>1</v>
      </c>
      <c r="AH22" s="1">
        <f t="shared" si="10"/>
        <v>2</v>
      </c>
      <c r="AI22" s="1">
        <f t="shared" si="10"/>
        <v>0</v>
      </c>
      <c r="AJ22" s="1">
        <f t="shared" si="10"/>
        <v>0</v>
      </c>
      <c r="AK22" s="1">
        <f t="shared" si="10"/>
        <v>1</v>
      </c>
      <c r="AL22" s="1">
        <f t="shared" si="10"/>
        <v>1</v>
      </c>
      <c r="AM22" s="1">
        <f t="shared" si="10"/>
        <v>0</v>
      </c>
      <c r="AN22" s="1">
        <v>7</v>
      </c>
      <c r="AO22" s="1">
        <f t="shared" si="8"/>
        <v>0</v>
      </c>
      <c r="AP22" s="8"/>
      <c r="AS22" s="1">
        <v>2</v>
      </c>
      <c r="AT22" s="1" t="s">
        <v>59</v>
      </c>
      <c r="AU22" s="4">
        <f t="shared" si="9"/>
        <v>0.96969696969696972</v>
      </c>
      <c r="AW22" s="1">
        <v>1</v>
      </c>
      <c r="AX22" s="1" t="s">
        <v>104</v>
      </c>
      <c r="AY22" s="4">
        <f t="shared" si="2"/>
        <v>1</v>
      </c>
      <c r="BG22" s="23" t="s">
        <v>75</v>
      </c>
      <c r="BH22" s="1" t="s">
        <v>111</v>
      </c>
      <c r="BI22" s="12">
        <f>COUNTIF($AY$202:$AY$267,"&lt;0.5")</f>
        <v>12</v>
      </c>
      <c r="BJ22" s="12">
        <f>COUNTIF($AY$202:$AY$223,"&lt;0.5")</f>
        <v>7</v>
      </c>
      <c r="BK22" s="12">
        <f>COUNTIF($AY$224:$AY$245,"&lt;0.5")</f>
        <v>2</v>
      </c>
      <c r="BL22" s="12">
        <f>COUNTIF($AY$246:$AY$267,"&lt;0.5")</f>
        <v>3</v>
      </c>
    </row>
    <row r="23" spans="2:64" x14ac:dyDescent="0.45">
      <c r="B23" s="1" t="s">
        <v>57</v>
      </c>
      <c r="C23" s="1" t="s">
        <v>3</v>
      </c>
      <c r="D23" s="5" t="s">
        <v>83</v>
      </c>
      <c r="E23" s="10">
        <v>0.8</v>
      </c>
      <c r="G23" s="1" t="s">
        <v>4</v>
      </c>
      <c r="H23" s="1" t="s">
        <v>108</v>
      </c>
      <c r="I23" s="1">
        <v>20</v>
      </c>
      <c r="J23" s="1" t="s">
        <v>105</v>
      </c>
      <c r="K23" s="5">
        <v>7</v>
      </c>
      <c r="L23" s="5">
        <v>9</v>
      </c>
      <c r="M23" s="5">
        <v>10</v>
      </c>
      <c r="N23" s="1">
        <f>SUMIF(Distances!$B$4:$B$69,Results!J23,Distances!$M$4:$M$69)</f>
        <v>10</v>
      </c>
      <c r="O23" s="1">
        <f t="shared" si="3"/>
        <v>1</v>
      </c>
      <c r="P23" s="1">
        <f t="shared" si="4"/>
        <v>1</v>
      </c>
      <c r="Q23" s="1">
        <f t="shared" si="5"/>
        <v>0</v>
      </c>
      <c r="R23" s="1">
        <f t="shared" si="6"/>
        <v>0</v>
      </c>
      <c r="S23" s="8"/>
      <c r="T23" s="8"/>
      <c r="U23" s="8"/>
      <c r="V23" s="8"/>
      <c r="X23" s="1">
        <f>INDEX(Distances!$C$4:$L$69,SUMIF($Z$4:$Z$69,J23,$AA$4:$AA$69),K23)</f>
        <v>0.1</v>
      </c>
      <c r="Z23" s="1" t="s">
        <v>105</v>
      </c>
      <c r="AA23" s="1">
        <v>20</v>
      </c>
      <c r="AC23" s="1" t="s">
        <v>105</v>
      </c>
      <c r="AD23" s="1">
        <f t="shared" si="10"/>
        <v>0</v>
      </c>
      <c r="AE23" s="1">
        <f t="shared" si="10"/>
        <v>1</v>
      </c>
      <c r="AF23" s="1">
        <f t="shared" si="10"/>
        <v>0</v>
      </c>
      <c r="AG23" s="1">
        <f t="shared" si="10"/>
        <v>1</v>
      </c>
      <c r="AH23" s="1">
        <f t="shared" si="10"/>
        <v>1</v>
      </c>
      <c r="AI23" s="1">
        <f t="shared" si="10"/>
        <v>1</v>
      </c>
      <c r="AJ23" s="1">
        <f t="shared" si="10"/>
        <v>2</v>
      </c>
      <c r="AK23" s="1">
        <f t="shared" si="10"/>
        <v>0</v>
      </c>
      <c r="AL23" s="1">
        <f t="shared" si="10"/>
        <v>2</v>
      </c>
      <c r="AM23" s="1">
        <f t="shared" si="10"/>
        <v>2</v>
      </c>
      <c r="AN23" s="1">
        <v>10</v>
      </c>
      <c r="AO23" s="1">
        <f t="shared" si="8"/>
        <v>2</v>
      </c>
      <c r="AP23" s="8"/>
      <c r="AS23" s="1">
        <v>2</v>
      </c>
      <c r="AT23" s="1" t="s">
        <v>85</v>
      </c>
      <c r="AU23" s="4">
        <f t="shared" si="9"/>
        <v>0.81818181818181823</v>
      </c>
      <c r="AW23" s="1">
        <v>1</v>
      </c>
      <c r="AX23" s="1" t="s">
        <v>105</v>
      </c>
      <c r="AY23" s="4">
        <f t="shared" si="2"/>
        <v>0.8</v>
      </c>
      <c r="BA23" s="26" t="s">
        <v>124</v>
      </c>
      <c r="BB23" s="26"/>
      <c r="BC23" s="26"/>
      <c r="BG23" s="24"/>
      <c r="BH23" s="1" t="s">
        <v>112</v>
      </c>
      <c r="BI23" s="12">
        <f>COUNTIF($AY$202:$AY$267,"&lt;0.6")-SUM($BI$22:BI22)</f>
        <v>5</v>
      </c>
      <c r="BJ23" s="12">
        <f>COUNTIF($AY$202:$AY$223,"&lt;0.6")-SUM($BJ$22:BJ22)</f>
        <v>1</v>
      </c>
      <c r="BK23" s="12">
        <f>COUNTIF($AY$224:$AY$245,"&lt;0.6")-SUM($BK$22:BK22)</f>
        <v>3</v>
      </c>
      <c r="BL23" s="12">
        <f>COUNTIF($AY$246:$AY$267,"&lt;0.6")-SUM($BL$22:BL22)</f>
        <v>1</v>
      </c>
    </row>
    <row r="24" spans="2:64" x14ac:dyDescent="0.45">
      <c r="B24" s="1" t="s">
        <v>57</v>
      </c>
      <c r="C24" s="1" t="s">
        <v>5</v>
      </c>
      <c r="D24" s="5" t="s">
        <v>83</v>
      </c>
      <c r="E24" s="10">
        <v>0.68</v>
      </c>
      <c r="G24" s="1" t="s">
        <v>4</v>
      </c>
      <c r="H24" s="1" t="s">
        <v>108</v>
      </c>
      <c r="I24" s="1">
        <v>21</v>
      </c>
      <c r="J24" s="1" t="s">
        <v>106</v>
      </c>
      <c r="K24" s="5">
        <v>3</v>
      </c>
      <c r="L24" s="5">
        <v>6</v>
      </c>
      <c r="M24" s="5">
        <v>8</v>
      </c>
      <c r="N24" s="1">
        <f>SUMIF(Distances!$B$4:$B$69,Results!J24,Distances!$M$4:$M$69)</f>
        <v>8</v>
      </c>
      <c r="O24" s="1">
        <f t="shared" si="3"/>
        <v>1</v>
      </c>
      <c r="P24" s="1">
        <f t="shared" si="4"/>
        <v>1</v>
      </c>
      <c r="Q24" s="1">
        <f t="shared" si="5"/>
        <v>0</v>
      </c>
      <c r="R24" s="1">
        <f t="shared" si="6"/>
        <v>0</v>
      </c>
      <c r="S24" s="26" t="s">
        <v>80</v>
      </c>
      <c r="T24" s="26"/>
      <c r="U24" s="26"/>
      <c r="V24" s="26"/>
      <c r="X24" s="1">
        <f>INDEX(Distances!$C$4:$L$69,SUMIF($Z$4:$Z$69,J24,$AA$4:$AA$69),K24)</f>
        <v>0.46</v>
      </c>
      <c r="Z24" s="1" t="s">
        <v>106</v>
      </c>
      <c r="AA24" s="1">
        <v>21</v>
      </c>
      <c r="AC24" s="1" t="s">
        <v>106</v>
      </c>
      <c r="AD24" s="1">
        <f t="shared" si="10"/>
        <v>0</v>
      </c>
      <c r="AE24" s="1">
        <f t="shared" si="10"/>
        <v>0</v>
      </c>
      <c r="AF24" s="1">
        <f t="shared" si="10"/>
        <v>5</v>
      </c>
      <c r="AG24" s="1">
        <f t="shared" si="10"/>
        <v>0</v>
      </c>
      <c r="AH24" s="1">
        <f t="shared" si="10"/>
        <v>1</v>
      </c>
      <c r="AI24" s="1">
        <f t="shared" si="10"/>
        <v>2</v>
      </c>
      <c r="AJ24" s="1">
        <f t="shared" si="10"/>
        <v>2</v>
      </c>
      <c r="AK24" s="1">
        <f t="shared" si="10"/>
        <v>0</v>
      </c>
      <c r="AL24" s="1">
        <f t="shared" si="10"/>
        <v>0</v>
      </c>
      <c r="AM24" s="1">
        <f t="shared" si="10"/>
        <v>0</v>
      </c>
      <c r="AN24" s="1">
        <v>8</v>
      </c>
      <c r="AO24" s="1">
        <f t="shared" si="8"/>
        <v>0</v>
      </c>
      <c r="AP24" s="8"/>
      <c r="AS24" s="1">
        <v>3</v>
      </c>
      <c r="AT24" s="1" t="s">
        <v>4</v>
      </c>
      <c r="AU24" s="4">
        <f t="shared" ref="AU24:AU33" si="11">SUMIF($G$4:$G$663,AT24,$Q$4:$Q$663)/66</f>
        <v>0.81818181818181823</v>
      </c>
      <c r="AW24" s="1">
        <v>1</v>
      </c>
      <c r="AX24" s="1" t="s">
        <v>106</v>
      </c>
      <c r="AY24" s="4">
        <f t="shared" si="2"/>
        <v>1</v>
      </c>
      <c r="BA24" s="14" t="s">
        <v>71</v>
      </c>
      <c r="BB24" s="14" t="s">
        <v>60</v>
      </c>
      <c r="BC24" s="14" t="s">
        <v>110</v>
      </c>
      <c r="BG24" s="24"/>
      <c r="BH24" s="1" t="s">
        <v>113</v>
      </c>
      <c r="BI24" s="12">
        <f>COUNTIF($AY$202:$AY$267,"&lt;0.7")-SUM($BI$22:BI23)</f>
        <v>18</v>
      </c>
      <c r="BJ24" s="12">
        <f>COUNTIF($AY$202:$AY$223,"&lt;0.7")-SUM($BJ$22:BJ23)</f>
        <v>5</v>
      </c>
      <c r="BK24" s="12">
        <f>COUNTIF($AY$224:$AY$245,"&lt;0.7")-SUM($BK$22:BK23)</f>
        <v>4</v>
      </c>
      <c r="BL24" s="12">
        <f>COUNTIF($AY$246:$AY$267,"&lt;0.7")-SUM($BL$22:BL23)</f>
        <v>9</v>
      </c>
    </row>
    <row r="25" spans="2:64" x14ac:dyDescent="0.45">
      <c r="B25" s="1" t="s">
        <v>58</v>
      </c>
      <c r="C25" s="1" t="s">
        <v>108</v>
      </c>
      <c r="D25" s="5" t="s">
        <v>83</v>
      </c>
      <c r="E25" s="10">
        <v>0.62857142857142856</v>
      </c>
      <c r="G25" s="1" t="s">
        <v>4</v>
      </c>
      <c r="H25" s="1" t="s">
        <v>108</v>
      </c>
      <c r="I25" s="1">
        <v>22</v>
      </c>
      <c r="J25" s="1" t="s">
        <v>107</v>
      </c>
      <c r="K25" s="5">
        <v>1</v>
      </c>
      <c r="L25" s="5">
        <v>5</v>
      </c>
      <c r="M25" s="5">
        <v>7</v>
      </c>
      <c r="N25" s="1">
        <f>SUMIF(Distances!$B$4:$B$69,Results!J25,Distances!$M$4:$M$69)</f>
        <v>1</v>
      </c>
      <c r="O25" s="1">
        <f t="shared" si="3"/>
        <v>0</v>
      </c>
      <c r="P25" s="1">
        <f t="shared" si="4"/>
        <v>1</v>
      </c>
      <c r="Q25" s="1">
        <f t="shared" si="5"/>
        <v>1</v>
      </c>
      <c r="R25" s="1">
        <f t="shared" si="6"/>
        <v>0</v>
      </c>
      <c r="S25" s="9">
        <f>AVERAGE(O4:O25)</f>
        <v>0.77272727272727271</v>
      </c>
      <c r="T25" s="9">
        <f>AVERAGE(P4:P25)</f>
        <v>0.81818181818181823</v>
      </c>
      <c r="U25" s="9">
        <f t="shared" ref="U25:V25" si="12">AVERAGE(Q4:Q25)</f>
        <v>0.72727272727272729</v>
      </c>
      <c r="V25" s="9">
        <f t="shared" si="12"/>
        <v>0.31818181818181818</v>
      </c>
      <c r="X25" s="1">
        <f>INDEX(Distances!$C$4:$L$69,SUMIF($Z$4:$Z$69,J25,$AA$4:$AA$69),K25)</f>
        <v>0</v>
      </c>
      <c r="Z25" s="1" t="s">
        <v>107</v>
      </c>
      <c r="AA25" s="1">
        <v>22</v>
      </c>
      <c r="AC25" s="1" t="s">
        <v>107</v>
      </c>
      <c r="AD25" s="1">
        <f t="shared" si="10"/>
        <v>2</v>
      </c>
      <c r="AE25" s="1">
        <f t="shared" si="10"/>
        <v>2</v>
      </c>
      <c r="AF25" s="1">
        <f t="shared" si="10"/>
        <v>1</v>
      </c>
      <c r="AG25" s="1">
        <f t="shared" si="10"/>
        <v>2</v>
      </c>
      <c r="AH25" s="1">
        <f t="shared" si="10"/>
        <v>0</v>
      </c>
      <c r="AI25" s="1">
        <f t="shared" si="10"/>
        <v>0</v>
      </c>
      <c r="AJ25" s="1">
        <f t="shared" si="10"/>
        <v>2</v>
      </c>
      <c r="AK25" s="1">
        <f t="shared" si="10"/>
        <v>0</v>
      </c>
      <c r="AL25" s="1">
        <f t="shared" si="10"/>
        <v>0</v>
      </c>
      <c r="AM25" s="1">
        <f t="shared" si="10"/>
        <v>1</v>
      </c>
      <c r="AN25" s="1">
        <v>1</v>
      </c>
      <c r="AO25" s="1">
        <f t="shared" si="8"/>
        <v>2</v>
      </c>
      <c r="AP25" s="8"/>
      <c r="AS25" s="1">
        <v>3</v>
      </c>
      <c r="AT25" s="1" t="s">
        <v>6</v>
      </c>
      <c r="AU25" s="4">
        <f t="shared" si="11"/>
        <v>0.89393939393939392</v>
      </c>
      <c r="AW25" s="1">
        <v>1</v>
      </c>
      <c r="AX25" s="1" t="s">
        <v>107</v>
      </c>
      <c r="AY25" s="4">
        <f t="shared" si="2"/>
        <v>0.8</v>
      </c>
      <c r="BA25" s="1" t="s">
        <v>72</v>
      </c>
      <c r="BB25" s="1">
        <v>1</v>
      </c>
      <c r="BC25" s="4">
        <f>SUM(AY48:AY69)/22</f>
        <v>0.85454545454545472</v>
      </c>
      <c r="BG25" s="24"/>
      <c r="BH25" s="1" t="s">
        <v>114</v>
      </c>
      <c r="BI25" s="12">
        <f>COUNTIF($AY$202:$AY$267,"&lt;0.8")-SUM($BI$22:BI24)</f>
        <v>15</v>
      </c>
      <c r="BJ25" s="12">
        <f>COUNTIF($AY$202:$AY$223,"&lt;0.8")-SUM($BJ$22:BJ24)</f>
        <v>4</v>
      </c>
      <c r="BK25" s="12">
        <f>COUNTIF($AY$224:$AY$245,"&lt;0.8")-SUM($BK$22:BK24)</f>
        <v>8</v>
      </c>
      <c r="BL25" s="12">
        <f>COUNTIF($AY$246:$AY$267,"&lt;0.8")-SUM($BL$22:BL24)</f>
        <v>3</v>
      </c>
    </row>
    <row r="26" spans="2:64" x14ac:dyDescent="0.45">
      <c r="B26" s="1" t="s">
        <v>58</v>
      </c>
      <c r="C26" s="1" t="s">
        <v>3</v>
      </c>
      <c r="D26" s="5" t="s">
        <v>84</v>
      </c>
      <c r="E26" s="10">
        <v>0.72</v>
      </c>
      <c r="G26" s="1" t="s">
        <v>4</v>
      </c>
      <c r="H26" s="1" t="s">
        <v>3</v>
      </c>
      <c r="I26" s="1">
        <v>1</v>
      </c>
      <c r="J26" s="1" t="s">
        <v>13</v>
      </c>
      <c r="K26" s="5">
        <v>6</v>
      </c>
      <c r="L26" s="5">
        <v>1</v>
      </c>
      <c r="M26" s="5">
        <v>3</v>
      </c>
      <c r="N26" s="1">
        <f>SUMIF(Distances!$B$4:$B$69,Results!J26,Distances!$M$4:$M$69)</f>
        <v>10</v>
      </c>
      <c r="O26" s="1">
        <f t="shared" si="3"/>
        <v>1</v>
      </c>
      <c r="P26" s="1">
        <f t="shared" si="4"/>
        <v>1</v>
      </c>
      <c r="Q26" s="1">
        <f t="shared" si="5"/>
        <v>1</v>
      </c>
      <c r="R26" s="1">
        <f t="shared" si="6"/>
        <v>1</v>
      </c>
      <c r="S26" s="8"/>
      <c r="T26" s="8"/>
      <c r="U26" s="8"/>
      <c r="V26" s="8"/>
      <c r="X26" s="1">
        <f>INDEX(Distances!$C$4:$L$69,SUMIF($Z$4:$Z$69,J26,$AA$4:$AA$69),K26)</f>
        <v>0.22</v>
      </c>
      <c r="Z26" s="1" t="s">
        <v>13</v>
      </c>
      <c r="AA26" s="1">
        <v>23</v>
      </c>
      <c r="AC26" s="1" t="s">
        <v>13</v>
      </c>
      <c r="AD26" s="1">
        <f t="shared" si="10"/>
        <v>0</v>
      </c>
      <c r="AE26" s="1">
        <f t="shared" si="10"/>
        <v>2</v>
      </c>
      <c r="AF26" s="1">
        <f t="shared" si="10"/>
        <v>1</v>
      </c>
      <c r="AG26" s="1">
        <f t="shared" si="10"/>
        <v>1</v>
      </c>
      <c r="AH26" s="1">
        <f t="shared" si="10"/>
        <v>1</v>
      </c>
      <c r="AI26" s="1">
        <f t="shared" si="10"/>
        <v>2</v>
      </c>
      <c r="AJ26" s="1">
        <f t="shared" si="10"/>
        <v>1</v>
      </c>
      <c r="AK26" s="1">
        <f t="shared" si="10"/>
        <v>1</v>
      </c>
      <c r="AL26" s="1">
        <f t="shared" si="10"/>
        <v>0</v>
      </c>
      <c r="AM26" s="1">
        <f t="shared" si="10"/>
        <v>1</v>
      </c>
      <c r="AN26" s="1">
        <v>10</v>
      </c>
      <c r="AO26" s="1">
        <f t="shared" si="8"/>
        <v>1</v>
      </c>
      <c r="AP26" s="8"/>
      <c r="AS26" s="1">
        <v>3</v>
      </c>
      <c r="AT26" s="1" t="s">
        <v>7</v>
      </c>
      <c r="AU26" s="4">
        <f t="shared" si="11"/>
        <v>0.80303030303030298</v>
      </c>
      <c r="AW26" s="1">
        <v>1</v>
      </c>
      <c r="AX26" s="1" t="s">
        <v>13</v>
      </c>
      <c r="AY26" s="4">
        <f t="shared" si="2"/>
        <v>0.9</v>
      </c>
      <c r="BA26" s="1" t="s">
        <v>73</v>
      </c>
      <c r="BB26" s="1">
        <v>2</v>
      </c>
      <c r="BC26" s="4">
        <f>SUM(AY114:AY135)/22</f>
        <v>0.90454545454545465</v>
      </c>
      <c r="BG26" s="24"/>
      <c r="BH26" s="1" t="s">
        <v>115</v>
      </c>
      <c r="BI26" s="12">
        <f>COUNTIF($AY$202:$AY$267,"&lt;0.9")-SUM($BI$22:BI25)</f>
        <v>12</v>
      </c>
      <c r="BJ26" s="12">
        <f>COUNTIF($AY$202:$AY$223,"&lt;0.9")-SUM($BJ$22:BJ25)</f>
        <v>5</v>
      </c>
      <c r="BK26" s="12">
        <f>COUNTIF($AY$224:$AY$245,"&lt;0.9")-SUM($BK$22:BK25)</f>
        <v>3</v>
      </c>
      <c r="BL26" s="12">
        <f>COUNTIF($AY$246:$AY$267,"&lt;0.9")-SUM($BL$22:BL25)</f>
        <v>4</v>
      </c>
    </row>
    <row r="27" spans="2:64" x14ac:dyDescent="0.45">
      <c r="B27" s="1" t="s">
        <v>58</v>
      </c>
      <c r="C27" s="1" t="s">
        <v>5</v>
      </c>
      <c r="D27" s="5" t="s">
        <v>84</v>
      </c>
      <c r="E27" s="10">
        <v>0.72</v>
      </c>
      <c r="G27" s="1" t="s">
        <v>4</v>
      </c>
      <c r="H27" s="1" t="s">
        <v>3</v>
      </c>
      <c r="I27" s="1">
        <v>2</v>
      </c>
      <c r="J27" s="1" t="s">
        <v>14</v>
      </c>
      <c r="K27" s="5">
        <v>5</v>
      </c>
      <c r="L27" s="5">
        <v>6</v>
      </c>
      <c r="M27" s="5">
        <v>3</v>
      </c>
      <c r="N27" s="1">
        <f>SUMIF(Distances!$B$4:$B$69,Results!J27,Distances!$M$4:$M$69)</f>
        <v>6</v>
      </c>
      <c r="O27" s="1">
        <f t="shared" si="3"/>
        <v>1</v>
      </c>
      <c r="P27" s="1">
        <f t="shared" si="4"/>
        <v>0</v>
      </c>
      <c r="Q27" s="1">
        <f t="shared" si="5"/>
        <v>1</v>
      </c>
      <c r="R27" s="1">
        <f t="shared" si="6"/>
        <v>0</v>
      </c>
      <c r="S27" s="8"/>
      <c r="T27" s="8"/>
      <c r="U27" s="8"/>
      <c r="V27" s="8"/>
      <c r="X27" s="1">
        <f>INDEX(Distances!$C$4:$L$69,SUMIF($Z$4:$Z$69,J27,$AA$4:$AA$69),K27)</f>
        <v>0.69</v>
      </c>
      <c r="Z27" s="1" t="s">
        <v>14</v>
      </c>
      <c r="AA27" s="1">
        <v>24</v>
      </c>
      <c r="AC27" s="1" t="s">
        <v>14</v>
      </c>
      <c r="AD27" s="1">
        <f t="shared" si="10"/>
        <v>0</v>
      </c>
      <c r="AE27" s="1">
        <f t="shared" si="10"/>
        <v>2</v>
      </c>
      <c r="AF27" s="1">
        <f t="shared" si="10"/>
        <v>1</v>
      </c>
      <c r="AG27" s="1">
        <f t="shared" si="10"/>
        <v>2</v>
      </c>
      <c r="AH27" s="1">
        <f t="shared" si="10"/>
        <v>1</v>
      </c>
      <c r="AI27" s="1">
        <f t="shared" si="10"/>
        <v>2</v>
      </c>
      <c r="AJ27" s="1">
        <f t="shared" si="10"/>
        <v>1</v>
      </c>
      <c r="AK27" s="1">
        <f t="shared" si="10"/>
        <v>0</v>
      </c>
      <c r="AL27" s="1">
        <f t="shared" si="10"/>
        <v>0</v>
      </c>
      <c r="AM27" s="1">
        <f t="shared" si="10"/>
        <v>1</v>
      </c>
      <c r="AN27" s="1">
        <v>6</v>
      </c>
      <c r="AO27" s="1">
        <f t="shared" si="8"/>
        <v>2</v>
      </c>
      <c r="AP27" s="8"/>
      <c r="AS27" s="1">
        <v>3</v>
      </c>
      <c r="AT27" s="1" t="s">
        <v>8</v>
      </c>
      <c r="AU27" s="4">
        <f t="shared" si="11"/>
        <v>0.87878787878787878</v>
      </c>
      <c r="AW27" s="1">
        <v>1</v>
      </c>
      <c r="AX27" s="1" t="s">
        <v>14</v>
      </c>
      <c r="AY27" s="4">
        <f t="shared" si="2"/>
        <v>0.8</v>
      </c>
      <c r="BA27" s="1" t="s">
        <v>74</v>
      </c>
      <c r="BB27" s="1">
        <v>3</v>
      </c>
      <c r="BC27" s="4">
        <f>SUM(AY180:AY201)/22</f>
        <v>0.87272727272727291</v>
      </c>
      <c r="BG27" s="25"/>
      <c r="BH27" s="1" t="s">
        <v>116</v>
      </c>
      <c r="BI27" s="12">
        <f>66-SUM($BI$22:BI26)</f>
        <v>4</v>
      </c>
      <c r="BJ27" s="12">
        <f>22-SUM($BJ$22:BJ26)</f>
        <v>0</v>
      </c>
      <c r="BK27" s="12">
        <f>22-SUM($BK$22:BK26)</f>
        <v>2</v>
      </c>
      <c r="BL27" s="12">
        <f>22-SUM($BL$22:BL26)</f>
        <v>2</v>
      </c>
    </row>
    <row r="28" spans="2:64" x14ac:dyDescent="0.45">
      <c r="B28" s="1" t="s">
        <v>59</v>
      </c>
      <c r="C28" s="1" t="s">
        <v>108</v>
      </c>
      <c r="D28" s="5" t="s">
        <v>84</v>
      </c>
      <c r="E28" s="10">
        <v>0.62857142857142856</v>
      </c>
      <c r="G28" s="1" t="s">
        <v>4</v>
      </c>
      <c r="H28" s="1" t="s">
        <v>3</v>
      </c>
      <c r="I28" s="1">
        <v>3</v>
      </c>
      <c r="J28" s="1" t="s">
        <v>15</v>
      </c>
      <c r="K28" s="5">
        <v>8</v>
      </c>
      <c r="L28" s="5">
        <v>9</v>
      </c>
      <c r="M28" s="5">
        <v>3</v>
      </c>
      <c r="N28" s="1">
        <f>SUMIF(Distances!$B$4:$B$69,Results!J28,Distances!$M$4:$M$69)</f>
        <v>7</v>
      </c>
      <c r="O28" s="1">
        <f t="shared" si="3"/>
        <v>1</v>
      </c>
      <c r="P28" s="1">
        <f t="shared" si="4"/>
        <v>1</v>
      </c>
      <c r="Q28" s="1">
        <f t="shared" si="5"/>
        <v>1</v>
      </c>
      <c r="R28" s="1">
        <f t="shared" si="6"/>
        <v>1</v>
      </c>
      <c r="S28" s="8"/>
      <c r="T28" s="8"/>
      <c r="U28" s="8"/>
      <c r="V28" s="8"/>
      <c r="X28" s="1">
        <f>INDEX(Distances!$C$4:$L$69,SUMIF($Z$4:$Z$69,J28,$AA$4:$AA$69),K28)</f>
        <v>0.31</v>
      </c>
      <c r="Z28" s="1" t="s">
        <v>15</v>
      </c>
      <c r="AA28" s="1">
        <v>25</v>
      </c>
      <c r="AC28" s="1" t="s">
        <v>15</v>
      </c>
      <c r="AD28" s="1">
        <f t="shared" si="10"/>
        <v>1</v>
      </c>
      <c r="AE28" s="1">
        <f t="shared" si="10"/>
        <v>2</v>
      </c>
      <c r="AF28" s="1">
        <f t="shared" si="10"/>
        <v>1</v>
      </c>
      <c r="AG28" s="1">
        <f t="shared" si="10"/>
        <v>1</v>
      </c>
      <c r="AH28" s="1">
        <f t="shared" si="10"/>
        <v>1</v>
      </c>
      <c r="AI28" s="1">
        <f t="shared" si="10"/>
        <v>0</v>
      </c>
      <c r="AJ28" s="1">
        <f t="shared" si="10"/>
        <v>0</v>
      </c>
      <c r="AK28" s="1">
        <f t="shared" si="10"/>
        <v>2</v>
      </c>
      <c r="AL28" s="1">
        <f t="shared" si="10"/>
        <v>2</v>
      </c>
      <c r="AM28" s="1">
        <f t="shared" si="10"/>
        <v>0</v>
      </c>
      <c r="AN28" s="1">
        <v>7</v>
      </c>
      <c r="AO28" s="1">
        <f t="shared" si="8"/>
        <v>0</v>
      </c>
      <c r="AP28" s="8"/>
      <c r="AS28" s="1">
        <v>3</v>
      </c>
      <c r="AT28" s="1" t="s">
        <v>9</v>
      </c>
      <c r="AU28" s="4">
        <f t="shared" si="11"/>
        <v>0.89393939393939392</v>
      </c>
      <c r="AW28" s="1">
        <v>1</v>
      </c>
      <c r="AX28" s="1" t="s">
        <v>15</v>
      </c>
      <c r="AY28" s="4">
        <f t="shared" si="2"/>
        <v>1</v>
      </c>
      <c r="BA28" s="1" t="s">
        <v>75</v>
      </c>
      <c r="BB28" s="1" t="s">
        <v>70</v>
      </c>
      <c r="BC28" s="4">
        <f>SUM(AY246:AY267)/22</f>
        <v>0.63636363636363624</v>
      </c>
    </row>
    <row r="29" spans="2:64" x14ac:dyDescent="0.45">
      <c r="B29" s="1" t="s">
        <v>59</v>
      </c>
      <c r="C29" s="1" t="s">
        <v>3</v>
      </c>
      <c r="D29" s="5" t="s">
        <v>83</v>
      </c>
      <c r="E29" s="10">
        <v>0.6</v>
      </c>
      <c r="G29" s="1" t="s">
        <v>4</v>
      </c>
      <c r="H29" s="1" t="s">
        <v>3</v>
      </c>
      <c r="I29" s="1">
        <v>4</v>
      </c>
      <c r="J29" s="1" t="s">
        <v>16</v>
      </c>
      <c r="K29" s="5">
        <v>5</v>
      </c>
      <c r="L29" s="5">
        <v>10</v>
      </c>
      <c r="M29" s="5">
        <v>1</v>
      </c>
      <c r="N29" s="1">
        <f>SUMIF(Distances!$B$4:$B$69,Results!J29,Distances!$M$4:$M$69)</f>
        <v>5</v>
      </c>
      <c r="O29" s="1">
        <f t="shared" si="3"/>
        <v>0</v>
      </c>
      <c r="P29" s="1">
        <f t="shared" si="4"/>
        <v>1</v>
      </c>
      <c r="Q29" s="1">
        <f t="shared" si="5"/>
        <v>1</v>
      </c>
      <c r="R29" s="1">
        <f t="shared" si="6"/>
        <v>0</v>
      </c>
      <c r="S29" s="8"/>
      <c r="T29" s="8"/>
      <c r="U29" s="8"/>
      <c r="V29" s="8"/>
      <c r="X29" s="1">
        <f>INDEX(Distances!$C$4:$L$69,SUMIF($Z$4:$Z$69,J29,$AA$4:$AA$69),K29)</f>
        <v>0</v>
      </c>
      <c r="Z29" s="1" t="s">
        <v>16</v>
      </c>
      <c r="AA29" s="1">
        <v>26</v>
      </c>
      <c r="AC29" s="1" t="s">
        <v>16</v>
      </c>
      <c r="AD29" s="1">
        <f t="shared" si="10"/>
        <v>0</v>
      </c>
      <c r="AE29" s="1">
        <f t="shared" si="10"/>
        <v>2</v>
      </c>
      <c r="AF29" s="1">
        <f t="shared" si="10"/>
        <v>1</v>
      </c>
      <c r="AG29" s="1">
        <f t="shared" si="10"/>
        <v>0</v>
      </c>
      <c r="AH29" s="1">
        <f t="shared" si="10"/>
        <v>4</v>
      </c>
      <c r="AI29" s="1">
        <f t="shared" si="10"/>
        <v>0</v>
      </c>
      <c r="AJ29" s="1">
        <f t="shared" si="10"/>
        <v>0</v>
      </c>
      <c r="AK29" s="1">
        <f t="shared" si="10"/>
        <v>0</v>
      </c>
      <c r="AL29" s="1">
        <f t="shared" si="10"/>
        <v>2</v>
      </c>
      <c r="AM29" s="1">
        <f t="shared" si="10"/>
        <v>1</v>
      </c>
      <c r="AN29" s="1">
        <v>5</v>
      </c>
      <c r="AO29" s="1">
        <f t="shared" si="8"/>
        <v>4</v>
      </c>
      <c r="AP29" s="8"/>
      <c r="AS29" s="1">
        <v>3</v>
      </c>
      <c r="AT29" s="1" t="s">
        <v>10</v>
      </c>
      <c r="AU29" s="4">
        <f t="shared" si="11"/>
        <v>0.87878787878787878</v>
      </c>
      <c r="AW29" s="1">
        <v>1</v>
      </c>
      <c r="AX29" s="1" t="s">
        <v>16</v>
      </c>
      <c r="AY29" s="4">
        <f t="shared" si="2"/>
        <v>0.6</v>
      </c>
    </row>
    <row r="30" spans="2:64" x14ac:dyDescent="0.45">
      <c r="B30" s="1" t="s">
        <v>59</v>
      </c>
      <c r="C30" s="1" t="s">
        <v>5</v>
      </c>
      <c r="D30" s="5" t="s">
        <v>83</v>
      </c>
      <c r="E30" s="10">
        <v>0.92</v>
      </c>
      <c r="G30" s="1" t="s">
        <v>4</v>
      </c>
      <c r="H30" s="1" t="s">
        <v>3</v>
      </c>
      <c r="I30" s="1">
        <v>5</v>
      </c>
      <c r="J30" s="1" t="s">
        <v>17</v>
      </c>
      <c r="K30" s="5">
        <v>4</v>
      </c>
      <c r="L30" s="5">
        <v>9</v>
      </c>
      <c r="M30" s="5">
        <v>3</v>
      </c>
      <c r="N30" s="1">
        <f>SUMIF(Distances!$B$4:$B$69,Results!J30,Distances!$M$4:$M$69)</f>
        <v>10</v>
      </c>
      <c r="O30" s="1">
        <f t="shared" si="3"/>
        <v>1</v>
      </c>
      <c r="P30" s="1">
        <f t="shared" si="4"/>
        <v>1</v>
      </c>
      <c r="Q30" s="1">
        <f t="shared" si="5"/>
        <v>1</v>
      </c>
      <c r="R30" s="1">
        <f t="shared" si="6"/>
        <v>1</v>
      </c>
      <c r="S30" s="8"/>
      <c r="T30" s="8"/>
      <c r="U30" s="8"/>
      <c r="V30" s="8"/>
      <c r="X30" s="1">
        <f>INDEX(Distances!$C$4:$L$69,SUMIF($Z$4:$Z$69,J30,$AA$4:$AA$69),K30)</f>
        <v>0.87</v>
      </c>
      <c r="Z30" s="1" t="s">
        <v>17</v>
      </c>
      <c r="AA30" s="1">
        <v>27</v>
      </c>
      <c r="AC30" s="1" t="s">
        <v>17</v>
      </c>
      <c r="AD30" s="1">
        <f t="shared" si="10"/>
        <v>0</v>
      </c>
      <c r="AE30" s="1">
        <f t="shared" si="10"/>
        <v>0</v>
      </c>
      <c r="AF30" s="1">
        <f t="shared" si="10"/>
        <v>4</v>
      </c>
      <c r="AG30" s="1">
        <f t="shared" si="10"/>
        <v>3</v>
      </c>
      <c r="AH30" s="1">
        <f t="shared" si="10"/>
        <v>0</v>
      </c>
      <c r="AI30" s="1">
        <f t="shared" si="10"/>
        <v>0</v>
      </c>
      <c r="AJ30" s="1">
        <f t="shared" si="10"/>
        <v>1</v>
      </c>
      <c r="AK30" s="1">
        <f t="shared" si="10"/>
        <v>1</v>
      </c>
      <c r="AL30" s="1">
        <f t="shared" si="10"/>
        <v>0</v>
      </c>
      <c r="AM30" s="1">
        <f t="shared" si="10"/>
        <v>1</v>
      </c>
      <c r="AN30" s="1">
        <v>10</v>
      </c>
      <c r="AO30" s="1">
        <f t="shared" si="8"/>
        <v>1</v>
      </c>
      <c r="AP30" s="8"/>
      <c r="AS30" s="1">
        <v>3</v>
      </c>
      <c r="AT30" s="1" t="s">
        <v>57</v>
      </c>
      <c r="AU30" s="4">
        <f t="shared" si="11"/>
        <v>0.87878787878787878</v>
      </c>
      <c r="AW30" s="1">
        <v>1</v>
      </c>
      <c r="AX30" s="1" t="s">
        <v>17</v>
      </c>
      <c r="AY30" s="4">
        <f t="shared" si="2"/>
        <v>0.9</v>
      </c>
    </row>
    <row r="31" spans="2:64" x14ac:dyDescent="0.45">
      <c r="B31" s="1" t="s">
        <v>85</v>
      </c>
      <c r="C31" s="1" t="s">
        <v>108</v>
      </c>
      <c r="D31" s="5" t="s">
        <v>84</v>
      </c>
      <c r="E31" s="10">
        <v>0.68571428571428572</v>
      </c>
      <c r="G31" s="1" t="s">
        <v>4</v>
      </c>
      <c r="H31" s="1" t="s">
        <v>3</v>
      </c>
      <c r="I31" s="1">
        <v>6</v>
      </c>
      <c r="J31" s="1" t="s">
        <v>18</v>
      </c>
      <c r="K31" s="5">
        <v>8</v>
      </c>
      <c r="L31" s="5">
        <v>5</v>
      </c>
      <c r="M31" s="5">
        <v>9</v>
      </c>
      <c r="N31" s="1">
        <f>SUMIF(Distances!$B$4:$B$69,Results!J31,Distances!$M$4:$M$69)</f>
        <v>10</v>
      </c>
      <c r="O31" s="1">
        <f t="shared" si="3"/>
        <v>1</v>
      </c>
      <c r="P31" s="1">
        <f t="shared" si="4"/>
        <v>1</v>
      </c>
      <c r="Q31" s="1">
        <f t="shared" si="5"/>
        <v>1</v>
      </c>
      <c r="R31" s="1">
        <f t="shared" si="6"/>
        <v>1</v>
      </c>
      <c r="S31" s="8"/>
      <c r="T31" s="8"/>
      <c r="U31" s="8"/>
      <c r="V31" s="8"/>
      <c r="X31" s="1">
        <f>INDEX(Distances!$C$4:$L$69,SUMIF($Z$4:$Z$69,J31,$AA$4:$AA$69),K31)</f>
        <v>0.27</v>
      </c>
      <c r="Z31" s="1" t="s">
        <v>18</v>
      </c>
      <c r="AA31" s="1">
        <v>28</v>
      </c>
      <c r="AC31" s="1" t="s">
        <v>18</v>
      </c>
      <c r="AD31" s="1">
        <f t="shared" si="10"/>
        <v>2</v>
      </c>
      <c r="AE31" s="1">
        <f t="shared" si="10"/>
        <v>0</v>
      </c>
      <c r="AF31" s="1">
        <f t="shared" si="10"/>
        <v>1</v>
      </c>
      <c r="AG31" s="1">
        <f t="shared" si="10"/>
        <v>2</v>
      </c>
      <c r="AH31" s="1">
        <f t="shared" si="10"/>
        <v>1</v>
      </c>
      <c r="AI31" s="1">
        <f t="shared" si="10"/>
        <v>1</v>
      </c>
      <c r="AJ31" s="1">
        <f t="shared" si="10"/>
        <v>1</v>
      </c>
      <c r="AK31" s="1">
        <f t="shared" si="10"/>
        <v>1</v>
      </c>
      <c r="AL31" s="1">
        <f t="shared" si="10"/>
        <v>0</v>
      </c>
      <c r="AM31" s="1">
        <f t="shared" si="10"/>
        <v>1</v>
      </c>
      <c r="AN31" s="1">
        <v>10</v>
      </c>
      <c r="AO31" s="1">
        <f t="shared" si="8"/>
        <v>1</v>
      </c>
      <c r="AP31" s="8"/>
      <c r="AS31" s="1">
        <v>3</v>
      </c>
      <c r="AT31" s="1" t="s">
        <v>58</v>
      </c>
      <c r="AU31" s="4">
        <f t="shared" si="11"/>
        <v>0.86363636363636365</v>
      </c>
      <c r="AW31" s="1">
        <v>1</v>
      </c>
      <c r="AX31" s="1" t="s">
        <v>18</v>
      </c>
      <c r="AY31" s="4">
        <f t="shared" si="2"/>
        <v>0.9</v>
      </c>
    </row>
    <row r="32" spans="2:64" x14ac:dyDescent="0.45">
      <c r="B32" s="1" t="s">
        <v>85</v>
      </c>
      <c r="C32" s="1" t="s">
        <v>3</v>
      </c>
      <c r="D32" s="5" t="s">
        <v>84</v>
      </c>
      <c r="E32" s="10">
        <v>0.68</v>
      </c>
      <c r="G32" s="1" t="s">
        <v>4</v>
      </c>
      <c r="H32" s="1" t="s">
        <v>3</v>
      </c>
      <c r="I32" s="1">
        <v>7</v>
      </c>
      <c r="J32" s="1" t="s">
        <v>19</v>
      </c>
      <c r="K32" s="5">
        <v>7</v>
      </c>
      <c r="L32" s="5">
        <v>4</v>
      </c>
      <c r="M32" s="5">
        <v>9</v>
      </c>
      <c r="N32" s="1">
        <f>SUMIF(Distances!$B$4:$B$69,Results!J32,Distances!$M$4:$M$69)</f>
        <v>8</v>
      </c>
      <c r="O32" s="1">
        <f t="shared" si="3"/>
        <v>1</v>
      </c>
      <c r="P32" s="1">
        <f t="shared" si="4"/>
        <v>1</v>
      </c>
      <c r="Q32" s="1">
        <f t="shared" si="5"/>
        <v>1</v>
      </c>
      <c r="R32" s="1">
        <f t="shared" si="6"/>
        <v>1</v>
      </c>
      <c r="S32" s="8"/>
      <c r="T32" s="8"/>
      <c r="U32" s="8"/>
      <c r="V32" s="8"/>
      <c r="X32" s="1">
        <f>INDEX(Distances!$C$4:$L$69,SUMIF($Z$4:$Z$69,J32,$AA$4:$AA$69),K32)</f>
        <v>0.23</v>
      </c>
      <c r="Z32" s="1" t="s">
        <v>19</v>
      </c>
      <c r="AA32" s="1">
        <v>29</v>
      </c>
      <c r="AC32" s="1" t="s">
        <v>19</v>
      </c>
      <c r="AD32" s="1">
        <f t="shared" si="10"/>
        <v>1</v>
      </c>
      <c r="AE32" s="1">
        <f t="shared" si="10"/>
        <v>1</v>
      </c>
      <c r="AF32" s="1">
        <f t="shared" si="10"/>
        <v>1</v>
      </c>
      <c r="AG32" s="1">
        <f t="shared" si="10"/>
        <v>2</v>
      </c>
      <c r="AH32" s="1">
        <f t="shared" si="10"/>
        <v>2</v>
      </c>
      <c r="AI32" s="1">
        <f t="shared" si="10"/>
        <v>0</v>
      </c>
      <c r="AJ32" s="1">
        <f t="shared" si="10"/>
        <v>2</v>
      </c>
      <c r="AK32" s="1">
        <f t="shared" si="10"/>
        <v>1</v>
      </c>
      <c r="AL32" s="1">
        <f t="shared" si="10"/>
        <v>0</v>
      </c>
      <c r="AM32" s="1">
        <f t="shared" si="10"/>
        <v>0</v>
      </c>
      <c r="AN32" s="1">
        <v>8</v>
      </c>
      <c r="AO32" s="1">
        <f t="shared" si="8"/>
        <v>1</v>
      </c>
      <c r="AP32" s="8"/>
      <c r="AS32" s="1">
        <v>3</v>
      </c>
      <c r="AT32" s="1" t="s">
        <v>59</v>
      </c>
      <c r="AU32" s="4">
        <f t="shared" si="11"/>
        <v>0.90909090909090906</v>
      </c>
      <c r="AW32" s="1">
        <v>1</v>
      </c>
      <c r="AX32" s="1" t="s">
        <v>19</v>
      </c>
      <c r="AY32" s="4">
        <f t="shared" si="2"/>
        <v>0.9</v>
      </c>
    </row>
    <row r="33" spans="2:51" x14ac:dyDescent="0.45">
      <c r="B33" s="1" t="s">
        <v>85</v>
      </c>
      <c r="C33" s="1" t="s">
        <v>5</v>
      </c>
      <c r="D33" s="5" t="s">
        <v>84</v>
      </c>
      <c r="E33" s="10">
        <v>0.8</v>
      </c>
      <c r="G33" s="1" t="s">
        <v>4</v>
      </c>
      <c r="H33" s="1" t="s">
        <v>3</v>
      </c>
      <c r="I33" s="1">
        <v>8</v>
      </c>
      <c r="J33" s="1" t="s">
        <v>20</v>
      </c>
      <c r="K33" s="5">
        <v>7</v>
      </c>
      <c r="L33" s="5">
        <v>9</v>
      </c>
      <c r="M33" s="5">
        <v>4</v>
      </c>
      <c r="N33" s="1">
        <f>SUMIF(Distances!$B$4:$B$69,Results!J33,Distances!$M$4:$M$69)</f>
        <v>3</v>
      </c>
      <c r="O33" s="1">
        <f t="shared" si="3"/>
        <v>1</v>
      </c>
      <c r="P33" s="1">
        <f t="shared" si="4"/>
        <v>1</v>
      </c>
      <c r="Q33" s="1">
        <f t="shared" si="5"/>
        <v>1</v>
      </c>
      <c r="R33" s="1">
        <f t="shared" si="6"/>
        <v>1</v>
      </c>
      <c r="S33" s="8"/>
      <c r="T33" s="8"/>
      <c r="U33" s="8"/>
      <c r="V33" s="8"/>
      <c r="X33" s="1">
        <f>INDEX(Distances!$C$4:$L$69,SUMIF($Z$4:$Z$69,J33,$AA$4:$AA$69),K33)</f>
        <v>0.43</v>
      </c>
      <c r="Z33" s="1" t="s">
        <v>20</v>
      </c>
      <c r="AA33" s="1">
        <v>30</v>
      </c>
      <c r="AC33" s="1" t="s">
        <v>20</v>
      </c>
      <c r="AD33" s="1">
        <f t="shared" si="10"/>
        <v>2</v>
      </c>
      <c r="AE33" s="1">
        <f t="shared" si="10"/>
        <v>0</v>
      </c>
      <c r="AF33" s="1">
        <f t="shared" si="10"/>
        <v>0</v>
      </c>
      <c r="AG33" s="1">
        <f t="shared" si="10"/>
        <v>1</v>
      </c>
      <c r="AH33" s="1">
        <f t="shared" si="10"/>
        <v>2</v>
      </c>
      <c r="AI33" s="1">
        <f t="shared" si="10"/>
        <v>0</v>
      </c>
      <c r="AJ33" s="1">
        <f t="shared" si="10"/>
        <v>1</v>
      </c>
      <c r="AK33" s="1">
        <f t="shared" si="10"/>
        <v>1</v>
      </c>
      <c r="AL33" s="1">
        <f t="shared" si="10"/>
        <v>2</v>
      </c>
      <c r="AM33" s="1">
        <f t="shared" si="10"/>
        <v>1</v>
      </c>
      <c r="AN33" s="1">
        <v>3</v>
      </c>
      <c r="AO33" s="1">
        <f t="shared" si="8"/>
        <v>0</v>
      </c>
      <c r="AP33" s="8"/>
      <c r="AS33" s="1">
        <v>3</v>
      </c>
      <c r="AT33" s="1" t="s">
        <v>85</v>
      </c>
      <c r="AU33" s="4">
        <f t="shared" si="11"/>
        <v>0.93939393939393945</v>
      </c>
      <c r="AW33" s="1">
        <v>1</v>
      </c>
      <c r="AX33" s="1" t="s">
        <v>20</v>
      </c>
      <c r="AY33" s="4">
        <f t="shared" si="2"/>
        <v>1</v>
      </c>
    </row>
    <row r="34" spans="2:51" x14ac:dyDescent="0.45">
      <c r="G34" s="1" t="s">
        <v>4</v>
      </c>
      <c r="H34" s="1" t="s">
        <v>3</v>
      </c>
      <c r="I34" s="1">
        <v>9</v>
      </c>
      <c r="J34" s="1" t="s">
        <v>21</v>
      </c>
      <c r="K34" s="5">
        <v>9</v>
      </c>
      <c r="L34" s="5">
        <v>6</v>
      </c>
      <c r="M34" s="5">
        <v>5</v>
      </c>
      <c r="N34" s="1">
        <f>SUMIF(Distances!$B$4:$B$69,Results!J34,Distances!$M$4:$M$69)</f>
        <v>5</v>
      </c>
      <c r="O34" s="1">
        <f t="shared" si="3"/>
        <v>1</v>
      </c>
      <c r="P34" s="1">
        <f t="shared" si="4"/>
        <v>1</v>
      </c>
      <c r="Q34" s="1">
        <f t="shared" si="5"/>
        <v>0</v>
      </c>
      <c r="R34" s="1">
        <f t="shared" si="6"/>
        <v>0</v>
      </c>
      <c r="S34" s="8"/>
      <c r="T34" s="8"/>
      <c r="U34" s="8"/>
      <c r="V34" s="8"/>
      <c r="X34" s="1">
        <f>INDEX(Distances!$C$4:$L$69,SUMIF($Z$4:$Z$69,J34,$AA$4:$AA$69),K34)</f>
        <v>0.31</v>
      </c>
      <c r="Z34" s="1" t="s">
        <v>21</v>
      </c>
      <c r="AA34" s="1">
        <v>31</v>
      </c>
      <c r="AC34" s="1" t="s">
        <v>21</v>
      </c>
      <c r="AD34" s="1">
        <f t="shared" si="10"/>
        <v>1</v>
      </c>
      <c r="AE34" s="1">
        <f t="shared" si="10"/>
        <v>0</v>
      </c>
      <c r="AF34" s="1">
        <f t="shared" si="10"/>
        <v>0</v>
      </c>
      <c r="AG34" s="1">
        <f t="shared" si="10"/>
        <v>1</v>
      </c>
      <c r="AH34" s="1">
        <f t="shared" si="10"/>
        <v>3</v>
      </c>
      <c r="AI34" s="1">
        <f t="shared" si="10"/>
        <v>1</v>
      </c>
      <c r="AJ34" s="1">
        <f t="shared" si="10"/>
        <v>0</v>
      </c>
      <c r="AK34" s="1">
        <f t="shared" si="10"/>
        <v>1</v>
      </c>
      <c r="AL34" s="1">
        <f t="shared" si="10"/>
        <v>2</v>
      </c>
      <c r="AM34" s="1">
        <f t="shared" si="10"/>
        <v>1</v>
      </c>
      <c r="AN34" s="1">
        <v>5</v>
      </c>
      <c r="AO34" s="1">
        <f t="shared" si="8"/>
        <v>3</v>
      </c>
      <c r="AP34" s="8"/>
      <c r="AS34" s="1" t="s">
        <v>70</v>
      </c>
      <c r="AT34" s="1" t="s">
        <v>4</v>
      </c>
      <c r="AU34" s="4">
        <f t="shared" ref="AU34:AU43" si="13">SUMIF($G$4:$G$663,AT34,$R$4:$R$663)/66</f>
        <v>0.39393939393939392</v>
      </c>
      <c r="AW34" s="1">
        <v>1</v>
      </c>
      <c r="AX34" s="1" t="s">
        <v>21</v>
      </c>
      <c r="AY34" s="4">
        <f t="shared" si="2"/>
        <v>0.7</v>
      </c>
    </row>
    <row r="35" spans="2:51" x14ac:dyDescent="0.45">
      <c r="D35" s="13" t="s">
        <v>118</v>
      </c>
      <c r="E35" s="7">
        <f>AVERAGE(E4:E33)</f>
        <v>0.71885714285714297</v>
      </c>
      <c r="G35" s="1" t="s">
        <v>4</v>
      </c>
      <c r="H35" s="1" t="s">
        <v>3</v>
      </c>
      <c r="I35" s="1">
        <v>10</v>
      </c>
      <c r="J35" s="1" t="s">
        <v>22</v>
      </c>
      <c r="K35" s="5">
        <v>5</v>
      </c>
      <c r="L35" s="5">
        <v>2</v>
      </c>
      <c r="M35" s="5">
        <v>10</v>
      </c>
      <c r="N35" s="1">
        <f>SUMIF(Distances!$B$4:$B$69,Results!J35,Distances!$M$4:$M$69)</f>
        <v>10</v>
      </c>
      <c r="O35" s="1">
        <f t="shared" si="3"/>
        <v>1</v>
      </c>
      <c r="P35" s="1">
        <f t="shared" si="4"/>
        <v>1</v>
      </c>
      <c r="Q35" s="1">
        <f t="shared" si="5"/>
        <v>0</v>
      </c>
      <c r="R35" s="1">
        <f t="shared" si="6"/>
        <v>0</v>
      </c>
      <c r="S35" s="8"/>
      <c r="T35" s="8"/>
      <c r="U35" s="8"/>
      <c r="V35" s="8"/>
      <c r="X35" s="1">
        <f>INDEX(Distances!$C$4:$L$69,SUMIF($Z$4:$Z$69,J35,$AA$4:$AA$69),K35)</f>
        <v>0.59</v>
      </c>
      <c r="Z35" s="1" t="s">
        <v>22</v>
      </c>
      <c r="AA35" s="1">
        <v>32</v>
      </c>
      <c r="AC35" s="1" t="s">
        <v>22</v>
      </c>
      <c r="AD35" s="1">
        <f t="shared" si="10"/>
        <v>2</v>
      </c>
      <c r="AE35" s="1">
        <f t="shared" si="10"/>
        <v>1</v>
      </c>
      <c r="AF35" s="1">
        <f t="shared" si="10"/>
        <v>2</v>
      </c>
      <c r="AG35" s="1">
        <f t="shared" si="10"/>
        <v>0</v>
      </c>
      <c r="AH35" s="1">
        <f t="shared" si="10"/>
        <v>2</v>
      </c>
      <c r="AI35" s="1">
        <f t="shared" si="10"/>
        <v>0</v>
      </c>
      <c r="AJ35" s="1">
        <f t="shared" si="10"/>
        <v>0</v>
      </c>
      <c r="AK35" s="1">
        <f t="shared" si="10"/>
        <v>1</v>
      </c>
      <c r="AL35" s="1">
        <f t="shared" si="10"/>
        <v>1</v>
      </c>
      <c r="AM35" s="1">
        <f t="shared" si="10"/>
        <v>1</v>
      </c>
      <c r="AN35" s="1">
        <v>10</v>
      </c>
      <c r="AO35" s="1">
        <f t="shared" si="8"/>
        <v>1</v>
      </c>
      <c r="AP35" s="8"/>
      <c r="AS35" s="1" t="s">
        <v>70</v>
      </c>
      <c r="AT35" s="1" t="s">
        <v>6</v>
      </c>
      <c r="AU35" s="4">
        <f t="shared" si="13"/>
        <v>0.59090909090909094</v>
      </c>
      <c r="AW35" s="1">
        <v>1</v>
      </c>
      <c r="AX35" s="1" t="s">
        <v>22</v>
      </c>
      <c r="AY35" s="4">
        <f t="shared" si="2"/>
        <v>0.9</v>
      </c>
    </row>
    <row r="36" spans="2:51" x14ac:dyDescent="0.45">
      <c r="D36" s="13" t="s">
        <v>119</v>
      </c>
      <c r="E36" s="7">
        <f>SUMIF($C$4:$C$33,"Nation",$E$4:$E$33)/COUNTIF($C$4:$C$33,"Nation")</f>
        <v>0.60857142857142865</v>
      </c>
      <c r="G36" s="1" t="s">
        <v>4</v>
      </c>
      <c r="H36" s="1" t="s">
        <v>3</v>
      </c>
      <c r="I36" s="1">
        <v>11</v>
      </c>
      <c r="J36" s="1" t="s">
        <v>23</v>
      </c>
      <c r="K36" s="5">
        <v>10</v>
      </c>
      <c r="L36" s="5">
        <v>6</v>
      </c>
      <c r="M36" s="5">
        <v>7</v>
      </c>
      <c r="N36" s="1">
        <f>SUMIF(Distances!$B$4:$B$69,Results!J36,Distances!$M$4:$M$69)</f>
        <v>10</v>
      </c>
      <c r="O36" s="1">
        <f t="shared" si="3"/>
        <v>0</v>
      </c>
      <c r="P36" s="1">
        <f t="shared" si="4"/>
        <v>1</v>
      </c>
      <c r="Q36" s="1">
        <f t="shared" si="5"/>
        <v>1</v>
      </c>
      <c r="R36" s="1">
        <f t="shared" si="6"/>
        <v>0</v>
      </c>
      <c r="S36" s="8"/>
      <c r="T36" s="8"/>
      <c r="U36" s="8"/>
      <c r="V36" s="8"/>
      <c r="X36" s="1">
        <f>INDEX(Distances!$C$4:$L$69,SUMIF($Z$4:$Z$69,J36,$AA$4:$AA$69),K36)</f>
        <v>0</v>
      </c>
      <c r="Z36" s="1" t="s">
        <v>23</v>
      </c>
      <c r="AA36" s="1">
        <v>33</v>
      </c>
      <c r="AC36" s="1" t="s">
        <v>23</v>
      </c>
      <c r="AD36" s="1">
        <f t="shared" si="10"/>
        <v>1</v>
      </c>
      <c r="AE36" s="1">
        <f t="shared" si="10"/>
        <v>2</v>
      </c>
      <c r="AF36" s="1">
        <f t="shared" si="10"/>
        <v>1</v>
      </c>
      <c r="AG36" s="1">
        <f t="shared" si="10"/>
        <v>3</v>
      </c>
      <c r="AH36" s="1">
        <f t="shared" si="10"/>
        <v>2</v>
      </c>
      <c r="AI36" s="1">
        <f t="shared" si="10"/>
        <v>0</v>
      </c>
      <c r="AJ36" s="1">
        <f t="shared" si="10"/>
        <v>0</v>
      </c>
      <c r="AK36" s="1">
        <f t="shared" si="10"/>
        <v>0</v>
      </c>
      <c r="AL36" s="1">
        <f t="shared" si="10"/>
        <v>0</v>
      </c>
      <c r="AM36" s="1">
        <f t="shared" si="10"/>
        <v>1</v>
      </c>
      <c r="AN36" s="1">
        <v>10</v>
      </c>
      <c r="AO36" s="1">
        <f t="shared" si="8"/>
        <v>1</v>
      </c>
      <c r="AP36" s="8"/>
      <c r="AS36" s="1" t="s">
        <v>70</v>
      </c>
      <c r="AT36" s="1" t="s">
        <v>7</v>
      </c>
      <c r="AU36" s="4">
        <f t="shared" si="13"/>
        <v>0.45454545454545453</v>
      </c>
      <c r="AW36" s="1">
        <v>1</v>
      </c>
      <c r="AX36" s="1" t="s">
        <v>23</v>
      </c>
      <c r="AY36" s="4">
        <f t="shared" ref="AY36:AY67" si="14">SUMIF($J$4:$J$663,AX36,$O$4:$O$663)/10</f>
        <v>0.9</v>
      </c>
    </row>
    <row r="37" spans="2:51" x14ac:dyDescent="0.45">
      <c r="D37" s="13" t="s">
        <v>120</v>
      </c>
      <c r="E37" s="7">
        <f>SUMIF($C$4:$C$33,"UMLS",$E$4:$E$33)/COUNTIF($C$4:$C$33,"UMLS")</f>
        <v>0.73599999999999999</v>
      </c>
      <c r="G37" s="1" t="s">
        <v>4</v>
      </c>
      <c r="H37" s="1" t="s">
        <v>3</v>
      </c>
      <c r="I37" s="1">
        <v>12</v>
      </c>
      <c r="J37" s="1" t="s">
        <v>24</v>
      </c>
      <c r="K37" s="5">
        <v>6</v>
      </c>
      <c r="L37" s="5">
        <v>2</v>
      </c>
      <c r="M37" s="5">
        <v>8</v>
      </c>
      <c r="N37" s="1">
        <f>SUMIF(Distances!$B$4:$B$69,Results!J37,Distances!$M$4:$M$69)</f>
        <v>9</v>
      </c>
      <c r="O37" s="1">
        <f t="shared" si="3"/>
        <v>1</v>
      </c>
      <c r="P37" s="1">
        <f t="shared" si="4"/>
        <v>1</v>
      </c>
      <c r="Q37" s="1">
        <f t="shared" si="5"/>
        <v>1</v>
      </c>
      <c r="R37" s="1">
        <f t="shared" si="6"/>
        <v>1</v>
      </c>
      <c r="S37" s="8"/>
      <c r="T37" s="8"/>
      <c r="U37" s="8"/>
      <c r="V37" s="8"/>
      <c r="X37" s="1">
        <f>INDEX(Distances!$C$4:$L$69,SUMIF($Z$4:$Z$69,J37,$AA$4:$AA$69),K37)</f>
        <v>0.65</v>
      </c>
      <c r="Z37" s="1" t="s">
        <v>24</v>
      </c>
      <c r="AA37" s="1">
        <v>34</v>
      </c>
      <c r="AC37" s="1" t="s">
        <v>24</v>
      </c>
      <c r="AD37" s="1">
        <f t="shared" si="10"/>
        <v>2</v>
      </c>
      <c r="AE37" s="1">
        <f t="shared" si="10"/>
        <v>1</v>
      </c>
      <c r="AF37" s="1">
        <f t="shared" si="10"/>
        <v>2</v>
      </c>
      <c r="AG37" s="1">
        <f t="shared" si="10"/>
        <v>0</v>
      </c>
      <c r="AH37" s="1">
        <f t="shared" si="10"/>
        <v>1</v>
      </c>
      <c r="AI37" s="1">
        <f t="shared" si="10"/>
        <v>3</v>
      </c>
      <c r="AJ37" s="1">
        <f t="shared" si="10"/>
        <v>0</v>
      </c>
      <c r="AK37" s="1">
        <f t="shared" si="10"/>
        <v>0</v>
      </c>
      <c r="AL37" s="1">
        <f t="shared" si="10"/>
        <v>1</v>
      </c>
      <c r="AM37" s="1">
        <f t="shared" si="10"/>
        <v>0</v>
      </c>
      <c r="AN37" s="1">
        <v>9</v>
      </c>
      <c r="AO37" s="1">
        <f t="shared" si="8"/>
        <v>1</v>
      </c>
      <c r="AP37" s="8"/>
      <c r="AS37" s="1" t="s">
        <v>70</v>
      </c>
      <c r="AT37" s="1" t="s">
        <v>8</v>
      </c>
      <c r="AU37" s="4">
        <f t="shared" si="13"/>
        <v>0.69696969696969702</v>
      </c>
      <c r="AW37" s="1">
        <v>1</v>
      </c>
      <c r="AX37" s="1" t="s">
        <v>24</v>
      </c>
      <c r="AY37" s="4">
        <f t="shared" si="14"/>
        <v>0.9</v>
      </c>
    </row>
    <row r="38" spans="2:51" x14ac:dyDescent="0.45">
      <c r="D38" s="13" t="s">
        <v>121</v>
      </c>
      <c r="E38" s="7">
        <f>SUMIF($C$4:$C$33,"FB",$E$4:$E$33)/COUNTIF($C$4:$C$33,"FB")</f>
        <v>0.81199999999999994</v>
      </c>
      <c r="G38" s="1" t="s">
        <v>4</v>
      </c>
      <c r="H38" s="1" t="s">
        <v>3</v>
      </c>
      <c r="I38" s="1">
        <v>13</v>
      </c>
      <c r="J38" s="1" t="s">
        <v>25</v>
      </c>
      <c r="K38" s="5">
        <v>2</v>
      </c>
      <c r="L38" s="5">
        <v>9</v>
      </c>
      <c r="M38" s="5">
        <v>6</v>
      </c>
      <c r="N38" s="1">
        <f>SUMIF(Distances!$B$4:$B$69,Results!J38,Distances!$M$4:$M$69)</f>
        <v>7</v>
      </c>
      <c r="O38" s="1">
        <f t="shared" si="3"/>
        <v>1</v>
      </c>
      <c r="P38" s="1">
        <f t="shared" si="4"/>
        <v>1</v>
      </c>
      <c r="Q38" s="1">
        <f t="shared" si="5"/>
        <v>1</v>
      </c>
      <c r="R38" s="1">
        <f t="shared" si="6"/>
        <v>1</v>
      </c>
      <c r="S38" s="8"/>
      <c r="T38" s="8"/>
      <c r="U38" s="8"/>
      <c r="V38" s="8"/>
      <c r="X38" s="1">
        <f>INDEX(Distances!$C$4:$L$69,SUMIF($Z$4:$Z$69,J38,$AA$4:$AA$69),K38)</f>
        <v>0.1</v>
      </c>
      <c r="Z38" s="1" t="s">
        <v>25</v>
      </c>
      <c r="AA38" s="1">
        <v>35</v>
      </c>
      <c r="AC38" s="1" t="s">
        <v>25</v>
      </c>
      <c r="AD38" s="1">
        <f t="shared" si="10"/>
        <v>0</v>
      </c>
      <c r="AE38" s="1">
        <f t="shared" si="10"/>
        <v>3</v>
      </c>
      <c r="AF38" s="1">
        <f t="shared" si="10"/>
        <v>0</v>
      </c>
      <c r="AG38" s="1">
        <f t="shared" si="10"/>
        <v>1</v>
      </c>
      <c r="AH38" s="1">
        <f t="shared" si="10"/>
        <v>1</v>
      </c>
      <c r="AI38" s="1">
        <f t="shared" si="10"/>
        <v>1</v>
      </c>
      <c r="AJ38" s="1">
        <f t="shared" si="10"/>
        <v>1</v>
      </c>
      <c r="AK38" s="1">
        <f t="shared" si="10"/>
        <v>2</v>
      </c>
      <c r="AL38" s="1">
        <f t="shared" si="10"/>
        <v>1</v>
      </c>
      <c r="AM38" s="1">
        <f t="shared" si="10"/>
        <v>0</v>
      </c>
      <c r="AN38" s="1">
        <v>7</v>
      </c>
      <c r="AO38" s="1">
        <f t="shared" si="8"/>
        <v>1</v>
      </c>
      <c r="AP38" s="8"/>
      <c r="AS38" s="1" t="s">
        <v>70</v>
      </c>
      <c r="AT38" s="1" t="s">
        <v>9</v>
      </c>
      <c r="AU38" s="4">
        <f t="shared" si="13"/>
        <v>0.65151515151515149</v>
      </c>
      <c r="AW38" s="1">
        <v>1</v>
      </c>
      <c r="AX38" s="1" t="s">
        <v>25</v>
      </c>
      <c r="AY38" s="4">
        <f t="shared" si="14"/>
        <v>0.9</v>
      </c>
    </row>
    <row r="39" spans="2:51" x14ac:dyDescent="0.45">
      <c r="G39" s="1" t="s">
        <v>4</v>
      </c>
      <c r="H39" s="1" t="s">
        <v>3</v>
      </c>
      <c r="I39" s="1">
        <v>14</v>
      </c>
      <c r="J39" s="1" t="s">
        <v>26</v>
      </c>
      <c r="K39" s="5">
        <v>3</v>
      </c>
      <c r="L39" s="5">
        <v>10</v>
      </c>
      <c r="M39" s="5">
        <v>8</v>
      </c>
      <c r="N39" s="1">
        <f>SUMIF(Distances!$B$4:$B$69,Results!J39,Distances!$M$4:$M$69)</f>
        <v>4</v>
      </c>
      <c r="O39" s="1">
        <f t="shared" si="3"/>
        <v>1</v>
      </c>
      <c r="P39" s="1">
        <f t="shared" si="4"/>
        <v>1</v>
      </c>
      <c r="Q39" s="1">
        <f t="shared" si="5"/>
        <v>1</v>
      </c>
      <c r="R39" s="1">
        <f t="shared" si="6"/>
        <v>1</v>
      </c>
      <c r="S39" s="8"/>
      <c r="T39" s="8"/>
      <c r="U39" s="8"/>
      <c r="V39" s="8"/>
      <c r="X39" s="1">
        <f>INDEX(Distances!$C$4:$L$69,SUMIF($Z$4:$Z$69,J39,$AA$4:$AA$69),K39)</f>
        <v>0.25</v>
      </c>
      <c r="Z39" s="1" t="s">
        <v>26</v>
      </c>
      <c r="AA39" s="1">
        <v>36</v>
      </c>
      <c r="AC39" s="1" t="s">
        <v>26</v>
      </c>
      <c r="AD39" s="1">
        <f t="shared" si="10"/>
        <v>1</v>
      </c>
      <c r="AE39" s="1">
        <f t="shared" si="10"/>
        <v>1</v>
      </c>
      <c r="AF39" s="1">
        <f t="shared" si="10"/>
        <v>6</v>
      </c>
      <c r="AG39" s="1">
        <f t="shared" si="10"/>
        <v>0</v>
      </c>
      <c r="AH39" s="1">
        <f t="shared" si="10"/>
        <v>0</v>
      </c>
      <c r="AI39" s="1">
        <f t="shared" si="10"/>
        <v>0</v>
      </c>
      <c r="AJ39" s="1">
        <f t="shared" si="10"/>
        <v>1</v>
      </c>
      <c r="AK39" s="1">
        <f t="shared" si="10"/>
        <v>0</v>
      </c>
      <c r="AL39" s="1">
        <f t="shared" si="10"/>
        <v>0</v>
      </c>
      <c r="AM39" s="1">
        <f t="shared" si="10"/>
        <v>1</v>
      </c>
      <c r="AN39" s="1">
        <v>4</v>
      </c>
      <c r="AO39" s="1">
        <f t="shared" si="8"/>
        <v>0</v>
      </c>
      <c r="AP39" s="8"/>
      <c r="AS39" s="1" t="s">
        <v>70</v>
      </c>
      <c r="AT39" s="1" t="s">
        <v>10</v>
      </c>
      <c r="AU39" s="4">
        <f t="shared" si="13"/>
        <v>0.66666666666666663</v>
      </c>
      <c r="AW39" s="1">
        <v>1</v>
      </c>
      <c r="AX39" s="1" t="s">
        <v>26</v>
      </c>
      <c r="AY39" s="4">
        <f t="shared" si="14"/>
        <v>1</v>
      </c>
    </row>
    <row r="40" spans="2:51" x14ac:dyDescent="0.45">
      <c r="G40" s="1" t="s">
        <v>4</v>
      </c>
      <c r="H40" s="1" t="s">
        <v>3</v>
      </c>
      <c r="I40" s="1">
        <v>15</v>
      </c>
      <c r="J40" s="1" t="s">
        <v>27</v>
      </c>
      <c r="K40" s="5">
        <v>9</v>
      </c>
      <c r="L40" s="5">
        <v>4</v>
      </c>
      <c r="M40" s="5">
        <v>1</v>
      </c>
      <c r="N40" s="1">
        <f>SUMIF(Distances!$B$4:$B$69,Results!J40,Distances!$M$4:$M$69)</f>
        <v>6</v>
      </c>
      <c r="O40" s="1">
        <f t="shared" si="3"/>
        <v>1</v>
      </c>
      <c r="P40" s="1">
        <f t="shared" si="4"/>
        <v>1</v>
      </c>
      <c r="Q40" s="1">
        <f t="shared" si="5"/>
        <v>1</v>
      </c>
      <c r="R40" s="1">
        <f t="shared" si="6"/>
        <v>1</v>
      </c>
      <c r="S40" s="8"/>
      <c r="T40" s="8"/>
      <c r="U40" s="8"/>
      <c r="V40" s="8"/>
      <c r="X40" s="1">
        <f>INDEX(Distances!$C$4:$L$69,SUMIF($Z$4:$Z$69,J40,$AA$4:$AA$69),K40)</f>
        <v>0.09</v>
      </c>
      <c r="Z40" s="1" t="s">
        <v>27</v>
      </c>
      <c r="AA40" s="1">
        <v>37</v>
      </c>
      <c r="AC40" s="1" t="s">
        <v>27</v>
      </c>
      <c r="AD40" s="1">
        <f t="shared" si="10"/>
        <v>1</v>
      </c>
      <c r="AE40" s="1">
        <f t="shared" si="10"/>
        <v>2</v>
      </c>
      <c r="AF40" s="1">
        <f t="shared" si="10"/>
        <v>2</v>
      </c>
      <c r="AG40" s="1">
        <f t="shared" si="10"/>
        <v>1</v>
      </c>
      <c r="AH40" s="1">
        <f t="shared" si="10"/>
        <v>0</v>
      </c>
      <c r="AI40" s="1">
        <f t="shared" si="10"/>
        <v>1</v>
      </c>
      <c r="AJ40" s="1">
        <f t="shared" si="10"/>
        <v>1</v>
      </c>
      <c r="AK40" s="1">
        <f t="shared" si="10"/>
        <v>0</v>
      </c>
      <c r="AL40" s="1">
        <f t="shared" si="10"/>
        <v>2</v>
      </c>
      <c r="AM40" s="1">
        <f t="shared" si="10"/>
        <v>0</v>
      </c>
      <c r="AN40" s="1">
        <v>6</v>
      </c>
      <c r="AO40" s="1">
        <f t="shared" si="8"/>
        <v>1</v>
      </c>
      <c r="AP40" s="8"/>
      <c r="AS40" s="1" t="s">
        <v>70</v>
      </c>
      <c r="AT40" s="1" t="s">
        <v>57</v>
      </c>
      <c r="AU40" s="4">
        <f t="shared" si="13"/>
        <v>0.63636363636363635</v>
      </c>
      <c r="AW40" s="1">
        <v>1</v>
      </c>
      <c r="AX40" s="1" t="s">
        <v>27</v>
      </c>
      <c r="AY40" s="4">
        <f t="shared" si="14"/>
        <v>0.9</v>
      </c>
    </row>
    <row r="41" spans="2:51" x14ac:dyDescent="0.45">
      <c r="G41" s="1" t="s">
        <v>4</v>
      </c>
      <c r="H41" s="1" t="s">
        <v>3</v>
      </c>
      <c r="I41" s="1">
        <v>16</v>
      </c>
      <c r="J41" s="1" t="s">
        <v>28</v>
      </c>
      <c r="K41" s="5">
        <v>10</v>
      </c>
      <c r="L41" s="5">
        <v>6</v>
      </c>
      <c r="M41" s="5">
        <v>3</v>
      </c>
      <c r="N41" s="1">
        <f>SUMIF(Distances!$B$4:$B$69,Results!J41,Distances!$M$4:$M$69)</f>
        <v>10</v>
      </c>
      <c r="O41" s="1">
        <f t="shared" si="3"/>
        <v>0</v>
      </c>
      <c r="P41" s="1">
        <f t="shared" si="4"/>
        <v>1</v>
      </c>
      <c r="Q41" s="1">
        <f t="shared" si="5"/>
        <v>1</v>
      </c>
      <c r="R41" s="1">
        <f t="shared" si="6"/>
        <v>0</v>
      </c>
      <c r="S41" s="8"/>
      <c r="T41" s="8"/>
      <c r="U41" s="8"/>
      <c r="V41" s="8"/>
      <c r="X41" s="1">
        <f>INDEX(Distances!$C$4:$L$69,SUMIF($Z$4:$Z$69,J41,$AA$4:$AA$69),K41)</f>
        <v>0</v>
      </c>
      <c r="Z41" s="1" t="s">
        <v>28</v>
      </c>
      <c r="AA41" s="1">
        <v>38</v>
      </c>
      <c r="AC41" s="1" t="s">
        <v>28</v>
      </c>
      <c r="AD41" s="1">
        <f t="shared" si="10"/>
        <v>1</v>
      </c>
      <c r="AE41" s="1">
        <f t="shared" si="10"/>
        <v>0</v>
      </c>
      <c r="AF41" s="1">
        <f t="shared" si="10"/>
        <v>1</v>
      </c>
      <c r="AG41" s="1">
        <f t="shared" si="10"/>
        <v>0</v>
      </c>
      <c r="AH41" s="1">
        <f t="shared" si="10"/>
        <v>1</v>
      </c>
      <c r="AI41" s="1">
        <f t="shared" si="10"/>
        <v>1</v>
      </c>
      <c r="AJ41" s="1">
        <f t="shared" si="10"/>
        <v>2</v>
      </c>
      <c r="AK41" s="1">
        <f t="shared" si="10"/>
        <v>0</v>
      </c>
      <c r="AL41" s="1">
        <f t="shared" si="10"/>
        <v>1</v>
      </c>
      <c r="AM41" s="1">
        <f t="shared" si="10"/>
        <v>3</v>
      </c>
      <c r="AN41" s="1">
        <v>10</v>
      </c>
      <c r="AO41" s="1">
        <f t="shared" si="8"/>
        <v>3</v>
      </c>
      <c r="AP41" s="8"/>
      <c r="AS41" s="1" t="s">
        <v>70</v>
      </c>
      <c r="AT41" s="1" t="s">
        <v>58</v>
      </c>
      <c r="AU41" s="4">
        <f t="shared" si="13"/>
        <v>0.69696969696969702</v>
      </c>
      <c r="AW41" s="1">
        <v>1</v>
      </c>
      <c r="AX41" s="1" t="s">
        <v>28</v>
      </c>
      <c r="AY41" s="4">
        <f t="shared" si="14"/>
        <v>0.7</v>
      </c>
    </row>
    <row r="42" spans="2:51" x14ac:dyDescent="0.45">
      <c r="G42" s="1" t="s">
        <v>4</v>
      </c>
      <c r="H42" s="1" t="s">
        <v>3</v>
      </c>
      <c r="I42" s="1">
        <v>17</v>
      </c>
      <c r="J42" s="1" t="s">
        <v>29</v>
      </c>
      <c r="K42" s="5">
        <v>4</v>
      </c>
      <c r="L42" s="5">
        <v>6</v>
      </c>
      <c r="M42" s="5">
        <v>7</v>
      </c>
      <c r="N42" s="1">
        <f>SUMIF(Distances!$B$4:$B$69,Results!J42,Distances!$M$4:$M$69)</f>
        <v>6</v>
      </c>
      <c r="O42" s="1">
        <f t="shared" si="3"/>
        <v>1</v>
      </c>
      <c r="P42" s="1">
        <f t="shared" si="4"/>
        <v>0</v>
      </c>
      <c r="Q42" s="1">
        <f t="shared" si="5"/>
        <v>1</v>
      </c>
      <c r="R42" s="1">
        <f t="shared" si="6"/>
        <v>0</v>
      </c>
      <c r="S42" s="8"/>
      <c r="T42" s="8"/>
      <c r="U42" s="8"/>
      <c r="V42" s="8"/>
      <c r="X42" s="1">
        <f>INDEX(Distances!$C$4:$L$69,SUMIF($Z$4:$Z$69,J42,$AA$4:$AA$69),K42)</f>
        <v>0.46</v>
      </c>
      <c r="Z42" s="1" t="s">
        <v>29</v>
      </c>
      <c r="AA42" s="1">
        <v>39</v>
      </c>
      <c r="AC42" s="1" t="s">
        <v>29</v>
      </c>
      <c r="AD42" s="1">
        <f t="shared" si="10"/>
        <v>3</v>
      </c>
      <c r="AE42" s="1">
        <f t="shared" si="10"/>
        <v>0</v>
      </c>
      <c r="AF42" s="1">
        <f t="shared" si="10"/>
        <v>0</v>
      </c>
      <c r="AG42" s="1">
        <f t="shared" si="10"/>
        <v>1</v>
      </c>
      <c r="AH42" s="1">
        <f t="shared" si="10"/>
        <v>1</v>
      </c>
      <c r="AI42" s="1">
        <f t="shared" si="10"/>
        <v>1</v>
      </c>
      <c r="AJ42" s="1">
        <f t="shared" si="10"/>
        <v>3</v>
      </c>
      <c r="AK42" s="1">
        <f t="shared" si="10"/>
        <v>1</v>
      </c>
      <c r="AL42" s="1">
        <f t="shared" si="10"/>
        <v>0</v>
      </c>
      <c r="AM42" s="1">
        <f t="shared" si="10"/>
        <v>0</v>
      </c>
      <c r="AN42" s="1">
        <v>6</v>
      </c>
      <c r="AO42" s="1">
        <f t="shared" si="8"/>
        <v>1</v>
      </c>
      <c r="AP42" s="8"/>
      <c r="AS42" s="1" t="s">
        <v>70</v>
      </c>
      <c r="AT42" s="1" t="s">
        <v>59</v>
      </c>
      <c r="AU42" s="4">
        <f t="shared" si="13"/>
        <v>0.77272727272727271</v>
      </c>
      <c r="AW42" s="1">
        <v>1</v>
      </c>
      <c r="AX42" s="1" t="s">
        <v>29</v>
      </c>
      <c r="AY42" s="4">
        <f t="shared" si="14"/>
        <v>0.9</v>
      </c>
    </row>
    <row r="43" spans="2:51" x14ac:dyDescent="0.45">
      <c r="G43" s="1" t="s">
        <v>4</v>
      </c>
      <c r="H43" s="1" t="s">
        <v>3</v>
      </c>
      <c r="I43" s="1">
        <v>18</v>
      </c>
      <c r="J43" s="1" t="s">
        <v>30</v>
      </c>
      <c r="K43" s="5">
        <v>7</v>
      </c>
      <c r="L43" s="5">
        <v>9</v>
      </c>
      <c r="M43" s="5">
        <v>4</v>
      </c>
      <c r="N43" s="1">
        <f>SUMIF(Distances!$B$4:$B$69,Results!J43,Distances!$M$4:$M$69)</f>
        <v>10</v>
      </c>
      <c r="O43" s="1">
        <f t="shared" si="3"/>
        <v>1</v>
      </c>
      <c r="P43" s="1">
        <f t="shared" si="4"/>
        <v>1</v>
      </c>
      <c r="Q43" s="1">
        <f t="shared" si="5"/>
        <v>1</v>
      </c>
      <c r="R43" s="1">
        <f t="shared" si="6"/>
        <v>1</v>
      </c>
      <c r="S43" s="8"/>
      <c r="T43" s="8"/>
      <c r="U43" s="8"/>
      <c r="V43" s="8"/>
      <c r="X43" s="1">
        <f>INDEX(Distances!$C$4:$L$69,SUMIF($Z$4:$Z$69,J43,$AA$4:$AA$69),K43)</f>
        <v>0.1</v>
      </c>
      <c r="Z43" s="1" t="s">
        <v>30</v>
      </c>
      <c r="AA43" s="1">
        <v>40</v>
      </c>
      <c r="AC43" s="1" t="s">
        <v>30</v>
      </c>
      <c r="AD43" s="1">
        <f t="shared" si="10"/>
        <v>1</v>
      </c>
      <c r="AE43" s="1">
        <f t="shared" si="10"/>
        <v>0</v>
      </c>
      <c r="AF43" s="1">
        <f t="shared" si="10"/>
        <v>1</v>
      </c>
      <c r="AG43" s="1">
        <f t="shared" si="10"/>
        <v>1</v>
      </c>
      <c r="AH43" s="1">
        <f t="shared" si="10"/>
        <v>1</v>
      </c>
      <c r="AI43" s="1">
        <f t="shared" si="10"/>
        <v>2</v>
      </c>
      <c r="AJ43" s="1">
        <f t="shared" si="10"/>
        <v>1</v>
      </c>
      <c r="AK43" s="1">
        <f t="shared" si="10"/>
        <v>1</v>
      </c>
      <c r="AL43" s="1">
        <f t="shared" si="10"/>
        <v>0</v>
      </c>
      <c r="AM43" s="1">
        <f t="shared" si="10"/>
        <v>2</v>
      </c>
      <c r="AN43" s="1">
        <v>10</v>
      </c>
      <c r="AO43" s="1">
        <f t="shared" si="8"/>
        <v>2</v>
      </c>
      <c r="AP43" s="8"/>
      <c r="AS43" s="1" t="s">
        <v>70</v>
      </c>
      <c r="AT43" s="1" t="s">
        <v>85</v>
      </c>
      <c r="AU43" s="4">
        <f t="shared" si="13"/>
        <v>0.71212121212121215</v>
      </c>
      <c r="AW43" s="1">
        <v>1</v>
      </c>
      <c r="AX43" s="1" t="s">
        <v>30</v>
      </c>
      <c r="AY43" s="4">
        <f t="shared" si="14"/>
        <v>0.8</v>
      </c>
    </row>
    <row r="44" spans="2:51" x14ac:dyDescent="0.45">
      <c r="G44" s="1" t="s">
        <v>4</v>
      </c>
      <c r="H44" s="1" t="s">
        <v>3</v>
      </c>
      <c r="I44" s="1">
        <v>19</v>
      </c>
      <c r="J44" s="1" t="s">
        <v>31</v>
      </c>
      <c r="K44" s="5">
        <v>7</v>
      </c>
      <c r="L44" s="5">
        <v>5</v>
      </c>
      <c r="M44" s="5">
        <v>10</v>
      </c>
      <c r="N44" s="1">
        <f>SUMIF(Distances!$B$4:$B$69,Results!J44,Distances!$M$4:$M$69)</f>
        <v>8</v>
      </c>
      <c r="O44" s="1">
        <f t="shared" si="3"/>
        <v>1</v>
      </c>
      <c r="P44" s="1">
        <f t="shared" si="4"/>
        <v>1</v>
      </c>
      <c r="Q44" s="1">
        <f t="shared" si="5"/>
        <v>1</v>
      </c>
      <c r="R44" s="1">
        <f t="shared" si="6"/>
        <v>1</v>
      </c>
      <c r="S44" s="8"/>
      <c r="T44" s="8"/>
      <c r="U44" s="8"/>
      <c r="V44" s="8"/>
      <c r="X44" s="1">
        <f>INDEX(Distances!$C$4:$L$69,SUMIF($Z$4:$Z$69,J44,$AA$4:$AA$69),K44)</f>
        <v>0.72</v>
      </c>
      <c r="Z44" s="1" t="s">
        <v>31</v>
      </c>
      <c r="AA44" s="1">
        <v>41</v>
      </c>
      <c r="AC44" s="1" t="s">
        <v>31</v>
      </c>
      <c r="AD44" s="1">
        <f t="shared" si="10"/>
        <v>0</v>
      </c>
      <c r="AE44" s="1">
        <f t="shared" si="10"/>
        <v>2</v>
      </c>
      <c r="AF44" s="1">
        <f t="shared" si="10"/>
        <v>1</v>
      </c>
      <c r="AG44" s="1">
        <f t="shared" si="10"/>
        <v>1</v>
      </c>
      <c r="AH44" s="1">
        <f t="shared" si="10"/>
        <v>0</v>
      </c>
      <c r="AI44" s="1">
        <f t="shared" si="10"/>
        <v>2</v>
      </c>
      <c r="AJ44" s="1">
        <f t="shared" si="10"/>
        <v>2</v>
      </c>
      <c r="AK44" s="1">
        <f t="shared" si="10"/>
        <v>2</v>
      </c>
      <c r="AL44" s="1">
        <f t="shared" si="10"/>
        <v>0</v>
      </c>
      <c r="AM44" s="1">
        <f t="shared" si="10"/>
        <v>0</v>
      </c>
      <c r="AN44" s="1">
        <v>8</v>
      </c>
      <c r="AO44" s="1">
        <f t="shared" si="8"/>
        <v>2</v>
      </c>
      <c r="AP44" s="8"/>
      <c r="AW44" s="1">
        <v>1</v>
      </c>
      <c r="AX44" s="1" t="s">
        <v>31</v>
      </c>
      <c r="AY44" s="4">
        <f t="shared" si="14"/>
        <v>0.8</v>
      </c>
    </row>
    <row r="45" spans="2:51" x14ac:dyDescent="0.45">
      <c r="G45" s="1" t="s">
        <v>4</v>
      </c>
      <c r="H45" s="1" t="s">
        <v>3</v>
      </c>
      <c r="I45" s="1">
        <v>20</v>
      </c>
      <c r="J45" s="1" t="s">
        <v>32</v>
      </c>
      <c r="K45" s="5">
        <v>7</v>
      </c>
      <c r="L45" s="5">
        <v>3</v>
      </c>
      <c r="M45" s="5">
        <v>6</v>
      </c>
      <c r="N45" s="1">
        <f>SUMIF(Distances!$B$4:$B$69,Results!J45,Distances!$M$4:$M$69)</f>
        <v>6</v>
      </c>
      <c r="O45" s="1">
        <f t="shared" si="3"/>
        <v>1</v>
      </c>
      <c r="P45" s="1">
        <f t="shared" si="4"/>
        <v>1</v>
      </c>
      <c r="Q45" s="1">
        <f t="shared" si="5"/>
        <v>0</v>
      </c>
      <c r="R45" s="1">
        <f t="shared" si="6"/>
        <v>0</v>
      </c>
      <c r="S45" s="8"/>
      <c r="T45" s="8"/>
      <c r="U45" s="8"/>
      <c r="V45" s="8"/>
      <c r="X45" s="1">
        <f>INDEX(Distances!$C$4:$L$69,SUMIF($Z$4:$Z$69,J45,$AA$4:$AA$69),K45)</f>
        <v>0.11</v>
      </c>
      <c r="Z45" s="1" t="s">
        <v>32</v>
      </c>
      <c r="AA45" s="1">
        <v>42</v>
      </c>
      <c r="AC45" s="1" t="s">
        <v>32</v>
      </c>
      <c r="AD45" s="1">
        <f t="shared" si="10"/>
        <v>2</v>
      </c>
      <c r="AE45" s="1">
        <f t="shared" si="10"/>
        <v>1</v>
      </c>
      <c r="AF45" s="1">
        <f t="shared" si="10"/>
        <v>0</v>
      </c>
      <c r="AG45" s="1">
        <f t="shared" si="10"/>
        <v>2</v>
      </c>
      <c r="AH45" s="1">
        <f t="shared" si="10"/>
        <v>2</v>
      </c>
      <c r="AI45" s="1">
        <f t="shared" si="10"/>
        <v>0</v>
      </c>
      <c r="AJ45" s="1">
        <f t="shared" si="10"/>
        <v>2</v>
      </c>
      <c r="AK45" s="1">
        <f t="shared" si="10"/>
        <v>0</v>
      </c>
      <c r="AL45" s="1">
        <f t="shared" si="10"/>
        <v>1</v>
      </c>
      <c r="AM45" s="1">
        <f t="shared" si="10"/>
        <v>0</v>
      </c>
      <c r="AN45" s="1">
        <v>6</v>
      </c>
      <c r="AO45" s="1">
        <f t="shared" si="8"/>
        <v>0</v>
      </c>
      <c r="AP45" s="8"/>
      <c r="AW45" s="1">
        <v>1</v>
      </c>
      <c r="AX45" s="1" t="s">
        <v>32</v>
      </c>
      <c r="AY45" s="4">
        <f t="shared" si="14"/>
        <v>1</v>
      </c>
    </row>
    <row r="46" spans="2:51" x14ac:dyDescent="0.45">
      <c r="G46" s="1" t="s">
        <v>4</v>
      </c>
      <c r="H46" s="1" t="s">
        <v>3</v>
      </c>
      <c r="I46" s="1">
        <v>21</v>
      </c>
      <c r="J46" s="1" t="s">
        <v>33</v>
      </c>
      <c r="K46" s="5">
        <v>6</v>
      </c>
      <c r="L46" s="5">
        <v>9</v>
      </c>
      <c r="M46" s="5">
        <v>10</v>
      </c>
      <c r="N46" s="1">
        <f>SUMIF(Distances!$B$4:$B$69,Results!J46,Distances!$M$4:$M$69)</f>
        <v>9</v>
      </c>
      <c r="O46" s="1">
        <f t="shared" si="3"/>
        <v>1</v>
      </c>
      <c r="P46" s="1">
        <f t="shared" si="4"/>
        <v>0</v>
      </c>
      <c r="Q46" s="1">
        <f t="shared" si="5"/>
        <v>1</v>
      </c>
      <c r="R46" s="1">
        <f t="shared" si="6"/>
        <v>0</v>
      </c>
      <c r="S46" s="26" t="s">
        <v>80</v>
      </c>
      <c r="T46" s="26"/>
      <c r="U46" s="26"/>
      <c r="V46" s="26"/>
      <c r="X46" s="1">
        <f>INDEX(Distances!$C$4:$L$69,SUMIF($Z$4:$Z$69,J46,$AA$4:$AA$69),K46)</f>
        <v>0.27</v>
      </c>
      <c r="Z46" s="1" t="s">
        <v>33</v>
      </c>
      <c r="AA46" s="1">
        <v>43</v>
      </c>
      <c r="AC46" s="1" t="s">
        <v>33</v>
      </c>
      <c r="AD46" s="1">
        <f t="shared" si="10"/>
        <v>1</v>
      </c>
      <c r="AE46" s="1">
        <f t="shared" si="10"/>
        <v>0</v>
      </c>
      <c r="AF46" s="1">
        <f t="shared" si="10"/>
        <v>4</v>
      </c>
      <c r="AG46" s="1">
        <f t="shared" si="10"/>
        <v>1</v>
      </c>
      <c r="AH46" s="1">
        <f t="shared" si="10"/>
        <v>1</v>
      </c>
      <c r="AI46" s="1">
        <f t="shared" ref="AE46:AM69" si="15">COUNTIFS($J$4:$J$663,$AC46,$K$4:$K$663,AI$3)</f>
        <v>1</v>
      </c>
      <c r="AJ46" s="1">
        <f t="shared" si="15"/>
        <v>1</v>
      </c>
      <c r="AK46" s="1">
        <f t="shared" si="15"/>
        <v>0</v>
      </c>
      <c r="AL46" s="1">
        <f t="shared" si="15"/>
        <v>0</v>
      </c>
      <c r="AM46" s="1">
        <f t="shared" si="15"/>
        <v>1</v>
      </c>
      <c r="AN46" s="1">
        <v>9</v>
      </c>
      <c r="AO46" s="1">
        <f t="shared" si="8"/>
        <v>0</v>
      </c>
      <c r="AP46" s="8"/>
      <c r="AW46" s="1">
        <v>1</v>
      </c>
      <c r="AX46" s="1" t="s">
        <v>33</v>
      </c>
      <c r="AY46" s="4">
        <f t="shared" si="14"/>
        <v>1</v>
      </c>
    </row>
    <row r="47" spans="2:51" x14ac:dyDescent="0.45">
      <c r="G47" s="1" t="s">
        <v>4</v>
      </c>
      <c r="H47" s="1" t="s">
        <v>3</v>
      </c>
      <c r="I47" s="1">
        <v>22</v>
      </c>
      <c r="J47" s="1" t="s">
        <v>34</v>
      </c>
      <c r="K47" s="5">
        <v>2</v>
      </c>
      <c r="L47" s="5">
        <v>8</v>
      </c>
      <c r="M47" s="5">
        <v>5</v>
      </c>
      <c r="N47" s="1">
        <f>SUMIF(Distances!$B$4:$B$69,Results!J47,Distances!$M$4:$M$69)</f>
        <v>5</v>
      </c>
      <c r="O47" s="1">
        <f t="shared" si="3"/>
        <v>1</v>
      </c>
      <c r="P47" s="1">
        <f t="shared" si="4"/>
        <v>1</v>
      </c>
      <c r="Q47" s="1">
        <f t="shared" si="5"/>
        <v>0</v>
      </c>
      <c r="R47" s="1">
        <f t="shared" si="6"/>
        <v>0</v>
      </c>
      <c r="S47" s="9">
        <f>AVERAGE(O26:O47)</f>
        <v>0.86363636363636365</v>
      </c>
      <c r="T47" s="9">
        <f>AVERAGE(P26:P47)</f>
        <v>0.86363636363636365</v>
      </c>
      <c r="U47" s="9">
        <f t="shared" ref="U47" si="16">AVERAGE(Q26:Q47)</f>
        <v>0.81818181818181823</v>
      </c>
      <c r="V47" s="9">
        <f t="shared" ref="V47" si="17">AVERAGE(R26:R47)</f>
        <v>0.54545454545454541</v>
      </c>
      <c r="X47" s="1">
        <f>INDEX(Distances!$C$4:$L$69,SUMIF($Z$4:$Z$69,J47,$AA$4:$AA$69),K47)</f>
        <v>0.08</v>
      </c>
      <c r="Z47" s="1" t="s">
        <v>34</v>
      </c>
      <c r="AA47" s="1">
        <v>44</v>
      </c>
      <c r="AC47" s="1" t="s">
        <v>34</v>
      </c>
      <c r="AD47" s="1">
        <f t="shared" ref="AD47:AD69" si="18">COUNTIFS($J$4:$J$663,$AC47,$K$4:$K$663,AD$3)</f>
        <v>0</v>
      </c>
      <c r="AE47" s="1">
        <f t="shared" si="15"/>
        <v>2</v>
      </c>
      <c r="AF47" s="1">
        <f t="shared" si="15"/>
        <v>0</v>
      </c>
      <c r="AG47" s="1">
        <f t="shared" si="15"/>
        <v>2</v>
      </c>
      <c r="AH47" s="1">
        <f t="shared" si="15"/>
        <v>1</v>
      </c>
      <c r="AI47" s="1">
        <f t="shared" si="15"/>
        <v>1</v>
      </c>
      <c r="AJ47" s="1">
        <f t="shared" si="15"/>
        <v>1</v>
      </c>
      <c r="AK47" s="1">
        <f t="shared" si="15"/>
        <v>1</v>
      </c>
      <c r="AL47" s="1">
        <f t="shared" si="15"/>
        <v>1</v>
      </c>
      <c r="AM47" s="1">
        <f t="shared" si="15"/>
        <v>1</v>
      </c>
      <c r="AN47" s="1">
        <v>5</v>
      </c>
      <c r="AO47" s="1">
        <f t="shared" si="8"/>
        <v>1</v>
      </c>
      <c r="AP47" s="8"/>
      <c r="AW47" s="1">
        <v>1</v>
      </c>
      <c r="AX47" s="1" t="s">
        <v>34</v>
      </c>
      <c r="AY47" s="4">
        <f t="shared" si="14"/>
        <v>0.9</v>
      </c>
    </row>
    <row r="48" spans="2:51" x14ac:dyDescent="0.45">
      <c r="G48" s="1" t="s">
        <v>4</v>
      </c>
      <c r="H48" s="1" t="s">
        <v>5</v>
      </c>
      <c r="I48" s="1">
        <v>1</v>
      </c>
      <c r="J48" s="1" t="s">
        <v>35</v>
      </c>
      <c r="K48" s="5">
        <v>8</v>
      </c>
      <c r="L48" s="5">
        <v>4</v>
      </c>
      <c r="M48" s="5">
        <v>6</v>
      </c>
      <c r="N48" s="1">
        <f>SUMIF(Distances!$B$4:$B$69,Results!J48,Distances!$M$4:$M$69)</f>
        <v>8</v>
      </c>
      <c r="O48" s="1">
        <f t="shared" si="3"/>
        <v>0</v>
      </c>
      <c r="P48" s="1">
        <f t="shared" si="4"/>
        <v>1</v>
      </c>
      <c r="Q48" s="1">
        <f t="shared" si="5"/>
        <v>1</v>
      </c>
      <c r="R48" s="1">
        <f t="shared" si="6"/>
        <v>0</v>
      </c>
      <c r="S48" s="8"/>
      <c r="T48" s="8"/>
      <c r="U48" s="8"/>
      <c r="V48" s="8"/>
      <c r="X48" s="1">
        <f>INDEX(Distances!$C$4:$L$69,SUMIF($Z$4:$Z$69,J48,$AA$4:$AA$69),K48)</f>
        <v>0</v>
      </c>
      <c r="Z48" s="1" t="s">
        <v>35</v>
      </c>
      <c r="AA48" s="1">
        <v>45</v>
      </c>
      <c r="AC48" s="1" t="s">
        <v>35</v>
      </c>
      <c r="AD48" s="1">
        <f t="shared" si="18"/>
        <v>1</v>
      </c>
      <c r="AE48" s="1">
        <f t="shared" si="15"/>
        <v>1</v>
      </c>
      <c r="AF48" s="1">
        <f t="shared" si="15"/>
        <v>1</v>
      </c>
      <c r="AG48" s="1">
        <f t="shared" si="15"/>
        <v>1</v>
      </c>
      <c r="AH48" s="1">
        <f t="shared" si="15"/>
        <v>0</v>
      </c>
      <c r="AI48" s="1">
        <f t="shared" si="15"/>
        <v>1</v>
      </c>
      <c r="AJ48" s="1">
        <f t="shared" si="15"/>
        <v>2</v>
      </c>
      <c r="AK48" s="1">
        <f t="shared" si="15"/>
        <v>2</v>
      </c>
      <c r="AL48" s="1">
        <f t="shared" si="15"/>
        <v>0</v>
      </c>
      <c r="AM48" s="1">
        <f t="shared" si="15"/>
        <v>1</v>
      </c>
      <c r="AN48" s="1">
        <v>8</v>
      </c>
      <c r="AO48" s="1">
        <f t="shared" si="8"/>
        <v>2</v>
      </c>
      <c r="AP48" s="8"/>
      <c r="AW48" s="1">
        <v>1</v>
      </c>
      <c r="AX48" s="1" t="s">
        <v>35</v>
      </c>
      <c r="AY48" s="4">
        <f t="shared" si="14"/>
        <v>0.8</v>
      </c>
    </row>
    <row r="49" spans="7:51" x14ac:dyDescent="0.45">
      <c r="G49" s="1" t="s">
        <v>4</v>
      </c>
      <c r="H49" s="1" t="s">
        <v>5</v>
      </c>
      <c r="I49" s="1">
        <v>2</v>
      </c>
      <c r="J49" s="1" t="s">
        <v>36</v>
      </c>
      <c r="K49" s="5">
        <v>4</v>
      </c>
      <c r="L49" s="5">
        <v>2</v>
      </c>
      <c r="M49" s="5">
        <v>3</v>
      </c>
      <c r="N49" s="1">
        <f>SUMIF(Distances!$B$4:$B$69,Results!J49,Distances!$M$4:$M$69)</f>
        <v>3</v>
      </c>
      <c r="O49" s="1">
        <f t="shared" si="3"/>
        <v>1</v>
      </c>
      <c r="P49" s="1">
        <f t="shared" si="4"/>
        <v>1</v>
      </c>
      <c r="Q49" s="1">
        <f t="shared" si="5"/>
        <v>0</v>
      </c>
      <c r="R49" s="1">
        <f t="shared" si="6"/>
        <v>0</v>
      </c>
      <c r="S49" s="8"/>
      <c r="T49" s="8"/>
      <c r="U49" s="8"/>
      <c r="V49" s="8"/>
      <c r="X49" s="1">
        <f>INDEX(Distances!$C$4:$L$69,SUMIF($Z$4:$Z$69,J49,$AA$4:$AA$69),K49)</f>
        <v>0.5</v>
      </c>
      <c r="Z49" s="1" t="s">
        <v>36</v>
      </c>
      <c r="AA49" s="1">
        <v>46</v>
      </c>
      <c r="AC49" s="1" t="s">
        <v>36</v>
      </c>
      <c r="AD49" s="1">
        <f t="shared" si="18"/>
        <v>0</v>
      </c>
      <c r="AE49" s="1">
        <f t="shared" si="15"/>
        <v>3</v>
      </c>
      <c r="AF49" s="1">
        <f t="shared" si="15"/>
        <v>0</v>
      </c>
      <c r="AG49" s="1">
        <f t="shared" si="15"/>
        <v>1</v>
      </c>
      <c r="AH49" s="1">
        <f t="shared" si="15"/>
        <v>1</v>
      </c>
      <c r="AI49" s="1">
        <f t="shared" si="15"/>
        <v>3</v>
      </c>
      <c r="AJ49" s="1">
        <f t="shared" si="15"/>
        <v>1</v>
      </c>
      <c r="AK49" s="1">
        <f t="shared" si="15"/>
        <v>0</v>
      </c>
      <c r="AL49" s="1">
        <f t="shared" si="15"/>
        <v>0</v>
      </c>
      <c r="AM49" s="1">
        <f t="shared" si="15"/>
        <v>1</v>
      </c>
      <c r="AN49" s="1">
        <v>3</v>
      </c>
      <c r="AO49" s="1">
        <f t="shared" si="8"/>
        <v>0</v>
      </c>
      <c r="AP49" s="8"/>
      <c r="AW49" s="1">
        <v>1</v>
      </c>
      <c r="AX49" s="1" t="s">
        <v>36</v>
      </c>
      <c r="AY49" s="4">
        <f t="shared" si="14"/>
        <v>1</v>
      </c>
    </row>
    <row r="50" spans="7:51" x14ac:dyDescent="0.45">
      <c r="G50" s="1" t="s">
        <v>4</v>
      </c>
      <c r="H50" s="1" t="s">
        <v>5</v>
      </c>
      <c r="I50" s="1">
        <v>3</v>
      </c>
      <c r="J50" s="1" t="s">
        <v>37</v>
      </c>
      <c r="K50" s="5">
        <v>9</v>
      </c>
      <c r="L50" s="5">
        <v>7</v>
      </c>
      <c r="M50" s="5">
        <v>3</v>
      </c>
      <c r="N50" s="1">
        <f>SUMIF(Distances!$B$4:$B$69,Results!J50,Distances!$M$4:$M$69)</f>
        <v>7</v>
      </c>
      <c r="O50" s="1">
        <f t="shared" si="3"/>
        <v>1</v>
      </c>
      <c r="P50" s="1">
        <f t="shared" si="4"/>
        <v>0</v>
      </c>
      <c r="Q50" s="1">
        <f t="shared" si="5"/>
        <v>1</v>
      </c>
      <c r="R50" s="1">
        <f t="shared" si="6"/>
        <v>0</v>
      </c>
      <c r="S50" s="8"/>
      <c r="T50" s="8"/>
      <c r="U50" s="8"/>
      <c r="V50" s="8"/>
      <c r="X50" s="1">
        <f>INDEX(Distances!$C$4:$L$69,SUMIF($Z$4:$Z$69,J50,$AA$4:$AA$69),K50)</f>
        <v>0.08</v>
      </c>
      <c r="Z50" s="1" t="s">
        <v>37</v>
      </c>
      <c r="AA50" s="1">
        <v>47</v>
      </c>
      <c r="AC50" s="1" t="s">
        <v>37</v>
      </c>
      <c r="AD50" s="1">
        <f t="shared" si="18"/>
        <v>0</v>
      </c>
      <c r="AE50" s="1">
        <f t="shared" si="15"/>
        <v>0</v>
      </c>
      <c r="AF50" s="1">
        <f t="shared" si="15"/>
        <v>4</v>
      </c>
      <c r="AG50" s="1">
        <f t="shared" si="15"/>
        <v>0</v>
      </c>
      <c r="AH50" s="1">
        <f t="shared" si="15"/>
        <v>2</v>
      </c>
      <c r="AI50" s="1">
        <f t="shared" si="15"/>
        <v>0</v>
      </c>
      <c r="AJ50" s="1">
        <f t="shared" si="15"/>
        <v>0</v>
      </c>
      <c r="AK50" s="1">
        <f t="shared" si="15"/>
        <v>1</v>
      </c>
      <c r="AL50" s="1">
        <f t="shared" si="15"/>
        <v>1</v>
      </c>
      <c r="AM50" s="1">
        <f t="shared" si="15"/>
        <v>2</v>
      </c>
      <c r="AN50" s="1">
        <v>7</v>
      </c>
      <c r="AO50" s="1">
        <f t="shared" si="8"/>
        <v>0</v>
      </c>
      <c r="AP50" s="8"/>
      <c r="AW50" s="1">
        <v>1</v>
      </c>
      <c r="AX50" s="1" t="s">
        <v>37</v>
      </c>
      <c r="AY50" s="4">
        <f t="shared" si="14"/>
        <v>1</v>
      </c>
    </row>
    <row r="51" spans="7:51" x14ac:dyDescent="0.45">
      <c r="G51" s="1" t="s">
        <v>4</v>
      </c>
      <c r="H51" s="1" t="s">
        <v>5</v>
      </c>
      <c r="I51" s="1">
        <v>4</v>
      </c>
      <c r="J51" s="1" t="s">
        <v>38</v>
      </c>
      <c r="K51" s="5">
        <v>3</v>
      </c>
      <c r="L51" s="5">
        <v>10</v>
      </c>
      <c r="M51" s="5">
        <v>4</v>
      </c>
      <c r="N51" s="1">
        <f>SUMIF(Distances!$B$4:$B$69,Results!J51,Distances!$M$4:$M$69)</f>
        <v>6</v>
      </c>
      <c r="O51" s="1">
        <f t="shared" si="3"/>
        <v>1</v>
      </c>
      <c r="P51" s="1">
        <f t="shared" si="4"/>
        <v>1</v>
      </c>
      <c r="Q51" s="1">
        <f t="shared" si="5"/>
        <v>1</v>
      </c>
      <c r="R51" s="1">
        <f t="shared" si="6"/>
        <v>1</v>
      </c>
      <c r="S51" s="8"/>
      <c r="T51" s="8"/>
      <c r="U51" s="8"/>
      <c r="V51" s="8"/>
      <c r="X51" s="1">
        <f>INDEX(Distances!$C$4:$L$69,SUMIF($Z$4:$Z$69,J51,$AA$4:$AA$69),K51)</f>
        <v>0.1</v>
      </c>
      <c r="Z51" s="1" t="s">
        <v>38</v>
      </c>
      <c r="AA51" s="1">
        <v>48</v>
      </c>
      <c r="AC51" s="1" t="s">
        <v>38</v>
      </c>
      <c r="AD51" s="1">
        <f t="shared" si="18"/>
        <v>0</v>
      </c>
      <c r="AE51" s="1">
        <f t="shared" si="15"/>
        <v>0</v>
      </c>
      <c r="AF51" s="1">
        <f t="shared" si="15"/>
        <v>1</v>
      </c>
      <c r="AG51" s="1">
        <f t="shared" si="15"/>
        <v>3</v>
      </c>
      <c r="AH51" s="1">
        <f t="shared" si="15"/>
        <v>0</v>
      </c>
      <c r="AI51" s="1">
        <f t="shared" si="15"/>
        <v>2</v>
      </c>
      <c r="AJ51" s="1">
        <f t="shared" si="15"/>
        <v>2</v>
      </c>
      <c r="AK51" s="1">
        <f t="shared" si="15"/>
        <v>0</v>
      </c>
      <c r="AL51" s="1">
        <f t="shared" si="15"/>
        <v>0</v>
      </c>
      <c r="AM51" s="1">
        <f t="shared" si="15"/>
        <v>2</v>
      </c>
      <c r="AN51" s="1">
        <v>6</v>
      </c>
      <c r="AO51" s="1">
        <f t="shared" si="8"/>
        <v>2</v>
      </c>
      <c r="AP51" s="8"/>
      <c r="AW51" s="1">
        <v>1</v>
      </c>
      <c r="AX51" s="1" t="s">
        <v>38</v>
      </c>
      <c r="AY51" s="4">
        <f t="shared" si="14"/>
        <v>0.8</v>
      </c>
    </row>
    <row r="52" spans="7:51" x14ac:dyDescent="0.45">
      <c r="G52" s="1" t="s">
        <v>4</v>
      </c>
      <c r="H52" s="1" t="s">
        <v>5</v>
      </c>
      <c r="I52" s="1">
        <v>5</v>
      </c>
      <c r="J52" s="1" t="s">
        <v>39</v>
      </c>
      <c r="K52" s="5">
        <v>10</v>
      </c>
      <c r="L52" s="5">
        <v>7</v>
      </c>
      <c r="M52" s="5">
        <v>1</v>
      </c>
      <c r="N52" s="1">
        <f>SUMIF(Distances!$B$4:$B$69,Results!J52,Distances!$M$4:$M$69)</f>
        <v>10</v>
      </c>
      <c r="O52" s="1">
        <f t="shared" si="3"/>
        <v>0</v>
      </c>
      <c r="P52" s="1">
        <f t="shared" si="4"/>
        <v>1</v>
      </c>
      <c r="Q52" s="1">
        <f t="shared" si="5"/>
        <v>1</v>
      </c>
      <c r="R52" s="1">
        <f t="shared" si="6"/>
        <v>0</v>
      </c>
      <c r="S52" s="8"/>
      <c r="T52" s="8"/>
      <c r="U52" s="8"/>
      <c r="V52" s="8"/>
      <c r="X52" s="1">
        <f>INDEX(Distances!$C$4:$L$69,SUMIF($Z$4:$Z$69,J52,$AA$4:$AA$69),K52)</f>
        <v>0</v>
      </c>
      <c r="Z52" s="1" t="s">
        <v>39</v>
      </c>
      <c r="AA52" s="1">
        <v>49</v>
      </c>
      <c r="AC52" s="1" t="s">
        <v>39</v>
      </c>
      <c r="AD52" s="1">
        <f t="shared" si="18"/>
        <v>0</v>
      </c>
      <c r="AE52" s="1">
        <f t="shared" si="15"/>
        <v>1</v>
      </c>
      <c r="AF52" s="1">
        <f t="shared" si="15"/>
        <v>1</v>
      </c>
      <c r="AG52" s="1">
        <f t="shared" si="15"/>
        <v>3</v>
      </c>
      <c r="AH52" s="1">
        <f t="shared" si="15"/>
        <v>0</v>
      </c>
      <c r="AI52" s="1">
        <f t="shared" si="15"/>
        <v>0</v>
      </c>
      <c r="AJ52" s="1">
        <f t="shared" si="15"/>
        <v>1</v>
      </c>
      <c r="AK52" s="1">
        <f t="shared" si="15"/>
        <v>2</v>
      </c>
      <c r="AL52" s="1">
        <f t="shared" si="15"/>
        <v>0</v>
      </c>
      <c r="AM52" s="1">
        <f t="shared" si="15"/>
        <v>2</v>
      </c>
      <c r="AN52" s="1">
        <v>10</v>
      </c>
      <c r="AO52" s="1">
        <f t="shared" si="8"/>
        <v>2</v>
      </c>
      <c r="AP52" s="8"/>
      <c r="AW52" s="1">
        <v>1</v>
      </c>
      <c r="AX52" s="1" t="s">
        <v>39</v>
      </c>
      <c r="AY52" s="4">
        <f t="shared" si="14"/>
        <v>0.8</v>
      </c>
    </row>
    <row r="53" spans="7:51" x14ac:dyDescent="0.45">
      <c r="G53" s="1" t="s">
        <v>4</v>
      </c>
      <c r="H53" s="1" t="s">
        <v>5</v>
      </c>
      <c r="I53" s="1">
        <v>6</v>
      </c>
      <c r="J53" s="1" t="s">
        <v>40</v>
      </c>
      <c r="K53" s="5">
        <v>5</v>
      </c>
      <c r="L53" s="5">
        <v>9</v>
      </c>
      <c r="M53" s="5">
        <v>6</v>
      </c>
      <c r="N53" s="1">
        <f>SUMIF(Distances!$B$4:$B$69,Results!J53,Distances!$M$4:$M$69)</f>
        <v>9</v>
      </c>
      <c r="O53" s="1">
        <f t="shared" si="3"/>
        <v>1</v>
      </c>
      <c r="P53" s="1">
        <f t="shared" si="4"/>
        <v>0</v>
      </c>
      <c r="Q53" s="1">
        <f t="shared" si="5"/>
        <v>1</v>
      </c>
      <c r="R53" s="1">
        <f t="shared" si="6"/>
        <v>0</v>
      </c>
      <c r="S53" s="8"/>
      <c r="T53" s="8"/>
      <c r="U53" s="8"/>
      <c r="V53" s="8"/>
      <c r="X53" s="1">
        <f>INDEX(Distances!$C$4:$L$69,SUMIF($Z$4:$Z$69,J53,$AA$4:$AA$69),K53)</f>
        <v>0.36</v>
      </c>
      <c r="Z53" s="1" t="s">
        <v>40</v>
      </c>
      <c r="AA53" s="1">
        <v>50</v>
      </c>
      <c r="AC53" s="1" t="s">
        <v>40</v>
      </c>
      <c r="AD53" s="1">
        <f t="shared" si="18"/>
        <v>0</v>
      </c>
      <c r="AE53" s="1">
        <f t="shared" si="15"/>
        <v>2</v>
      </c>
      <c r="AF53" s="1">
        <f t="shared" si="15"/>
        <v>0</v>
      </c>
      <c r="AG53" s="1">
        <f t="shared" si="15"/>
        <v>1</v>
      </c>
      <c r="AH53" s="1">
        <f t="shared" si="15"/>
        <v>3</v>
      </c>
      <c r="AI53" s="1">
        <f t="shared" si="15"/>
        <v>0</v>
      </c>
      <c r="AJ53" s="1">
        <f t="shared" si="15"/>
        <v>1</v>
      </c>
      <c r="AK53" s="1">
        <f t="shared" si="15"/>
        <v>0</v>
      </c>
      <c r="AL53" s="1">
        <f t="shared" si="15"/>
        <v>1</v>
      </c>
      <c r="AM53" s="1">
        <f t="shared" si="15"/>
        <v>2</v>
      </c>
      <c r="AN53" s="1">
        <v>9</v>
      </c>
      <c r="AO53" s="1">
        <f t="shared" si="8"/>
        <v>1</v>
      </c>
      <c r="AP53" s="8"/>
      <c r="AW53" s="1">
        <v>1</v>
      </c>
      <c r="AX53" s="1" t="s">
        <v>40</v>
      </c>
      <c r="AY53" s="4">
        <f t="shared" si="14"/>
        <v>0.9</v>
      </c>
    </row>
    <row r="54" spans="7:51" x14ac:dyDescent="0.45">
      <c r="G54" s="1" t="s">
        <v>4</v>
      </c>
      <c r="H54" s="1" t="s">
        <v>5</v>
      </c>
      <c r="I54" s="1">
        <v>7</v>
      </c>
      <c r="J54" s="1" t="s">
        <v>41</v>
      </c>
      <c r="K54" s="5">
        <v>10</v>
      </c>
      <c r="L54" s="5">
        <v>4</v>
      </c>
      <c r="M54" s="5">
        <v>7</v>
      </c>
      <c r="N54" s="1">
        <f>SUMIF(Distances!$B$4:$B$69,Results!J54,Distances!$M$4:$M$69)</f>
        <v>2</v>
      </c>
      <c r="O54" s="1">
        <f t="shared" si="3"/>
        <v>1</v>
      </c>
      <c r="P54" s="1">
        <f t="shared" si="4"/>
        <v>1</v>
      </c>
      <c r="Q54" s="1">
        <f t="shared" si="5"/>
        <v>1</v>
      </c>
      <c r="R54" s="1">
        <f t="shared" si="6"/>
        <v>1</v>
      </c>
      <c r="S54" s="8"/>
      <c r="T54" s="8"/>
      <c r="U54" s="8"/>
      <c r="V54" s="8"/>
      <c r="X54" s="1">
        <f>INDEX(Distances!$C$4:$L$69,SUMIF($Z$4:$Z$69,J54,$AA$4:$AA$69),K54)</f>
        <v>0.08</v>
      </c>
      <c r="Z54" s="1" t="s">
        <v>41</v>
      </c>
      <c r="AA54" s="1">
        <v>51</v>
      </c>
      <c r="AC54" s="1" t="s">
        <v>41</v>
      </c>
      <c r="AD54" s="1">
        <f t="shared" si="18"/>
        <v>1</v>
      </c>
      <c r="AE54" s="1">
        <f t="shared" si="15"/>
        <v>1</v>
      </c>
      <c r="AF54" s="1">
        <f t="shared" si="15"/>
        <v>1</v>
      </c>
      <c r="AG54" s="1">
        <f t="shared" si="15"/>
        <v>1</v>
      </c>
      <c r="AH54" s="1">
        <f t="shared" si="15"/>
        <v>1</v>
      </c>
      <c r="AI54" s="1">
        <f t="shared" si="15"/>
        <v>1</v>
      </c>
      <c r="AJ54" s="1">
        <f t="shared" si="15"/>
        <v>2</v>
      </c>
      <c r="AK54" s="1">
        <f t="shared" si="15"/>
        <v>1</v>
      </c>
      <c r="AL54" s="1">
        <f t="shared" si="15"/>
        <v>0</v>
      </c>
      <c r="AM54" s="1">
        <f t="shared" si="15"/>
        <v>1</v>
      </c>
      <c r="AN54" s="1">
        <v>2</v>
      </c>
      <c r="AO54" s="1">
        <f t="shared" si="8"/>
        <v>1</v>
      </c>
      <c r="AP54" s="8"/>
      <c r="AW54" s="1">
        <v>1</v>
      </c>
      <c r="AX54" s="1" t="s">
        <v>41</v>
      </c>
      <c r="AY54" s="4">
        <f t="shared" si="14"/>
        <v>0.9</v>
      </c>
    </row>
    <row r="55" spans="7:51" x14ac:dyDescent="0.45">
      <c r="G55" s="1" t="s">
        <v>4</v>
      </c>
      <c r="H55" s="1" t="s">
        <v>5</v>
      </c>
      <c r="I55" s="1">
        <v>8</v>
      </c>
      <c r="J55" s="1" t="s">
        <v>42</v>
      </c>
      <c r="K55" s="5">
        <v>10</v>
      </c>
      <c r="L55" s="5">
        <v>6</v>
      </c>
      <c r="M55" s="5">
        <v>2</v>
      </c>
      <c r="N55" s="1">
        <f>SUMIF(Distances!$B$4:$B$69,Results!J55,Distances!$M$4:$M$69)</f>
        <v>2</v>
      </c>
      <c r="O55" s="1">
        <f t="shared" si="3"/>
        <v>1</v>
      </c>
      <c r="P55" s="1">
        <f t="shared" si="4"/>
        <v>1</v>
      </c>
      <c r="Q55" s="1">
        <f t="shared" si="5"/>
        <v>0</v>
      </c>
      <c r="R55" s="1">
        <f t="shared" si="6"/>
        <v>0</v>
      </c>
      <c r="S55" s="8"/>
      <c r="T55" s="8"/>
      <c r="U55" s="8"/>
      <c r="V55" s="8"/>
      <c r="X55" s="1">
        <f>INDEX(Distances!$C$4:$L$69,SUMIF($Z$4:$Z$69,J55,$AA$4:$AA$69),K55)</f>
        <v>0.1</v>
      </c>
      <c r="Z55" s="1" t="s">
        <v>42</v>
      </c>
      <c r="AA55" s="1">
        <v>52</v>
      </c>
      <c r="AC55" s="1" t="s">
        <v>42</v>
      </c>
      <c r="AD55" s="1">
        <f t="shared" si="18"/>
        <v>0</v>
      </c>
      <c r="AE55" s="1">
        <f t="shared" si="15"/>
        <v>1</v>
      </c>
      <c r="AF55" s="1">
        <f t="shared" si="15"/>
        <v>1</v>
      </c>
      <c r="AG55" s="1">
        <f t="shared" si="15"/>
        <v>0</v>
      </c>
      <c r="AH55" s="1">
        <f t="shared" si="15"/>
        <v>1</v>
      </c>
      <c r="AI55" s="1">
        <f t="shared" si="15"/>
        <v>1</v>
      </c>
      <c r="AJ55" s="1">
        <f t="shared" si="15"/>
        <v>2</v>
      </c>
      <c r="AK55" s="1">
        <f t="shared" si="15"/>
        <v>2</v>
      </c>
      <c r="AL55" s="1">
        <f t="shared" si="15"/>
        <v>0</v>
      </c>
      <c r="AM55" s="1">
        <f t="shared" si="15"/>
        <v>2</v>
      </c>
      <c r="AN55" s="1">
        <v>2</v>
      </c>
      <c r="AO55" s="1">
        <f t="shared" si="8"/>
        <v>1</v>
      </c>
      <c r="AP55" s="8"/>
      <c r="AW55" s="1">
        <v>1</v>
      </c>
      <c r="AX55" s="1" t="s">
        <v>42</v>
      </c>
      <c r="AY55" s="4">
        <f t="shared" si="14"/>
        <v>0.9</v>
      </c>
    </row>
    <row r="56" spans="7:51" x14ac:dyDescent="0.45">
      <c r="G56" s="1" t="s">
        <v>4</v>
      </c>
      <c r="H56" s="1" t="s">
        <v>5</v>
      </c>
      <c r="I56" s="1">
        <v>9</v>
      </c>
      <c r="J56" s="1" t="s">
        <v>43</v>
      </c>
      <c r="K56" s="5">
        <v>5</v>
      </c>
      <c r="L56" s="5">
        <v>9</v>
      </c>
      <c r="M56" s="5">
        <v>3</v>
      </c>
      <c r="N56" s="1">
        <f>SUMIF(Distances!$B$4:$B$69,Results!J56,Distances!$M$4:$M$69)</f>
        <v>5</v>
      </c>
      <c r="O56" s="1">
        <f t="shared" si="3"/>
        <v>0</v>
      </c>
      <c r="P56" s="1">
        <f t="shared" si="4"/>
        <v>1</v>
      </c>
      <c r="Q56" s="1">
        <f t="shared" si="5"/>
        <v>1</v>
      </c>
      <c r="R56" s="1">
        <f t="shared" si="6"/>
        <v>0</v>
      </c>
      <c r="S56" s="8"/>
      <c r="T56" s="8"/>
      <c r="U56" s="8"/>
      <c r="V56" s="8"/>
      <c r="X56" s="1">
        <f>INDEX(Distances!$C$4:$L$69,SUMIF($Z$4:$Z$69,J56,$AA$4:$AA$69),K56)</f>
        <v>0</v>
      </c>
      <c r="Z56" s="1" t="s">
        <v>43</v>
      </c>
      <c r="AA56" s="1">
        <v>53</v>
      </c>
      <c r="AC56" s="1" t="s">
        <v>43</v>
      </c>
      <c r="AD56" s="1">
        <f t="shared" si="18"/>
        <v>2</v>
      </c>
      <c r="AE56" s="1">
        <f t="shared" si="15"/>
        <v>1</v>
      </c>
      <c r="AF56" s="1">
        <f t="shared" si="15"/>
        <v>2</v>
      </c>
      <c r="AG56" s="1">
        <f t="shared" si="15"/>
        <v>0</v>
      </c>
      <c r="AH56" s="1">
        <f t="shared" si="15"/>
        <v>1</v>
      </c>
      <c r="AI56" s="1">
        <f t="shared" si="15"/>
        <v>0</v>
      </c>
      <c r="AJ56" s="1">
        <f t="shared" si="15"/>
        <v>2</v>
      </c>
      <c r="AK56" s="1">
        <f t="shared" si="15"/>
        <v>1</v>
      </c>
      <c r="AL56" s="1">
        <f t="shared" si="15"/>
        <v>0</v>
      </c>
      <c r="AM56" s="1">
        <f t="shared" si="15"/>
        <v>1</v>
      </c>
      <c r="AN56" s="1">
        <v>5</v>
      </c>
      <c r="AO56" s="1">
        <f t="shared" si="8"/>
        <v>1</v>
      </c>
      <c r="AP56" s="8"/>
      <c r="AW56" s="1">
        <v>1</v>
      </c>
      <c r="AX56" s="1" t="s">
        <v>43</v>
      </c>
      <c r="AY56" s="4">
        <f t="shared" si="14"/>
        <v>0.9</v>
      </c>
    </row>
    <row r="57" spans="7:51" x14ac:dyDescent="0.45">
      <c r="G57" s="1" t="s">
        <v>4</v>
      </c>
      <c r="H57" s="1" t="s">
        <v>5</v>
      </c>
      <c r="I57" s="1">
        <v>10</v>
      </c>
      <c r="J57" s="1" t="s">
        <v>44</v>
      </c>
      <c r="K57" s="5">
        <v>10</v>
      </c>
      <c r="L57" s="5">
        <v>1</v>
      </c>
      <c r="M57" s="5">
        <v>3</v>
      </c>
      <c r="N57" s="1">
        <f>SUMIF(Distances!$B$4:$B$69,Results!J57,Distances!$M$4:$M$69)</f>
        <v>10</v>
      </c>
      <c r="O57" s="1">
        <f t="shared" si="3"/>
        <v>0</v>
      </c>
      <c r="P57" s="1">
        <f t="shared" si="4"/>
        <v>1</v>
      </c>
      <c r="Q57" s="1">
        <f t="shared" si="5"/>
        <v>1</v>
      </c>
      <c r="R57" s="1">
        <f t="shared" si="6"/>
        <v>0</v>
      </c>
      <c r="S57" s="8"/>
      <c r="T57" s="8"/>
      <c r="U57" s="8"/>
      <c r="V57" s="8"/>
      <c r="X57" s="1">
        <f>INDEX(Distances!$C$4:$L$69,SUMIF($Z$4:$Z$69,J57,$AA$4:$AA$69),K57)</f>
        <v>0</v>
      </c>
      <c r="Z57" s="1" t="s">
        <v>44</v>
      </c>
      <c r="AA57" s="1">
        <v>54</v>
      </c>
      <c r="AC57" s="1" t="s">
        <v>44</v>
      </c>
      <c r="AD57" s="1">
        <f t="shared" si="18"/>
        <v>2</v>
      </c>
      <c r="AE57" s="1">
        <f t="shared" si="15"/>
        <v>1</v>
      </c>
      <c r="AF57" s="1">
        <f t="shared" si="15"/>
        <v>0</v>
      </c>
      <c r="AG57" s="1">
        <f t="shared" si="15"/>
        <v>3</v>
      </c>
      <c r="AH57" s="1">
        <f t="shared" si="15"/>
        <v>0</v>
      </c>
      <c r="AI57" s="1">
        <f t="shared" si="15"/>
        <v>0</v>
      </c>
      <c r="AJ57" s="1">
        <f t="shared" si="15"/>
        <v>1</v>
      </c>
      <c r="AK57" s="1">
        <f t="shared" si="15"/>
        <v>0</v>
      </c>
      <c r="AL57" s="1">
        <f t="shared" si="15"/>
        <v>1</v>
      </c>
      <c r="AM57" s="1">
        <f t="shared" si="15"/>
        <v>2</v>
      </c>
      <c r="AN57" s="1">
        <v>10</v>
      </c>
      <c r="AO57" s="1">
        <f t="shared" si="8"/>
        <v>2</v>
      </c>
      <c r="AP57" s="8"/>
      <c r="AW57" s="1">
        <v>1</v>
      </c>
      <c r="AX57" s="1" t="s">
        <v>44</v>
      </c>
      <c r="AY57" s="4">
        <f t="shared" si="14"/>
        <v>0.8</v>
      </c>
    </row>
    <row r="58" spans="7:51" x14ac:dyDescent="0.45">
      <c r="G58" s="1" t="s">
        <v>4</v>
      </c>
      <c r="H58" s="1" t="s">
        <v>5</v>
      </c>
      <c r="I58" s="1">
        <v>11</v>
      </c>
      <c r="J58" s="1" t="s">
        <v>45</v>
      </c>
      <c r="K58" s="5">
        <v>10</v>
      </c>
      <c r="L58" s="5">
        <v>8</v>
      </c>
      <c r="M58" s="5">
        <v>9</v>
      </c>
      <c r="N58" s="1">
        <f>SUMIF(Distances!$B$4:$B$69,Results!J58,Distances!$M$4:$M$69)</f>
        <v>10</v>
      </c>
      <c r="O58" s="1">
        <f t="shared" si="3"/>
        <v>0</v>
      </c>
      <c r="P58" s="1">
        <f t="shared" si="4"/>
        <v>1</v>
      </c>
      <c r="Q58" s="1">
        <f t="shared" si="5"/>
        <v>1</v>
      </c>
      <c r="R58" s="1">
        <f t="shared" si="6"/>
        <v>0</v>
      </c>
      <c r="S58" s="8"/>
      <c r="T58" s="8"/>
      <c r="U58" s="8"/>
      <c r="V58" s="8"/>
      <c r="X58" s="1">
        <f>INDEX(Distances!$C$4:$L$69,SUMIF($Z$4:$Z$69,J58,$AA$4:$AA$69),K58)</f>
        <v>0</v>
      </c>
      <c r="Z58" s="1" t="s">
        <v>45</v>
      </c>
      <c r="AA58" s="1">
        <v>55</v>
      </c>
      <c r="AC58" s="1" t="s">
        <v>45</v>
      </c>
      <c r="AD58" s="1">
        <f t="shared" si="18"/>
        <v>1</v>
      </c>
      <c r="AE58" s="1">
        <f t="shared" si="15"/>
        <v>1</v>
      </c>
      <c r="AF58" s="1">
        <f t="shared" si="15"/>
        <v>2</v>
      </c>
      <c r="AG58" s="1">
        <f t="shared" si="15"/>
        <v>0</v>
      </c>
      <c r="AH58" s="1">
        <f t="shared" si="15"/>
        <v>1</v>
      </c>
      <c r="AI58" s="1">
        <f t="shared" si="15"/>
        <v>1</v>
      </c>
      <c r="AJ58" s="1">
        <f t="shared" si="15"/>
        <v>0</v>
      </c>
      <c r="AK58" s="1">
        <f t="shared" si="15"/>
        <v>1</v>
      </c>
      <c r="AL58" s="1">
        <f t="shared" si="15"/>
        <v>1</v>
      </c>
      <c r="AM58" s="1">
        <f t="shared" si="15"/>
        <v>2</v>
      </c>
      <c r="AN58" s="1">
        <v>10</v>
      </c>
      <c r="AO58" s="1">
        <f t="shared" si="8"/>
        <v>2</v>
      </c>
      <c r="AP58" s="8"/>
      <c r="AW58" s="1">
        <v>1</v>
      </c>
      <c r="AX58" s="1" t="s">
        <v>45</v>
      </c>
      <c r="AY58" s="4">
        <f t="shared" si="14"/>
        <v>0.8</v>
      </c>
    </row>
    <row r="59" spans="7:51" x14ac:dyDescent="0.45">
      <c r="G59" s="1" t="s">
        <v>4</v>
      </c>
      <c r="H59" s="1" t="s">
        <v>5</v>
      </c>
      <c r="I59" s="1">
        <v>12</v>
      </c>
      <c r="J59" s="1" t="s">
        <v>46</v>
      </c>
      <c r="K59" s="5">
        <v>6</v>
      </c>
      <c r="L59" s="5">
        <v>4</v>
      </c>
      <c r="M59" s="5">
        <v>10</v>
      </c>
      <c r="N59" s="1">
        <f>SUMIF(Distances!$B$4:$B$69,Results!J59,Distances!$M$4:$M$69)</f>
        <v>5</v>
      </c>
      <c r="O59" s="1">
        <f t="shared" si="3"/>
        <v>1</v>
      </c>
      <c r="P59" s="1">
        <f t="shared" si="4"/>
        <v>1</v>
      </c>
      <c r="Q59" s="1">
        <f t="shared" si="5"/>
        <v>1</v>
      </c>
      <c r="R59" s="1">
        <f t="shared" si="6"/>
        <v>1</v>
      </c>
      <c r="S59" s="8"/>
      <c r="T59" s="8"/>
      <c r="U59" s="8"/>
      <c r="V59" s="8"/>
      <c r="X59" s="1">
        <f>INDEX(Distances!$C$4:$L$69,SUMIF($Z$4:$Z$69,J59,$AA$4:$AA$69),K59)</f>
        <v>0.27</v>
      </c>
      <c r="Z59" s="1" t="s">
        <v>46</v>
      </c>
      <c r="AA59" s="1">
        <v>56</v>
      </c>
      <c r="AC59" s="1" t="s">
        <v>46</v>
      </c>
      <c r="AD59" s="1">
        <f t="shared" si="18"/>
        <v>0</v>
      </c>
      <c r="AE59" s="1">
        <f t="shared" si="15"/>
        <v>0</v>
      </c>
      <c r="AF59" s="1">
        <f t="shared" si="15"/>
        <v>0</v>
      </c>
      <c r="AG59" s="1">
        <f t="shared" si="15"/>
        <v>2</v>
      </c>
      <c r="AH59" s="1">
        <f t="shared" si="15"/>
        <v>0</v>
      </c>
      <c r="AI59" s="1">
        <f t="shared" si="15"/>
        <v>2</v>
      </c>
      <c r="AJ59" s="1">
        <f t="shared" si="15"/>
        <v>1</v>
      </c>
      <c r="AK59" s="1">
        <f t="shared" si="15"/>
        <v>2</v>
      </c>
      <c r="AL59" s="1">
        <f t="shared" si="15"/>
        <v>0</v>
      </c>
      <c r="AM59" s="1">
        <f t="shared" si="15"/>
        <v>3</v>
      </c>
      <c r="AN59" s="1">
        <v>5</v>
      </c>
      <c r="AO59" s="1">
        <f t="shared" si="8"/>
        <v>0</v>
      </c>
      <c r="AP59" s="8"/>
      <c r="AW59" s="1">
        <v>1</v>
      </c>
      <c r="AX59" s="1" t="s">
        <v>46</v>
      </c>
      <c r="AY59" s="4">
        <f t="shared" si="14"/>
        <v>1</v>
      </c>
    </row>
    <row r="60" spans="7:51" x14ac:dyDescent="0.45">
      <c r="G60" s="1" t="s">
        <v>4</v>
      </c>
      <c r="H60" s="1" t="s">
        <v>5</v>
      </c>
      <c r="I60" s="1">
        <v>13</v>
      </c>
      <c r="J60" s="1" t="s">
        <v>47</v>
      </c>
      <c r="K60" s="5">
        <v>6</v>
      </c>
      <c r="L60" s="5">
        <v>5</v>
      </c>
      <c r="M60" s="5">
        <v>10</v>
      </c>
      <c r="N60" s="1">
        <f>SUMIF(Distances!$B$4:$B$69,Results!J60,Distances!$M$4:$M$69)</f>
        <v>2</v>
      </c>
      <c r="O60" s="1">
        <f t="shared" si="3"/>
        <v>1</v>
      </c>
      <c r="P60" s="1">
        <f t="shared" si="4"/>
        <v>1</v>
      </c>
      <c r="Q60" s="1">
        <f t="shared" si="5"/>
        <v>1</v>
      </c>
      <c r="R60" s="1">
        <f t="shared" si="6"/>
        <v>1</v>
      </c>
      <c r="S60" s="8"/>
      <c r="T60" s="8"/>
      <c r="U60" s="8"/>
      <c r="V60" s="8"/>
      <c r="X60" s="1">
        <f>INDEX(Distances!$C$4:$L$69,SUMIF($Z$4:$Z$69,J60,$AA$4:$AA$69),K60)</f>
        <v>0.64</v>
      </c>
      <c r="Z60" s="1" t="s">
        <v>47</v>
      </c>
      <c r="AA60" s="1">
        <v>57</v>
      </c>
      <c r="AC60" s="1" t="s">
        <v>47</v>
      </c>
      <c r="AD60" s="1">
        <f t="shared" si="18"/>
        <v>2</v>
      </c>
      <c r="AE60" s="1">
        <f t="shared" si="15"/>
        <v>1</v>
      </c>
      <c r="AF60" s="1">
        <f t="shared" si="15"/>
        <v>2</v>
      </c>
      <c r="AG60" s="1">
        <f t="shared" si="15"/>
        <v>0</v>
      </c>
      <c r="AH60" s="1">
        <f t="shared" si="15"/>
        <v>0</v>
      </c>
      <c r="AI60" s="1">
        <f t="shared" si="15"/>
        <v>2</v>
      </c>
      <c r="AJ60" s="1">
        <f t="shared" si="15"/>
        <v>2</v>
      </c>
      <c r="AK60" s="1">
        <f t="shared" si="15"/>
        <v>1</v>
      </c>
      <c r="AL60" s="1">
        <f t="shared" si="15"/>
        <v>0</v>
      </c>
      <c r="AM60" s="1">
        <f t="shared" si="15"/>
        <v>0</v>
      </c>
      <c r="AN60" s="1">
        <v>2</v>
      </c>
      <c r="AO60" s="1">
        <f t="shared" si="8"/>
        <v>1</v>
      </c>
      <c r="AP60" s="8"/>
      <c r="AW60" s="1">
        <v>1</v>
      </c>
      <c r="AX60" s="1" t="s">
        <v>47</v>
      </c>
      <c r="AY60" s="4">
        <f t="shared" si="14"/>
        <v>0.9</v>
      </c>
    </row>
    <row r="61" spans="7:51" x14ac:dyDescent="0.45">
      <c r="G61" s="1" t="s">
        <v>4</v>
      </c>
      <c r="H61" s="1" t="s">
        <v>5</v>
      </c>
      <c r="I61" s="1">
        <v>14</v>
      </c>
      <c r="J61" s="1" t="s">
        <v>48</v>
      </c>
      <c r="K61" s="5">
        <v>8</v>
      </c>
      <c r="L61" s="5">
        <v>1</v>
      </c>
      <c r="M61" s="5">
        <v>6</v>
      </c>
      <c r="N61" s="1">
        <f>SUMIF(Distances!$B$4:$B$69,Results!J61,Distances!$M$4:$M$69)</f>
        <v>8</v>
      </c>
      <c r="O61" s="1">
        <f t="shared" si="3"/>
        <v>0</v>
      </c>
      <c r="P61" s="1">
        <f t="shared" si="4"/>
        <v>1</v>
      </c>
      <c r="Q61" s="1">
        <f t="shared" si="5"/>
        <v>1</v>
      </c>
      <c r="R61" s="1">
        <f t="shared" si="6"/>
        <v>0</v>
      </c>
      <c r="S61" s="8"/>
      <c r="T61" s="8"/>
      <c r="U61" s="8"/>
      <c r="V61" s="8"/>
      <c r="X61" s="1">
        <f>INDEX(Distances!$C$4:$L$69,SUMIF($Z$4:$Z$69,J61,$AA$4:$AA$69),K61)</f>
        <v>0</v>
      </c>
      <c r="Z61" s="1" t="s">
        <v>48</v>
      </c>
      <c r="AA61" s="1">
        <v>58</v>
      </c>
      <c r="AC61" s="1" t="s">
        <v>48</v>
      </c>
      <c r="AD61" s="1">
        <f t="shared" si="18"/>
        <v>0</v>
      </c>
      <c r="AE61" s="1">
        <f t="shared" si="15"/>
        <v>2</v>
      </c>
      <c r="AF61" s="1">
        <f t="shared" si="15"/>
        <v>3</v>
      </c>
      <c r="AG61" s="1">
        <f t="shared" si="15"/>
        <v>3</v>
      </c>
      <c r="AH61" s="1">
        <f t="shared" si="15"/>
        <v>0</v>
      </c>
      <c r="AI61" s="1">
        <f t="shared" si="15"/>
        <v>0</v>
      </c>
      <c r="AJ61" s="1">
        <f t="shared" si="15"/>
        <v>0</v>
      </c>
      <c r="AK61" s="1">
        <f t="shared" si="15"/>
        <v>2</v>
      </c>
      <c r="AL61" s="1">
        <f t="shared" si="15"/>
        <v>0</v>
      </c>
      <c r="AM61" s="1">
        <f t="shared" si="15"/>
        <v>0</v>
      </c>
      <c r="AN61" s="1">
        <v>8</v>
      </c>
      <c r="AO61" s="1">
        <f t="shared" si="8"/>
        <v>2</v>
      </c>
      <c r="AP61" s="8"/>
      <c r="AW61" s="1">
        <v>1</v>
      </c>
      <c r="AX61" s="1" t="s">
        <v>48</v>
      </c>
      <c r="AY61" s="4">
        <f t="shared" si="14"/>
        <v>0.8</v>
      </c>
    </row>
    <row r="62" spans="7:51" x14ac:dyDescent="0.45">
      <c r="G62" s="1" t="s">
        <v>4</v>
      </c>
      <c r="H62" s="1" t="s">
        <v>5</v>
      </c>
      <c r="I62" s="1">
        <v>15</v>
      </c>
      <c r="J62" s="1" t="s">
        <v>49</v>
      </c>
      <c r="K62" s="5">
        <v>7</v>
      </c>
      <c r="L62" s="5">
        <v>6</v>
      </c>
      <c r="M62" s="5">
        <v>5</v>
      </c>
      <c r="N62" s="1">
        <f>SUMIF(Distances!$B$4:$B$69,Results!J62,Distances!$M$4:$M$69)</f>
        <v>7</v>
      </c>
      <c r="O62" s="1">
        <f t="shared" si="3"/>
        <v>0</v>
      </c>
      <c r="P62" s="1">
        <f t="shared" si="4"/>
        <v>1</v>
      </c>
      <c r="Q62" s="1">
        <f t="shared" si="5"/>
        <v>1</v>
      </c>
      <c r="R62" s="1">
        <f t="shared" si="6"/>
        <v>0</v>
      </c>
      <c r="S62" s="8"/>
      <c r="T62" s="8"/>
      <c r="U62" s="8"/>
      <c r="V62" s="8"/>
      <c r="X62" s="1">
        <f>INDEX(Distances!$C$4:$L$69,SUMIF($Z$4:$Z$69,J62,$AA$4:$AA$69),K62)</f>
        <v>0</v>
      </c>
      <c r="Z62" s="1" t="s">
        <v>49</v>
      </c>
      <c r="AA62" s="1">
        <v>59</v>
      </c>
      <c r="AC62" s="1" t="s">
        <v>49</v>
      </c>
      <c r="AD62" s="1">
        <f t="shared" si="18"/>
        <v>2</v>
      </c>
      <c r="AE62" s="1">
        <f t="shared" si="15"/>
        <v>0</v>
      </c>
      <c r="AF62" s="1">
        <f t="shared" si="15"/>
        <v>1</v>
      </c>
      <c r="AG62" s="1">
        <f t="shared" si="15"/>
        <v>1</v>
      </c>
      <c r="AH62" s="1">
        <f t="shared" si="15"/>
        <v>1</v>
      </c>
      <c r="AI62" s="1">
        <f t="shared" si="15"/>
        <v>1</v>
      </c>
      <c r="AJ62" s="1">
        <f t="shared" si="15"/>
        <v>2</v>
      </c>
      <c r="AK62" s="1">
        <f t="shared" si="15"/>
        <v>0</v>
      </c>
      <c r="AL62" s="1">
        <f t="shared" si="15"/>
        <v>0</v>
      </c>
      <c r="AM62" s="1">
        <f t="shared" si="15"/>
        <v>2</v>
      </c>
      <c r="AN62" s="1">
        <v>7</v>
      </c>
      <c r="AO62" s="1">
        <f t="shared" si="8"/>
        <v>2</v>
      </c>
      <c r="AP62" s="8"/>
      <c r="AW62" s="1">
        <v>1</v>
      </c>
      <c r="AX62" s="1" t="s">
        <v>49</v>
      </c>
      <c r="AY62" s="4">
        <f t="shared" si="14"/>
        <v>0.8</v>
      </c>
    </row>
    <row r="63" spans="7:51" x14ac:dyDescent="0.45">
      <c r="G63" s="1" t="s">
        <v>4</v>
      </c>
      <c r="H63" s="1" t="s">
        <v>5</v>
      </c>
      <c r="I63" s="1">
        <v>16</v>
      </c>
      <c r="J63" s="1" t="s">
        <v>50</v>
      </c>
      <c r="K63" s="5">
        <v>3</v>
      </c>
      <c r="L63" s="5">
        <v>4</v>
      </c>
      <c r="M63" s="5">
        <v>10</v>
      </c>
      <c r="N63" s="1">
        <f>SUMIF(Distances!$B$4:$B$69,Results!J63,Distances!$M$4:$M$69)</f>
        <v>3</v>
      </c>
      <c r="O63" s="1">
        <f t="shared" si="3"/>
        <v>0</v>
      </c>
      <c r="P63" s="1">
        <f t="shared" si="4"/>
        <v>1</v>
      </c>
      <c r="Q63" s="1">
        <f t="shared" si="5"/>
        <v>1</v>
      </c>
      <c r="R63" s="1">
        <f t="shared" si="6"/>
        <v>0</v>
      </c>
      <c r="S63" s="8"/>
      <c r="T63" s="8"/>
      <c r="U63" s="8"/>
      <c r="V63" s="8"/>
      <c r="X63" s="1">
        <f>INDEX(Distances!$C$4:$L$69,SUMIF($Z$4:$Z$69,J63,$AA$4:$AA$69),K63)</f>
        <v>0</v>
      </c>
      <c r="Z63" s="1" t="s">
        <v>50</v>
      </c>
      <c r="AA63" s="1">
        <v>60</v>
      </c>
      <c r="AC63" s="1" t="s">
        <v>50</v>
      </c>
      <c r="AD63" s="1">
        <f t="shared" si="18"/>
        <v>2</v>
      </c>
      <c r="AE63" s="1">
        <f t="shared" si="15"/>
        <v>0</v>
      </c>
      <c r="AF63" s="1">
        <f t="shared" si="15"/>
        <v>2</v>
      </c>
      <c r="AG63" s="1">
        <f t="shared" si="15"/>
        <v>2</v>
      </c>
      <c r="AH63" s="1">
        <f t="shared" si="15"/>
        <v>1</v>
      </c>
      <c r="AI63" s="1">
        <f t="shared" si="15"/>
        <v>0</v>
      </c>
      <c r="AJ63" s="1">
        <f t="shared" si="15"/>
        <v>2</v>
      </c>
      <c r="AK63" s="1">
        <f t="shared" si="15"/>
        <v>0</v>
      </c>
      <c r="AL63" s="1">
        <f t="shared" si="15"/>
        <v>0</v>
      </c>
      <c r="AM63" s="1">
        <f t="shared" si="15"/>
        <v>1</v>
      </c>
      <c r="AN63" s="1">
        <v>3</v>
      </c>
      <c r="AO63" s="1">
        <f t="shared" si="8"/>
        <v>2</v>
      </c>
      <c r="AP63" s="8"/>
      <c r="AW63" s="1">
        <v>1</v>
      </c>
      <c r="AX63" s="1" t="s">
        <v>50</v>
      </c>
      <c r="AY63" s="4">
        <f t="shared" si="14"/>
        <v>0.8</v>
      </c>
    </row>
    <row r="64" spans="7:51" x14ac:dyDescent="0.45">
      <c r="G64" s="1" t="s">
        <v>4</v>
      </c>
      <c r="H64" s="1" t="s">
        <v>5</v>
      </c>
      <c r="I64" s="1">
        <v>17</v>
      </c>
      <c r="J64" s="1" t="s">
        <v>51</v>
      </c>
      <c r="K64" s="5">
        <v>3</v>
      </c>
      <c r="L64" s="5">
        <v>2</v>
      </c>
      <c r="M64" s="5">
        <v>5</v>
      </c>
      <c r="N64" s="1">
        <f>SUMIF(Distances!$B$4:$B$69,Results!J64,Distances!$M$4:$M$69)</f>
        <v>6</v>
      </c>
      <c r="O64" s="1">
        <f t="shared" si="3"/>
        <v>1</v>
      </c>
      <c r="P64" s="1">
        <f t="shared" si="4"/>
        <v>1</v>
      </c>
      <c r="Q64" s="1">
        <f t="shared" si="5"/>
        <v>1</v>
      </c>
      <c r="R64" s="1">
        <f t="shared" si="6"/>
        <v>1</v>
      </c>
      <c r="S64" s="8"/>
      <c r="T64" s="8"/>
      <c r="U64" s="8"/>
      <c r="V64" s="8"/>
      <c r="X64" s="1">
        <f>INDEX(Distances!$C$4:$L$69,SUMIF($Z$4:$Z$69,J64,$AA$4:$AA$69),K64)</f>
        <v>0.2</v>
      </c>
      <c r="Z64" s="1" t="s">
        <v>51</v>
      </c>
      <c r="AA64" s="1">
        <v>61</v>
      </c>
      <c r="AC64" s="1" t="s">
        <v>51</v>
      </c>
      <c r="AD64" s="1">
        <f t="shared" si="18"/>
        <v>0</v>
      </c>
      <c r="AE64" s="1">
        <f t="shared" si="15"/>
        <v>2</v>
      </c>
      <c r="AF64" s="1">
        <f t="shared" si="15"/>
        <v>5</v>
      </c>
      <c r="AG64" s="1">
        <f t="shared" si="15"/>
        <v>0</v>
      </c>
      <c r="AH64" s="1">
        <f t="shared" si="15"/>
        <v>1</v>
      </c>
      <c r="AI64" s="1">
        <f t="shared" si="15"/>
        <v>0</v>
      </c>
      <c r="AJ64" s="1">
        <f t="shared" si="15"/>
        <v>0</v>
      </c>
      <c r="AK64" s="1">
        <f t="shared" si="15"/>
        <v>1</v>
      </c>
      <c r="AL64" s="1">
        <f t="shared" si="15"/>
        <v>0</v>
      </c>
      <c r="AM64" s="1">
        <f t="shared" si="15"/>
        <v>1</v>
      </c>
      <c r="AN64" s="1">
        <v>6</v>
      </c>
      <c r="AO64" s="1">
        <f t="shared" si="8"/>
        <v>0</v>
      </c>
      <c r="AP64" s="8"/>
      <c r="AW64" s="1">
        <v>1</v>
      </c>
      <c r="AX64" s="1" t="s">
        <v>51</v>
      </c>
      <c r="AY64" s="4">
        <f t="shared" si="14"/>
        <v>1</v>
      </c>
    </row>
    <row r="65" spans="7:51" x14ac:dyDescent="0.45">
      <c r="G65" s="1" t="s">
        <v>4</v>
      </c>
      <c r="H65" s="1" t="s">
        <v>5</v>
      </c>
      <c r="I65" s="1">
        <v>18</v>
      </c>
      <c r="J65" s="1" t="s">
        <v>52</v>
      </c>
      <c r="K65" s="5">
        <v>7</v>
      </c>
      <c r="L65" s="5">
        <v>5</v>
      </c>
      <c r="M65" s="5">
        <v>9</v>
      </c>
      <c r="N65" s="1">
        <f>SUMIF(Distances!$B$4:$B$69,Results!J65,Distances!$M$4:$M$69)</f>
        <v>1</v>
      </c>
      <c r="O65" s="1">
        <f t="shared" si="3"/>
        <v>1</v>
      </c>
      <c r="P65" s="1">
        <f t="shared" si="4"/>
        <v>1</v>
      </c>
      <c r="Q65" s="1">
        <f t="shared" si="5"/>
        <v>1</v>
      </c>
      <c r="R65" s="1">
        <f t="shared" si="6"/>
        <v>1</v>
      </c>
      <c r="S65" s="8"/>
      <c r="T65" s="8"/>
      <c r="U65" s="8"/>
      <c r="V65" s="8"/>
      <c r="X65" s="1">
        <f>INDEX(Distances!$C$4:$L$69,SUMIF($Z$4:$Z$69,J65,$AA$4:$AA$69),K65)</f>
        <v>0.18</v>
      </c>
      <c r="Z65" s="1" t="s">
        <v>52</v>
      </c>
      <c r="AA65" s="1">
        <v>62</v>
      </c>
      <c r="AC65" s="1" t="s">
        <v>52</v>
      </c>
      <c r="AD65" s="1">
        <f t="shared" si="18"/>
        <v>1</v>
      </c>
      <c r="AE65" s="1">
        <f t="shared" si="15"/>
        <v>0</v>
      </c>
      <c r="AF65" s="1">
        <f t="shared" si="15"/>
        <v>1</v>
      </c>
      <c r="AG65" s="1">
        <f t="shared" si="15"/>
        <v>3</v>
      </c>
      <c r="AH65" s="1">
        <f t="shared" si="15"/>
        <v>2</v>
      </c>
      <c r="AI65" s="1">
        <f t="shared" si="15"/>
        <v>0</v>
      </c>
      <c r="AJ65" s="1">
        <f t="shared" si="15"/>
        <v>3</v>
      </c>
      <c r="AK65" s="1">
        <f t="shared" si="15"/>
        <v>0</v>
      </c>
      <c r="AL65" s="1">
        <f t="shared" si="15"/>
        <v>0</v>
      </c>
      <c r="AM65" s="1">
        <f t="shared" si="15"/>
        <v>0</v>
      </c>
      <c r="AN65" s="1">
        <v>1</v>
      </c>
      <c r="AO65" s="1">
        <f t="shared" si="8"/>
        <v>1</v>
      </c>
      <c r="AP65" s="8"/>
      <c r="AW65" s="1">
        <v>1</v>
      </c>
      <c r="AX65" s="1" t="s">
        <v>52</v>
      </c>
      <c r="AY65" s="4">
        <f t="shared" si="14"/>
        <v>0.9</v>
      </c>
    </row>
    <row r="66" spans="7:51" x14ac:dyDescent="0.45">
      <c r="G66" s="1" t="s">
        <v>4</v>
      </c>
      <c r="H66" s="1" t="s">
        <v>5</v>
      </c>
      <c r="I66" s="1">
        <v>19</v>
      </c>
      <c r="J66" s="1" t="s">
        <v>53</v>
      </c>
      <c r="K66" s="5">
        <v>3</v>
      </c>
      <c r="L66" s="5">
        <v>4</v>
      </c>
      <c r="M66" s="5">
        <v>7</v>
      </c>
      <c r="N66" s="1">
        <f>SUMIF(Distances!$B$4:$B$69,Results!J66,Distances!$M$4:$M$69)</f>
        <v>2</v>
      </c>
      <c r="O66" s="1">
        <f t="shared" si="3"/>
        <v>1</v>
      </c>
      <c r="P66" s="1">
        <f t="shared" si="4"/>
        <v>1</v>
      </c>
      <c r="Q66" s="1">
        <f t="shared" si="5"/>
        <v>1</v>
      </c>
      <c r="R66" s="1">
        <f t="shared" si="6"/>
        <v>1</v>
      </c>
      <c r="S66" s="8"/>
      <c r="T66" s="8"/>
      <c r="U66" s="8"/>
      <c r="V66" s="8"/>
      <c r="X66" s="1">
        <f>INDEX(Distances!$C$4:$L$69,SUMIF($Z$4:$Z$69,J66,$AA$4:$AA$69),K66)</f>
        <v>0.18</v>
      </c>
      <c r="Z66" s="1" t="s">
        <v>53</v>
      </c>
      <c r="AA66" s="1">
        <v>63</v>
      </c>
      <c r="AC66" s="1" t="s">
        <v>53</v>
      </c>
      <c r="AD66" s="1">
        <f t="shared" si="18"/>
        <v>1</v>
      </c>
      <c r="AE66" s="1">
        <f t="shared" si="15"/>
        <v>3</v>
      </c>
      <c r="AF66" s="1">
        <f t="shared" si="15"/>
        <v>2</v>
      </c>
      <c r="AG66" s="1">
        <f t="shared" si="15"/>
        <v>4</v>
      </c>
      <c r="AH66" s="1">
        <f t="shared" si="15"/>
        <v>0</v>
      </c>
      <c r="AI66" s="1">
        <f t="shared" si="15"/>
        <v>0</v>
      </c>
      <c r="AJ66" s="1">
        <f t="shared" si="15"/>
        <v>0</v>
      </c>
      <c r="AK66" s="1">
        <f t="shared" si="15"/>
        <v>0</v>
      </c>
      <c r="AL66" s="1">
        <f t="shared" si="15"/>
        <v>0</v>
      </c>
      <c r="AM66" s="1">
        <f t="shared" si="15"/>
        <v>0</v>
      </c>
      <c r="AN66" s="1">
        <v>2</v>
      </c>
      <c r="AO66" s="1">
        <f t="shared" si="8"/>
        <v>3</v>
      </c>
      <c r="AP66" s="8"/>
      <c r="AW66" s="1">
        <v>1</v>
      </c>
      <c r="AX66" s="1" t="s">
        <v>53</v>
      </c>
      <c r="AY66" s="4">
        <f t="shared" si="14"/>
        <v>0.7</v>
      </c>
    </row>
    <row r="67" spans="7:51" x14ac:dyDescent="0.45">
      <c r="G67" s="1" t="s">
        <v>4</v>
      </c>
      <c r="H67" s="1" t="s">
        <v>5</v>
      </c>
      <c r="I67" s="1">
        <v>20</v>
      </c>
      <c r="J67" s="1" t="s">
        <v>54</v>
      </c>
      <c r="K67" s="5">
        <v>9</v>
      </c>
      <c r="L67" s="5">
        <v>7</v>
      </c>
      <c r="M67" s="5">
        <v>10</v>
      </c>
      <c r="N67" s="1">
        <f>SUMIF(Distances!$B$4:$B$69,Results!J67,Distances!$M$4:$M$69)</f>
        <v>9</v>
      </c>
      <c r="O67" s="1">
        <f t="shared" si="3"/>
        <v>0</v>
      </c>
      <c r="P67" s="1">
        <f t="shared" si="4"/>
        <v>1</v>
      </c>
      <c r="Q67" s="1">
        <f t="shared" si="5"/>
        <v>1</v>
      </c>
      <c r="R67" s="1">
        <f t="shared" si="6"/>
        <v>0</v>
      </c>
      <c r="S67" s="8"/>
      <c r="T67" s="8"/>
      <c r="U67" s="8"/>
      <c r="V67" s="8"/>
      <c r="X67" s="1">
        <f>INDEX(Distances!$C$4:$L$69,SUMIF($Z$4:$Z$69,J67,$AA$4:$AA$69),K67)</f>
        <v>0</v>
      </c>
      <c r="Z67" s="1" t="s">
        <v>54</v>
      </c>
      <c r="AA67" s="1">
        <v>64</v>
      </c>
      <c r="AC67" s="1" t="s">
        <v>54</v>
      </c>
      <c r="AD67" s="1">
        <f t="shared" si="18"/>
        <v>0</v>
      </c>
      <c r="AE67" s="1">
        <f t="shared" si="15"/>
        <v>1</v>
      </c>
      <c r="AF67" s="1">
        <f t="shared" si="15"/>
        <v>1</v>
      </c>
      <c r="AG67" s="1">
        <f t="shared" si="15"/>
        <v>0</v>
      </c>
      <c r="AH67" s="1">
        <f t="shared" si="15"/>
        <v>1</v>
      </c>
      <c r="AI67" s="1">
        <f t="shared" si="15"/>
        <v>0</v>
      </c>
      <c r="AJ67" s="1">
        <f t="shared" si="15"/>
        <v>1</v>
      </c>
      <c r="AK67" s="1">
        <f t="shared" si="15"/>
        <v>2</v>
      </c>
      <c r="AL67" s="1">
        <f t="shared" si="15"/>
        <v>4</v>
      </c>
      <c r="AM67" s="1">
        <f t="shared" si="15"/>
        <v>0</v>
      </c>
      <c r="AN67" s="1">
        <v>9</v>
      </c>
      <c r="AO67" s="1">
        <f t="shared" si="8"/>
        <v>4</v>
      </c>
      <c r="AP67" s="8"/>
      <c r="AW67" s="1">
        <v>1</v>
      </c>
      <c r="AX67" s="1" t="s">
        <v>54</v>
      </c>
      <c r="AY67" s="4">
        <f t="shared" si="14"/>
        <v>0.6</v>
      </c>
    </row>
    <row r="68" spans="7:51" x14ac:dyDescent="0.45">
      <c r="G68" s="1" t="s">
        <v>4</v>
      </c>
      <c r="H68" s="1" t="s">
        <v>5</v>
      </c>
      <c r="I68" s="1">
        <v>21</v>
      </c>
      <c r="J68" s="1" t="s">
        <v>55</v>
      </c>
      <c r="K68" s="5">
        <v>8</v>
      </c>
      <c r="L68" s="5">
        <v>10</v>
      </c>
      <c r="M68" s="5">
        <v>5</v>
      </c>
      <c r="N68" s="1">
        <f>SUMIF(Distances!$B$4:$B$69,Results!J68,Distances!$M$4:$M$69)</f>
        <v>10</v>
      </c>
      <c r="O68" s="1">
        <f t="shared" si="3"/>
        <v>1</v>
      </c>
      <c r="P68" s="1">
        <f t="shared" si="4"/>
        <v>0</v>
      </c>
      <c r="Q68" s="1">
        <f t="shared" si="5"/>
        <v>1</v>
      </c>
      <c r="R68" s="1">
        <f t="shared" si="6"/>
        <v>0</v>
      </c>
      <c r="S68" s="26" t="s">
        <v>80</v>
      </c>
      <c r="T68" s="26"/>
      <c r="U68" s="26"/>
      <c r="V68" s="26"/>
      <c r="X68" s="1">
        <f>INDEX(Distances!$C$4:$L$69,SUMIF($Z$4:$Z$69,J68,$AA$4:$AA$69),K68)</f>
        <v>0.1</v>
      </c>
      <c r="Z68" s="1" t="s">
        <v>55</v>
      </c>
      <c r="AA68" s="1">
        <v>65</v>
      </c>
      <c r="AC68" s="1" t="s">
        <v>55</v>
      </c>
      <c r="AD68" s="1">
        <f t="shared" si="18"/>
        <v>2</v>
      </c>
      <c r="AE68" s="1">
        <f t="shared" si="15"/>
        <v>2</v>
      </c>
      <c r="AF68" s="1">
        <f t="shared" si="15"/>
        <v>0</v>
      </c>
      <c r="AG68" s="1">
        <f t="shared" si="15"/>
        <v>2</v>
      </c>
      <c r="AH68" s="1">
        <f t="shared" si="15"/>
        <v>0</v>
      </c>
      <c r="AI68" s="1">
        <f t="shared" si="15"/>
        <v>0</v>
      </c>
      <c r="AJ68" s="1">
        <f t="shared" si="15"/>
        <v>2</v>
      </c>
      <c r="AK68" s="1">
        <f t="shared" si="15"/>
        <v>2</v>
      </c>
      <c r="AL68" s="1">
        <f t="shared" si="15"/>
        <v>0</v>
      </c>
      <c r="AM68" s="1">
        <f t="shared" si="15"/>
        <v>0</v>
      </c>
      <c r="AN68" s="1">
        <v>10</v>
      </c>
      <c r="AO68" s="1">
        <f t="shared" si="8"/>
        <v>0</v>
      </c>
      <c r="AP68" s="8"/>
      <c r="AW68" s="1">
        <v>1</v>
      </c>
      <c r="AX68" s="1" t="s">
        <v>55</v>
      </c>
      <c r="AY68" s="4">
        <f t="shared" ref="AY68:AY69" si="19">SUMIF($J$4:$J$663,AX68,$O$4:$O$663)/10</f>
        <v>1</v>
      </c>
    </row>
    <row r="69" spans="7:51" x14ac:dyDescent="0.45">
      <c r="G69" s="1" t="s">
        <v>4</v>
      </c>
      <c r="H69" s="1" t="s">
        <v>5</v>
      </c>
      <c r="I69" s="1">
        <v>22</v>
      </c>
      <c r="J69" s="1" t="s">
        <v>56</v>
      </c>
      <c r="K69" s="5">
        <v>7</v>
      </c>
      <c r="L69" s="5">
        <v>6</v>
      </c>
      <c r="M69" s="5">
        <v>3</v>
      </c>
      <c r="N69" s="1">
        <f>SUMIF(Distances!$B$4:$B$69,Results!J69,Distances!$M$4:$M$69)</f>
        <v>7</v>
      </c>
      <c r="O69" s="1">
        <f t="shared" ref="O69:O132" si="20">IF(K69&lt;&gt;N69,1,0)</f>
        <v>0</v>
      </c>
      <c r="P69" s="1">
        <f t="shared" ref="P69:P132" si="21">IF(L69&lt;&gt;N69,1,0)</f>
        <v>1</v>
      </c>
      <c r="Q69" s="1">
        <f t="shared" ref="Q69:Q132" si="22">IF(M69&lt;&gt;N69,1,0)</f>
        <v>1</v>
      </c>
      <c r="R69" s="1">
        <f t="shared" ref="R69:R132" si="23">IF(SUM(O69:Q69)=3,1,0)</f>
        <v>0</v>
      </c>
      <c r="S69" s="9">
        <f>AVERAGE(O48:O69)</f>
        <v>0.54545454545454541</v>
      </c>
      <c r="T69" s="9">
        <f>AVERAGE(P48:P69)</f>
        <v>0.86363636363636365</v>
      </c>
      <c r="U69" s="9">
        <f t="shared" ref="U69" si="24">AVERAGE(Q48:Q69)</f>
        <v>0.90909090909090906</v>
      </c>
      <c r="V69" s="9">
        <f t="shared" ref="V69" si="25">AVERAGE(R48:R69)</f>
        <v>0.31818181818181818</v>
      </c>
      <c r="X69" s="1">
        <f>INDEX(Distances!$C$4:$L$69,SUMIF($Z$4:$Z$69,J69,$AA$4:$AA$69),K69)</f>
        <v>0</v>
      </c>
      <c r="Z69" s="1" t="s">
        <v>56</v>
      </c>
      <c r="AA69" s="1">
        <v>66</v>
      </c>
      <c r="AC69" s="1" t="s">
        <v>56</v>
      </c>
      <c r="AD69" s="1">
        <f t="shared" si="18"/>
        <v>2</v>
      </c>
      <c r="AE69" s="1">
        <f t="shared" si="15"/>
        <v>0</v>
      </c>
      <c r="AF69" s="1">
        <f t="shared" si="15"/>
        <v>1</v>
      </c>
      <c r="AG69" s="1">
        <f t="shared" si="15"/>
        <v>1</v>
      </c>
      <c r="AH69" s="1">
        <f t="shared" si="15"/>
        <v>0</v>
      </c>
      <c r="AI69" s="1">
        <f t="shared" si="15"/>
        <v>0</v>
      </c>
      <c r="AJ69" s="1">
        <f t="shared" si="15"/>
        <v>3</v>
      </c>
      <c r="AK69" s="1">
        <f t="shared" si="15"/>
        <v>0</v>
      </c>
      <c r="AL69" s="1">
        <f t="shared" si="15"/>
        <v>1</v>
      </c>
      <c r="AM69" s="1">
        <f t="shared" si="15"/>
        <v>2</v>
      </c>
      <c r="AN69" s="1">
        <v>7</v>
      </c>
      <c r="AO69" s="1">
        <f t="shared" ref="AO69" si="26">INDEX(AD69:AN69,1,AN69)</f>
        <v>3</v>
      </c>
      <c r="AP69" s="8"/>
      <c r="AW69" s="1">
        <v>1</v>
      </c>
      <c r="AX69" s="1" t="s">
        <v>56</v>
      </c>
      <c r="AY69" s="4">
        <f t="shared" si="19"/>
        <v>0.7</v>
      </c>
    </row>
    <row r="70" spans="7:51" x14ac:dyDescent="0.45">
      <c r="G70" s="1" t="s">
        <v>6</v>
      </c>
      <c r="H70" s="1" t="s">
        <v>108</v>
      </c>
      <c r="I70" s="1">
        <v>1</v>
      </c>
      <c r="J70" s="1" t="s">
        <v>86</v>
      </c>
      <c r="K70" s="5">
        <v>9</v>
      </c>
      <c r="L70" s="5">
        <v>7</v>
      </c>
      <c r="M70" s="5">
        <v>4</v>
      </c>
      <c r="N70" s="1">
        <f>SUMIF(Distances!$B$4:$B$69,Results!J70,Distances!$M$4:$M$69)</f>
        <v>6</v>
      </c>
      <c r="O70" s="1">
        <f t="shared" si="20"/>
        <v>1</v>
      </c>
      <c r="P70" s="1">
        <f t="shared" si="21"/>
        <v>1</v>
      </c>
      <c r="Q70" s="1">
        <f t="shared" si="22"/>
        <v>1</v>
      </c>
      <c r="R70" s="1">
        <f t="shared" si="23"/>
        <v>1</v>
      </c>
      <c r="S70" s="8"/>
      <c r="T70" s="8"/>
      <c r="U70" s="8"/>
      <c r="V70" s="8"/>
      <c r="X70" s="1">
        <f>INDEX(Distances!$C$4:$L$69,SUMIF($Z$4:$Z$69,J70,$AA$4:$AA$69),K70)</f>
        <v>0.55000000000000004</v>
      </c>
      <c r="AW70" s="5">
        <v>2</v>
      </c>
      <c r="AX70" s="1" t="s">
        <v>86</v>
      </c>
      <c r="AY70" s="4">
        <f t="shared" ref="AY70:AY101" si="27">SUMIF($J$4:$J$663,AX70,$P$4:$P$663)/10</f>
        <v>0.9</v>
      </c>
    </row>
    <row r="71" spans="7:51" x14ac:dyDescent="0.45">
      <c r="G71" s="1" t="s">
        <v>6</v>
      </c>
      <c r="H71" s="1" t="s">
        <v>108</v>
      </c>
      <c r="I71" s="1">
        <v>2</v>
      </c>
      <c r="J71" s="1" t="s">
        <v>87</v>
      </c>
      <c r="K71" s="5">
        <v>6</v>
      </c>
      <c r="L71" s="5">
        <v>1</v>
      </c>
      <c r="M71" s="5">
        <v>9</v>
      </c>
      <c r="N71" s="1">
        <f>SUMIF(Distances!$B$4:$B$69,Results!J71,Distances!$M$4:$M$69)</f>
        <v>8</v>
      </c>
      <c r="O71" s="1">
        <f t="shared" si="20"/>
        <v>1</v>
      </c>
      <c r="P71" s="1">
        <f t="shared" si="21"/>
        <v>1</v>
      </c>
      <c r="Q71" s="1">
        <f t="shared" si="22"/>
        <v>1</v>
      </c>
      <c r="R71" s="1">
        <f t="shared" si="23"/>
        <v>1</v>
      </c>
      <c r="S71" s="8"/>
      <c r="T71" s="8"/>
      <c r="U71" s="8"/>
      <c r="V71" s="8"/>
      <c r="X71" s="1">
        <f>INDEX(Distances!$C$4:$L$69,SUMIF($Z$4:$Z$69,J71,$AA$4:$AA$69),K71)</f>
        <v>0.1</v>
      </c>
      <c r="AO71" s="5">
        <f>COUNTIF($AO$4:$AO$69,AP71)</f>
        <v>17</v>
      </c>
      <c r="AP71" s="1">
        <v>0</v>
      </c>
      <c r="AW71" s="5">
        <v>2</v>
      </c>
      <c r="AX71" s="1" t="s">
        <v>87</v>
      </c>
      <c r="AY71" s="4">
        <f t="shared" si="27"/>
        <v>0.8</v>
      </c>
    </row>
    <row r="72" spans="7:51" x14ac:dyDescent="0.45">
      <c r="G72" s="1" t="s">
        <v>6</v>
      </c>
      <c r="H72" s="1" t="s">
        <v>108</v>
      </c>
      <c r="I72" s="1">
        <v>3</v>
      </c>
      <c r="J72" s="1" t="s">
        <v>88</v>
      </c>
      <c r="K72" s="5">
        <v>6</v>
      </c>
      <c r="L72" s="5">
        <v>10</v>
      </c>
      <c r="M72" s="5">
        <v>4</v>
      </c>
      <c r="N72" s="1">
        <f>SUMIF(Distances!$B$4:$B$69,Results!J72,Distances!$M$4:$M$69)</f>
        <v>9</v>
      </c>
      <c r="O72" s="1">
        <f t="shared" si="20"/>
        <v>1</v>
      </c>
      <c r="P72" s="1">
        <f t="shared" si="21"/>
        <v>1</v>
      </c>
      <c r="Q72" s="1">
        <f t="shared" si="22"/>
        <v>1</v>
      </c>
      <c r="R72" s="1">
        <f t="shared" si="23"/>
        <v>1</v>
      </c>
      <c r="S72" s="8"/>
      <c r="T72" s="8"/>
      <c r="U72" s="8"/>
      <c r="V72" s="8"/>
      <c r="X72" s="1">
        <f>INDEX(Distances!$C$4:$L$69,SUMIF($Z$4:$Z$69,J72,$AA$4:$AA$69),K72)</f>
        <v>0.62</v>
      </c>
      <c r="AO72" s="5">
        <f t="shared" ref="AO72:AO75" si="28">COUNTIF($AO$4:$AO$69,AP72)</f>
        <v>24</v>
      </c>
      <c r="AP72" s="1">
        <v>1</v>
      </c>
      <c r="AW72" s="5">
        <v>2</v>
      </c>
      <c r="AX72" s="1" t="s">
        <v>88</v>
      </c>
      <c r="AY72" s="4">
        <f t="shared" si="27"/>
        <v>0.9</v>
      </c>
    </row>
    <row r="73" spans="7:51" x14ac:dyDescent="0.45">
      <c r="G73" s="1" t="s">
        <v>6</v>
      </c>
      <c r="H73" s="1" t="s">
        <v>108</v>
      </c>
      <c r="I73" s="1">
        <v>4</v>
      </c>
      <c r="J73" s="1" t="s">
        <v>89</v>
      </c>
      <c r="K73" s="5">
        <v>2</v>
      </c>
      <c r="L73" s="5">
        <v>5</v>
      </c>
      <c r="M73" s="5">
        <v>4</v>
      </c>
      <c r="N73" s="1">
        <f>SUMIF(Distances!$B$4:$B$69,Results!J73,Distances!$M$4:$M$69)</f>
        <v>1</v>
      </c>
      <c r="O73" s="1">
        <f t="shared" si="20"/>
        <v>1</v>
      </c>
      <c r="P73" s="1">
        <f t="shared" si="21"/>
        <v>1</v>
      </c>
      <c r="Q73" s="1">
        <f t="shared" si="22"/>
        <v>1</v>
      </c>
      <c r="R73" s="1">
        <f t="shared" si="23"/>
        <v>1</v>
      </c>
      <c r="S73" s="8"/>
      <c r="T73" s="8"/>
      <c r="U73" s="8"/>
      <c r="V73" s="8"/>
      <c r="X73" s="1">
        <f>INDEX(Distances!$C$4:$L$69,SUMIF($Z$4:$Z$69,J73,$AA$4:$AA$69),K73)</f>
        <v>0.18</v>
      </c>
      <c r="AO73" s="5">
        <f t="shared" si="28"/>
        <v>15</v>
      </c>
      <c r="AP73" s="1">
        <v>2</v>
      </c>
      <c r="AW73" s="5">
        <v>2</v>
      </c>
      <c r="AX73" s="1" t="s">
        <v>89</v>
      </c>
      <c r="AY73" s="4">
        <f t="shared" si="27"/>
        <v>0.9</v>
      </c>
    </row>
    <row r="74" spans="7:51" x14ac:dyDescent="0.45">
      <c r="G74" s="1" t="s">
        <v>6</v>
      </c>
      <c r="H74" s="1" t="s">
        <v>108</v>
      </c>
      <c r="I74" s="1">
        <v>5</v>
      </c>
      <c r="J74" s="1" t="s">
        <v>90</v>
      </c>
      <c r="K74" s="5">
        <v>8</v>
      </c>
      <c r="L74" s="5">
        <v>5</v>
      </c>
      <c r="M74" s="5">
        <v>3</v>
      </c>
      <c r="N74" s="1">
        <f>SUMIF(Distances!$B$4:$B$69,Results!J74,Distances!$M$4:$M$69)</f>
        <v>8</v>
      </c>
      <c r="O74" s="1">
        <f t="shared" si="20"/>
        <v>0</v>
      </c>
      <c r="P74" s="1">
        <f t="shared" si="21"/>
        <v>1</v>
      </c>
      <c r="Q74" s="1">
        <f t="shared" si="22"/>
        <v>1</v>
      </c>
      <c r="R74" s="1">
        <f t="shared" si="23"/>
        <v>0</v>
      </c>
      <c r="S74" s="8"/>
      <c r="T74" s="8"/>
      <c r="U74" s="8"/>
      <c r="V74" s="8"/>
      <c r="X74" s="1">
        <f>INDEX(Distances!$C$4:$L$69,SUMIF($Z$4:$Z$69,J74,$AA$4:$AA$69),K74)</f>
        <v>0</v>
      </c>
      <c r="AO74" s="5">
        <f t="shared" si="28"/>
        <v>7</v>
      </c>
      <c r="AP74" s="1">
        <v>3</v>
      </c>
      <c r="AW74" s="5">
        <v>2</v>
      </c>
      <c r="AX74" s="1" t="s">
        <v>90</v>
      </c>
      <c r="AY74" s="4">
        <f t="shared" si="27"/>
        <v>0.8</v>
      </c>
    </row>
    <row r="75" spans="7:51" x14ac:dyDescent="0.45">
      <c r="G75" s="1" t="s">
        <v>6</v>
      </c>
      <c r="H75" s="1" t="s">
        <v>108</v>
      </c>
      <c r="I75" s="1">
        <v>6</v>
      </c>
      <c r="J75" s="1" t="s">
        <v>91</v>
      </c>
      <c r="K75" s="5">
        <v>6</v>
      </c>
      <c r="L75" s="5">
        <v>3</v>
      </c>
      <c r="M75" s="5">
        <v>9</v>
      </c>
      <c r="N75" s="1">
        <f>SUMIF(Distances!$B$4:$B$69,Results!J75,Distances!$M$4:$M$69)</f>
        <v>2</v>
      </c>
      <c r="O75" s="1">
        <f t="shared" si="20"/>
        <v>1</v>
      </c>
      <c r="P75" s="1">
        <f t="shared" si="21"/>
        <v>1</v>
      </c>
      <c r="Q75" s="1">
        <f t="shared" si="22"/>
        <v>1</v>
      </c>
      <c r="R75" s="1">
        <f t="shared" si="23"/>
        <v>1</v>
      </c>
      <c r="S75" s="8"/>
      <c r="T75" s="8"/>
      <c r="U75" s="8"/>
      <c r="V75" s="8"/>
      <c r="X75" s="1">
        <f>INDEX(Distances!$C$4:$L$69,SUMIF($Z$4:$Z$69,J75,$AA$4:$AA$69),K75)</f>
        <v>0.33</v>
      </c>
      <c r="AO75" s="5">
        <f t="shared" si="28"/>
        <v>3</v>
      </c>
      <c r="AP75" s="1">
        <v>4</v>
      </c>
      <c r="AW75" s="5">
        <v>2</v>
      </c>
      <c r="AX75" s="1" t="s">
        <v>91</v>
      </c>
      <c r="AY75" s="4">
        <f t="shared" si="27"/>
        <v>0.7</v>
      </c>
    </row>
    <row r="76" spans="7:51" x14ac:dyDescent="0.45">
      <c r="G76" s="1" t="s">
        <v>6</v>
      </c>
      <c r="H76" s="1" t="s">
        <v>108</v>
      </c>
      <c r="I76" s="1">
        <v>7</v>
      </c>
      <c r="J76" s="1" t="s">
        <v>92</v>
      </c>
      <c r="K76" s="5">
        <v>2</v>
      </c>
      <c r="L76" s="5">
        <v>1</v>
      </c>
      <c r="M76" s="5">
        <v>4</v>
      </c>
      <c r="N76" s="1">
        <f>SUMIF(Distances!$B$4:$B$69,Results!J76,Distances!$M$4:$M$69)</f>
        <v>4</v>
      </c>
      <c r="O76" s="1">
        <f t="shared" si="20"/>
        <v>1</v>
      </c>
      <c r="P76" s="1">
        <f t="shared" si="21"/>
        <v>1</v>
      </c>
      <c r="Q76" s="1">
        <f t="shared" si="22"/>
        <v>0</v>
      </c>
      <c r="R76" s="1">
        <f t="shared" si="23"/>
        <v>0</v>
      </c>
      <c r="S76" s="8"/>
      <c r="T76" s="8"/>
      <c r="U76" s="8"/>
      <c r="V76" s="8"/>
      <c r="X76" s="1">
        <f>INDEX(Distances!$C$4:$L$69,SUMIF($Z$4:$Z$69,J76,$AA$4:$AA$69),K76)</f>
        <v>0.71</v>
      </c>
      <c r="AW76" s="5">
        <v>2</v>
      </c>
      <c r="AX76" s="1" t="s">
        <v>92</v>
      </c>
      <c r="AY76" s="4">
        <f t="shared" si="27"/>
        <v>1</v>
      </c>
    </row>
    <row r="77" spans="7:51" x14ac:dyDescent="0.45">
      <c r="G77" s="1" t="s">
        <v>6</v>
      </c>
      <c r="H77" s="1" t="s">
        <v>108</v>
      </c>
      <c r="I77" s="1">
        <v>8</v>
      </c>
      <c r="J77" s="1" t="s">
        <v>93</v>
      </c>
      <c r="K77" s="5">
        <v>6</v>
      </c>
      <c r="L77" s="5">
        <v>2</v>
      </c>
      <c r="M77" s="5">
        <v>10</v>
      </c>
      <c r="N77" s="1">
        <f>SUMIF(Distances!$B$4:$B$69,Results!J77,Distances!$M$4:$M$69)</f>
        <v>4</v>
      </c>
      <c r="O77" s="1">
        <f t="shared" si="20"/>
        <v>1</v>
      </c>
      <c r="P77" s="1">
        <f t="shared" si="21"/>
        <v>1</v>
      </c>
      <c r="Q77" s="1">
        <f t="shared" si="22"/>
        <v>1</v>
      </c>
      <c r="R77" s="1">
        <f t="shared" si="23"/>
        <v>1</v>
      </c>
      <c r="S77" s="8"/>
      <c r="T77" s="8"/>
      <c r="U77" s="8"/>
      <c r="V77" s="8"/>
      <c r="X77" s="1">
        <f>INDEX(Distances!$C$4:$L$69,SUMIF($Z$4:$Z$69,J77,$AA$4:$AA$69),K77)</f>
        <v>0.08</v>
      </c>
      <c r="AO77" s="27">
        <f>87/660</f>
        <v>0.13181818181818181</v>
      </c>
      <c r="AW77" s="5">
        <v>2</v>
      </c>
      <c r="AX77" s="1" t="s">
        <v>93</v>
      </c>
      <c r="AY77" s="4">
        <f t="shared" si="27"/>
        <v>0.8</v>
      </c>
    </row>
    <row r="78" spans="7:51" x14ac:dyDescent="0.45">
      <c r="G78" s="1" t="s">
        <v>6</v>
      </c>
      <c r="H78" s="1" t="s">
        <v>108</v>
      </c>
      <c r="I78" s="1">
        <v>9</v>
      </c>
      <c r="J78" s="1" t="s">
        <v>94</v>
      </c>
      <c r="K78" s="5">
        <v>6</v>
      </c>
      <c r="L78" s="5">
        <v>10</v>
      </c>
      <c r="M78" s="5">
        <v>9</v>
      </c>
      <c r="N78" s="1">
        <f>SUMIF(Distances!$B$4:$B$69,Results!J78,Distances!$M$4:$M$69)</f>
        <v>9</v>
      </c>
      <c r="O78" s="1">
        <f t="shared" si="20"/>
        <v>1</v>
      </c>
      <c r="P78" s="1">
        <f t="shared" si="21"/>
        <v>1</v>
      </c>
      <c r="Q78" s="1">
        <f t="shared" si="22"/>
        <v>0</v>
      </c>
      <c r="R78" s="1">
        <f t="shared" si="23"/>
        <v>0</v>
      </c>
      <c r="S78" s="8"/>
      <c r="T78" s="8"/>
      <c r="U78" s="8"/>
      <c r="V78" s="8"/>
      <c r="X78" s="1">
        <f>INDEX(Distances!$C$4:$L$69,SUMIF($Z$4:$Z$69,J78,$AA$4:$AA$69),K78)</f>
        <v>0.18</v>
      </c>
      <c r="AO78">
        <f>1-AO77</f>
        <v>0.86818181818181817</v>
      </c>
      <c r="AW78" s="5">
        <v>2</v>
      </c>
      <c r="AX78" s="1" t="s">
        <v>94</v>
      </c>
      <c r="AY78" s="4">
        <f t="shared" si="27"/>
        <v>0.7</v>
      </c>
    </row>
    <row r="79" spans="7:51" x14ac:dyDescent="0.45">
      <c r="G79" s="1" t="s">
        <v>6</v>
      </c>
      <c r="H79" s="1" t="s">
        <v>108</v>
      </c>
      <c r="I79" s="1">
        <v>10</v>
      </c>
      <c r="J79" s="1" t="s">
        <v>95</v>
      </c>
      <c r="K79" s="5">
        <v>5</v>
      </c>
      <c r="L79" s="5">
        <v>7</v>
      </c>
      <c r="M79" s="5">
        <v>3</v>
      </c>
      <c r="N79" s="1">
        <f>SUMIF(Distances!$B$4:$B$69,Results!J79,Distances!$M$4:$M$69)</f>
        <v>7</v>
      </c>
      <c r="O79" s="1">
        <f t="shared" si="20"/>
        <v>1</v>
      </c>
      <c r="P79" s="1">
        <f t="shared" si="21"/>
        <v>0</v>
      </c>
      <c r="Q79" s="1">
        <f t="shared" si="22"/>
        <v>1</v>
      </c>
      <c r="R79" s="1">
        <f t="shared" si="23"/>
        <v>0</v>
      </c>
      <c r="S79" s="8"/>
      <c r="T79" s="8"/>
      <c r="U79" s="8"/>
      <c r="V79" s="8"/>
      <c r="X79" s="1">
        <f>INDEX(Distances!$C$4:$L$69,SUMIF($Z$4:$Z$69,J79,$AA$4:$AA$69),K79)</f>
        <v>0.08</v>
      </c>
      <c r="AW79" s="5">
        <v>2</v>
      </c>
      <c r="AX79" s="1" t="s">
        <v>95</v>
      </c>
      <c r="AY79" s="4">
        <f t="shared" si="27"/>
        <v>0.8</v>
      </c>
    </row>
    <row r="80" spans="7:51" x14ac:dyDescent="0.45">
      <c r="G80" s="1" t="s">
        <v>6</v>
      </c>
      <c r="H80" s="1" t="s">
        <v>108</v>
      </c>
      <c r="I80" s="1">
        <v>11</v>
      </c>
      <c r="J80" s="1" t="s">
        <v>96</v>
      </c>
      <c r="K80" s="5">
        <v>8</v>
      </c>
      <c r="L80" s="5">
        <v>7</v>
      </c>
      <c r="M80" s="5">
        <v>2</v>
      </c>
      <c r="N80" s="1">
        <f>SUMIF(Distances!$B$4:$B$69,Results!J80,Distances!$M$4:$M$69)</f>
        <v>2</v>
      </c>
      <c r="O80" s="1">
        <f t="shared" si="20"/>
        <v>1</v>
      </c>
      <c r="P80" s="1">
        <f t="shared" si="21"/>
        <v>1</v>
      </c>
      <c r="Q80" s="1">
        <f t="shared" si="22"/>
        <v>0</v>
      </c>
      <c r="R80" s="1">
        <f t="shared" si="23"/>
        <v>0</v>
      </c>
      <c r="S80" s="8"/>
      <c r="T80" s="8"/>
      <c r="U80" s="8"/>
      <c r="V80" s="8"/>
      <c r="X80" s="1">
        <f>INDEX(Distances!$C$4:$L$69,SUMIF($Z$4:$Z$69,J80,$AA$4:$AA$69),K80)</f>
        <v>0.18</v>
      </c>
      <c r="AW80" s="5">
        <v>2</v>
      </c>
      <c r="AX80" s="1" t="s">
        <v>96</v>
      </c>
      <c r="AY80" s="4">
        <f t="shared" si="27"/>
        <v>0.9</v>
      </c>
    </row>
    <row r="81" spans="7:51" x14ac:dyDescent="0.45">
      <c r="G81" s="1" t="s">
        <v>6</v>
      </c>
      <c r="H81" s="1" t="s">
        <v>108</v>
      </c>
      <c r="I81" s="1">
        <v>12</v>
      </c>
      <c r="J81" s="1" t="s">
        <v>97</v>
      </c>
      <c r="K81" s="5">
        <v>1</v>
      </c>
      <c r="L81" s="5">
        <v>10</v>
      </c>
      <c r="M81" s="5">
        <v>9</v>
      </c>
      <c r="N81" s="1">
        <f>SUMIF(Distances!$B$4:$B$69,Results!J81,Distances!$M$4:$M$69)</f>
        <v>10</v>
      </c>
      <c r="O81" s="1">
        <f t="shared" si="20"/>
        <v>1</v>
      </c>
      <c r="P81" s="1">
        <f t="shared" si="21"/>
        <v>0</v>
      </c>
      <c r="Q81" s="1">
        <f t="shared" si="22"/>
        <v>1</v>
      </c>
      <c r="R81" s="1">
        <f t="shared" si="23"/>
        <v>0</v>
      </c>
      <c r="S81" s="8"/>
      <c r="T81" s="8"/>
      <c r="U81" s="8"/>
      <c r="V81" s="8"/>
      <c r="X81" s="1">
        <f>INDEX(Distances!$C$4:$L$69,SUMIF($Z$4:$Z$69,J81,$AA$4:$AA$69),K81)</f>
        <v>0.25</v>
      </c>
      <c r="AW81" s="5">
        <v>2</v>
      </c>
      <c r="AX81" s="1" t="s">
        <v>97</v>
      </c>
      <c r="AY81" s="4">
        <f t="shared" si="27"/>
        <v>0.9</v>
      </c>
    </row>
    <row r="82" spans="7:51" x14ac:dyDescent="0.45">
      <c r="G82" s="1" t="s">
        <v>6</v>
      </c>
      <c r="H82" s="1" t="s">
        <v>108</v>
      </c>
      <c r="I82" s="1">
        <v>13</v>
      </c>
      <c r="J82" s="1" t="s">
        <v>98</v>
      </c>
      <c r="K82" s="5">
        <v>1</v>
      </c>
      <c r="L82" s="5">
        <v>8</v>
      </c>
      <c r="M82" s="5">
        <v>4</v>
      </c>
      <c r="N82" s="1">
        <f>SUMIF(Distances!$B$4:$B$69,Results!J82,Distances!$M$4:$M$69)</f>
        <v>2</v>
      </c>
      <c r="O82" s="1">
        <f t="shared" si="20"/>
        <v>1</v>
      </c>
      <c r="P82" s="1">
        <f t="shared" si="21"/>
        <v>1</v>
      </c>
      <c r="Q82" s="1">
        <f t="shared" si="22"/>
        <v>1</v>
      </c>
      <c r="R82" s="1">
        <f t="shared" si="23"/>
        <v>1</v>
      </c>
      <c r="S82" s="8"/>
      <c r="T82" s="8"/>
      <c r="U82" s="8"/>
      <c r="V82" s="8"/>
      <c r="X82" s="1">
        <f>INDEX(Distances!$C$4:$L$69,SUMIF($Z$4:$Z$69,J82,$AA$4:$AA$69),K82)</f>
        <v>0.1</v>
      </c>
      <c r="AW82" s="5">
        <v>2</v>
      </c>
      <c r="AX82" s="1" t="s">
        <v>98</v>
      </c>
      <c r="AY82" s="4">
        <f t="shared" si="27"/>
        <v>0.8</v>
      </c>
    </row>
    <row r="83" spans="7:51" x14ac:dyDescent="0.45">
      <c r="G83" s="1" t="s">
        <v>6</v>
      </c>
      <c r="H83" s="1" t="s">
        <v>108</v>
      </c>
      <c r="I83" s="1">
        <v>14</v>
      </c>
      <c r="J83" s="1" t="s">
        <v>99</v>
      </c>
      <c r="K83" s="5">
        <v>8</v>
      </c>
      <c r="L83" s="5">
        <v>4</v>
      </c>
      <c r="M83" s="5">
        <v>6</v>
      </c>
      <c r="N83" s="1">
        <f>SUMIF(Distances!$B$4:$B$69,Results!J83,Distances!$M$4:$M$69)</f>
        <v>9</v>
      </c>
      <c r="O83" s="1">
        <f t="shared" si="20"/>
        <v>1</v>
      </c>
      <c r="P83" s="1">
        <f t="shared" si="21"/>
        <v>1</v>
      </c>
      <c r="Q83" s="1">
        <f t="shared" si="22"/>
        <v>1</v>
      </c>
      <c r="R83" s="1">
        <f t="shared" si="23"/>
        <v>1</v>
      </c>
      <c r="S83" s="8"/>
      <c r="T83" s="8"/>
      <c r="U83" s="8"/>
      <c r="V83" s="8"/>
      <c r="X83" s="1">
        <f>INDEX(Distances!$C$4:$L$69,SUMIF($Z$4:$Z$69,J83,$AA$4:$AA$69),K83)</f>
        <v>0.17</v>
      </c>
      <c r="AW83" s="5">
        <v>2</v>
      </c>
      <c r="AX83" s="1" t="s">
        <v>99</v>
      </c>
      <c r="AY83" s="4">
        <f t="shared" si="27"/>
        <v>0.9</v>
      </c>
    </row>
    <row r="84" spans="7:51" x14ac:dyDescent="0.45">
      <c r="G84" s="1" t="s">
        <v>6</v>
      </c>
      <c r="H84" s="1" t="s">
        <v>108</v>
      </c>
      <c r="I84" s="1">
        <v>15</v>
      </c>
      <c r="J84" s="1" t="s">
        <v>100</v>
      </c>
      <c r="K84" s="5">
        <v>9</v>
      </c>
      <c r="L84" s="5">
        <v>8</v>
      </c>
      <c r="M84" s="5">
        <v>1</v>
      </c>
      <c r="N84" s="1">
        <f>SUMIF(Distances!$B$4:$B$69,Results!J84,Distances!$M$4:$M$69)</f>
        <v>2</v>
      </c>
      <c r="O84" s="1">
        <f t="shared" si="20"/>
        <v>1</v>
      </c>
      <c r="P84" s="1">
        <f t="shared" si="21"/>
        <v>1</v>
      </c>
      <c r="Q84" s="1">
        <f t="shared" si="22"/>
        <v>1</v>
      </c>
      <c r="R84" s="1">
        <f t="shared" si="23"/>
        <v>1</v>
      </c>
      <c r="S84" s="8"/>
      <c r="T84" s="8"/>
      <c r="U84" s="8"/>
      <c r="V84" s="8"/>
      <c r="X84" s="1">
        <f>INDEX(Distances!$C$4:$L$69,SUMIF(Results!$Z$4:$Z$69,Results!J84,Results!$AA$4:$AA$69),Results!K84)</f>
        <v>0.88</v>
      </c>
      <c r="AW84" s="5">
        <v>2</v>
      </c>
      <c r="AX84" s="1" t="s">
        <v>100</v>
      </c>
      <c r="AY84" s="4">
        <f t="shared" si="27"/>
        <v>0.8</v>
      </c>
    </row>
    <row r="85" spans="7:51" x14ac:dyDescent="0.45">
      <c r="G85" s="1" t="s">
        <v>6</v>
      </c>
      <c r="H85" s="1" t="s">
        <v>108</v>
      </c>
      <c r="I85" s="1">
        <v>16</v>
      </c>
      <c r="J85" s="1" t="s">
        <v>101</v>
      </c>
      <c r="K85" s="5">
        <v>8</v>
      </c>
      <c r="L85" s="5">
        <v>6</v>
      </c>
      <c r="M85" s="5">
        <v>9</v>
      </c>
      <c r="N85" s="1">
        <f>SUMIF(Distances!$B$4:$B$69,Results!J85,Distances!$M$4:$M$69)</f>
        <v>6</v>
      </c>
      <c r="O85" s="1">
        <f t="shared" si="20"/>
        <v>1</v>
      </c>
      <c r="P85" s="1">
        <f t="shared" si="21"/>
        <v>0</v>
      </c>
      <c r="Q85" s="1">
        <f t="shared" si="22"/>
        <v>1</v>
      </c>
      <c r="R85" s="1">
        <f t="shared" si="23"/>
        <v>0</v>
      </c>
      <c r="S85" s="8"/>
      <c r="T85" s="8"/>
      <c r="U85" s="8"/>
      <c r="V85" s="8"/>
      <c r="X85" s="1">
        <f>INDEX(Distances!$C$4:$L$69,SUMIF(Results!$Z$4:$Z$69,Results!J85,Results!$AA$4:$AA$69),Results!K85)</f>
        <v>0.08</v>
      </c>
      <c r="AW85" s="5">
        <v>2</v>
      </c>
      <c r="AX85" s="1" t="s">
        <v>101</v>
      </c>
      <c r="AY85" s="4">
        <f t="shared" si="27"/>
        <v>0.7</v>
      </c>
    </row>
    <row r="86" spans="7:51" x14ac:dyDescent="0.45">
      <c r="G86" s="1" t="s">
        <v>6</v>
      </c>
      <c r="H86" s="1" t="s">
        <v>108</v>
      </c>
      <c r="I86" s="1">
        <v>17</v>
      </c>
      <c r="J86" s="1" t="s">
        <v>102</v>
      </c>
      <c r="K86" s="5">
        <v>6</v>
      </c>
      <c r="L86" s="5">
        <v>2</v>
      </c>
      <c r="M86" s="5">
        <v>8</v>
      </c>
      <c r="N86" s="1">
        <f>SUMIF(Distances!$B$4:$B$69,Results!J86,Distances!$M$4:$M$69)</f>
        <v>6</v>
      </c>
      <c r="O86" s="1">
        <f t="shared" si="20"/>
        <v>0</v>
      </c>
      <c r="P86" s="1">
        <f t="shared" si="21"/>
        <v>1</v>
      </c>
      <c r="Q86" s="1">
        <f t="shared" si="22"/>
        <v>1</v>
      </c>
      <c r="R86" s="1">
        <f t="shared" si="23"/>
        <v>0</v>
      </c>
      <c r="S86" s="8"/>
      <c r="T86" s="8"/>
      <c r="U86" s="8"/>
      <c r="V86" s="8"/>
      <c r="X86" s="1">
        <f>INDEX(Distances!$C$4:$L$69,SUMIF(Results!$Z$4:$Z$69,Results!J86,Results!$AA$4:$AA$69),Results!K86)</f>
        <v>0</v>
      </c>
      <c r="AW86" s="5">
        <v>2</v>
      </c>
      <c r="AX86" s="1" t="s">
        <v>102</v>
      </c>
      <c r="AY86" s="4">
        <f t="shared" si="27"/>
        <v>0.9</v>
      </c>
    </row>
    <row r="87" spans="7:51" x14ac:dyDescent="0.45">
      <c r="G87" s="1" t="s">
        <v>6</v>
      </c>
      <c r="H87" s="1" t="s">
        <v>108</v>
      </c>
      <c r="I87" s="1">
        <v>18</v>
      </c>
      <c r="J87" s="1" t="s">
        <v>103</v>
      </c>
      <c r="K87" s="5">
        <v>3</v>
      </c>
      <c r="L87" s="5">
        <v>8</v>
      </c>
      <c r="M87" s="5">
        <v>7</v>
      </c>
      <c r="N87" s="1">
        <f>SUMIF(Distances!$B$4:$B$69,Results!J87,Distances!$M$4:$M$69)</f>
        <v>6</v>
      </c>
      <c r="O87" s="1">
        <f t="shared" si="20"/>
        <v>1</v>
      </c>
      <c r="P87" s="1">
        <f t="shared" si="21"/>
        <v>1</v>
      </c>
      <c r="Q87" s="1">
        <f t="shared" si="22"/>
        <v>1</v>
      </c>
      <c r="R87" s="1">
        <f t="shared" si="23"/>
        <v>1</v>
      </c>
      <c r="S87" s="8"/>
      <c r="T87" s="8"/>
      <c r="U87" s="8"/>
      <c r="V87" s="8"/>
      <c r="X87" s="1">
        <f>INDEX(Distances!$C$4:$L$69,SUMIF(Results!$Z$4:$Z$69,Results!J87,Results!$AA$4:$AA$69),Results!K87)</f>
        <v>0.69</v>
      </c>
      <c r="AW87" s="5">
        <v>2</v>
      </c>
      <c r="AX87" s="1" t="s">
        <v>103</v>
      </c>
      <c r="AY87" s="4">
        <f t="shared" si="27"/>
        <v>0.9</v>
      </c>
    </row>
    <row r="88" spans="7:51" x14ac:dyDescent="0.45">
      <c r="G88" s="1" t="s">
        <v>6</v>
      </c>
      <c r="H88" s="1" t="s">
        <v>108</v>
      </c>
      <c r="I88" s="1">
        <v>19</v>
      </c>
      <c r="J88" s="1" t="s">
        <v>104</v>
      </c>
      <c r="K88" s="5">
        <v>5</v>
      </c>
      <c r="L88" s="5">
        <v>1</v>
      </c>
      <c r="M88" s="5">
        <v>7</v>
      </c>
      <c r="N88" s="1">
        <f>SUMIF(Distances!$B$4:$B$69,Results!J88,Distances!$M$4:$M$69)</f>
        <v>7</v>
      </c>
      <c r="O88" s="1">
        <f t="shared" si="20"/>
        <v>1</v>
      </c>
      <c r="P88" s="1">
        <f t="shared" si="21"/>
        <v>1</v>
      </c>
      <c r="Q88" s="1">
        <f t="shared" si="22"/>
        <v>0</v>
      </c>
      <c r="R88" s="1">
        <f t="shared" si="23"/>
        <v>0</v>
      </c>
      <c r="S88" s="8"/>
      <c r="T88" s="8"/>
      <c r="U88" s="8"/>
      <c r="V88" s="8"/>
      <c r="X88" s="1">
        <f>INDEX(Distances!$C$4:$L$69,SUMIF(Results!$Z$4:$Z$69,Results!J88,Results!$AA$4:$AA$69),Results!K88)</f>
        <v>0.23</v>
      </c>
      <c r="AW88" s="5">
        <v>2</v>
      </c>
      <c r="AX88" s="1" t="s">
        <v>104</v>
      </c>
      <c r="AY88" s="4">
        <f t="shared" si="27"/>
        <v>1</v>
      </c>
    </row>
    <row r="89" spans="7:51" x14ac:dyDescent="0.45">
      <c r="G89" s="1" t="s">
        <v>6</v>
      </c>
      <c r="H89" s="1" t="s">
        <v>108</v>
      </c>
      <c r="I89" s="1">
        <v>20</v>
      </c>
      <c r="J89" s="1" t="s">
        <v>105</v>
      </c>
      <c r="K89" s="5">
        <v>9</v>
      </c>
      <c r="L89" s="5">
        <v>10</v>
      </c>
      <c r="M89" s="5">
        <v>7</v>
      </c>
      <c r="N89" s="1">
        <f>SUMIF(Distances!$B$4:$B$69,Results!J89,Distances!$M$4:$M$69)</f>
        <v>10</v>
      </c>
      <c r="O89" s="1">
        <f t="shared" si="20"/>
        <v>1</v>
      </c>
      <c r="P89" s="1">
        <f t="shared" si="21"/>
        <v>0</v>
      </c>
      <c r="Q89" s="1">
        <f t="shared" si="22"/>
        <v>1</v>
      </c>
      <c r="R89" s="1">
        <f t="shared" si="23"/>
        <v>0</v>
      </c>
      <c r="S89" s="8"/>
      <c r="T89" s="8"/>
      <c r="U89" s="8"/>
      <c r="V89" s="8"/>
      <c r="X89" s="1">
        <f>INDEX(Distances!$C$4:$L$69,SUMIF(Results!$Z$4:$Z$69,Results!J89,Results!$AA$4:$AA$69),Results!K89)</f>
        <v>0.17</v>
      </c>
      <c r="AW89" s="5">
        <v>2</v>
      </c>
      <c r="AX89" s="1" t="s">
        <v>105</v>
      </c>
      <c r="AY89" s="4">
        <f t="shared" si="27"/>
        <v>0.9</v>
      </c>
    </row>
    <row r="90" spans="7:51" x14ac:dyDescent="0.45">
      <c r="G90" s="1" t="s">
        <v>6</v>
      </c>
      <c r="H90" s="1" t="s">
        <v>108</v>
      </c>
      <c r="I90" s="1">
        <v>21</v>
      </c>
      <c r="J90" s="1" t="s">
        <v>106</v>
      </c>
      <c r="K90" s="5">
        <v>3</v>
      </c>
      <c r="L90" s="5">
        <v>4</v>
      </c>
      <c r="M90" s="5">
        <v>6</v>
      </c>
      <c r="N90" s="1">
        <f>SUMIF(Distances!$B$4:$B$69,Results!J90,Distances!$M$4:$M$69)</f>
        <v>8</v>
      </c>
      <c r="O90" s="1">
        <f t="shared" si="20"/>
        <v>1</v>
      </c>
      <c r="P90" s="1">
        <f t="shared" si="21"/>
        <v>1</v>
      </c>
      <c r="Q90" s="1">
        <f t="shared" si="22"/>
        <v>1</v>
      </c>
      <c r="R90" s="1">
        <f t="shared" si="23"/>
        <v>1</v>
      </c>
      <c r="S90" s="26" t="s">
        <v>80</v>
      </c>
      <c r="T90" s="26"/>
      <c r="U90" s="26"/>
      <c r="V90" s="26"/>
      <c r="X90" s="1">
        <f>INDEX(Distances!$C$4:$L$69,SUMIF(Results!$Z$4:$Z$69,Results!J90,Results!$AA$4:$AA$69),Results!K90)</f>
        <v>0.46</v>
      </c>
      <c r="AW90" s="5">
        <v>2</v>
      </c>
      <c r="AX90" s="1" t="s">
        <v>106</v>
      </c>
      <c r="AY90" s="4">
        <f t="shared" si="27"/>
        <v>0.9</v>
      </c>
    </row>
    <row r="91" spans="7:51" x14ac:dyDescent="0.45">
      <c r="G91" s="1" t="s">
        <v>6</v>
      </c>
      <c r="H91" s="1" t="s">
        <v>108</v>
      </c>
      <c r="I91" s="1">
        <v>22</v>
      </c>
      <c r="J91" s="1" t="s">
        <v>107</v>
      </c>
      <c r="K91" s="5">
        <v>1</v>
      </c>
      <c r="L91" s="5">
        <v>5</v>
      </c>
      <c r="M91" s="5">
        <v>8</v>
      </c>
      <c r="N91" s="1">
        <f>SUMIF(Distances!$B$4:$B$69,Results!J91,Distances!$M$4:$M$69)</f>
        <v>1</v>
      </c>
      <c r="O91" s="1">
        <f t="shared" si="20"/>
        <v>0</v>
      </c>
      <c r="P91" s="1">
        <f t="shared" si="21"/>
        <v>1</v>
      </c>
      <c r="Q91" s="1">
        <f t="shared" si="22"/>
        <v>1</v>
      </c>
      <c r="R91" s="1">
        <f t="shared" si="23"/>
        <v>0</v>
      </c>
      <c r="S91" s="9">
        <f>AVERAGE(O70:O91)</f>
        <v>0.86363636363636365</v>
      </c>
      <c r="T91" s="9">
        <f>AVERAGE(P70:P91)</f>
        <v>0.81818181818181823</v>
      </c>
      <c r="U91" s="9">
        <f t="shared" ref="U91" si="29">AVERAGE(Q70:Q91)</f>
        <v>0.81818181818181823</v>
      </c>
      <c r="V91" s="9">
        <f t="shared" ref="V91" si="30">AVERAGE(R70:R91)</f>
        <v>0.5</v>
      </c>
      <c r="X91" s="1">
        <f>INDEX(Distances!$C$4:$L$69,SUMIF(Results!$Z$4:$Z$69,Results!J91,Results!$AA$4:$AA$69),Results!K91)</f>
        <v>0</v>
      </c>
      <c r="AW91" s="5">
        <v>2</v>
      </c>
      <c r="AX91" s="1" t="s">
        <v>107</v>
      </c>
      <c r="AY91" s="4">
        <f t="shared" si="27"/>
        <v>1</v>
      </c>
    </row>
    <row r="92" spans="7:51" x14ac:dyDescent="0.45">
      <c r="G92" s="1" t="s">
        <v>6</v>
      </c>
      <c r="H92" s="1" t="s">
        <v>3</v>
      </c>
      <c r="I92" s="1">
        <v>1</v>
      </c>
      <c r="J92" s="1" t="s">
        <v>13</v>
      </c>
      <c r="K92" s="5">
        <v>2</v>
      </c>
      <c r="L92" s="5">
        <v>8</v>
      </c>
      <c r="M92" s="5">
        <v>10</v>
      </c>
      <c r="N92" s="1">
        <f>SUMIF(Distances!$B$4:$B$69,Results!J92,Distances!$M$4:$M$69)</f>
        <v>10</v>
      </c>
      <c r="O92" s="1">
        <f t="shared" si="20"/>
        <v>1</v>
      </c>
      <c r="P92" s="1">
        <f t="shared" si="21"/>
        <v>1</v>
      </c>
      <c r="Q92" s="1">
        <f t="shared" si="22"/>
        <v>0</v>
      </c>
      <c r="R92" s="1">
        <f t="shared" si="23"/>
        <v>0</v>
      </c>
      <c r="S92" s="8"/>
      <c r="T92" s="8"/>
      <c r="U92" s="8"/>
      <c r="V92" s="8"/>
      <c r="X92" s="1">
        <f>INDEX(Distances!$C$4:$L$69,SUMIF(Results!$Z$4:$Z$69,Results!J92,Results!$AA$4:$AA$69),Results!K92)</f>
        <v>0.67</v>
      </c>
      <c r="AW92" s="5">
        <v>2</v>
      </c>
      <c r="AX92" s="1" t="s">
        <v>13</v>
      </c>
      <c r="AY92" s="4">
        <f t="shared" si="27"/>
        <v>0.9</v>
      </c>
    </row>
    <row r="93" spans="7:51" x14ac:dyDescent="0.45">
      <c r="G93" s="1" t="s">
        <v>6</v>
      </c>
      <c r="H93" s="1" t="s">
        <v>3</v>
      </c>
      <c r="I93" s="1">
        <v>2</v>
      </c>
      <c r="J93" s="1" t="s">
        <v>14</v>
      </c>
      <c r="K93" s="5">
        <v>6</v>
      </c>
      <c r="L93" s="5">
        <v>9</v>
      </c>
      <c r="M93" s="5">
        <v>2</v>
      </c>
      <c r="N93" s="1">
        <f>SUMIF(Distances!$B$4:$B$69,Results!J93,Distances!$M$4:$M$69)</f>
        <v>6</v>
      </c>
      <c r="O93" s="1">
        <f t="shared" si="20"/>
        <v>0</v>
      </c>
      <c r="P93" s="1">
        <f t="shared" si="21"/>
        <v>1</v>
      </c>
      <c r="Q93" s="1">
        <f t="shared" si="22"/>
        <v>1</v>
      </c>
      <c r="R93" s="1">
        <f t="shared" si="23"/>
        <v>0</v>
      </c>
      <c r="S93" s="8"/>
      <c r="T93" s="8"/>
      <c r="U93" s="8"/>
      <c r="V93" s="8"/>
      <c r="X93" s="1">
        <f>INDEX(Distances!$C$4:$L$69,SUMIF(Results!$Z$4:$Z$69,Results!J93,Results!$AA$4:$AA$69),Results!K93)</f>
        <v>0</v>
      </c>
      <c r="AW93" s="5">
        <v>2</v>
      </c>
      <c r="AX93" s="1" t="s">
        <v>14</v>
      </c>
      <c r="AY93" s="4">
        <f t="shared" si="27"/>
        <v>0.9</v>
      </c>
    </row>
    <row r="94" spans="7:51" x14ac:dyDescent="0.45">
      <c r="G94" s="1" t="s">
        <v>6</v>
      </c>
      <c r="H94" s="1" t="s">
        <v>3</v>
      </c>
      <c r="I94" s="1">
        <v>3</v>
      </c>
      <c r="J94" s="1" t="s">
        <v>15</v>
      </c>
      <c r="K94" s="5">
        <v>4</v>
      </c>
      <c r="L94" s="5">
        <v>2</v>
      </c>
      <c r="M94" s="5">
        <v>6</v>
      </c>
      <c r="N94" s="1">
        <f>SUMIF(Distances!$B$4:$B$69,Results!J94,Distances!$M$4:$M$69)</f>
        <v>7</v>
      </c>
      <c r="O94" s="1">
        <f t="shared" si="20"/>
        <v>1</v>
      </c>
      <c r="P94" s="1">
        <f t="shared" si="21"/>
        <v>1</v>
      </c>
      <c r="Q94" s="1">
        <f t="shared" si="22"/>
        <v>1</v>
      </c>
      <c r="R94" s="1">
        <f t="shared" si="23"/>
        <v>1</v>
      </c>
      <c r="S94" s="8"/>
      <c r="T94" s="8"/>
      <c r="U94" s="8"/>
      <c r="V94" s="8"/>
      <c r="X94" s="1">
        <f>INDEX(Distances!$C$4:$L$69,SUMIF(Results!$Z$4:$Z$69,Results!J94,Results!$AA$4:$AA$69),Results!K94)</f>
        <v>0.31</v>
      </c>
      <c r="AW94" s="5">
        <v>2</v>
      </c>
      <c r="AX94" s="1" t="s">
        <v>15</v>
      </c>
      <c r="AY94" s="4">
        <f t="shared" si="27"/>
        <v>0.9</v>
      </c>
    </row>
    <row r="95" spans="7:51" x14ac:dyDescent="0.45">
      <c r="G95" s="1" t="s">
        <v>6</v>
      </c>
      <c r="H95" s="1" t="s">
        <v>3</v>
      </c>
      <c r="I95" s="1">
        <v>4</v>
      </c>
      <c r="J95" s="1" t="s">
        <v>16</v>
      </c>
      <c r="K95" s="5">
        <v>3</v>
      </c>
      <c r="L95" s="5">
        <v>10</v>
      </c>
      <c r="M95" s="5">
        <v>6</v>
      </c>
      <c r="N95" s="1">
        <f>SUMIF(Distances!$B$4:$B$69,Results!J95,Distances!$M$4:$M$69)</f>
        <v>5</v>
      </c>
      <c r="O95" s="1">
        <f t="shared" si="20"/>
        <v>1</v>
      </c>
      <c r="P95" s="1">
        <f t="shared" si="21"/>
        <v>1</v>
      </c>
      <c r="Q95" s="1">
        <f t="shared" si="22"/>
        <v>1</v>
      </c>
      <c r="R95" s="1">
        <f t="shared" si="23"/>
        <v>1</v>
      </c>
      <c r="S95" s="8"/>
      <c r="T95" s="8"/>
      <c r="U95" s="8"/>
      <c r="V95" s="8"/>
      <c r="X95" s="1">
        <f>INDEX(Distances!$C$4:$L$69,SUMIF(Results!$Z$4:$Z$69,Results!J95,Results!$AA$4:$AA$69),Results!K95)</f>
        <v>0.33</v>
      </c>
      <c r="AW95" s="5">
        <v>2</v>
      </c>
      <c r="AX95" s="1" t="s">
        <v>16</v>
      </c>
      <c r="AY95" s="4">
        <f t="shared" si="27"/>
        <v>0.9</v>
      </c>
    </row>
    <row r="96" spans="7:51" x14ac:dyDescent="0.45">
      <c r="G96" s="1" t="s">
        <v>6</v>
      </c>
      <c r="H96" s="1" t="s">
        <v>3</v>
      </c>
      <c r="I96" s="1">
        <v>5</v>
      </c>
      <c r="J96" s="1" t="s">
        <v>17</v>
      </c>
      <c r="K96" s="5">
        <v>7</v>
      </c>
      <c r="L96" s="5">
        <v>8</v>
      </c>
      <c r="M96" s="5">
        <v>9</v>
      </c>
      <c r="N96" s="1">
        <f>SUMIF(Distances!$B$4:$B$69,Results!J96,Distances!$M$4:$M$69)</f>
        <v>10</v>
      </c>
      <c r="O96" s="1">
        <f t="shared" si="20"/>
        <v>1</v>
      </c>
      <c r="P96" s="1">
        <f t="shared" si="21"/>
        <v>1</v>
      </c>
      <c r="Q96" s="1">
        <f t="shared" si="22"/>
        <v>1</v>
      </c>
      <c r="R96" s="1">
        <f t="shared" si="23"/>
        <v>1</v>
      </c>
      <c r="S96" s="8"/>
      <c r="T96" s="8"/>
      <c r="U96" s="8"/>
      <c r="V96" s="8"/>
      <c r="X96" s="1">
        <f>INDEX(Distances!$C$4:$L$69,SUMIF(Results!$Z$4:$Z$69,Results!J96,Results!$AA$4:$AA$69),Results!K96)</f>
        <v>0.36</v>
      </c>
      <c r="AW96" s="5">
        <v>2</v>
      </c>
      <c r="AX96" s="1" t="s">
        <v>17</v>
      </c>
      <c r="AY96" s="4">
        <f t="shared" si="27"/>
        <v>1</v>
      </c>
    </row>
    <row r="97" spans="7:51" x14ac:dyDescent="0.45">
      <c r="G97" s="1" t="s">
        <v>6</v>
      </c>
      <c r="H97" s="1" t="s">
        <v>3</v>
      </c>
      <c r="I97" s="1">
        <v>6</v>
      </c>
      <c r="J97" s="1" t="s">
        <v>18</v>
      </c>
      <c r="K97" s="5">
        <v>1</v>
      </c>
      <c r="L97" s="5">
        <v>7</v>
      </c>
      <c r="M97" s="5">
        <v>6</v>
      </c>
      <c r="N97" s="1">
        <f>SUMIF(Distances!$B$4:$B$69,Results!J97,Distances!$M$4:$M$69)</f>
        <v>10</v>
      </c>
      <c r="O97" s="1">
        <f t="shared" si="20"/>
        <v>1</v>
      </c>
      <c r="P97" s="1">
        <f t="shared" si="21"/>
        <v>1</v>
      </c>
      <c r="Q97" s="1">
        <f t="shared" si="22"/>
        <v>1</v>
      </c>
      <c r="R97" s="1">
        <f t="shared" si="23"/>
        <v>1</v>
      </c>
      <c r="S97" s="8"/>
      <c r="T97" s="8"/>
      <c r="U97" s="8"/>
      <c r="V97" s="8"/>
      <c r="X97" s="1">
        <f>INDEX(Distances!$C$4:$L$69,SUMIF(Results!$Z$4:$Z$69,Results!J97,Results!$AA$4:$AA$69),Results!K97)</f>
        <v>0.64</v>
      </c>
      <c r="AW97" s="5">
        <v>2</v>
      </c>
      <c r="AX97" s="1" t="s">
        <v>18</v>
      </c>
      <c r="AY97" s="4">
        <f t="shared" si="27"/>
        <v>1</v>
      </c>
    </row>
    <row r="98" spans="7:51" x14ac:dyDescent="0.45">
      <c r="G98" s="1" t="s">
        <v>6</v>
      </c>
      <c r="H98" s="1" t="s">
        <v>3</v>
      </c>
      <c r="I98" s="1">
        <v>7</v>
      </c>
      <c r="J98" s="1" t="s">
        <v>19</v>
      </c>
      <c r="K98" s="5">
        <v>3</v>
      </c>
      <c r="L98" s="5">
        <v>5</v>
      </c>
      <c r="M98" s="5">
        <v>9</v>
      </c>
      <c r="N98" s="1">
        <f>SUMIF(Distances!$B$4:$B$69,Results!J98,Distances!$M$4:$M$69)</f>
        <v>8</v>
      </c>
      <c r="O98" s="1">
        <f t="shared" si="20"/>
        <v>1</v>
      </c>
      <c r="P98" s="1">
        <f t="shared" si="21"/>
        <v>1</v>
      </c>
      <c r="Q98" s="1">
        <f t="shared" si="22"/>
        <v>1</v>
      </c>
      <c r="R98" s="1">
        <f t="shared" si="23"/>
        <v>1</v>
      </c>
      <c r="S98" s="8"/>
      <c r="T98" s="8"/>
      <c r="U98" s="8"/>
      <c r="V98" s="8"/>
      <c r="X98" s="1">
        <f>INDEX(Distances!$C$4:$L$69,SUMIF(Results!$Z$4:$Z$69,Results!J98,Results!$AA$4:$AA$69),Results!K98)</f>
        <v>0.36</v>
      </c>
      <c r="AW98" s="5">
        <v>2</v>
      </c>
      <c r="AX98" s="1" t="s">
        <v>19</v>
      </c>
      <c r="AY98" s="4">
        <f t="shared" si="27"/>
        <v>0.5</v>
      </c>
    </row>
    <row r="99" spans="7:51" x14ac:dyDescent="0.45">
      <c r="G99" s="1" t="s">
        <v>6</v>
      </c>
      <c r="H99" s="1" t="s">
        <v>3</v>
      </c>
      <c r="I99" s="1">
        <v>8</v>
      </c>
      <c r="J99" s="1" t="s">
        <v>20</v>
      </c>
      <c r="K99" s="5">
        <v>9</v>
      </c>
      <c r="L99" s="5">
        <v>3</v>
      </c>
      <c r="M99" s="5">
        <v>4</v>
      </c>
      <c r="N99" s="1">
        <f>SUMIF(Distances!$B$4:$B$69,Results!J99,Distances!$M$4:$M$69)</f>
        <v>3</v>
      </c>
      <c r="O99" s="1">
        <f t="shared" si="20"/>
        <v>1</v>
      </c>
      <c r="P99" s="1">
        <f t="shared" si="21"/>
        <v>0</v>
      </c>
      <c r="Q99" s="1">
        <f t="shared" si="22"/>
        <v>1</v>
      </c>
      <c r="R99" s="1">
        <f t="shared" si="23"/>
        <v>0</v>
      </c>
      <c r="S99" s="8"/>
      <c r="T99" s="8"/>
      <c r="U99" s="8"/>
      <c r="V99" s="8"/>
      <c r="X99" s="1">
        <f>INDEX(Distances!$C$4:$L$69,SUMIF(Results!$Z$4:$Z$69,Results!J99,Results!$AA$4:$AA$69),Results!K99)</f>
        <v>0.18</v>
      </c>
      <c r="AW99" s="5">
        <v>2</v>
      </c>
      <c r="AX99" s="1" t="s">
        <v>20</v>
      </c>
      <c r="AY99" s="4">
        <f t="shared" si="27"/>
        <v>0.8</v>
      </c>
    </row>
    <row r="100" spans="7:51" x14ac:dyDescent="0.45">
      <c r="G100" s="1" t="s">
        <v>6</v>
      </c>
      <c r="H100" s="1" t="s">
        <v>3</v>
      </c>
      <c r="I100" s="1">
        <v>9</v>
      </c>
      <c r="J100" s="1" t="s">
        <v>21</v>
      </c>
      <c r="K100" s="5">
        <v>1</v>
      </c>
      <c r="L100" s="5">
        <v>3</v>
      </c>
      <c r="M100" s="5">
        <v>10</v>
      </c>
      <c r="N100" s="1">
        <f>SUMIF(Distances!$B$4:$B$69,Results!J100,Distances!$M$4:$M$69)</f>
        <v>5</v>
      </c>
      <c r="O100" s="1">
        <f t="shared" si="20"/>
        <v>1</v>
      </c>
      <c r="P100" s="1">
        <f t="shared" si="21"/>
        <v>1</v>
      </c>
      <c r="Q100" s="1">
        <f t="shared" si="22"/>
        <v>1</v>
      </c>
      <c r="R100" s="1">
        <f t="shared" si="23"/>
        <v>1</v>
      </c>
      <c r="S100" s="8"/>
      <c r="T100" s="8"/>
      <c r="U100" s="8"/>
      <c r="V100" s="8"/>
      <c r="X100" s="1">
        <f>INDEX(Distances!$C$4:$L$69,SUMIF(Results!$Z$4:$Z$69,Results!J100,Results!$AA$4:$AA$69),Results!K100)</f>
        <v>0.69</v>
      </c>
      <c r="AW100" s="5">
        <v>2</v>
      </c>
      <c r="AX100" s="1" t="s">
        <v>21</v>
      </c>
      <c r="AY100" s="4">
        <f t="shared" si="27"/>
        <v>1</v>
      </c>
    </row>
    <row r="101" spans="7:51" x14ac:dyDescent="0.45">
      <c r="G101" s="1" t="s">
        <v>6</v>
      </c>
      <c r="H101" s="1" t="s">
        <v>3</v>
      </c>
      <c r="I101" s="1">
        <v>10</v>
      </c>
      <c r="J101" s="1" t="s">
        <v>22</v>
      </c>
      <c r="K101" s="5">
        <v>8</v>
      </c>
      <c r="L101" s="5">
        <v>10</v>
      </c>
      <c r="M101" s="5">
        <v>6</v>
      </c>
      <c r="N101" s="1">
        <f>SUMIF(Distances!$B$4:$B$69,Results!J101,Distances!$M$4:$M$69)</f>
        <v>10</v>
      </c>
      <c r="O101" s="1">
        <f t="shared" si="20"/>
        <v>1</v>
      </c>
      <c r="P101" s="1">
        <f t="shared" si="21"/>
        <v>0</v>
      </c>
      <c r="Q101" s="1">
        <f t="shared" si="22"/>
        <v>1</v>
      </c>
      <c r="R101" s="1">
        <f t="shared" si="23"/>
        <v>0</v>
      </c>
      <c r="S101" s="8"/>
      <c r="T101" s="8"/>
      <c r="U101" s="8"/>
      <c r="V101" s="8"/>
      <c r="X101" s="1">
        <f>INDEX(Distances!$C$4:$L$69,SUMIF(Results!$Z$4:$Z$69,Results!J101,Results!$AA$4:$AA$69),Results!K101)</f>
        <v>0.56000000000000005</v>
      </c>
      <c r="AW101" s="5">
        <v>2</v>
      </c>
      <c r="AX101" s="1" t="s">
        <v>22</v>
      </c>
      <c r="AY101" s="4">
        <f t="shared" si="27"/>
        <v>0.9</v>
      </c>
    </row>
    <row r="102" spans="7:51" x14ac:dyDescent="0.45">
      <c r="G102" s="1" t="s">
        <v>6</v>
      </c>
      <c r="H102" s="1" t="s">
        <v>3</v>
      </c>
      <c r="I102" s="1">
        <v>11</v>
      </c>
      <c r="J102" s="1" t="s">
        <v>23</v>
      </c>
      <c r="K102" s="5">
        <v>5</v>
      </c>
      <c r="L102" s="5">
        <v>1</v>
      </c>
      <c r="M102" s="5">
        <v>6</v>
      </c>
      <c r="N102" s="1">
        <f>SUMIF(Distances!$B$4:$B$69,Results!J102,Distances!$M$4:$M$69)</f>
        <v>10</v>
      </c>
      <c r="O102" s="1">
        <f t="shared" si="20"/>
        <v>1</v>
      </c>
      <c r="P102" s="1">
        <f t="shared" si="21"/>
        <v>1</v>
      </c>
      <c r="Q102" s="1">
        <f t="shared" si="22"/>
        <v>1</v>
      </c>
      <c r="R102" s="1">
        <f t="shared" si="23"/>
        <v>1</v>
      </c>
      <c r="S102" s="8"/>
      <c r="T102" s="8"/>
      <c r="U102" s="8"/>
      <c r="V102" s="8"/>
      <c r="X102" s="1">
        <f>INDEX(Distances!$C$4:$L$69,SUMIF(Results!$Z$4:$Z$69,Results!J102,Results!$AA$4:$AA$69),Results!K102)</f>
        <v>0.54</v>
      </c>
      <c r="AW102" s="5">
        <v>2</v>
      </c>
      <c r="AX102" s="1" t="s">
        <v>23</v>
      </c>
      <c r="AY102" s="4">
        <f t="shared" ref="AY102:AY133" si="31">SUMIF($J$4:$J$663,AX102,$P$4:$P$663)/10</f>
        <v>0.9</v>
      </c>
    </row>
    <row r="103" spans="7:51" x14ac:dyDescent="0.45">
      <c r="G103" s="1" t="s">
        <v>6</v>
      </c>
      <c r="H103" s="1" t="s">
        <v>3</v>
      </c>
      <c r="I103" s="1">
        <v>12</v>
      </c>
      <c r="J103" s="1" t="s">
        <v>24</v>
      </c>
      <c r="K103" s="5">
        <v>1</v>
      </c>
      <c r="L103" s="5">
        <v>7</v>
      </c>
      <c r="M103" s="5">
        <v>3</v>
      </c>
      <c r="N103" s="1">
        <f>SUMIF(Distances!$B$4:$B$69,Results!J103,Distances!$M$4:$M$69)</f>
        <v>9</v>
      </c>
      <c r="O103" s="1">
        <f t="shared" si="20"/>
        <v>1</v>
      </c>
      <c r="P103" s="1">
        <f t="shared" si="21"/>
        <v>1</v>
      </c>
      <c r="Q103" s="1">
        <f t="shared" si="22"/>
        <v>1</v>
      </c>
      <c r="R103" s="1">
        <f t="shared" si="23"/>
        <v>1</v>
      </c>
      <c r="S103" s="8"/>
      <c r="T103" s="8"/>
      <c r="U103" s="8"/>
      <c r="V103" s="8"/>
      <c r="X103" s="1">
        <f>INDEX(Distances!$C$4:$L$69,SUMIF(Results!$Z$4:$Z$69,Results!J103,Results!$AA$4:$AA$69),Results!K103)</f>
        <v>0.18</v>
      </c>
      <c r="AW103" s="5">
        <v>2</v>
      </c>
      <c r="AX103" s="1" t="s">
        <v>24</v>
      </c>
      <c r="AY103" s="4">
        <f t="shared" si="31"/>
        <v>1</v>
      </c>
    </row>
    <row r="104" spans="7:51" x14ac:dyDescent="0.45">
      <c r="G104" s="1" t="s">
        <v>6</v>
      </c>
      <c r="H104" s="1" t="s">
        <v>3</v>
      </c>
      <c r="I104" s="1">
        <v>13</v>
      </c>
      <c r="J104" s="1" t="s">
        <v>25</v>
      </c>
      <c r="K104" s="5">
        <v>2</v>
      </c>
      <c r="L104" s="5">
        <v>1</v>
      </c>
      <c r="M104" s="5">
        <v>4</v>
      </c>
      <c r="N104" s="1">
        <f>SUMIF(Distances!$B$4:$B$69,Results!J104,Distances!$M$4:$M$69)</f>
        <v>7</v>
      </c>
      <c r="O104" s="1">
        <f t="shared" si="20"/>
        <v>1</v>
      </c>
      <c r="P104" s="1">
        <f t="shared" si="21"/>
        <v>1</v>
      </c>
      <c r="Q104" s="1">
        <f t="shared" si="22"/>
        <v>1</v>
      </c>
      <c r="R104" s="1">
        <f t="shared" si="23"/>
        <v>1</v>
      </c>
      <c r="S104" s="8"/>
      <c r="T104" s="8"/>
      <c r="U104" s="8"/>
      <c r="V104" s="8"/>
      <c r="X104" s="1">
        <f>INDEX(Distances!$C$4:$L$69,SUMIF(Results!$Z$4:$Z$69,Results!J104,Results!$AA$4:$AA$69),Results!K104)</f>
        <v>0.1</v>
      </c>
      <c r="AW104" s="5">
        <v>2</v>
      </c>
      <c r="AX104" s="1" t="s">
        <v>25</v>
      </c>
      <c r="AY104" s="4">
        <f t="shared" si="31"/>
        <v>0.9</v>
      </c>
    </row>
    <row r="105" spans="7:51" x14ac:dyDescent="0.45">
      <c r="G105" s="1" t="s">
        <v>6</v>
      </c>
      <c r="H105" s="1" t="s">
        <v>3</v>
      </c>
      <c r="I105" s="1">
        <v>14</v>
      </c>
      <c r="J105" s="1" t="s">
        <v>26</v>
      </c>
      <c r="K105" s="5">
        <v>3</v>
      </c>
      <c r="L105" s="5">
        <v>4</v>
      </c>
      <c r="M105" s="5">
        <v>5</v>
      </c>
      <c r="N105" s="1">
        <f>SUMIF(Distances!$B$4:$B$69,Results!J105,Distances!$M$4:$M$69)</f>
        <v>4</v>
      </c>
      <c r="O105" s="1">
        <f t="shared" si="20"/>
        <v>1</v>
      </c>
      <c r="P105" s="1">
        <f t="shared" si="21"/>
        <v>0</v>
      </c>
      <c r="Q105" s="1">
        <f t="shared" si="22"/>
        <v>1</v>
      </c>
      <c r="R105" s="1">
        <f t="shared" si="23"/>
        <v>0</v>
      </c>
      <c r="S105" s="8"/>
      <c r="T105" s="8"/>
      <c r="U105" s="8"/>
      <c r="V105" s="8"/>
      <c r="X105" s="1">
        <f>INDEX(Distances!$C$4:$L$69,SUMIF(Results!$Z$4:$Z$69,Results!J105,Results!$AA$4:$AA$69),Results!K105)</f>
        <v>0.25</v>
      </c>
      <c r="AW105" s="5">
        <v>2</v>
      </c>
      <c r="AX105" s="1" t="s">
        <v>26</v>
      </c>
      <c r="AY105" s="4">
        <f t="shared" si="31"/>
        <v>0.8</v>
      </c>
    </row>
    <row r="106" spans="7:51" x14ac:dyDescent="0.45">
      <c r="G106" s="1" t="s">
        <v>6</v>
      </c>
      <c r="H106" s="1" t="s">
        <v>3</v>
      </c>
      <c r="I106" s="1">
        <v>15</v>
      </c>
      <c r="J106" s="1" t="s">
        <v>27</v>
      </c>
      <c r="K106" s="5">
        <v>9</v>
      </c>
      <c r="L106" s="5">
        <v>3</v>
      </c>
      <c r="M106" s="5">
        <v>5</v>
      </c>
      <c r="N106" s="1">
        <f>SUMIF(Distances!$B$4:$B$69,Results!J106,Distances!$M$4:$M$69)</f>
        <v>6</v>
      </c>
      <c r="O106" s="1">
        <f t="shared" si="20"/>
        <v>1</v>
      </c>
      <c r="P106" s="1">
        <f t="shared" si="21"/>
        <v>1</v>
      </c>
      <c r="Q106" s="1">
        <f t="shared" si="22"/>
        <v>1</v>
      </c>
      <c r="R106" s="1">
        <f t="shared" si="23"/>
        <v>1</v>
      </c>
      <c r="S106" s="8"/>
      <c r="T106" s="8"/>
      <c r="U106" s="8"/>
      <c r="V106" s="8"/>
      <c r="X106" s="1">
        <f>INDEX(Distances!$C$4:$L$69,SUMIF(Results!$Z$4:$Z$69,Results!J106,Results!$AA$4:$AA$69),Results!K106)</f>
        <v>0.09</v>
      </c>
      <c r="AW106" s="5">
        <v>2</v>
      </c>
      <c r="AX106" s="1" t="s">
        <v>27</v>
      </c>
      <c r="AY106" s="4">
        <f t="shared" si="31"/>
        <v>0.8</v>
      </c>
    </row>
    <row r="107" spans="7:51" x14ac:dyDescent="0.45">
      <c r="G107" s="1" t="s">
        <v>6</v>
      </c>
      <c r="H107" s="1" t="s">
        <v>3</v>
      </c>
      <c r="I107" s="1">
        <v>16</v>
      </c>
      <c r="J107" s="1" t="s">
        <v>28</v>
      </c>
      <c r="K107" s="5">
        <v>7</v>
      </c>
      <c r="L107" s="5">
        <v>4</v>
      </c>
      <c r="M107" s="5">
        <v>1</v>
      </c>
      <c r="N107" s="1">
        <f>SUMIF(Distances!$B$4:$B$69,Results!J107,Distances!$M$4:$M$69)</f>
        <v>10</v>
      </c>
      <c r="O107" s="1">
        <f t="shared" si="20"/>
        <v>1</v>
      </c>
      <c r="P107" s="1">
        <f t="shared" si="21"/>
        <v>1</v>
      </c>
      <c r="Q107" s="1">
        <f t="shared" si="22"/>
        <v>1</v>
      </c>
      <c r="R107" s="1">
        <f t="shared" si="23"/>
        <v>1</v>
      </c>
      <c r="S107" s="8"/>
      <c r="T107" s="8"/>
      <c r="U107" s="8"/>
      <c r="V107" s="8"/>
      <c r="X107" s="1">
        <f>INDEX(Distances!$C$4:$L$69,SUMIF(Results!$Z$4:$Z$69,Results!J107,Results!$AA$4:$AA$69),Results!K107)</f>
        <v>0.17</v>
      </c>
      <c r="AW107" s="5">
        <v>2</v>
      </c>
      <c r="AX107" s="1" t="s">
        <v>28</v>
      </c>
      <c r="AY107" s="4">
        <f t="shared" si="31"/>
        <v>0.9</v>
      </c>
    </row>
    <row r="108" spans="7:51" x14ac:dyDescent="0.45">
      <c r="G108" s="1" t="s">
        <v>6</v>
      </c>
      <c r="H108" s="1" t="s">
        <v>3</v>
      </c>
      <c r="I108" s="1">
        <v>17</v>
      </c>
      <c r="J108" s="1" t="s">
        <v>29</v>
      </c>
      <c r="K108" s="5">
        <v>5</v>
      </c>
      <c r="L108" s="5">
        <v>9</v>
      </c>
      <c r="M108" s="5">
        <v>10</v>
      </c>
      <c r="N108" s="1">
        <f>SUMIF(Distances!$B$4:$B$69,Results!J108,Distances!$M$4:$M$69)</f>
        <v>6</v>
      </c>
      <c r="O108" s="1">
        <f t="shared" si="20"/>
        <v>1</v>
      </c>
      <c r="P108" s="1">
        <f t="shared" si="21"/>
        <v>1</v>
      </c>
      <c r="Q108" s="1">
        <f t="shared" si="22"/>
        <v>1</v>
      </c>
      <c r="R108" s="1">
        <f t="shared" si="23"/>
        <v>1</v>
      </c>
      <c r="S108" s="8"/>
      <c r="T108" s="8"/>
      <c r="U108" s="8"/>
      <c r="V108" s="8"/>
      <c r="X108" s="1">
        <f>INDEX(Distances!$C$4:$L$69,SUMIF(Results!$Z$4:$Z$69,Results!J108,Results!$AA$4:$AA$69),Results!K108)</f>
        <v>0.25</v>
      </c>
      <c r="AW108" s="5">
        <v>2</v>
      </c>
      <c r="AX108" s="1" t="s">
        <v>29</v>
      </c>
      <c r="AY108" s="4">
        <f t="shared" si="31"/>
        <v>0.8</v>
      </c>
    </row>
    <row r="109" spans="7:51" x14ac:dyDescent="0.45">
      <c r="G109" s="1" t="s">
        <v>6</v>
      </c>
      <c r="H109" s="1" t="s">
        <v>3</v>
      </c>
      <c r="I109" s="1">
        <v>18</v>
      </c>
      <c r="J109" s="1" t="s">
        <v>30</v>
      </c>
      <c r="K109" s="5">
        <v>10</v>
      </c>
      <c r="L109" s="5">
        <v>9</v>
      </c>
      <c r="M109" s="5">
        <v>4</v>
      </c>
      <c r="N109" s="1">
        <f>SUMIF(Distances!$B$4:$B$69,Results!J109,Distances!$M$4:$M$69)</f>
        <v>10</v>
      </c>
      <c r="O109" s="1">
        <f t="shared" si="20"/>
        <v>0</v>
      </c>
      <c r="P109" s="1">
        <f t="shared" si="21"/>
        <v>1</v>
      </c>
      <c r="Q109" s="1">
        <f t="shared" si="22"/>
        <v>1</v>
      </c>
      <c r="R109" s="1">
        <f t="shared" si="23"/>
        <v>0</v>
      </c>
      <c r="S109" s="8"/>
      <c r="T109" s="8"/>
      <c r="U109" s="8"/>
      <c r="V109" s="8"/>
      <c r="X109" s="1">
        <f>INDEX(Distances!$C$4:$L$69,SUMIF(Results!$Z$4:$Z$69,Results!J109,Results!$AA$4:$AA$69),Results!K109)</f>
        <v>0</v>
      </c>
      <c r="AW109" s="5">
        <v>2</v>
      </c>
      <c r="AX109" s="1" t="s">
        <v>30</v>
      </c>
      <c r="AY109" s="4">
        <f t="shared" si="31"/>
        <v>1</v>
      </c>
    </row>
    <row r="110" spans="7:51" x14ac:dyDescent="0.45">
      <c r="G110" s="1" t="s">
        <v>6</v>
      </c>
      <c r="H110" s="1" t="s">
        <v>3</v>
      </c>
      <c r="I110" s="1">
        <v>19</v>
      </c>
      <c r="J110" s="1" t="s">
        <v>31</v>
      </c>
      <c r="K110" s="5">
        <v>8</v>
      </c>
      <c r="L110" s="5">
        <v>5</v>
      </c>
      <c r="M110" s="5">
        <v>10</v>
      </c>
      <c r="N110" s="1">
        <f>SUMIF(Distances!$B$4:$B$69,Results!J110,Distances!$M$4:$M$69)</f>
        <v>8</v>
      </c>
      <c r="O110" s="1">
        <f t="shared" si="20"/>
        <v>0</v>
      </c>
      <c r="P110" s="1">
        <f t="shared" si="21"/>
        <v>1</v>
      </c>
      <c r="Q110" s="1">
        <f t="shared" si="22"/>
        <v>1</v>
      </c>
      <c r="R110" s="1">
        <f t="shared" si="23"/>
        <v>0</v>
      </c>
      <c r="S110" s="8"/>
      <c r="T110" s="8"/>
      <c r="U110" s="8"/>
      <c r="V110" s="8"/>
      <c r="X110" s="1">
        <f>INDEX(Distances!$C$4:$L$69,SUMIF(Results!$Z$4:$Z$69,Results!J110,Results!$AA$4:$AA$69),Results!K110)</f>
        <v>0</v>
      </c>
      <c r="AW110" s="5">
        <v>2</v>
      </c>
      <c r="AX110" s="1" t="s">
        <v>31</v>
      </c>
      <c r="AY110" s="4">
        <f t="shared" si="31"/>
        <v>1</v>
      </c>
    </row>
    <row r="111" spans="7:51" x14ac:dyDescent="0.45">
      <c r="G111" s="1" t="s">
        <v>6</v>
      </c>
      <c r="H111" s="1" t="s">
        <v>3</v>
      </c>
      <c r="I111" s="1">
        <v>20</v>
      </c>
      <c r="J111" s="1" t="s">
        <v>32</v>
      </c>
      <c r="K111" s="5">
        <v>1</v>
      </c>
      <c r="L111" s="5">
        <v>6</v>
      </c>
      <c r="M111" s="5">
        <v>3</v>
      </c>
      <c r="N111" s="1">
        <f>SUMIF(Distances!$B$4:$B$69,Results!J111,Distances!$M$4:$M$69)</f>
        <v>6</v>
      </c>
      <c r="O111" s="1">
        <f t="shared" si="20"/>
        <v>1</v>
      </c>
      <c r="P111" s="1">
        <f t="shared" si="21"/>
        <v>0</v>
      </c>
      <c r="Q111" s="1">
        <f t="shared" si="22"/>
        <v>1</v>
      </c>
      <c r="R111" s="1">
        <f t="shared" si="23"/>
        <v>0</v>
      </c>
      <c r="S111" s="8"/>
      <c r="T111" s="8"/>
      <c r="U111" s="8"/>
      <c r="V111" s="8"/>
      <c r="X111" s="1">
        <f>INDEX(Distances!$C$4:$L$69,SUMIF(Results!$Z$4:$Z$69,Results!J111,Results!$AA$4:$AA$69),Results!K111)</f>
        <v>0.22</v>
      </c>
      <c r="AW111" s="5">
        <v>2</v>
      </c>
      <c r="AX111" s="1" t="s">
        <v>32</v>
      </c>
      <c r="AY111" s="4">
        <f t="shared" si="31"/>
        <v>0.9</v>
      </c>
    </row>
    <row r="112" spans="7:51" x14ac:dyDescent="0.45">
      <c r="G112" s="1" t="s">
        <v>6</v>
      </c>
      <c r="H112" s="1" t="s">
        <v>3</v>
      </c>
      <c r="I112" s="1">
        <v>21</v>
      </c>
      <c r="J112" s="1" t="s">
        <v>33</v>
      </c>
      <c r="K112" s="5">
        <v>7</v>
      </c>
      <c r="L112" s="5">
        <v>5</v>
      </c>
      <c r="M112" s="5">
        <v>9</v>
      </c>
      <c r="N112" s="1">
        <f>SUMIF(Distances!$B$4:$B$69,Results!J112,Distances!$M$4:$M$69)</f>
        <v>9</v>
      </c>
      <c r="O112" s="1">
        <f t="shared" si="20"/>
        <v>1</v>
      </c>
      <c r="P112" s="1">
        <f t="shared" si="21"/>
        <v>1</v>
      </c>
      <c r="Q112" s="1">
        <f t="shared" si="22"/>
        <v>0</v>
      </c>
      <c r="R112" s="1">
        <f t="shared" si="23"/>
        <v>0</v>
      </c>
      <c r="S112" s="26" t="s">
        <v>80</v>
      </c>
      <c r="T112" s="26"/>
      <c r="U112" s="26"/>
      <c r="V112" s="26"/>
      <c r="X112" s="1">
        <f>INDEX(Distances!$C$4:$L$69,SUMIF(Results!$Z$4:$Z$69,Results!J112,Results!$AA$4:$AA$69),Results!K112)</f>
        <v>0.69</v>
      </c>
      <c r="AW112" s="5">
        <v>2</v>
      </c>
      <c r="AX112" s="1" t="s">
        <v>33</v>
      </c>
      <c r="AY112" s="4">
        <f t="shared" si="31"/>
        <v>0.7</v>
      </c>
    </row>
    <row r="113" spans="7:51" x14ac:dyDescent="0.45">
      <c r="G113" s="1" t="s">
        <v>6</v>
      </c>
      <c r="H113" s="1" t="s">
        <v>3</v>
      </c>
      <c r="I113" s="1">
        <v>22</v>
      </c>
      <c r="J113" s="1" t="s">
        <v>34</v>
      </c>
      <c r="K113" s="5">
        <v>4</v>
      </c>
      <c r="L113" s="5">
        <v>6</v>
      </c>
      <c r="M113" s="5">
        <v>9</v>
      </c>
      <c r="N113" s="1">
        <f>SUMIF(Distances!$B$4:$B$69,Results!J113,Distances!$M$4:$M$69)</f>
        <v>5</v>
      </c>
      <c r="O113" s="1">
        <f t="shared" si="20"/>
        <v>1</v>
      </c>
      <c r="P113" s="1">
        <f t="shared" si="21"/>
        <v>1</v>
      </c>
      <c r="Q113" s="1">
        <f t="shared" si="22"/>
        <v>1</v>
      </c>
      <c r="R113" s="1">
        <f t="shared" si="23"/>
        <v>1</v>
      </c>
      <c r="S113" s="9">
        <f>AVERAGE(O92:O113)</f>
        <v>0.86363636363636365</v>
      </c>
      <c r="T113" s="9">
        <f>AVERAGE(P92:P113)</f>
        <v>0.81818181818181823</v>
      </c>
      <c r="U113" s="9">
        <f t="shared" ref="U113" si="32">AVERAGE(Q92:Q113)</f>
        <v>0.90909090909090906</v>
      </c>
      <c r="V113" s="9">
        <f t="shared" ref="V113" si="33">AVERAGE(R92:R113)</f>
        <v>0.59090909090909094</v>
      </c>
      <c r="X113" s="1">
        <f>INDEX(Distances!$C$4:$L$69,SUMIF(Results!$Z$4:$Z$69,Results!J113,Results!$AA$4:$AA$69),Results!K113)</f>
        <v>0.5</v>
      </c>
      <c r="AW113" s="5">
        <v>2</v>
      </c>
      <c r="AX113" s="1" t="s">
        <v>34</v>
      </c>
      <c r="AY113" s="4">
        <f t="shared" si="31"/>
        <v>0.9</v>
      </c>
    </row>
    <row r="114" spans="7:51" x14ac:dyDescent="0.45">
      <c r="G114" s="1" t="s">
        <v>6</v>
      </c>
      <c r="H114" s="1" t="s">
        <v>5</v>
      </c>
      <c r="I114" s="1">
        <v>1</v>
      </c>
      <c r="J114" s="1" t="s">
        <v>35</v>
      </c>
      <c r="K114" s="5">
        <v>7</v>
      </c>
      <c r="L114" s="5">
        <v>8</v>
      </c>
      <c r="M114" s="5">
        <v>1</v>
      </c>
      <c r="N114" s="1">
        <f>SUMIF(Distances!$B$4:$B$69,Results!J114,Distances!$M$4:$M$69)</f>
        <v>8</v>
      </c>
      <c r="O114" s="1">
        <f t="shared" si="20"/>
        <v>1</v>
      </c>
      <c r="P114" s="1">
        <f t="shared" si="21"/>
        <v>0</v>
      </c>
      <c r="Q114" s="1">
        <f t="shared" si="22"/>
        <v>1</v>
      </c>
      <c r="R114" s="1">
        <f t="shared" si="23"/>
        <v>0</v>
      </c>
      <c r="S114" s="8"/>
      <c r="T114" s="8"/>
      <c r="U114" s="8"/>
      <c r="V114" s="8"/>
      <c r="X114" s="1">
        <f>INDEX(Distances!$C$4:$L$69,SUMIF(Results!$Z$4:$Z$69,Results!J114,Results!$AA$4:$AA$69),Results!K114)</f>
        <v>0.69</v>
      </c>
      <c r="AW114" s="5">
        <v>2</v>
      </c>
      <c r="AX114" s="1" t="s">
        <v>35</v>
      </c>
      <c r="AY114" s="4">
        <f t="shared" si="31"/>
        <v>0.9</v>
      </c>
    </row>
    <row r="115" spans="7:51" x14ac:dyDescent="0.45">
      <c r="G115" s="1" t="s">
        <v>6</v>
      </c>
      <c r="H115" s="1" t="s">
        <v>5</v>
      </c>
      <c r="I115" s="1">
        <v>2</v>
      </c>
      <c r="J115" s="1" t="s">
        <v>36</v>
      </c>
      <c r="K115" s="5">
        <v>10</v>
      </c>
      <c r="L115" s="5">
        <v>8</v>
      </c>
      <c r="M115" s="5">
        <v>5</v>
      </c>
      <c r="N115" s="1">
        <f>SUMIF(Distances!$B$4:$B$69,Results!J115,Distances!$M$4:$M$69)</f>
        <v>3</v>
      </c>
      <c r="O115" s="1">
        <f t="shared" si="20"/>
        <v>1</v>
      </c>
      <c r="P115" s="1">
        <f t="shared" si="21"/>
        <v>1</v>
      </c>
      <c r="Q115" s="1">
        <f t="shared" si="22"/>
        <v>1</v>
      </c>
      <c r="R115" s="1">
        <f t="shared" si="23"/>
        <v>1</v>
      </c>
      <c r="S115" s="8"/>
      <c r="T115" s="8"/>
      <c r="U115" s="8"/>
      <c r="V115" s="8"/>
      <c r="X115" s="1">
        <f>INDEX(Distances!$C$4:$L$69,SUMIF(Results!$Z$4:$Z$69,Results!J115,Results!$AA$4:$AA$69),Results!K115)</f>
        <v>0.75</v>
      </c>
      <c r="AW115" s="5">
        <v>2</v>
      </c>
      <c r="AX115" s="1" t="s">
        <v>36</v>
      </c>
      <c r="AY115" s="4">
        <f t="shared" si="31"/>
        <v>1</v>
      </c>
    </row>
    <row r="116" spans="7:51" x14ac:dyDescent="0.45">
      <c r="G116" s="1" t="s">
        <v>6</v>
      </c>
      <c r="H116" s="1" t="s">
        <v>5</v>
      </c>
      <c r="I116" s="1">
        <v>3</v>
      </c>
      <c r="J116" s="1" t="s">
        <v>37</v>
      </c>
      <c r="K116" s="5">
        <v>10</v>
      </c>
      <c r="L116" s="5">
        <v>4</v>
      </c>
      <c r="M116" s="5">
        <v>6</v>
      </c>
      <c r="N116" s="1">
        <f>SUMIF(Distances!$B$4:$B$69,Results!J116,Distances!$M$4:$M$69)</f>
        <v>7</v>
      </c>
      <c r="O116" s="1">
        <f t="shared" si="20"/>
        <v>1</v>
      </c>
      <c r="P116" s="1">
        <f t="shared" si="21"/>
        <v>1</v>
      </c>
      <c r="Q116" s="1">
        <f t="shared" si="22"/>
        <v>1</v>
      </c>
      <c r="R116" s="1">
        <f t="shared" si="23"/>
        <v>1</v>
      </c>
      <c r="S116" s="8"/>
      <c r="T116" s="8"/>
      <c r="U116" s="8"/>
      <c r="V116" s="8"/>
      <c r="X116" s="1">
        <f>INDEX(Distances!$C$4:$L$69,SUMIF(Results!$Z$4:$Z$69,Results!J116,Results!$AA$4:$AA$69),Results!K116)</f>
        <v>0.85</v>
      </c>
      <c r="AW116" s="5">
        <v>2</v>
      </c>
      <c r="AX116" s="1" t="s">
        <v>37</v>
      </c>
      <c r="AY116" s="4">
        <f t="shared" si="31"/>
        <v>0.9</v>
      </c>
    </row>
    <row r="117" spans="7:51" x14ac:dyDescent="0.45">
      <c r="G117" s="1" t="s">
        <v>6</v>
      </c>
      <c r="H117" s="1" t="s">
        <v>5</v>
      </c>
      <c r="I117" s="1">
        <v>4</v>
      </c>
      <c r="J117" s="1" t="s">
        <v>38</v>
      </c>
      <c r="K117" s="5">
        <v>6</v>
      </c>
      <c r="L117" s="5">
        <v>10</v>
      </c>
      <c r="M117" s="5">
        <v>7</v>
      </c>
      <c r="N117" s="1">
        <f>SUMIF(Distances!$B$4:$B$69,Results!J117,Distances!$M$4:$M$69)</f>
        <v>6</v>
      </c>
      <c r="O117" s="1">
        <f t="shared" si="20"/>
        <v>0</v>
      </c>
      <c r="P117" s="1">
        <f t="shared" si="21"/>
        <v>1</v>
      </c>
      <c r="Q117" s="1">
        <f t="shared" si="22"/>
        <v>1</v>
      </c>
      <c r="R117" s="1">
        <f t="shared" si="23"/>
        <v>0</v>
      </c>
      <c r="S117" s="8"/>
      <c r="T117" s="8"/>
      <c r="U117" s="8"/>
      <c r="V117" s="8"/>
      <c r="X117" s="1">
        <f>INDEX(Distances!$C$4:$L$69,SUMIF(Results!$Z$4:$Z$69,Results!J117,Results!$AA$4:$AA$69),Results!K117)</f>
        <v>0</v>
      </c>
      <c r="AW117" s="5">
        <v>2</v>
      </c>
      <c r="AX117" s="1" t="s">
        <v>38</v>
      </c>
      <c r="AY117" s="4">
        <f t="shared" si="31"/>
        <v>0.9</v>
      </c>
    </row>
    <row r="118" spans="7:51" x14ac:dyDescent="0.45">
      <c r="G118" s="1" t="s">
        <v>6</v>
      </c>
      <c r="H118" s="1" t="s">
        <v>5</v>
      </c>
      <c r="I118" s="1">
        <v>5</v>
      </c>
      <c r="J118" s="1" t="s">
        <v>39</v>
      </c>
      <c r="K118" s="5">
        <v>8</v>
      </c>
      <c r="L118" s="5">
        <v>4</v>
      </c>
      <c r="M118" s="5">
        <v>2</v>
      </c>
      <c r="N118" s="1">
        <f>SUMIF(Distances!$B$4:$B$69,Results!J118,Distances!$M$4:$M$69)</f>
        <v>10</v>
      </c>
      <c r="O118" s="1">
        <f t="shared" si="20"/>
        <v>1</v>
      </c>
      <c r="P118" s="1">
        <f t="shared" si="21"/>
        <v>1</v>
      </c>
      <c r="Q118" s="1">
        <f t="shared" si="22"/>
        <v>1</v>
      </c>
      <c r="R118" s="1">
        <f t="shared" si="23"/>
        <v>1</v>
      </c>
      <c r="S118" s="8"/>
      <c r="T118" s="8"/>
      <c r="U118" s="8"/>
      <c r="V118" s="8"/>
      <c r="X118" s="1">
        <f>INDEX(Distances!$C$4:$L$69,SUMIF(Results!$Z$4:$Z$69,Results!J118,Results!$AA$4:$AA$69),Results!K118)</f>
        <v>0.73</v>
      </c>
      <c r="AW118" s="5">
        <v>2</v>
      </c>
      <c r="AX118" s="1" t="s">
        <v>39</v>
      </c>
      <c r="AY118" s="4">
        <f t="shared" si="31"/>
        <v>1</v>
      </c>
    </row>
    <row r="119" spans="7:51" x14ac:dyDescent="0.45">
      <c r="G119" s="1" t="s">
        <v>6</v>
      </c>
      <c r="H119" s="1" t="s">
        <v>5</v>
      </c>
      <c r="I119" s="1">
        <v>6</v>
      </c>
      <c r="J119" s="1" t="s">
        <v>40</v>
      </c>
      <c r="K119" s="5">
        <v>9</v>
      </c>
      <c r="L119" s="5">
        <v>4</v>
      </c>
      <c r="M119" s="5">
        <v>6</v>
      </c>
      <c r="N119" s="1">
        <f>SUMIF(Distances!$B$4:$B$69,Results!J119,Distances!$M$4:$M$69)</f>
        <v>9</v>
      </c>
      <c r="O119" s="1">
        <f t="shared" si="20"/>
        <v>0</v>
      </c>
      <c r="P119" s="1">
        <f t="shared" si="21"/>
        <v>1</v>
      </c>
      <c r="Q119" s="1">
        <f t="shared" si="22"/>
        <v>1</v>
      </c>
      <c r="R119" s="1">
        <f t="shared" si="23"/>
        <v>0</v>
      </c>
      <c r="S119" s="8"/>
      <c r="T119" s="8"/>
      <c r="U119" s="8"/>
      <c r="V119" s="8"/>
      <c r="X119" s="1">
        <f>INDEX(Distances!$C$4:$L$69,SUMIF(Results!$Z$4:$Z$69,Results!J119,Results!$AA$4:$AA$69),Results!K119)</f>
        <v>0</v>
      </c>
      <c r="AW119" s="5">
        <v>2</v>
      </c>
      <c r="AX119" s="1" t="s">
        <v>40</v>
      </c>
      <c r="AY119" s="4">
        <f t="shared" si="31"/>
        <v>0.9</v>
      </c>
    </row>
    <row r="120" spans="7:51" x14ac:dyDescent="0.45">
      <c r="G120" s="1" t="s">
        <v>6</v>
      </c>
      <c r="H120" s="1" t="s">
        <v>5</v>
      </c>
      <c r="I120" s="1">
        <v>7</v>
      </c>
      <c r="J120" s="1" t="s">
        <v>41</v>
      </c>
      <c r="K120" s="5">
        <v>2</v>
      </c>
      <c r="L120" s="5">
        <v>5</v>
      </c>
      <c r="M120" s="5">
        <v>8</v>
      </c>
      <c r="N120" s="1">
        <f>SUMIF(Distances!$B$4:$B$69,Results!J120,Distances!$M$4:$M$69)</f>
        <v>2</v>
      </c>
      <c r="O120" s="1">
        <f t="shared" si="20"/>
        <v>0</v>
      </c>
      <c r="P120" s="1">
        <f t="shared" si="21"/>
        <v>1</v>
      </c>
      <c r="Q120" s="1">
        <f t="shared" si="22"/>
        <v>1</v>
      </c>
      <c r="R120" s="1">
        <f t="shared" si="23"/>
        <v>0</v>
      </c>
      <c r="S120" s="8"/>
      <c r="T120" s="8"/>
      <c r="U120" s="8"/>
      <c r="V120" s="8"/>
      <c r="X120" s="1">
        <f>INDEX(Distances!$C$4:$L$69,SUMIF(Results!$Z$4:$Z$69,Results!J120,Results!$AA$4:$AA$69),Results!K120)</f>
        <v>0</v>
      </c>
      <c r="AW120" s="5">
        <v>2</v>
      </c>
      <c r="AX120" s="1" t="s">
        <v>41</v>
      </c>
      <c r="AY120" s="4">
        <f t="shared" si="31"/>
        <v>0.8</v>
      </c>
    </row>
    <row r="121" spans="7:51" x14ac:dyDescent="0.45">
      <c r="G121" s="1" t="s">
        <v>6</v>
      </c>
      <c r="H121" s="1" t="s">
        <v>5</v>
      </c>
      <c r="I121" s="1">
        <v>8</v>
      </c>
      <c r="J121" s="1" t="s">
        <v>42</v>
      </c>
      <c r="K121" s="5">
        <v>7</v>
      </c>
      <c r="L121" s="5">
        <v>3</v>
      </c>
      <c r="M121" s="5">
        <v>10</v>
      </c>
      <c r="N121" s="1">
        <f>SUMIF(Distances!$B$4:$B$69,Results!J121,Distances!$M$4:$M$69)</f>
        <v>2</v>
      </c>
      <c r="O121" s="1">
        <f t="shared" si="20"/>
        <v>1</v>
      </c>
      <c r="P121" s="1">
        <f t="shared" si="21"/>
        <v>1</v>
      </c>
      <c r="Q121" s="1">
        <f t="shared" si="22"/>
        <v>1</v>
      </c>
      <c r="R121" s="1">
        <f t="shared" si="23"/>
        <v>1</v>
      </c>
      <c r="S121" s="8"/>
      <c r="T121" s="8"/>
      <c r="U121" s="8"/>
      <c r="V121" s="8"/>
      <c r="X121" s="1">
        <f>INDEX(Distances!$C$4:$L$69,SUMIF(Results!$Z$4:$Z$69,Results!J121,Results!$AA$4:$AA$69),Results!K121)</f>
        <v>0.33</v>
      </c>
      <c r="AW121" s="5">
        <v>2</v>
      </c>
      <c r="AX121" s="1" t="s">
        <v>42</v>
      </c>
      <c r="AY121" s="4">
        <f t="shared" si="31"/>
        <v>0.9</v>
      </c>
    </row>
    <row r="122" spans="7:51" x14ac:dyDescent="0.45">
      <c r="G122" s="1" t="s">
        <v>6</v>
      </c>
      <c r="H122" s="1" t="s">
        <v>5</v>
      </c>
      <c r="I122" s="1">
        <v>9</v>
      </c>
      <c r="J122" s="1" t="s">
        <v>43</v>
      </c>
      <c r="K122" s="5">
        <v>1</v>
      </c>
      <c r="L122" s="5">
        <v>7</v>
      </c>
      <c r="M122" s="5">
        <v>9</v>
      </c>
      <c r="N122" s="1">
        <f>SUMIF(Distances!$B$4:$B$69,Results!J122,Distances!$M$4:$M$69)</f>
        <v>5</v>
      </c>
      <c r="O122" s="1">
        <f t="shared" si="20"/>
        <v>1</v>
      </c>
      <c r="P122" s="1">
        <f t="shared" si="21"/>
        <v>1</v>
      </c>
      <c r="Q122" s="1">
        <f t="shared" si="22"/>
        <v>1</v>
      </c>
      <c r="R122" s="1">
        <f t="shared" si="23"/>
        <v>1</v>
      </c>
      <c r="S122" s="8"/>
      <c r="T122" s="8"/>
      <c r="U122" s="8"/>
      <c r="V122" s="8"/>
      <c r="X122" s="1">
        <f>INDEX(Distances!$C$4:$L$69,SUMIF(Results!$Z$4:$Z$69,Results!J122,Results!$AA$4:$AA$69),Results!K122)</f>
        <v>0.18</v>
      </c>
      <c r="AW122" s="5">
        <v>2</v>
      </c>
      <c r="AX122" s="1" t="s">
        <v>43</v>
      </c>
      <c r="AY122" s="4">
        <f t="shared" si="31"/>
        <v>0.8</v>
      </c>
    </row>
    <row r="123" spans="7:51" x14ac:dyDescent="0.45">
      <c r="G123" s="1" t="s">
        <v>6</v>
      </c>
      <c r="H123" s="1" t="s">
        <v>5</v>
      </c>
      <c r="I123" s="1">
        <v>10</v>
      </c>
      <c r="J123" s="1" t="s">
        <v>44</v>
      </c>
      <c r="K123" s="5">
        <v>4</v>
      </c>
      <c r="L123" s="5">
        <v>9</v>
      </c>
      <c r="M123" s="5">
        <v>7</v>
      </c>
      <c r="N123" s="1">
        <f>SUMIF(Distances!$B$4:$B$69,Results!J123,Distances!$M$4:$M$69)</f>
        <v>10</v>
      </c>
      <c r="O123" s="1">
        <f t="shared" si="20"/>
        <v>1</v>
      </c>
      <c r="P123" s="1">
        <f t="shared" si="21"/>
        <v>1</v>
      </c>
      <c r="Q123" s="1">
        <f t="shared" si="22"/>
        <v>1</v>
      </c>
      <c r="R123" s="1">
        <f t="shared" si="23"/>
        <v>1</v>
      </c>
      <c r="S123" s="8"/>
      <c r="T123" s="8"/>
      <c r="U123" s="8"/>
      <c r="V123" s="8"/>
      <c r="X123" s="1">
        <f>INDEX(Distances!$C$4:$L$69,SUMIF(Results!$Z$4:$Z$69,Results!J123,Results!$AA$4:$AA$69),Results!K123)</f>
        <v>0.73</v>
      </c>
      <c r="AW123" s="5">
        <v>2</v>
      </c>
      <c r="AX123" s="1" t="s">
        <v>44</v>
      </c>
      <c r="AY123" s="4">
        <f t="shared" si="31"/>
        <v>1</v>
      </c>
    </row>
    <row r="124" spans="7:51" x14ac:dyDescent="0.45">
      <c r="G124" s="1" t="s">
        <v>6</v>
      </c>
      <c r="H124" s="1" t="s">
        <v>5</v>
      </c>
      <c r="I124" s="1">
        <v>11</v>
      </c>
      <c r="J124" s="1" t="s">
        <v>45</v>
      </c>
      <c r="K124" s="5">
        <v>1</v>
      </c>
      <c r="L124" s="5">
        <v>2</v>
      </c>
      <c r="M124" s="5">
        <v>8</v>
      </c>
      <c r="N124" s="1">
        <f>SUMIF(Distances!$B$4:$B$69,Results!J124,Distances!$M$4:$M$69)</f>
        <v>10</v>
      </c>
      <c r="O124" s="1">
        <f t="shared" si="20"/>
        <v>1</v>
      </c>
      <c r="P124" s="1">
        <f t="shared" si="21"/>
        <v>1</v>
      </c>
      <c r="Q124" s="1">
        <f t="shared" si="22"/>
        <v>1</v>
      </c>
      <c r="R124" s="1">
        <f t="shared" si="23"/>
        <v>1</v>
      </c>
      <c r="S124" s="8"/>
      <c r="T124" s="8"/>
      <c r="U124" s="8"/>
      <c r="V124" s="8"/>
      <c r="X124" s="1">
        <f>INDEX(Distances!$C$4:$L$69,SUMIF(Results!$Z$4:$Z$69,Results!J124,Results!$AA$4:$AA$69),Results!K124)</f>
        <v>0.31</v>
      </c>
      <c r="AW124" s="5">
        <v>2</v>
      </c>
      <c r="AX124" s="1" t="s">
        <v>45</v>
      </c>
      <c r="AY124" s="4">
        <f t="shared" si="31"/>
        <v>1</v>
      </c>
    </row>
    <row r="125" spans="7:51" x14ac:dyDescent="0.45">
      <c r="G125" s="1" t="s">
        <v>6</v>
      </c>
      <c r="H125" s="1" t="s">
        <v>5</v>
      </c>
      <c r="I125" s="1">
        <v>12</v>
      </c>
      <c r="J125" s="1" t="s">
        <v>46</v>
      </c>
      <c r="K125" s="5">
        <v>7</v>
      </c>
      <c r="L125" s="5">
        <v>6</v>
      </c>
      <c r="M125" s="5">
        <v>1</v>
      </c>
      <c r="N125" s="1">
        <f>SUMIF(Distances!$B$4:$B$69,Results!J125,Distances!$M$4:$M$69)</f>
        <v>5</v>
      </c>
      <c r="O125" s="1">
        <f t="shared" si="20"/>
        <v>1</v>
      </c>
      <c r="P125" s="1">
        <f t="shared" si="21"/>
        <v>1</v>
      </c>
      <c r="Q125" s="1">
        <f t="shared" si="22"/>
        <v>1</v>
      </c>
      <c r="R125" s="1">
        <f t="shared" si="23"/>
        <v>1</v>
      </c>
      <c r="S125" s="8"/>
      <c r="T125" s="8"/>
      <c r="U125" s="8"/>
      <c r="V125" s="8"/>
      <c r="X125" s="1">
        <f>INDEX(Distances!$C$4:$L$69,SUMIF(Results!$Z$4:$Z$69,Results!J125,Results!$AA$4:$AA$69),Results!K125)</f>
        <v>0.76</v>
      </c>
      <c r="AW125" s="5">
        <v>2</v>
      </c>
      <c r="AX125" s="1" t="s">
        <v>46</v>
      </c>
      <c r="AY125" s="4">
        <f t="shared" si="31"/>
        <v>0.9</v>
      </c>
    </row>
    <row r="126" spans="7:51" x14ac:dyDescent="0.45">
      <c r="G126" s="1" t="s">
        <v>6</v>
      </c>
      <c r="H126" s="1" t="s">
        <v>5</v>
      </c>
      <c r="I126" s="1">
        <v>13</v>
      </c>
      <c r="J126" s="1" t="s">
        <v>47</v>
      </c>
      <c r="K126" s="5">
        <v>1</v>
      </c>
      <c r="L126" s="5">
        <v>3</v>
      </c>
      <c r="M126" s="5">
        <v>7</v>
      </c>
      <c r="N126" s="1">
        <f>SUMIF(Distances!$B$4:$B$69,Results!J126,Distances!$M$4:$M$69)</f>
        <v>2</v>
      </c>
      <c r="O126" s="1">
        <f t="shared" si="20"/>
        <v>1</v>
      </c>
      <c r="P126" s="1">
        <f t="shared" si="21"/>
        <v>1</v>
      </c>
      <c r="Q126" s="1">
        <f t="shared" si="22"/>
        <v>1</v>
      </c>
      <c r="R126" s="1">
        <f t="shared" si="23"/>
        <v>1</v>
      </c>
      <c r="S126" s="8"/>
      <c r="T126" s="8"/>
      <c r="U126" s="8"/>
      <c r="V126" s="8"/>
      <c r="X126" s="1">
        <f>INDEX(Distances!$C$4:$L$69,SUMIF(Results!$Z$4:$Z$69,Results!J126,Results!$AA$4:$AA$69),Results!K126)</f>
        <v>0.71</v>
      </c>
      <c r="AW126" s="5">
        <v>2</v>
      </c>
      <c r="AX126" s="1" t="s">
        <v>47</v>
      </c>
      <c r="AY126" s="4">
        <f t="shared" si="31"/>
        <v>0.9</v>
      </c>
    </row>
    <row r="127" spans="7:51" x14ac:dyDescent="0.45">
      <c r="G127" s="1" t="s">
        <v>6</v>
      </c>
      <c r="H127" s="1" t="s">
        <v>5</v>
      </c>
      <c r="I127" s="1">
        <v>14</v>
      </c>
      <c r="J127" s="1" t="s">
        <v>48</v>
      </c>
      <c r="K127" s="5">
        <v>3</v>
      </c>
      <c r="L127" s="5">
        <v>4</v>
      </c>
      <c r="M127" s="5">
        <v>10</v>
      </c>
      <c r="N127" s="1">
        <f>SUMIF(Distances!$B$4:$B$69,Results!J127,Distances!$M$4:$M$69)</f>
        <v>8</v>
      </c>
      <c r="O127" s="1">
        <f t="shared" si="20"/>
        <v>1</v>
      </c>
      <c r="P127" s="1">
        <f t="shared" si="21"/>
        <v>1</v>
      </c>
      <c r="Q127" s="1">
        <f t="shared" si="22"/>
        <v>1</v>
      </c>
      <c r="R127" s="1">
        <f t="shared" si="23"/>
        <v>1</v>
      </c>
      <c r="S127" s="8"/>
      <c r="T127" s="8"/>
      <c r="U127" s="8"/>
      <c r="V127" s="8"/>
      <c r="X127" s="1">
        <f>INDEX(Distances!$C$4:$L$69,SUMIF(Results!$Z$4:$Z$69,Results!J127,Results!$AA$4:$AA$69),Results!K127)</f>
        <v>0.81</v>
      </c>
      <c r="AW127" s="5">
        <v>2</v>
      </c>
      <c r="AX127" s="1" t="s">
        <v>48</v>
      </c>
      <c r="AY127" s="4">
        <f t="shared" si="31"/>
        <v>0.8</v>
      </c>
    </row>
    <row r="128" spans="7:51" x14ac:dyDescent="0.45">
      <c r="G128" s="1" t="s">
        <v>6</v>
      </c>
      <c r="H128" s="1" t="s">
        <v>5</v>
      </c>
      <c r="I128" s="1">
        <v>15</v>
      </c>
      <c r="J128" s="1" t="s">
        <v>49</v>
      </c>
      <c r="K128" s="5">
        <v>5</v>
      </c>
      <c r="L128" s="5">
        <v>9</v>
      </c>
      <c r="M128" s="5">
        <v>7</v>
      </c>
      <c r="N128" s="1">
        <f>SUMIF(Distances!$B$4:$B$69,Results!J128,Distances!$M$4:$M$69)</f>
        <v>7</v>
      </c>
      <c r="O128" s="1">
        <f t="shared" si="20"/>
        <v>1</v>
      </c>
      <c r="P128" s="1">
        <f t="shared" si="21"/>
        <v>1</v>
      </c>
      <c r="Q128" s="1">
        <f t="shared" si="22"/>
        <v>0</v>
      </c>
      <c r="R128" s="1">
        <f t="shared" si="23"/>
        <v>0</v>
      </c>
      <c r="S128" s="8"/>
      <c r="T128" s="8"/>
      <c r="U128" s="8"/>
      <c r="V128" s="8"/>
      <c r="X128" s="1">
        <f>INDEX(Distances!$C$4:$L$69,SUMIF(Results!$Z$4:$Z$69,Results!J128,Results!$AA$4:$AA$69),Results!K128)</f>
        <v>0.71</v>
      </c>
      <c r="AW128" s="5">
        <v>2</v>
      </c>
      <c r="AX128" s="1" t="s">
        <v>49</v>
      </c>
      <c r="AY128" s="4">
        <f t="shared" si="31"/>
        <v>0.9</v>
      </c>
    </row>
    <row r="129" spans="7:51" x14ac:dyDescent="0.45">
      <c r="G129" s="1" t="s">
        <v>6</v>
      </c>
      <c r="H129" s="1" t="s">
        <v>5</v>
      </c>
      <c r="I129" s="1">
        <v>16</v>
      </c>
      <c r="J129" s="1" t="s">
        <v>50</v>
      </c>
      <c r="K129" s="5">
        <v>4</v>
      </c>
      <c r="L129" s="5">
        <v>7</v>
      </c>
      <c r="M129" s="5">
        <v>8</v>
      </c>
      <c r="N129" s="1">
        <f>SUMIF(Distances!$B$4:$B$69,Results!J129,Distances!$M$4:$M$69)</f>
        <v>3</v>
      </c>
      <c r="O129" s="1">
        <f t="shared" si="20"/>
        <v>1</v>
      </c>
      <c r="P129" s="1">
        <f t="shared" si="21"/>
        <v>1</v>
      </c>
      <c r="Q129" s="1">
        <f t="shared" si="22"/>
        <v>1</v>
      </c>
      <c r="R129" s="1">
        <f t="shared" si="23"/>
        <v>1</v>
      </c>
      <c r="S129" s="8"/>
      <c r="T129" s="8"/>
      <c r="U129" s="8"/>
      <c r="V129" s="8"/>
      <c r="X129" s="1">
        <f>INDEX(Distances!$C$4:$L$69,SUMIF(Results!$Z$4:$Z$69,Results!J129,Results!$AA$4:$AA$69),Results!K129)</f>
        <v>0.11</v>
      </c>
      <c r="AW129" s="5">
        <v>2</v>
      </c>
      <c r="AX129" s="1" t="s">
        <v>50</v>
      </c>
      <c r="AY129" s="4">
        <f t="shared" si="31"/>
        <v>0.9</v>
      </c>
    </row>
    <row r="130" spans="7:51" x14ac:dyDescent="0.45">
      <c r="G130" s="1" t="s">
        <v>6</v>
      </c>
      <c r="H130" s="1" t="s">
        <v>5</v>
      </c>
      <c r="I130" s="1">
        <v>17</v>
      </c>
      <c r="J130" s="1" t="s">
        <v>51</v>
      </c>
      <c r="K130" s="5">
        <v>3</v>
      </c>
      <c r="L130" s="5">
        <v>1</v>
      </c>
      <c r="M130" s="5">
        <v>5</v>
      </c>
      <c r="N130" s="1">
        <f>SUMIF(Distances!$B$4:$B$69,Results!J130,Distances!$M$4:$M$69)</f>
        <v>6</v>
      </c>
      <c r="O130" s="1">
        <f t="shared" si="20"/>
        <v>1</v>
      </c>
      <c r="P130" s="1">
        <f t="shared" si="21"/>
        <v>1</v>
      </c>
      <c r="Q130" s="1">
        <f t="shared" si="22"/>
        <v>1</v>
      </c>
      <c r="R130" s="1">
        <f t="shared" si="23"/>
        <v>1</v>
      </c>
      <c r="S130" s="8"/>
      <c r="T130" s="8"/>
      <c r="U130" s="8"/>
      <c r="V130" s="8"/>
      <c r="X130" s="1">
        <f>INDEX(Distances!$C$4:$L$69,SUMIF(Results!$Z$4:$Z$69,Results!J130,Results!$AA$4:$AA$69),Results!K130)</f>
        <v>0.2</v>
      </c>
      <c r="AW130" s="5">
        <v>2</v>
      </c>
      <c r="AX130" s="1" t="s">
        <v>51</v>
      </c>
      <c r="AY130" s="4">
        <f t="shared" si="31"/>
        <v>0.9</v>
      </c>
    </row>
    <row r="131" spans="7:51" x14ac:dyDescent="0.45">
      <c r="G131" s="1" t="s">
        <v>6</v>
      </c>
      <c r="H131" s="1" t="s">
        <v>5</v>
      </c>
      <c r="I131" s="1">
        <v>18</v>
      </c>
      <c r="J131" s="1" t="s">
        <v>52</v>
      </c>
      <c r="K131" s="5">
        <v>7</v>
      </c>
      <c r="L131" s="5">
        <v>3</v>
      </c>
      <c r="M131" s="5">
        <v>8</v>
      </c>
      <c r="N131" s="1">
        <f>SUMIF(Distances!$B$4:$B$69,Results!J131,Distances!$M$4:$M$69)</f>
        <v>1</v>
      </c>
      <c r="O131" s="1">
        <f t="shared" si="20"/>
        <v>1</v>
      </c>
      <c r="P131" s="1">
        <f t="shared" si="21"/>
        <v>1</v>
      </c>
      <c r="Q131" s="1">
        <f t="shared" si="22"/>
        <v>1</v>
      </c>
      <c r="R131" s="1">
        <f t="shared" si="23"/>
        <v>1</v>
      </c>
      <c r="S131" s="8"/>
      <c r="T131" s="8"/>
      <c r="U131" s="8"/>
      <c r="V131" s="8"/>
      <c r="X131" s="1">
        <f>INDEX(Distances!$C$4:$L$69,SUMIF(Results!$Z$4:$Z$69,Results!J131,Results!$AA$4:$AA$69),Results!K131)</f>
        <v>0.18</v>
      </c>
      <c r="AW131" s="5">
        <v>2</v>
      </c>
      <c r="AX131" s="1" t="s">
        <v>52</v>
      </c>
      <c r="AY131" s="4">
        <f t="shared" si="31"/>
        <v>1</v>
      </c>
    </row>
    <row r="132" spans="7:51" x14ac:dyDescent="0.45">
      <c r="G132" s="1" t="s">
        <v>6</v>
      </c>
      <c r="H132" s="1" t="s">
        <v>5</v>
      </c>
      <c r="I132" s="1">
        <v>19</v>
      </c>
      <c r="J132" s="1" t="s">
        <v>53</v>
      </c>
      <c r="K132" s="5">
        <v>4</v>
      </c>
      <c r="L132" s="5">
        <v>9</v>
      </c>
      <c r="M132" s="5">
        <v>10</v>
      </c>
      <c r="N132" s="1">
        <f>SUMIF(Distances!$B$4:$B$69,Results!J132,Distances!$M$4:$M$69)</f>
        <v>2</v>
      </c>
      <c r="O132" s="1">
        <f t="shared" si="20"/>
        <v>1</v>
      </c>
      <c r="P132" s="1">
        <f t="shared" si="21"/>
        <v>1</v>
      </c>
      <c r="Q132" s="1">
        <f t="shared" si="22"/>
        <v>1</v>
      </c>
      <c r="R132" s="1">
        <f t="shared" si="23"/>
        <v>1</v>
      </c>
      <c r="S132" s="8"/>
      <c r="T132" s="8"/>
      <c r="U132" s="8"/>
      <c r="V132" s="8"/>
      <c r="X132" s="1">
        <f>INDEX(Distances!$C$4:$L$69,SUMIF(Results!$Z$4:$Z$69,Results!J132,Results!$AA$4:$AA$69),Results!K132)</f>
        <v>0.1</v>
      </c>
      <c r="AW132" s="5">
        <v>2</v>
      </c>
      <c r="AX132" s="1" t="s">
        <v>53</v>
      </c>
      <c r="AY132" s="4">
        <f t="shared" si="31"/>
        <v>1</v>
      </c>
    </row>
    <row r="133" spans="7:51" x14ac:dyDescent="0.45">
      <c r="G133" s="1" t="s">
        <v>6</v>
      </c>
      <c r="H133" s="1" t="s">
        <v>5</v>
      </c>
      <c r="I133" s="1">
        <v>20</v>
      </c>
      <c r="J133" s="1" t="s">
        <v>54</v>
      </c>
      <c r="K133" s="5">
        <v>9</v>
      </c>
      <c r="L133" s="5">
        <v>4</v>
      </c>
      <c r="M133" s="5">
        <v>7</v>
      </c>
      <c r="N133" s="1">
        <f>SUMIF(Distances!$B$4:$B$69,Results!J133,Distances!$M$4:$M$69)</f>
        <v>9</v>
      </c>
      <c r="O133" s="1">
        <f t="shared" ref="O133:O196" si="34">IF(K133&lt;&gt;N133,1,0)</f>
        <v>0</v>
      </c>
      <c r="P133" s="1">
        <f t="shared" ref="P133:P196" si="35">IF(L133&lt;&gt;N133,1,0)</f>
        <v>1</v>
      </c>
      <c r="Q133" s="1">
        <f t="shared" ref="Q133:Q196" si="36">IF(M133&lt;&gt;N133,1,0)</f>
        <v>1</v>
      </c>
      <c r="R133" s="1">
        <f t="shared" ref="R133:R196" si="37">IF(SUM(O133:Q133)=3,1,0)</f>
        <v>0</v>
      </c>
      <c r="S133" s="8"/>
      <c r="T133" s="8"/>
      <c r="U133" s="8"/>
      <c r="V133" s="8"/>
      <c r="X133" s="1">
        <f>INDEX(Distances!$C$4:$L$69,SUMIF(Results!$Z$4:$Z$69,Results!J133,Results!$AA$4:$AA$69),Results!K133)</f>
        <v>0</v>
      </c>
      <c r="AW133" s="5">
        <v>2</v>
      </c>
      <c r="AX133" s="1" t="s">
        <v>54</v>
      </c>
      <c r="AY133" s="4">
        <f t="shared" si="31"/>
        <v>0.8</v>
      </c>
    </row>
    <row r="134" spans="7:51" x14ac:dyDescent="0.45">
      <c r="G134" s="1" t="s">
        <v>6</v>
      </c>
      <c r="H134" s="1" t="s">
        <v>5</v>
      </c>
      <c r="I134" s="1">
        <v>21</v>
      </c>
      <c r="J134" s="1" t="s">
        <v>55</v>
      </c>
      <c r="K134" s="5">
        <v>7</v>
      </c>
      <c r="L134" s="5">
        <v>3</v>
      </c>
      <c r="M134" s="5">
        <v>9</v>
      </c>
      <c r="N134" s="1">
        <f>SUMIF(Distances!$B$4:$B$69,Results!J134,Distances!$M$4:$M$69)</f>
        <v>10</v>
      </c>
      <c r="O134" s="1">
        <f t="shared" si="34"/>
        <v>1</v>
      </c>
      <c r="P134" s="1">
        <f t="shared" si="35"/>
        <v>1</v>
      </c>
      <c r="Q134" s="1">
        <f t="shared" si="36"/>
        <v>1</v>
      </c>
      <c r="R134" s="1">
        <f t="shared" si="37"/>
        <v>1</v>
      </c>
      <c r="S134" s="26" t="s">
        <v>80</v>
      </c>
      <c r="T134" s="26"/>
      <c r="U134" s="26"/>
      <c r="V134" s="26"/>
      <c r="X134" s="1">
        <f>INDEX(Distances!$C$4:$L$69,SUMIF(Results!$Z$4:$Z$69,Results!J134,Results!$AA$4:$AA$69),Results!K134)</f>
        <v>0.79</v>
      </c>
      <c r="AW134" s="5">
        <v>2</v>
      </c>
      <c r="AX134" s="1" t="s">
        <v>55</v>
      </c>
      <c r="AY134" s="4">
        <f t="shared" ref="AY134:AY135" si="38">SUMIF($J$4:$J$663,AX134,$P$4:$P$663)/10</f>
        <v>0.8</v>
      </c>
    </row>
    <row r="135" spans="7:51" x14ac:dyDescent="0.45">
      <c r="G135" s="1" t="s">
        <v>6</v>
      </c>
      <c r="H135" s="1" t="s">
        <v>5</v>
      </c>
      <c r="I135" s="1">
        <v>22</v>
      </c>
      <c r="J135" s="1" t="s">
        <v>56</v>
      </c>
      <c r="K135" s="5">
        <v>4</v>
      </c>
      <c r="L135" s="5">
        <v>7</v>
      </c>
      <c r="M135" s="5">
        <v>8</v>
      </c>
      <c r="N135" s="1">
        <f>SUMIF(Distances!$B$4:$B$69,Results!J135,Distances!$M$4:$M$69)</f>
        <v>7</v>
      </c>
      <c r="O135" s="1">
        <f t="shared" si="34"/>
        <v>1</v>
      </c>
      <c r="P135" s="1">
        <f t="shared" si="35"/>
        <v>0</v>
      </c>
      <c r="Q135" s="1">
        <f t="shared" si="36"/>
        <v>1</v>
      </c>
      <c r="R135" s="1">
        <f t="shared" si="37"/>
        <v>0</v>
      </c>
      <c r="S135" s="9">
        <f>AVERAGE(O114:O135)</f>
        <v>0.81818181818181823</v>
      </c>
      <c r="T135" s="9">
        <f>AVERAGE(P114:P135)</f>
        <v>0.90909090909090906</v>
      </c>
      <c r="U135" s="9">
        <f t="shared" ref="U135" si="39">AVERAGE(Q114:Q135)</f>
        <v>0.95454545454545459</v>
      </c>
      <c r="V135" s="9">
        <f t="shared" ref="V135" si="40">AVERAGE(R114:R135)</f>
        <v>0.68181818181818177</v>
      </c>
      <c r="X135" s="1">
        <f>INDEX(Distances!$C$4:$L$69,SUMIF(Results!$Z$4:$Z$69,Results!J135,Results!$AA$4:$AA$69),Results!K135)</f>
        <v>0.64</v>
      </c>
      <c r="AW135" s="5">
        <v>2</v>
      </c>
      <c r="AX135" s="1" t="s">
        <v>56</v>
      </c>
      <c r="AY135" s="4">
        <f t="shared" si="38"/>
        <v>0.9</v>
      </c>
    </row>
    <row r="136" spans="7:51" x14ac:dyDescent="0.45">
      <c r="G136" s="1" t="s">
        <v>7</v>
      </c>
      <c r="H136" s="1" t="s">
        <v>108</v>
      </c>
      <c r="I136" s="1">
        <v>1</v>
      </c>
      <c r="J136" s="1" t="s">
        <v>86</v>
      </c>
      <c r="K136" s="5">
        <v>8</v>
      </c>
      <c r="L136" s="5">
        <v>1</v>
      </c>
      <c r="M136" s="5">
        <v>10</v>
      </c>
      <c r="N136" s="1">
        <f>SUMIF(Distances!$B$4:$B$69,Results!J136,Distances!$M$4:$M$69)</f>
        <v>6</v>
      </c>
      <c r="O136" s="1">
        <f t="shared" si="34"/>
        <v>1</v>
      </c>
      <c r="P136" s="1">
        <f t="shared" si="35"/>
        <v>1</v>
      </c>
      <c r="Q136" s="1">
        <f t="shared" si="36"/>
        <v>1</v>
      </c>
      <c r="R136" s="1">
        <f t="shared" si="37"/>
        <v>1</v>
      </c>
      <c r="S136" s="8"/>
      <c r="T136" s="8"/>
      <c r="U136" s="8"/>
      <c r="V136" s="8"/>
      <c r="X136" s="1">
        <f>INDEX(Distances!$C$4:$L$69,SUMIF(Results!$Z$4:$Z$69,Results!J136,Results!$AA$4:$AA$69),Results!K136)</f>
        <v>0.27</v>
      </c>
      <c r="AW136" s="5">
        <v>3</v>
      </c>
      <c r="AX136" s="1" t="s">
        <v>86</v>
      </c>
      <c r="AY136" s="4">
        <f t="shared" ref="AY136:AY167" si="41">SUMIF($J$4:$J$663,AX136,$Q$4:$Q$663)/10</f>
        <v>0.9</v>
      </c>
    </row>
    <row r="137" spans="7:51" x14ac:dyDescent="0.45">
      <c r="G137" s="1" t="s">
        <v>7</v>
      </c>
      <c r="H137" s="1" t="s">
        <v>108</v>
      </c>
      <c r="I137" s="1">
        <v>2</v>
      </c>
      <c r="J137" s="1" t="s">
        <v>87</v>
      </c>
      <c r="K137" s="5">
        <v>3</v>
      </c>
      <c r="L137" s="5">
        <v>9</v>
      </c>
      <c r="M137" s="5">
        <v>8</v>
      </c>
      <c r="N137" s="1">
        <f>SUMIF(Distances!$B$4:$B$69,Results!J137,Distances!$M$4:$M$69)</f>
        <v>8</v>
      </c>
      <c r="O137" s="1">
        <f t="shared" si="34"/>
        <v>1</v>
      </c>
      <c r="P137" s="1">
        <f t="shared" si="35"/>
        <v>1</v>
      </c>
      <c r="Q137" s="1">
        <f t="shared" si="36"/>
        <v>0</v>
      </c>
      <c r="R137" s="1">
        <f t="shared" si="37"/>
        <v>0</v>
      </c>
      <c r="S137" s="8"/>
      <c r="T137" s="8"/>
      <c r="U137" s="8"/>
      <c r="V137" s="8"/>
      <c r="X137" s="1">
        <f>INDEX(Distances!$C$4:$L$69,SUMIF(Results!$Z$4:$Z$69,Results!J137,Results!$AA$4:$AA$69),Results!K137)</f>
        <v>0.5</v>
      </c>
      <c r="AW137" s="5">
        <v>3</v>
      </c>
      <c r="AX137" s="1" t="s">
        <v>87</v>
      </c>
      <c r="AY137" s="4">
        <f t="shared" si="41"/>
        <v>0.8</v>
      </c>
    </row>
    <row r="138" spans="7:51" x14ac:dyDescent="0.45">
      <c r="G138" s="1" t="s">
        <v>7</v>
      </c>
      <c r="H138" s="1" t="s">
        <v>108</v>
      </c>
      <c r="I138" s="1">
        <v>3</v>
      </c>
      <c r="J138" s="1" t="s">
        <v>88</v>
      </c>
      <c r="K138" s="5">
        <v>5</v>
      </c>
      <c r="L138" s="5">
        <v>3</v>
      </c>
      <c r="M138" s="5">
        <v>4</v>
      </c>
      <c r="N138" s="1">
        <f>SUMIF(Distances!$B$4:$B$69,Results!J138,Distances!$M$4:$M$69)</f>
        <v>9</v>
      </c>
      <c r="O138" s="1">
        <f t="shared" si="34"/>
        <v>1</v>
      </c>
      <c r="P138" s="1">
        <f t="shared" si="35"/>
        <v>1</v>
      </c>
      <c r="Q138" s="1">
        <f t="shared" si="36"/>
        <v>1</v>
      </c>
      <c r="R138" s="1">
        <f t="shared" si="37"/>
        <v>1</v>
      </c>
      <c r="S138" s="8"/>
      <c r="T138" s="8"/>
      <c r="U138" s="8"/>
      <c r="V138" s="8"/>
      <c r="X138" s="1">
        <f>INDEX(Distances!$C$4:$L$69,SUMIF(Results!$Z$4:$Z$69,Results!J138,Results!$AA$4:$AA$69),Results!K138)</f>
        <v>0.84</v>
      </c>
      <c r="AW138" s="5">
        <v>3</v>
      </c>
      <c r="AX138" s="1" t="s">
        <v>88</v>
      </c>
      <c r="AY138" s="4">
        <f t="shared" si="41"/>
        <v>0.9</v>
      </c>
    </row>
    <row r="139" spans="7:51" x14ac:dyDescent="0.45">
      <c r="G139" s="1" t="s">
        <v>7</v>
      </c>
      <c r="H139" s="1" t="s">
        <v>108</v>
      </c>
      <c r="I139" s="1">
        <v>4</v>
      </c>
      <c r="J139" s="1" t="s">
        <v>89</v>
      </c>
      <c r="K139" s="5">
        <v>1</v>
      </c>
      <c r="L139" s="5">
        <v>2</v>
      </c>
      <c r="M139" s="5">
        <v>10</v>
      </c>
      <c r="N139" s="1">
        <f>SUMIF(Distances!$B$4:$B$69,Results!J139,Distances!$M$4:$M$69)</f>
        <v>1</v>
      </c>
      <c r="O139" s="1">
        <f t="shared" si="34"/>
        <v>0</v>
      </c>
      <c r="P139" s="1">
        <f t="shared" si="35"/>
        <v>1</v>
      </c>
      <c r="Q139" s="1">
        <f t="shared" si="36"/>
        <v>1</v>
      </c>
      <c r="R139" s="1">
        <f t="shared" si="37"/>
        <v>0</v>
      </c>
      <c r="S139" s="8"/>
      <c r="T139" s="8"/>
      <c r="U139" s="8"/>
      <c r="V139" s="8"/>
      <c r="X139" s="1">
        <f>INDEX(Distances!$C$4:$L$69,SUMIF(Results!$Z$4:$Z$69,Results!J139,Results!$AA$4:$AA$69),Results!K139)</f>
        <v>0</v>
      </c>
      <c r="AW139" s="5">
        <v>3</v>
      </c>
      <c r="AX139" s="1" t="s">
        <v>89</v>
      </c>
      <c r="AY139" s="4">
        <f t="shared" si="41"/>
        <v>1</v>
      </c>
    </row>
    <row r="140" spans="7:51" x14ac:dyDescent="0.45">
      <c r="G140" s="1" t="s">
        <v>7</v>
      </c>
      <c r="H140" s="1" t="s">
        <v>108</v>
      </c>
      <c r="I140" s="1">
        <v>5</v>
      </c>
      <c r="J140" s="1" t="s">
        <v>90</v>
      </c>
      <c r="K140" s="5">
        <v>2</v>
      </c>
      <c r="L140" s="5">
        <v>5</v>
      </c>
      <c r="M140" s="5">
        <v>8</v>
      </c>
      <c r="N140" s="1">
        <f>SUMIF(Distances!$B$4:$B$69,Results!J140,Distances!$M$4:$M$69)</f>
        <v>8</v>
      </c>
      <c r="O140" s="1">
        <f t="shared" si="34"/>
        <v>1</v>
      </c>
      <c r="P140" s="1">
        <f t="shared" si="35"/>
        <v>1</v>
      </c>
      <c r="Q140" s="1">
        <f t="shared" si="36"/>
        <v>0</v>
      </c>
      <c r="R140" s="1">
        <f t="shared" si="37"/>
        <v>0</v>
      </c>
      <c r="S140" s="8"/>
      <c r="T140" s="8"/>
      <c r="U140" s="8"/>
      <c r="V140" s="8"/>
      <c r="X140" s="1">
        <f>INDEX(Distances!$C$4:$L$69,SUMIF(Results!$Z$4:$Z$69,Results!J140,Results!$AA$4:$AA$69),Results!K140)</f>
        <v>0.22</v>
      </c>
      <c r="AW140" s="5">
        <v>3</v>
      </c>
      <c r="AX140" s="1" t="s">
        <v>90</v>
      </c>
      <c r="AY140" s="4">
        <f t="shared" si="41"/>
        <v>0.7</v>
      </c>
    </row>
    <row r="141" spans="7:51" x14ac:dyDescent="0.45">
      <c r="G141" s="1" t="s">
        <v>7</v>
      </c>
      <c r="H141" s="1" t="s">
        <v>108</v>
      </c>
      <c r="I141" s="1">
        <v>6</v>
      </c>
      <c r="J141" s="1" t="s">
        <v>91</v>
      </c>
      <c r="K141" s="5">
        <v>7</v>
      </c>
      <c r="L141" s="5">
        <v>2</v>
      </c>
      <c r="M141" s="5">
        <v>4</v>
      </c>
      <c r="N141" s="1">
        <f>SUMIF(Distances!$B$4:$B$69,Results!J141,Distances!$M$4:$M$69)</f>
        <v>2</v>
      </c>
      <c r="O141" s="1">
        <f t="shared" si="34"/>
        <v>1</v>
      </c>
      <c r="P141" s="1">
        <f t="shared" si="35"/>
        <v>0</v>
      </c>
      <c r="Q141" s="1">
        <f t="shared" si="36"/>
        <v>1</v>
      </c>
      <c r="R141" s="1">
        <f t="shared" si="37"/>
        <v>0</v>
      </c>
      <c r="S141" s="8"/>
      <c r="T141" s="8"/>
      <c r="U141" s="8"/>
      <c r="V141" s="8"/>
      <c r="X141" s="1">
        <f>INDEX(Distances!$C$4:$L$69,SUMIF(Results!$Z$4:$Z$69,Results!J141,Results!$AA$4:$AA$69),Results!K141)</f>
        <v>0.18</v>
      </c>
      <c r="AW141" s="5">
        <v>3</v>
      </c>
      <c r="AX141" s="1" t="s">
        <v>91</v>
      </c>
      <c r="AY141" s="4">
        <f t="shared" si="41"/>
        <v>0.8</v>
      </c>
    </row>
    <row r="142" spans="7:51" x14ac:dyDescent="0.45">
      <c r="G142" s="1" t="s">
        <v>7</v>
      </c>
      <c r="H142" s="1" t="s">
        <v>108</v>
      </c>
      <c r="I142" s="1">
        <v>7</v>
      </c>
      <c r="J142" s="1" t="s">
        <v>92</v>
      </c>
      <c r="K142" s="5">
        <v>4</v>
      </c>
      <c r="L142" s="5">
        <v>2</v>
      </c>
      <c r="M142" s="5">
        <v>6</v>
      </c>
      <c r="N142" s="1">
        <f>SUMIF(Distances!$B$4:$B$69,Results!J142,Distances!$M$4:$M$69)</f>
        <v>4</v>
      </c>
      <c r="O142" s="1">
        <f t="shared" si="34"/>
        <v>0</v>
      </c>
      <c r="P142" s="1">
        <f t="shared" si="35"/>
        <v>1</v>
      </c>
      <c r="Q142" s="1">
        <f t="shared" si="36"/>
        <v>1</v>
      </c>
      <c r="R142" s="1">
        <f t="shared" si="37"/>
        <v>0</v>
      </c>
      <c r="S142" s="8"/>
      <c r="T142" s="8"/>
      <c r="U142" s="8"/>
      <c r="V142" s="8"/>
      <c r="X142" s="1">
        <f>INDEX(Distances!$C$4:$L$69,SUMIF(Results!$Z$4:$Z$69,Results!J142,Results!$AA$4:$AA$69),Results!K142)</f>
        <v>0</v>
      </c>
      <c r="AW142" s="5">
        <v>3</v>
      </c>
      <c r="AX142" s="1" t="s">
        <v>92</v>
      </c>
      <c r="AY142" s="4">
        <f t="shared" si="41"/>
        <v>0.9</v>
      </c>
    </row>
    <row r="143" spans="7:51" x14ac:dyDescent="0.45">
      <c r="G143" s="1" t="s">
        <v>7</v>
      </c>
      <c r="H143" s="1" t="s">
        <v>108</v>
      </c>
      <c r="I143" s="1">
        <v>8</v>
      </c>
      <c r="J143" s="1" t="s">
        <v>93</v>
      </c>
      <c r="K143" s="5">
        <v>10</v>
      </c>
      <c r="L143" s="5">
        <v>3</v>
      </c>
      <c r="M143" s="5">
        <v>6</v>
      </c>
      <c r="N143" s="1">
        <f>SUMIF(Distances!$B$4:$B$69,Results!J143,Distances!$M$4:$M$69)</f>
        <v>4</v>
      </c>
      <c r="O143" s="1">
        <f t="shared" si="34"/>
        <v>1</v>
      </c>
      <c r="P143" s="1">
        <f t="shared" si="35"/>
        <v>1</v>
      </c>
      <c r="Q143" s="1">
        <f t="shared" si="36"/>
        <v>1</v>
      </c>
      <c r="R143" s="1">
        <f t="shared" si="37"/>
        <v>1</v>
      </c>
      <c r="S143" s="8"/>
      <c r="T143" s="8"/>
      <c r="U143" s="8"/>
      <c r="V143" s="8"/>
      <c r="X143" s="1">
        <f>INDEX(Distances!$C$4:$L$69,SUMIF(Results!$Z$4:$Z$69,Results!J143,Results!$AA$4:$AA$69),Results!K143)</f>
        <v>0.4</v>
      </c>
      <c r="AW143" s="5">
        <v>3</v>
      </c>
      <c r="AX143" s="1" t="s">
        <v>93</v>
      </c>
      <c r="AY143" s="4">
        <f t="shared" si="41"/>
        <v>1</v>
      </c>
    </row>
    <row r="144" spans="7:51" x14ac:dyDescent="0.45">
      <c r="G144" s="1" t="s">
        <v>7</v>
      </c>
      <c r="H144" s="1" t="s">
        <v>108</v>
      </c>
      <c r="I144" s="1">
        <v>9</v>
      </c>
      <c r="J144" s="1" t="s">
        <v>94</v>
      </c>
      <c r="K144" s="5">
        <v>8</v>
      </c>
      <c r="L144" s="5">
        <v>3</v>
      </c>
      <c r="M144" s="5">
        <v>5</v>
      </c>
      <c r="N144" s="1">
        <f>SUMIF(Distances!$B$4:$B$69,Results!J144,Distances!$M$4:$M$69)</f>
        <v>9</v>
      </c>
      <c r="O144" s="1">
        <f t="shared" si="34"/>
        <v>1</v>
      </c>
      <c r="P144" s="1">
        <f t="shared" si="35"/>
        <v>1</v>
      </c>
      <c r="Q144" s="1">
        <f t="shared" si="36"/>
        <v>1</v>
      </c>
      <c r="R144" s="1">
        <f t="shared" si="37"/>
        <v>1</v>
      </c>
      <c r="S144" s="8"/>
      <c r="T144" s="8"/>
      <c r="U144" s="8"/>
      <c r="V144" s="8"/>
      <c r="X144" s="1">
        <f>INDEX(Distances!$C$4:$L$69,SUMIF(Results!$Z$4:$Z$69,Results!J144,Results!$AA$4:$AA$69),Results!K144)</f>
        <v>0.71</v>
      </c>
      <c r="AW144" s="5">
        <v>3</v>
      </c>
      <c r="AX144" s="1" t="s">
        <v>94</v>
      </c>
      <c r="AY144" s="4">
        <f t="shared" si="41"/>
        <v>0.8</v>
      </c>
    </row>
    <row r="145" spans="7:51" x14ac:dyDescent="0.45">
      <c r="G145" s="1" t="s">
        <v>7</v>
      </c>
      <c r="H145" s="1" t="s">
        <v>108</v>
      </c>
      <c r="I145" s="1">
        <v>10</v>
      </c>
      <c r="J145" s="1" t="s">
        <v>95</v>
      </c>
      <c r="K145" s="5">
        <v>9</v>
      </c>
      <c r="L145" s="5">
        <v>5</v>
      </c>
      <c r="M145" s="5">
        <v>3</v>
      </c>
      <c r="N145" s="1">
        <f>SUMIF(Distances!$B$4:$B$69,Results!J145,Distances!$M$4:$M$69)</f>
        <v>7</v>
      </c>
      <c r="O145" s="1">
        <f t="shared" si="34"/>
        <v>1</v>
      </c>
      <c r="P145" s="1">
        <f t="shared" si="35"/>
        <v>1</v>
      </c>
      <c r="Q145" s="1">
        <f t="shared" si="36"/>
        <v>1</v>
      </c>
      <c r="R145" s="1">
        <f t="shared" si="37"/>
        <v>1</v>
      </c>
      <c r="S145" s="8"/>
      <c r="T145" s="8"/>
      <c r="U145" s="8"/>
      <c r="V145" s="8"/>
      <c r="X145" s="1">
        <f>INDEX(Distances!$C$4:$L$69,SUMIF(Results!$Z$4:$Z$69,Results!J145,Results!$AA$4:$AA$69),Results!K145)</f>
        <v>0.17</v>
      </c>
      <c r="AW145" s="5">
        <v>3</v>
      </c>
      <c r="AX145" s="1" t="s">
        <v>95</v>
      </c>
      <c r="AY145" s="4">
        <f t="shared" si="41"/>
        <v>1</v>
      </c>
    </row>
    <row r="146" spans="7:51" x14ac:dyDescent="0.45">
      <c r="G146" s="1" t="s">
        <v>7</v>
      </c>
      <c r="H146" s="1" t="s">
        <v>108</v>
      </c>
      <c r="I146" s="1">
        <v>11</v>
      </c>
      <c r="J146" s="1" t="s">
        <v>96</v>
      </c>
      <c r="K146" s="5">
        <v>7</v>
      </c>
      <c r="L146" s="5">
        <v>9</v>
      </c>
      <c r="M146" s="5">
        <v>2</v>
      </c>
      <c r="N146" s="1">
        <f>SUMIF(Distances!$B$4:$B$69,Results!J146,Distances!$M$4:$M$69)</f>
        <v>2</v>
      </c>
      <c r="O146" s="1">
        <f t="shared" si="34"/>
        <v>1</v>
      </c>
      <c r="P146" s="1">
        <f t="shared" si="35"/>
        <v>1</v>
      </c>
      <c r="Q146" s="1">
        <f t="shared" si="36"/>
        <v>0</v>
      </c>
      <c r="R146" s="1">
        <f t="shared" si="37"/>
        <v>0</v>
      </c>
      <c r="S146" s="8"/>
      <c r="T146" s="8"/>
      <c r="U146" s="8"/>
      <c r="V146" s="8"/>
      <c r="X146" s="1">
        <f>INDEX(Distances!$C$4:$L$69,SUMIF(Results!$Z$4:$Z$69,Results!J146,Results!$AA$4:$AA$69),Results!K146)</f>
        <v>0.62</v>
      </c>
      <c r="AW146" s="5">
        <v>3</v>
      </c>
      <c r="AX146" s="1" t="s">
        <v>96</v>
      </c>
      <c r="AY146" s="4">
        <f t="shared" si="41"/>
        <v>0.6</v>
      </c>
    </row>
    <row r="147" spans="7:51" x14ac:dyDescent="0.45">
      <c r="G147" s="1" t="s">
        <v>7</v>
      </c>
      <c r="H147" s="1" t="s">
        <v>108</v>
      </c>
      <c r="I147" s="1">
        <v>12</v>
      </c>
      <c r="J147" s="1" t="s">
        <v>97</v>
      </c>
      <c r="K147" s="5">
        <v>4</v>
      </c>
      <c r="L147" s="5">
        <v>8</v>
      </c>
      <c r="M147" s="5">
        <v>10</v>
      </c>
      <c r="N147" s="1">
        <f>SUMIF(Distances!$B$4:$B$69,Results!J147,Distances!$M$4:$M$69)</f>
        <v>10</v>
      </c>
      <c r="O147" s="1">
        <f t="shared" si="34"/>
        <v>1</v>
      </c>
      <c r="P147" s="1">
        <f t="shared" si="35"/>
        <v>1</v>
      </c>
      <c r="Q147" s="1">
        <f t="shared" si="36"/>
        <v>0</v>
      </c>
      <c r="R147" s="1">
        <f t="shared" si="37"/>
        <v>0</v>
      </c>
      <c r="S147" s="8"/>
      <c r="T147" s="8"/>
      <c r="U147" s="8"/>
      <c r="V147" s="8"/>
      <c r="X147" s="1">
        <f>INDEX(Distances!$C$4:$L$69,SUMIF(Results!$Z$4:$Z$69,Results!J147,Results!$AA$4:$AA$69),Results!K147)</f>
        <v>0.46</v>
      </c>
      <c r="AW147" s="5">
        <v>3</v>
      </c>
      <c r="AX147" s="1" t="s">
        <v>97</v>
      </c>
      <c r="AY147" s="4">
        <f t="shared" si="41"/>
        <v>0.8</v>
      </c>
    </row>
    <row r="148" spans="7:51" x14ac:dyDescent="0.45">
      <c r="G148" s="1" t="s">
        <v>7</v>
      </c>
      <c r="H148" s="1" t="s">
        <v>108</v>
      </c>
      <c r="I148" s="1">
        <v>13</v>
      </c>
      <c r="J148" s="1" t="s">
        <v>98</v>
      </c>
      <c r="K148" s="5">
        <v>1</v>
      </c>
      <c r="L148" s="5">
        <v>2</v>
      </c>
      <c r="M148" s="5">
        <v>8</v>
      </c>
      <c r="N148" s="1">
        <f>SUMIF(Distances!$B$4:$B$69,Results!J148,Distances!$M$4:$M$69)</f>
        <v>2</v>
      </c>
      <c r="O148" s="1">
        <f t="shared" si="34"/>
        <v>1</v>
      </c>
      <c r="P148" s="1">
        <f t="shared" si="35"/>
        <v>0</v>
      </c>
      <c r="Q148" s="1">
        <f t="shared" si="36"/>
        <v>1</v>
      </c>
      <c r="R148" s="1">
        <f t="shared" si="37"/>
        <v>0</v>
      </c>
      <c r="S148" s="8"/>
      <c r="T148" s="8"/>
      <c r="U148" s="8"/>
      <c r="V148" s="8"/>
      <c r="X148" s="1">
        <f>INDEX(Distances!$C$4:$L$69,SUMIF(Results!$Z$4:$Z$69,Results!J148,Results!$AA$4:$AA$69),Results!K148)</f>
        <v>0.1</v>
      </c>
      <c r="AW148" s="5">
        <v>3</v>
      </c>
      <c r="AX148" s="1" t="s">
        <v>98</v>
      </c>
      <c r="AY148" s="4">
        <f t="shared" si="41"/>
        <v>0.9</v>
      </c>
    </row>
    <row r="149" spans="7:51" x14ac:dyDescent="0.45">
      <c r="G149" s="1" t="s">
        <v>7</v>
      </c>
      <c r="H149" s="1" t="s">
        <v>108</v>
      </c>
      <c r="I149" s="1">
        <v>14</v>
      </c>
      <c r="J149" s="1" t="s">
        <v>99</v>
      </c>
      <c r="K149" s="5">
        <v>8</v>
      </c>
      <c r="L149" s="5">
        <v>3</v>
      </c>
      <c r="M149" s="5">
        <v>9</v>
      </c>
      <c r="N149" s="1">
        <f>SUMIF(Distances!$B$4:$B$69,Results!J149,Distances!$M$4:$M$69)</f>
        <v>9</v>
      </c>
      <c r="O149" s="1">
        <f t="shared" si="34"/>
        <v>1</v>
      </c>
      <c r="P149" s="1">
        <f t="shared" si="35"/>
        <v>1</v>
      </c>
      <c r="Q149" s="1">
        <f t="shared" si="36"/>
        <v>0</v>
      </c>
      <c r="R149" s="1">
        <f t="shared" si="37"/>
        <v>0</v>
      </c>
      <c r="S149" s="8"/>
      <c r="T149" s="8"/>
      <c r="U149" s="8"/>
      <c r="V149" s="8"/>
      <c r="X149" s="1">
        <f>INDEX(Distances!$C$4:$L$69,SUMIF(Results!$Z$4:$Z$69,Results!J149,Results!$AA$4:$AA$69),Results!K149)</f>
        <v>0.17</v>
      </c>
      <c r="AW149" s="5">
        <v>3</v>
      </c>
      <c r="AX149" s="1" t="s">
        <v>99</v>
      </c>
      <c r="AY149" s="4">
        <f t="shared" si="41"/>
        <v>0.7</v>
      </c>
    </row>
    <row r="150" spans="7:51" x14ac:dyDescent="0.45">
      <c r="G150" s="1" t="s">
        <v>7</v>
      </c>
      <c r="H150" s="1" t="s">
        <v>108</v>
      </c>
      <c r="I150" s="1">
        <v>15</v>
      </c>
      <c r="J150" s="1" t="s">
        <v>100</v>
      </c>
      <c r="K150" s="5">
        <v>4</v>
      </c>
      <c r="L150" s="5">
        <v>2</v>
      </c>
      <c r="M150" s="5">
        <v>7</v>
      </c>
      <c r="N150" s="1">
        <f>SUMIF(Distances!$B$4:$B$69,Results!J150,Distances!$M$4:$M$69)</f>
        <v>2</v>
      </c>
      <c r="O150" s="1">
        <f t="shared" si="34"/>
        <v>1</v>
      </c>
      <c r="P150" s="1">
        <f t="shared" si="35"/>
        <v>0</v>
      </c>
      <c r="Q150" s="1">
        <f t="shared" si="36"/>
        <v>1</v>
      </c>
      <c r="R150" s="1">
        <f t="shared" si="37"/>
        <v>0</v>
      </c>
      <c r="S150" s="8"/>
      <c r="T150" s="8"/>
      <c r="U150" s="8"/>
      <c r="V150" s="8"/>
      <c r="X150" s="1">
        <f>INDEX(Distances!$C$4:$L$69,SUMIF(Results!$Z$4:$Z$69,Results!J150,Results!$AA$4:$AA$69),Results!K150)</f>
        <v>0.54</v>
      </c>
      <c r="AW150" s="5">
        <v>3</v>
      </c>
      <c r="AX150" s="1" t="s">
        <v>100</v>
      </c>
      <c r="AY150" s="4">
        <f t="shared" si="41"/>
        <v>0.9</v>
      </c>
    </row>
    <row r="151" spans="7:51" x14ac:dyDescent="0.45">
      <c r="G151" s="1" t="s">
        <v>7</v>
      </c>
      <c r="H151" s="1" t="s">
        <v>108</v>
      </c>
      <c r="I151" s="1">
        <v>16</v>
      </c>
      <c r="J151" s="1" t="s">
        <v>101</v>
      </c>
      <c r="K151" s="5">
        <v>6</v>
      </c>
      <c r="L151" s="5">
        <v>7</v>
      </c>
      <c r="M151" s="5">
        <v>8</v>
      </c>
      <c r="N151" s="1">
        <f>SUMIF(Distances!$B$4:$B$69,Results!J151,Distances!$M$4:$M$69)</f>
        <v>6</v>
      </c>
      <c r="O151" s="1">
        <f t="shared" si="34"/>
        <v>0</v>
      </c>
      <c r="P151" s="1">
        <f t="shared" si="35"/>
        <v>1</v>
      </c>
      <c r="Q151" s="1">
        <f t="shared" si="36"/>
        <v>1</v>
      </c>
      <c r="R151" s="1">
        <f t="shared" si="37"/>
        <v>0</v>
      </c>
      <c r="S151" s="8"/>
      <c r="T151" s="8"/>
      <c r="U151" s="8"/>
      <c r="V151" s="8"/>
      <c r="X151" s="1">
        <f>INDEX(Distances!$C$4:$L$69,SUMIF(Results!$Z$4:$Z$69,Results!J151,Results!$AA$4:$AA$69),Results!K151)</f>
        <v>0</v>
      </c>
      <c r="AW151" s="5">
        <v>3</v>
      </c>
      <c r="AX151" s="1" t="s">
        <v>101</v>
      </c>
      <c r="AY151" s="4">
        <f t="shared" si="41"/>
        <v>1</v>
      </c>
    </row>
    <row r="152" spans="7:51" x14ac:dyDescent="0.45">
      <c r="G152" s="1" t="s">
        <v>7</v>
      </c>
      <c r="H152" s="1" t="s">
        <v>108</v>
      </c>
      <c r="I152" s="1">
        <v>17</v>
      </c>
      <c r="J152" s="1" t="s">
        <v>102</v>
      </c>
      <c r="K152" s="5">
        <v>6</v>
      </c>
      <c r="L152" s="5">
        <v>8</v>
      </c>
      <c r="M152" s="5">
        <v>7</v>
      </c>
      <c r="N152" s="1">
        <f>SUMIF(Distances!$B$4:$B$69,Results!J152,Distances!$M$4:$M$69)</f>
        <v>6</v>
      </c>
      <c r="O152" s="1">
        <f t="shared" si="34"/>
        <v>0</v>
      </c>
      <c r="P152" s="1">
        <f t="shared" si="35"/>
        <v>1</v>
      </c>
      <c r="Q152" s="1">
        <f t="shared" si="36"/>
        <v>1</v>
      </c>
      <c r="R152" s="1">
        <f t="shared" si="37"/>
        <v>0</v>
      </c>
      <c r="S152" s="8"/>
      <c r="T152" s="8"/>
      <c r="U152" s="8"/>
      <c r="V152" s="8"/>
      <c r="X152" s="1">
        <f>INDEX(Distances!$C$4:$L$69,SUMIF(Results!$Z$4:$Z$69,Results!J152,Results!$AA$4:$AA$69),Results!K152)</f>
        <v>0</v>
      </c>
      <c r="AW152" s="5">
        <v>3</v>
      </c>
      <c r="AX152" s="1" t="s">
        <v>102</v>
      </c>
      <c r="AY152" s="4">
        <f t="shared" si="41"/>
        <v>0.8</v>
      </c>
    </row>
    <row r="153" spans="7:51" x14ac:dyDescent="0.45">
      <c r="G153" s="1" t="s">
        <v>7</v>
      </c>
      <c r="H153" s="1" t="s">
        <v>108</v>
      </c>
      <c r="I153" s="1">
        <v>18</v>
      </c>
      <c r="J153" s="1" t="s">
        <v>103</v>
      </c>
      <c r="K153" s="5">
        <v>7</v>
      </c>
      <c r="L153" s="5">
        <v>5</v>
      </c>
      <c r="M153" s="5">
        <v>9</v>
      </c>
      <c r="N153" s="1">
        <f>SUMIF(Distances!$B$4:$B$69,Results!J153,Distances!$M$4:$M$69)</f>
        <v>6</v>
      </c>
      <c r="O153" s="1">
        <f t="shared" si="34"/>
        <v>1</v>
      </c>
      <c r="P153" s="1">
        <f t="shared" si="35"/>
        <v>1</v>
      </c>
      <c r="Q153" s="1">
        <f t="shared" si="36"/>
        <v>1</v>
      </c>
      <c r="R153" s="1">
        <f t="shared" si="37"/>
        <v>1</v>
      </c>
      <c r="S153" s="8"/>
      <c r="T153" s="8"/>
      <c r="U153" s="8"/>
      <c r="V153" s="8"/>
      <c r="X153" s="1">
        <f>INDEX(Distances!$C$4:$L$69,SUMIF(Results!$Z$4:$Z$69,Results!J153,Results!$AA$4:$AA$69),Results!K153)</f>
        <v>0.71</v>
      </c>
      <c r="AW153" s="5">
        <v>3</v>
      </c>
      <c r="AX153" s="1" t="s">
        <v>103</v>
      </c>
      <c r="AY153" s="4">
        <f t="shared" si="41"/>
        <v>0.9</v>
      </c>
    </row>
    <row r="154" spans="7:51" x14ac:dyDescent="0.45">
      <c r="G154" s="1" t="s">
        <v>7</v>
      </c>
      <c r="H154" s="1" t="s">
        <v>108</v>
      </c>
      <c r="I154" s="1">
        <v>19</v>
      </c>
      <c r="J154" s="1" t="s">
        <v>104</v>
      </c>
      <c r="K154" s="5">
        <v>2</v>
      </c>
      <c r="L154" s="5">
        <v>6</v>
      </c>
      <c r="M154" s="5">
        <v>4</v>
      </c>
      <c r="N154" s="1">
        <f>SUMIF(Distances!$B$4:$B$69,Results!J154,Distances!$M$4:$M$69)</f>
        <v>7</v>
      </c>
      <c r="O154" s="1">
        <f t="shared" si="34"/>
        <v>1</v>
      </c>
      <c r="P154" s="1">
        <f t="shared" si="35"/>
        <v>1</v>
      </c>
      <c r="Q154" s="1">
        <f t="shared" si="36"/>
        <v>1</v>
      </c>
      <c r="R154" s="1">
        <f t="shared" si="37"/>
        <v>1</v>
      </c>
      <c r="S154" s="8"/>
      <c r="T154" s="8"/>
      <c r="U154" s="8"/>
      <c r="V154" s="8"/>
      <c r="X154" s="1">
        <f>INDEX(Distances!$C$4:$L$69,SUMIF(Results!$Z$4:$Z$69,Results!J154,Results!$AA$4:$AA$69),Results!K154)</f>
        <v>0.33</v>
      </c>
      <c r="AW154" s="5">
        <v>3</v>
      </c>
      <c r="AX154" s="1" t="s">
        <v>104</v>
      </c>
      <c r="AY154" s="4">
        <f t="shared" si="41"/>
        <v>0.8</v>
      </c>
    </row>
    <row r="155" spans="7:51" x14ac:dyDescent="0.45">
      <c r="G155" s="1" t="s">
        <v>7</v>
      </c>
      <c r="H155" s="1" t="s">
        <v>108</v>
      </c>
      <c r="I155" s="1">
        <v>20</v>
      </c>
      <c r="J155" s="1" t="s">
        <v>105</v>
      </c>
      <c r="K155" s="5">
        <v>5</v>
      </c>
      <c r="L155" s="5">
        <v>7</v>
      </c>
      <c r="M155" s="5">
        <v>6</v>
      </c>
      <c r="N155" s="1">
        <f>SUMIF(Distances!$B$4:$B$69,Results!J155,Distances!$M$4:$M$69)</f>
        <v>10</v>
      </c>
      <c r="O155" s="1">
        <f t="shared" si="34"/>
        <v>1</v>
      </c>
      <c r="P155" s="1">
        <f t="shared" si="35"/>
        <v>1</v>
      </c>
      <c r="Q155" s="1">
        <f t="shared" si="36"/>
        <v>1</v>
      </c>
      <c r="R155" s="1">
        <f t="shared" si="37"/>
        <v>1</v>
      </c>
      <c r="S155" s="8"/>
      <c r="T155" s="8"/>
      <c r="U155" s="8"/>
      <c r="V155" s="8"/>
      <c r="X155" s="1">
        <f>INDEX(Distances!$C$4:$L$69,SUMIF(Results!$Z$4:$Z$69,Results!J155,Results!$AA$4:$AA$69),Results!K155)</f>
        <v>0.36</v>
      </c>
      <c r="AW155" s="5">
        <v>3</v>
      </c>
      <c r="AX155" s="1" t="s">
        <v>105</v>
      </c>
      <c r="AY155" s="4">
        <f t="shared" si="41"/>
        <v>0.9</v>
      </c>
    </row>
    <row r="156" spans="7:51" x14ac:dyDescent="0.45">
      <c r="G156" s="1" t="s">
        <v>7</v>
      </c>
      <c r="H156" s="1" t="s">
        <v>108</v>
      </c>
      <c r="I156" s="1">
        <v>21</v>
      </c>
      <c r="J156" s="1" t="s">
        <v>106</v>
      </c>
      <c r="K156" s="5">
        <v>7</v>
      </c>
      <c r="L156" s="5">
        <v>2</v>
      </c>
      <c r="M156" s="5">
        <v>5</v>
      </c>
      <c r="N156" s="1">
        <f>SUMIF(Distances!$B$4:$B$69,Results!J156,Distances!$M$4:$M$69)</f>
        <v>8</v>
      </c>
      <c r="O156" s="1">
        <f t="shared" si="34"/>
        <v>1</v>
      </c>
      <c r="P156" s="1">
        <f t="shared" si="35"/>
        <v>1</v>
      </c>
      <c r="Q156" s="1">
        <f t="shared" si="36"/>
        <v>1</v>
      </c>
      <c r="R156" s="1">
        <f t="shared" si="37"/>
        <v>1</v>
      </c>
      <c r="S156" s="26" t="s">
        <v>80</v>
      </c>
      <c r="T156" s="26"/>
      <c r="U156" s="26"/>
      <c r="V156" s="26"/>
      <c r="X156" s="1">
        <f>INDEX(Distances!$C$4:$L$69,SUMIF(Results!$Z$4:$Z$69,Results!J156,Results!$AA$4:$AA$69),Results!K156)</f>
        <v>0.67</v>
      </c>
      <c r="AW156" s="5">
        <v>3</v>
      </c>
      <c r="AX156" s="1" t="s">
        <v>106</v>
      </c>
      <c r="AY156" s="4">
        <f t="shared" si="41"/>
        <v>0.8</v>
      </c>
    </row>
    <row r="157" spans="7:51" x14ac:dyDescent="0.45">
      <c r="G157" s="1" t="s">
        <v>7</v>
      </c>
      <c r="H157" s="1" t="s">
        <v>108</v>
      </c>
      <c r="I157" s="1">
        <v>22</v>
      </c>
      <c r="J157" s="1" t="s">
        <v>107</v>
      </c>
      <c r="K157" s="5">
        <v>4</v>
      </c>
      <c r="L157" s="5">
        <v>6</v>
      </c>
      <c r="M157" s="5">
        <v>9</v>
      </c>
      <c r="N157" s="1">
        <f>SUMIF(Distances!$B$4:$B$69,Results!J157,Distances!$M$4:$M$69)</f>
        <v>1</v>
      </c>
      <c r="O157" s="1">
        <f t="shared" si="34"/>
        <v>1</v>
      </c>
      <c r="P157" s="1">
        <f t="shared" si="35"/>
        <v>1</v>
      </c>
      <c r="Q157" s="1">
        <f t="shared" si="36"/>
        <v>1</v>
      </c>
      <c r="R157" s="1">
        <f t="shared" si="37"/>
        <v>1</v>
      </c>
      <c r="S157" s="9">
        <f>AVERAGE(O136:O157)</f>
        <v>0.81818181818181823</v>
      </c>
      <c r="T157" s="9">
        <f>AVERAGE(P136:P157)</f>
        <v>0.86363636363636365</v>
      </c>
      <c r="U157" s="9">
        <f t="shared" ref="U157" si="42">AVERAGE(Q136:Q157)</f>
        <v>0.77272727272727271</v>
      </c>
      <c r="V157" s="9">
        <f t="shared" ref="V157" si="43">AVERAGE(R136:R157)</f>
        <v>0.45454545454545453</v>
      </c>
      <c r="X157" s="1">
        <f>INDEX(Distances!$C$4:$L$69,SUMIF(Results!$Z$4:$Z$69,Results!J157,Results!$AA$4:$AA$69),Results!K157)</f>
        <v>0.82</v>
      </c>
      <c r="AW157" s="5">
        <v>3</v>
      </c>
      <c r="AX157" s="1" t="s">
        <v>107</v>
      </c>
      <c r="AY157" s="4">
        <f t="shared" si="41"/>
        <v>1</v>
      </c>
    </row>
    <row r="158" spans="7:51" x14ac:dyDescent="0.45">
      <c r="G158" s="1" t="s">
        <v>7</v>
      </c>
      <c r="H158" s="1" t="s">
        <v>3</v>
      </c>
      <c r="I158" s="1">
        <v>1</v>
      </c>
      <c r="J158" s="1" t="s">
        <v>13</v>
      </c>
      <c r="K158" s="5">
        <v>8</v>
      </c>
      <c r="L158" s="5">
        <v>10</v>
      </c>
      <c r="M158" s="5">
        <v>9</v>
      </c>
      <c r="N158" s="1">
        <f>SUMIF(Distances!$B$4:$B$69,Results!J158,Distances!$M$4:$M$69)</f>
        <v>10</v>
      </c>
      <c r="O158" s="1">
        <f t="shared" si="34"/>
        <v>1</v>
      </c>
      <c r="P158" s="1">
        <f t="shared" si="35"/>
        <v>0</v>
      </c>
      <c r="Q158" s="1">
        <f t="shared" si="36"/>
        <v>1</v>
      </c>
      <c r="R158" s="1">
        <f t="shared" si="37"/>
        <v>0</v>
      </c>
      <c r="S158" s="8"/>
      <c r="T158" s="8"/>
      <c r="U158" s="8"/>
      <c r="V158" s="8"/>
      <c r="X158" s="1">
        <f>INDEX(Distances!$C$4:$L$69,SUMIF(Results!$Z$4:$Z$69,Results!J158,Results!$AA$4:$AA$69),Results!K158)</f>
        <v>0.77</v>
      </c>
      <c r="AW158" s="5">
        <v>3</v>
      </c>
      <c r="AX158" s="1" t="s">
        <v>13</v>
      </c>
      <c r="AY158" s="4">
        <f t="shared" si="41"/>
        <v>0.9</v>
      </c>
    </row>
    <row r="159" spans="7:51" x14ac:dyDescent="0.45">
      <c r="G159" s="1" t="s">
        <v>7</v>
      </c>
      <c r="H159" s="1" t="s">
        <v>3</v>
      </c>
      <c r="I159" s="1">
        <v>2</v>
      </c>
      <c r="J159" s="1" t="s">
        <v>14</v>
      </c>
      <c r="K159" s="5">
        <v>4</v>
      </c>
      <c r="L159" s="5">
        <v>10</v>
      </c>
      <c r="M159" s="5">
        <v>9</v>
      </c>
      <c r="N159" s="1">
        <f>SUMIF(Distances!$B$4:$B$69,Results!J159,Distances!$M$4:$M$69)</f>
        <v>6</v>
      </c>
      <c r="O159" s="1">
        <f t="shared" si="34"/>
        <v>1</v>
      </c>
      <c r="P159" s="1">
        <f t="shared" si="35"/>
        <v>1</v>
      </c>
      <c r="Q159" s="1">
        <f t="shared" si="36"/>
        <v>1</v>
      </c>
      <c r="R159" s="1">
        <f t="shared" si="37"/>
        <v>1</v>
      </c>
      <c r="S159" s="8"/>
      <c r="T159" s="8"/>
      <c r="U159" s="8"/>
      <c r="V159" s="8"/>
      <c r="X159" s="1">
        <f>INDEX(Distances!$C$4:$L$69,SUMIF(Results!$Z$4:$Z$69,Results!J159,Results!$AA$4:$AA$69),Results!K159)</f>
        <v>0.69</v>
      </c>
      <c r="AW159" s="5">
        <v>3</v>
      </c>
      <c r="AX159" s="1" t="s">
        <v>14</v>
      </c>
      <c r="AY159" s="4">
        <f t="shared" si="41"/>
        <v>1</v>
      </c>
    </row>
    <row r="160" spans="7:51" x14ac:dyDescent="0.45">
      <c r="G160" s="1" t="s">
        <v>7</v>
      </c>
      <c r="H160" s="1" t="s">
        <v>3</v>
      </c>
      <c r="I160" s="1">
        <v>3</v>
      </c>
      <c r="J160" s="1" t="s">
        <v>15</v>
      </c>
      <c r="K160" s="5">
        <v>3</v>
      </c>
      <c r="L160" s="5">
        <v>10</v>
      </c>
      <c r="M160" s="5">
        <v>9</v>
      </c>
      <c r="N160" s="1">
        <f>SUMIF(Distances!$B$4:$B$69,Results!J160,Distances!$M$4:$M$69)</f>
        <v>7</v>
      </c>
      <c r="O160" s="1">
        <f t="shared" si="34"/>
        <v>1</v>
      </c>
      <c r="P160" s="1">
        <f t="shared" si="35"/>
        <v>1</v>
      </c>
      <c r="Q160" s="1">
        <f t="shared" si="36"/>
        <v>1</v>
      </c>
      <c r="R160" s="1">
        <f t="shared" si="37"/>
        <v>1</v>
      </c>
      <c r="S160" s="8"/>
      <c r="T160" s="8"/>
      <c r="U160" s="8"/>
      <c r="V160" s="8"/>
      <c r="X160" s="1">
        <f>INDEX(Distances!$C$4:$L$69,SUMIF(Results!$Z$4:$Z$69,Results!J160,Results!$AA$4:$AA$69),Results!K160)</f>
        <v>0.6</v>
      </c>
      <c r="AW160" s="5">
        <v>3</v>
      </c>
      <c r="AX160" s="1" t="s">
        <v>15</v>
      </c>
      <c r="AY160" s="4">
        <f t="shared" si="41"/>
        <v>0.8</v>
      </c>
    </row>
    <row r="161" spans="7:51" x14ac:dyDescent="0.45">
      <c r="G161" s="1" t="s">
        <v>7</v>
      </c>
      <c r="H161" s="1" t="s">
        <v>3</v>
      </c>
      <c r="I161" s="1">
        <v>4</v>
      </c>
      <c r="J161" s="1" t="s">
        <v>16</v>
      </c>
      <c r="K161" s="5">
        <v>9</v>
      </c>
      <c r="L161" s="5">
        <v>5</v>
      </c>
      <c r="M161" s="5">
        <v>4</v>
      </c>
      <c r="N161" s="1">
        <f>SUMIF(Distances!$B$4:$B$69,Results!J161,Distances!$M$4:$M$69)</f>
        <v>5</v>
      </c>
      <c r="O161" s="1">
        <f t="shared" si="34"/>
        <v>1</v>
      </c>
      <c r="P161" s="1">
        <f t="shared" si="35"/>
        <v>0</v>
      </c>
      <c r="Q161" s="1">
        <f t="shared" si="36"/>
        <v>1</v>
      </c>
      <c r="R161" s="1">
        <f t="shared" si="37"/>
        <v>0</v>
      </c>
      <c r="S161" s="8"/>
      <c r="T161" s="8"/>
      <c r="U161" s="8"/>
      <c r="V161" s="8"/>
      <c r="X161" s="1">
        <f>INDEX(Distances!$C$4:$L$69,SUMIF(Results!$Z$4:$Z$69,Results!J161,Results!$AA$4:$AA$69),Results!K161)</f>
        <v>0.27</v>
      </c>
      <c r="AW161" s="5">
        <v>3</v>
      </c>
      <c r="AX161" s="1" t="s">
        <v>16</v>
      </c>
      <c r="AY161" s="4">
        <f t="shared" si="41"/>
        <v>1</v>
      </c>
    </row>
    <row r="162" spans="7:51" x14ac:dyDescent="0.45">
      <c r="G162" s="1" t="s">
        <v>7</v>
      </c>
      <c r="H162" s="1" t="s">
        <v>3</v>
      </c>
      <c r="I162" s="1">
        <v>5</v>
      </c>
      <c r="J162" s="1" t="s">
        <v>17</v>
      </c>
      <c r="K162" s="5">
        <v>10</v>
      </c>
      <c r="L162" s="5">
        <v>4</v>
      </c>
      <c r="M162" s="5">
        <v>8</v>
      </c>
      <c r="N162" s="1">
        <f>SUMIF(Distances!$B$4:$B$69,Results!J162,Distances!$M$4:$M$69)</f>
        <v>10</v>
      </c>
      <c r="O162" s="1">
        <f t="shared" si="34"/>
        <v>0</v>
      </c>
      <c r="P162" s="1">
        <f t="shared" si="35"/>
        <v>1</v>
      </c>
      <c r="Q162" s="1">
        <f t="shared" si="36"/>
        <v>1</v>
      </c>
      <c r="R162" s="1">
        <f t="shared" si="37"/>
        <v>0</v>
      </c>
      <c r="S162" s="8"/>
      <c r="T162" s="8"/>
      <c r="U162" s="8"/>
      <c r="V162" s="8"/>
      <c r="X162" s="1">
        <f>INDEX(Distances!$C$4:$L$69,SUMIF(Results!$Z$4:$Z$69,Results!J162,Results!$AA$4:$AA$69),Results!K162)</f>
        <v>0</v>
      </c>
      <c r="AW162" s="5">
        <v>3</v>
      </c>
      <c r="AX162" s="1" t="s">
        <v>17</v>
      </c>
      <c r="AY162" s="4">
        <f t="shared" si="41"/>
        <v>0.9</v>
      </c>
    </row>
    <row r="163" spans="7:51" x14ac:dyDescent="0.45">
      <c r="G163" s="1" t="s">
        <v>7</v>
      </c>
      <c r="H163" s="1" t="s">
        <v>3</v>
      </c>
      <c r="I163" s="1">
        <v>6</v>
      </c>
      <c r="J163" s="1" t="s">
        <v>18</v>
      </c>
      <c r="K163" s="5">
        <v>4</v>
      </c>
      <c r="L163" s="5">
        <v>5</v>
      </c>
      <c r="M163" s="5">
        <v>8</v>
      </c>
      <c r="N163" s="1">
        <f>SUMIF(Distances!$B$4:$B$69,Results!J163,Distances!$M$4:$M$69)</f>
        <v>10</v>
      </c>
      <c r="O163" s="1">
        <f t="shared" si="34"/>
        <v>1</v>
      </c>
      <c r="P163" s="1">
        <f t="shared" si="35"/>
        <v>1</v>
      </c>
      <c r="Q163" s="1">
        <f t="shared" si="36"/>
        <v>1</v>
      </c>
      <c r="R163" s="1">
        <f t="shared" si="37"/>
        <v>1</v>
      </c>
      <c r="S163" s="8"/>
      <c r="T163" s="8"/>
      <c r="U163" s="8"/>
      <c r="V163" s="8"/>
      <c r="X163" s="1">
        <f>INDEX(Distances!$C$4:$L$69,SUMIF(Results!$Z$4:$Z$69,Results!J163,Results!$AA$4:$AA$69),Results!K163)</f>
        <v>0.3</v>
      </c>
      <c r="AW163" s="5">
        <v>3</v>
      </c>
      <c r="AX163" s="1" t="s">
        <v>18</v>
      </c>
      <c r="AY163" s="4">
        <f t="shared" si="41"/>
        <v>1</v>
      </c>
    </row>
    <row r="164" spans="7:51" x14ac:dyDescent="0.45">
      <c r="G164" s="1" t="s">
        <v>7</v>
      </c>
      <c r="H164" s="1" t="s">
        <v>3</v>
      </c>
      <c r="I164" s="1">
        <v>7</v>
      </c>
      <c r="J164" s="1" t="s">
        <v>19</v>
      </c>
      <c r="K164" s="5">
        <v>7</v>
      </c>
      <c r="L164" s="5">
        <v>8</v>
      </c>
      <c r="M164" s="5">
        <v>9</v>
      </c>
      <c r="N164" s="1">
        <f>SUMIF(Distances!$B$4:$B$69,Results!J164,Distances!$M$4:$M$69)</f>
        <v>8</v>
      </c>
      <c r="O164" s="1">
        <f t="shared" si="34"/>
        <v>1</v>
      </c>
      <c r="P164" s="1">
        <f t="shared" si="35"/>
        <v>0</v>
      </c>
      <c r="Q164" s="1">
        <f t="shared" si="36"/>
        <v>1</v>
      </c>
      <c r="R164" s="1">
        <f t="shared" si="37"/>
        <v>0</v>
      </c>
      <c r="S164" s="8"/>
      <c r="T164" s="8"/>
      <c r="U164" s="8"/>
      <c r="V164" s="8"/>
      <c r="X164" s="1">
        <f>INDEX(Distances!$C$4:$L$69,SUMIF(Results!$Z$4:$Z$69,Results!J164,Results!$AA$4:$AA$69),Results!K164)</f>
        <v>0.23</v>
      </c>
      <c r="AW164" s="5">
        <v>3</v>
      </c>
      <c r="AX164" s="1" t="s">
        <v>19</v>
      </c>
      <c r="AY164" s="4">
        <f t="shared" si="41"/>
        <v>0.9</v>
      </c>
    </row>
    <row r="165" spans="7:51" x14ac:dyDescent="0.45">
      <c r="G165" s="1" t="s">
        <v>7</v>
      </c>
      <c r="H165" s="1" t="s">
        <v>3</v>
      </c>
      <c r="I165" s="1">
        <v>8</v>
      </c>
      <c r="J165" s="1" t="s">
        <v>20</v>
      </c>
      <c r="K165" s="5">
        <v>5</v>
      </c>
      <c r="L165" s="5">
        <v>6</v>
      </c>
      <c r="M165" s="5">
        <v>7</v>
      </c>
      <c r="N165" s="1">
        <f>SUMIF(Distances!$B$4:$B$69,Results!J165,Distances!$M$4:$M$69)</f>
        <v>3</v>
      </c>
      <c r="O165" s="1">
        <f t="shared" si="34"/>
        <v>1</v>
      </c>
      <c r="P165" s="1">
        <f t="shared" si="35"/>
        <v>1</v>
      </c>
      <c r="Q165" s="1">
        <f t="shared" si="36"/>
        <v>1</v>
      </c>
      <c r="R165" s="1">
        <f t="shared" si="37"/>
        <v>1</v>
      </c>
      <c r="S165" s="8"/>
      <c r="T165" s="8"/>
      <c r="U165" s="8"/>
      <c r="V165" s="8"/>
      <c r="X165" s="1">
        <f>INDEX(Distances!$C$4:$L$69,SUMIF(Results!$Z$4:$Z$69,Results!J165,Results!$AA$4:$AA$69),Results!K165)</f>
        <v>0.09</v>
      </c>
      <c r="AW165" s="5">
        <v>3</v>
      </c>
      <c r="AX165" s="1" t="s">
        <v>20</v>
      </c>
      <c r="AY165" s="4">
        <f t="shared" si="41"/>
        <v>0.9</v>
      </c>
    </row>
    <row r="166" spans="7:51" x14ac:dyDescent="0.45">
      <c r="G166" s="1" t="s">
        <v>7</v>
      </c>
      <c r="H166" s="1" t="s">
        <v>3</v>
      </c>
      <c r="I166" s="1">
        <v>9</v>
      </c>
      <c r="J166" s="1" t="s">
        <v>21</v>
      </c>
      <c r="K166" s="5">
        <v>5</v>
      </c>
      <c r="L166" s="5">
        <v>6</v>
      </c>
      <c r="M166" s="5">
        <v>7</v>
      </c>
      <c r="N166" s="1">
        <f>SUMIF(Distances!$B$4:$B$69,Results!J166,Distances!$M$4:$M$69)</f>
        <v>5</v>
      </c>
      <c r="O166" s="1">
        <f t="shared" si="34"/>
        <v>0</v>
      </c>
      <c r="P166" s="1">
        <f t="shared" si="35"/>
        <v>1</v>
      </c>
      <c r="Q166" s="1">
        <f t="shared" si="36"/>
        <v>1</v>
      </c>
      <c r="R166" s="1">
        <f t="shared" si="37"/>
        <v>0</v>
      </c>
      <c r="S166" s="8"/>
      <c r="T166" s="8"/>
      <c r="U166" s="8"/>
      <c r="V166" s="8"/>
      <c r="X166" s="1">
        <f>INDEX(Distances!$C$4:$L$69,SUMIF(Results!$Z$4:$Z$69,Results!J166,Results!$AA$4:$AA$69),Results!K166)</f>
        <v>0</v>
      </c>
      <c r="AW166" s="5">
        <v>3</v>
      </c>
      <c r="AX166" s="1" t="s">
        <v>21</v>
      </c>
      <c r="AY166" s="4">
        <f t="shared" si="41"/>
        <v>0.8</v>
      </c>
    </row>
    <row r="167" spans="7:51" x14ac:dyDescent="0.45">
      <c r="G167" s="1" t="s">
        <v>7</v>
      </c>
      <c r="H167" s="1" t="s">
        <v>3</v>
      </c>
      <c r="I167" s="1">
        <v>10</v>
      </c>
      <c r="J167" s="1" t="s">
        <v>22</v>
      </c>
      <c r="K167" s="5">
        <v>9</v>
      </c>
      <c r="L167" s="5">
        <v>8</v>
      </c>
      <c r="M167" s="5">
        <v>3</v>
      </c>
      <c r="N167" s="1">
        <f>SUMIF(Distances!$B$4:$B$69,Results!J167,Distances!$M$4:$M$69)</f>
        <v>10</v>
      </c>
      <c r="O167" s="1">
        <f t="shared" si="34"/>
        <v>1</v>
      </c>
      <c r="P167" s="1">
        <f t="shared" si="35"/>
        <v>1</v>
      </c>
      <c r="Q167" s="1">
        <f t="shared" si="36"/>
        <v>1</v>
      </c>
      <c r="R167" s="1">
        <f t="shared" si="37"/>
        <v>1</v>
      </c>
      <c r="S167" s="8"/>
      <c r="T167" s="8"/>
      <c r="U167" s="8"/>
      <c r="V167" s="8"/>
      <c r="X167" s="1">
        <f>INDEX(Distances!$C$4:$L$69,SUMIF(Results!$Z$4:$Z$69,Results!J167,Results!$AA$4:$AA$69),Results!K167)</f>
        <v>0.59</v>
      </c>
      <c r="AW167" s="5">
        <v>3</v>
      </c>
      <c r="AX167" s="1" t="s">
        <v>22</v>
      </c>
      <c r="AY167" s="4">
        <f t="shared" si="41"/>
        <v>0.8</v>
      </c>
    </row>
    <row r="168" spans="7:51" x14ac:dyDescent="0.45">
      <c r="G168" s="1" t="s">
        <v>7</v>
      </c>
      <c r="H168" s="1" t="s">
        <v>3</v>
      </c>
      <c r="I168" s="1">
        <v>11</v>
      </c>
      <c r="J168" s="1" t="s">
        <v>23</v>
      </c>
      <c r="K168" s="5">
        <v>4</v>
      </c>
      <c r="L168" s="5">
        <v>9</v>
      </c>
      <c r="M168" s="5">
        <v>1</v>
      </c>
      <c r="N168" s="1">
        <f>SUMIF(Distances!$B$4:$B$69,Results!J168,Distances!$M$4:$M$69)</f>
        <v>10</v>
      </c>
      <c r="O168" s="1">
        <f t="shared" si="34"/>
        <v>1</v>
      </c>
      <c r="P168" s="1">
        <f t="shared" si="35"/>
        <v>1</v>
      </c>
      <c r="Q168" s="1">
        <f t="shared" si="36"/>
        <v>1</v>
      </c>
      <c r="R168" s="1">
        <f t="shared" si="37"/>
        <v>1</v>
      </c>
      <c r="S168" s="8"/>
      <c r="T168" s="8"/>
      <c r="U168" s="8"/>
      <c r="V168" s="8"/>
      <c r="X168" s="1">
        <f>INDEX(Distances!$C$4:$L$69,SUMIF(Results!$Z$4:$Z$69,Results!J168,Results!$AA$4:$AA$69),Results!K168)</f>
        <v>0.67</v>
      </c>
      <c r="AW168" s="5">
        <v>3</v>
      </c>
      <c r="AX168" s="1" t="s">
        <v>23</v>
      </c>
      <c r="AY168" s="4">
        <f t="shared" ref="AY168:AY199" si="44">SUMIF($J$4:$J$663,AX168,$Q$4:$Q$663)/10</f>
        <v>0.8</v>
      </c>
    </row>
    <row r="169" spans="7:51" x14ac:dyDescent="0.45">
      <c r="G169" s="1" t="s">
        <v>7</v>
      </c>
      <c r="H169" s="1" t="s">
        <v>3</v>
      </c>
      <c r="I169" s="1">
        <v>12</v>
      </c>
      <c r="J169" s="1" t="s">
        <v>24</v>
      </c>
      <c r="K169" s="5">
        <v>3</v>
      </c>
      <c r="L169" s="5">
        <v>5</v>
      </c>
      <c r="M169" s="5">
        <v>10</v>
      </c>
      <c r="N169" s="1">
        <f>SUMIF(Distances!$B$4:$B$69,Results!J169,Distances!$M$4:$M$69)</f>
        <v>9</v>
      </c>
      <c r="O169" s="1">
        <f t="shared" si="34"/>
        <v>1</v>
      </c>
      <c r="P169" s="1">
        <f t="shared" si="35"/>
        <v>1</v>
      </c>
      <c r="Q169" s="1">
        <f t="shared" si="36"/>
        <v>1</v>
      </c>
      <c r="R169" s="1">
        <f t="shared" si="37"/>
        <v>1</v>
      </c>
      <c r="S169" s="8"/>
      <c r="T169" s="8"/>
      <c r="U169" s="8"/>
      <c r="V169" s="8"/>
      <c r="X169" s="1">
        <f>INDEX(Distances!$C$4:$L$69,SUMIF(Results!$Z$4:$Z$69,Results!J169,Results!$AA$4:$AA$69),Results!K169)</f>
        <v>0.08</v>
      </c>
      <c r="AW169" s="5">
        <v>3</v>
      </c>
      <c r="AX169" s="1" t="s">
        <v>24</v>
      </c>
      <c r="AY169" s="4">
        <f t="shared" si="44"/>
        <v>1</v>
      </c>
    </row>
    <row r="170" spans="7:51" x14ac:dyDescent="0.45">
      <c r="G170" s="1" t="s">
        <v>7</v>
      </c>
      <c r="H170" s="1" t="s">
        <v>3</v>
      </c>
      <c r="I170" s="1">
        <v>13</v>
      </c>
      <c r="J170" s="1" t="s">
        <v>25</v>
      </c>
      <c r="K170" s="5">
        <v>7</v>
      </c>
      <c r="L170" s="5">
        <v>8</v>
      </c>
      <c r="M170" s="5">
        <v>10</v>
      </c>
      <c r="N170" s="1">
        <f>SUMIF(Distances!$B$4:$B$69,Results!J170,Distances!$M$4:$M$69)</f>
        <v>7</v>
      </c>
      <c r="O170" s="1">
        <f t="shared" si="34"/>
        <v>0</v>
      </c>
      <c r="P170" s="1">
        <f t="shared" si="35"/>
        <v>1</v>
      </c>
      <c r="Q170" s="1">
        <f t="shared" si="36"/>
        <v>1</v>
      </c>
      <c r="R170" s="1">
        <f t="shared" si="37"/>
        <v>0</v>
      </c>
      <c r="S170" s="8"/>
      <c r="T170" s="8"/>
      <c r="U170" s="8"/>
      <c r="V170" s="8"/>
      <c r="X170" s="1">
        <f>INDEX(Distances!$C$4:$L$69,SUMIF(Results!$Z$4:$Z$69,Results!J170,Results!$AA$4:$AA$69),Results!K170)</f>
        <v>0</v>
      </c>
      <c r="AW170" s="5">
        <v>3</v>
      </c>
      <c r="AX170" s="1" t="s">
        <v>25</v>
      </c>
      <c r="AY170" s="4">
        <f t="shared" si="44"/>
        <v>1</v>
      </c>
    </row>
    <row r="171" spans="7:51" x14ac:dyDescent="0.45">
      <c r="G171" s="1" t="s">
        <v>7</v>
      </c>
      <c r="H171" s="1" t="s">
        <v>3</v>
      </c>
      <c r="I171" s="1">
        <v>14</v>
      </c>
      <c r="J171" s="1" t="s">
        <v>26</v>
      </c>
      <c r="K171" s="5">
        <v>7</v>
      </c>
      <c r="L171" s="5">
        <v>10</v>
      </c>
      <c r="M171" s="5">
        <v>3</v>
      </c>
      <c r="N171" s="1">
        <f>SUMIF(Distances!$B$4:$B$69,Results!J171,Distances!$M$4:$M$69)</f>
        <v>4</v>
      </c>
      <c r="O171" s="1">
        <f t="shared" si="34"/>
        <v>1</v>
      </c>
      <c r="P171" s="1">
        <f t="shared" si="35"/>
        <v>1</v>
      </c>
      <c r="Q171" s="1">
        <f t="shared" si="36"/>
        <v>1</v>
      </c>
      <c r="R171" s="1">
        <f t="shared" si="37"/>
        <v>1</v>
      </c>
      <c r="S171" s="8"/>
      <c r="T171" s="8"/>
      <c r="U171" s="8"/>
      <c r="V171" s="8"/>
      <c r="X171" s="1">
        <f>INDEX(Distances!$C$4:$L$69,SUMIF(Results!$Z$4:$Z$69,Results!J171,Results!$AA$4:$AA$69),Results!K171)</f>
        <v>0.82</v>
      </c>
      <c r="AW171" s="5">
        <v>3</v>
      </c>
      <c r="AX171" s="1" t="s">
        <v>26</v>
      </c>
      <c r="AY171" s="4">
        <f t="shared" si="44"/>
        <v>0.9</v>
      </c>
    </row>
    <row r="172" spans="7:51" x14ac:dyDescent="0.45">
      <c r="G172" s="1" t="s">
        <v>7</v>
      </c>
      <c r="H172" s="1" t="s">
        <v>3</v>
      </c>
      <c r="I172" s="1">
        <v>15</v>
      </c>
      <c r="J172" s="1" t="s">
        <v>27</v>
      </c>
      <c r="K172" s="5">
        <v>4</v>
      </c>
      <c r="L172" s="5">
        <v>9</v>
      </c>
      <c r="M172" s="5">
        <v>6</v>
      </c>
      <c r="N172" s="1">
        <f>SUMIF(Distances!$B$4:$B$69,Results!J172,Distances!$M$4:$M$69)</f>
        <v>6</v>
      </c>
      <c r="O172" s="1">
        <f t="shared" si="34"/>
        <v>1</v>
      </c>
      <c r="P172" s="1">
        <f t="shared" si="35"/>
        <v>1</v>
      </c>
      <c r="Q172" s="1">
        <f t="shared" si="36"/>
        <v>0</v>
      </c>
      <c r="R172" s="1">
        <f t="shared" si="37"/>
        <v>0</v>
      </c>
      <c r="S172" s="8"/>
      <c r="T172" s="8"/>
      <c r="U172" s="8"/>
      <c r="V172" s="8"/>
      <c r="X172" s="1">
        <f>INDEX(Distances!$C$4:$L$69,SUMIF(Results!$Z$4:$Z$69,Results!J172,Results!$AA$4:$AA$69),Results!K172)</f>
        <v>0.27</v>
      </c>
      <c r="AW172" s="5">
        <v>3</v>
      </c>
      <c r="AX172" s="1" t="s">
        <v>27</v>
      </c>
      <c r="AY172" s="4">
        <f t="shared" si="44"/>
        <v>0.9</v>
      </c>
    </row>
    <row r="173" spans="7:51" x14ac:dyDescent="0.45">
      <c r="G173" s="1" t="s">
        <v>7</v>
      </c>
      <c r="H173" s="1" t="s">
        <v>3</v>
      </c>
      <c r="I173" s="1">
        <v>16</v>
      </c>
      <c r="J173" s="1" t="s">
        <v>28</v>
      </c>
      <c r="K173" s="5">
        <v>6</v>
      </c>
      <c r="L173" s="5">
        <v>8</v>
      </c>
      <c r="M173" s="5">
        <v>2</v>
      </c>
      <c r="N173" s="1">
        <f>SUMIF(Distances!$B$4:$B$69,Results!J173,Distances!$M$4:$M$69)</f>
        <v>10</v>
      </c>
      <c r="O173" s="1">
        <f t="shared" si="34"/>
        <v>1</v>
      </c>
      <c r="P173" s="1">
        <f t="shared" si="35"/>
        <v>1</v>
      </c>
      <c r="Q173" s="1">
        <f t="shared" si="36"/>
        <v>1</v>
      </c>
      <c r="R173" s="1">
        <f t="shared" si="37"/>
        <v>1</v>
      </c>
      <c r="S173" s="8"/>
      <c r="T173" s="8"/>
      <c r="U173" s="8"/>
      <c r="V173" s="8"/>
      <c r="X173" s="1">
        <f>INDEX(Distances!$C$4:$L$69,SUMIF(Results!$Z$4:$Z$69,Results!J173,Results!$AA$4:$AA$69),Results!K173)</f>
        <v>0.31</v>
      </c>
      <c r="AW173" s="5">
        <v>3</v>
      </c>
      <c r="AX173" s="1" t="s">
        <v>28</v>
      </c>
      <c r="AY173" s="4">
        <f t="shared" si="44"/>
        <v>0.8</v>
      </c>
    </row>
    <row r="174" spans="7:51" x14ac:dyDescent="0.45">
      <c r="G174" s="1" t="s">
        <v>7</v>
      </c>
      <c r="H174" s="1" t="s">
        <v>3</v>
      </c>
      <c r="I174" s="1">
        <v>17</v>
      </c>
      <c r="J174" s="1" t="s">
        <v>29</v>
      </c>
      <c r="K174" s="5">
        <v>1</v>
      </c>
      <c r="L174" s="5">
        <v>6</v>
      </c>
      <c r="M174" s="5">
        <v>7</v>
      </c>
      <c r="N174" s="1">
        <f>SUMIF(Distances!$B$4:$B$69,Results!J174,Distances!$M$4:$M$69)</f>
        <v>6</v>
      </c>
      <c r="O174" s="1">
        <f t="shared" si="34"/>
        <v>1</v>
      </c>
      <c r="P174" s="1">
        <f t="shared" si="35"/>
        <v>0</v>
      </c>
      <c r="Q174" s="1">
        <f t="shared" si="36"/>
        <v>1</v>
      </c>
      <c r="R174" s="1">
        <f t="shared" si="37"/>
        <v>0</v>
      </c>
      <c r="S174" s="8"/>
      <c r="T174" s="8"/>
      <c r="U174" s="8"/>
      <c r="V174" s="8"/>
      <c r="X174" s="1">
        <f>INDEX(Distances!$C$4:$L$69,SUMIF(Results!$Z$4:$Z$69,Results!J174,Results!$AA$4:$AA$69),Results!K174)</f>
        <v>0.09</v>
      </c>
      <c r="AW174" s="5">
        <v>3</v>
      </c>
      <c r="AX174" s="1" t="s">
        <v>29</v>
      </c>
      <c r="AY174" s="4">
        <f t="shared" si="44"/>
        <v>0.9</v>
      </c>
    </row>
    <row r="175" spans="7:51" x14ac:dyDescent="0.45">
      <c r="G175" s="1" t="s">
        <v>7</v>
      </c>
      <c r="H175" s="1" t="s">
        <v>3</v>
      </c>
      <c r="I175" s="1">
        <v>18</v>
      </c>
      <c r="J175" s="1" t="s">
        <v>30</v>
      </c>
      <c r="K175" s="5">
        <v>4</v>
      </c>
      <c r="L175" s="5">
        <v>5</v>
      </c>
      <c r="M175" s="5">
        <v>10</v>
      </c>
      <c r="N175" s="1">
        <f>SUMIF(Distances!$B$4:$B$69,Results!J175,Distances!$M$4:$M$69)</f>
        <v>10</v>
      </c>
      <c r="O175" s="1">
        <f t="shared" si="34"/>
        <v>1</v>
      </c>
      <c r="P175" s="1">
        <f t="shared" si="35"/>
        <v>1</v>
      </c>
      <c r="Q175" s="1">
        <f t="shared" si="36"/>
        <v>0</v>
      </c>
      <c r="R175" s="1">
        <f t="shared" si="37"/>
        <v>0</v>
      </c>
      <c r="S175" s="8"/>
      <c r="T175" s="8"/>
      <c r="U175" s="8"/>
      <c r="V175" s="8"/>
      <c r="X175" s="1">
        <f>INDEX(Distances!$C$4:$L$69,SUMIF(Results!$Z$4:$Z$69,Results!J175,Results!$AA$4:$AA$69),Results!K175)</f>
        <v>0.1</v>
      </c>
      <c r="AW175" s="5">
        <v>3</v>
      </c>
      <c r="AX175" s="1" t="s">
        <v>30</v>
      </c>
      <c r="AY175" s="4">
        <f t="shared" si="44"/>
        <v>0.9</v>
      </c>
    </row>
    <row r="176" spans="7:51" x14ac:dyDescent="0.45">
      <c r="G176" s="1" t="s">
        <v>7</v>
      </c>
      <c r="H176" s="1" t="s">
        <v>3</v>
      </c>
      <c r="I176" s="1">
        <v>19</v>
      </c>
      <c r="J176" s="1" t="s">
        <v>31</v>
      </c>
      <c r="K176" s="5">
        <v>8</v>
      </c>
      <c r="L176" s="5">
        <v>5</v>
      </c>
      <c r="M176" s="5">
        <v>10</v>
      </c>
      <c r="N176" s="1">
        <f>SUMIF(Distances!$B$4:$B$69,Results!J176,Distances!$M$4:$M$69)</f>
        <v>8</v>
      </c>
      <c r="O176" s="1">
        <f t="shared" si="34"/>
        <v>0</v>
      </c>
      <c r="P176" s="1">
        <f t="shared" si="35"/>
        <v>1</v>
      </c>
      <c r="Q176" s="1">
        <f t="shared" si="36"/>
        <v>1</v>
      </c>
      <c r="R176" s="1">
        <f t="shared" si="37"/>
        <v>0</v>
      </c>
      <c r="S176" s="8"/>
      <c r="T176" s="8"/>
      <c r="U176" s="8"/>
      <c r="V176" s="8"/>
      <c r="X176" s="1">
        <f>INDEX(Distances!$C$4:$L$69,SUMIF(Results!$Z$4:$Z$69,Results!J176,Results!$AA$4:$AA$69),Results!K176)</f>
        <v>0</v>
      </c>
      <c r="AW176" s="5">
        <v>3</v>
      </c>
      <c r="AX176" s="1" t="s">
        <v>31</v>
      </c>
      <c r="AY176" s="4">
        <f t="shared" si="44"/>
        <v>1</v>
      </c>
    </row>
    <row r="177" spans="7:51" x14ac:dyDescent="0.45">
      <c r="G177" s="1" t="s">
        <v>7</v>
      </c>
      <c r="H177" s="1" t="s">
        <v>3</v>
      </c>
      <c r="I177" s="1">
        <v>20</v>
      </c>
      <c r="J177" s="1" t="s">
        <v>32</v>
      </c>
      <c r="K177" s="5">
        <v>1</v>
      </c>
      <c r="L177" s="5">
        <v>5</v>
      </c>
      <c r="M177" s="5">
        <v>6</v>
      </c>
      <c r="N177" s="1">
        <f>SUMIF(Distances!$B$4:$B$69,Results!J177,Distances!$M$4:$M$69)</f>
        <v>6</v>
      </c>
      <c r="O177" s="1">
        <f t="shared" si="34"/>
        <v>1</v>
      </c>
      <c r="P177" s="1">
        <f t="shared" si="35"/>
        <v>1</v>
      </c>
      <c r="Q177" s="1">
        <f t="shared" si="36"/>
        <v>0</v>
      </c>
      <c r="R177" s="1">
        <f t="shared" si="37"/>
        <v>0</v>
      </c>
      <c r="S177" s="8"/>
      <c r="T177" s="8"/>
      <c r="U177" s="8"/>
      <c r="V177" s="8"/>
      <c r="X177" s="1">
        <f>INDEX(Distances!$C$4:$L$69,SUMIF(Results!$Z$4:$Z$69,Results!J177,Results!$AA$4:$AA$69),Results!K177)</f>
        <v>0.22</v>
      </c>
      <c r="AW177" s="5">
        <v>3</v>
      </c>
      <c r="AX177" s="1" t="s">
        <v>32</v>
      </c>
      <c r="AY177" s="4">
        <f t="shared" si="44"/>
        <v>0.8</v>
      </c>
    </row>
    <row r="178" spans="7:51" x14ac:dyDescent="0.45">
      <c r="G178" s="1" t="s">
        <v>7</v>
      </c>
      <c r="H178" s="1" t="s">
        <v>3</v>
      </c>
      <c r="I178" s="1">
        <v>21</v>
      </c>
      <c r="J178" s="1" t="s">
        <v>33</v>
      </c>
      <c r="K178" s="5">
        <v>3</v>
      </c>
      <c r="L178" s="5">
        <v>9</v>
      </c>
      <c r="M178" s="5">
        <v>10</v>
      </c>
      <c r="N178" s="1">
        <f>SUMIF(Distances!$B$4:$B$69,Results!J178,Distances!$M$4:$M$69)</f>
        <v>9</v>
      </c>
      <c r="O178" s="1">
        <f t="shared" si="34"/>
        <v>1</v>
      </c>
      <c r="P178" s="1">
        <f t="shared" si="35"/>
        <v>0</v>
      </c>
      <c r="Q178" s="1">
        <f t="shared" si="36"/>
        <v>1</v>
      </c>
      <c r="R178" s="1">
        <f t="shared" si="37"/>
        <v>0</v>
      </c>
      <c r="S178" s="26" t="s">
        <v>80</v>
      </c>
      <c r="T178" s="26"/>
      <c r="U178" s="26"/>
      <c r="V178" s="26"/>
      <c r="X178" s="1">
        <f>INDEX(Distances!$C$4:$L$69,SUMIF(Results!$Z$4:$Z$69,Results!J178,Results!$AA$4:$AA$69),Results!K178)</f>
        <v>0.2</v>
      </c>
      <c r="AW178" s="5">
        <v>3</v>
      </c>
      <c r="AX178" s="1" t="s">
        <v>33</v>
      </c>
      <c r="AY178" s="4">
        <f t="shared" si="44"/>
        <v>0.8</v>
      </c>
    </row>
    <row r="179" spans="7:51" x14ac:dyDescent="0.45">
      <c r="G179" s="1" t="s">
        <v>7</v>
      </c>
      <c r="H179" s="1" t="s">
        <v>3</v>
      </c>
      <c r="I179" s="1">
        <v>22</v>
      </c>
      <c r="J179" s="1" t="s">
        <v>34</v>
      </c>
      <c r="K179" s="5">
        <v>8</v>
      </c>
      <c r="L179" s="5">
        <v>10</v>
      </c>
      <c r="M179" s="5">
        <v>2</v>
      </c>
      <c r="N179" s="1">
        <f>SUMIF(Distances!$B$4:$B$69,Results!J179,Distances!$M$4:$M$69)</f>
        <v>5</v>
      </c>
      <c r="O179" s="1">
        <f t="shared" si="34"/>
        <v>1</v>
      </c>
      <c r="P179" s="1">
        <f t="shared" si="35"/>
        <v>1</v>
      </c>
      <c r="Q179" s="1">
        <f t="shared" si="36"/>
        <v>1</v>
      </c>
      <c r="R179" s="1">
        <f t="shared" si="37"/>
        <v>1</v>
      </c>
      <c r="S179" s="9">
        <f>AVERAGE(O158:O179)</f>
        <v>0.81818181818181823</v>
      </c>
      <c r="T179" s="9">
        <f>AVERAGE(P158:P179)</f>
        <v>0.77272727272727271</v>
      </c>
      <c r="U179" s="9">
        <f t="shared" ref="U179" si="45">AVERAGE(Q158:Q179)</f>
        <v>0.86363636363636365</v>
      </c>
      <c r="V179" s="9">
        <f t="shared" ref="V179" si="46">AVERAGE(R158:R179)</f>
        <v>0.45454545454545453</v>
      </c>
      <c r="X179" s="1">
        <f>INDEX(Distances!$C$4:$L$69,SUMIF(Results!$Z$4:$Z$69,Results!J179,Results!$AA$4:$AA$69),Results!K179)</f>
        <v>0.25</v>
      </c>
      <c r="AW179" s="5">
        <v>3</v>
      </c>
      <c r="AX179" s="1" t="s">
        <v>34</v>
      </c>
      <c r="AY179" s="4">
        <f t="shared" si="44"/>
        <v>0.9</v>
      </c>
    </row>
    <row r="180" spans="7:51" x14ac:dyDescent="0.45">
      <c r="G180" s="1" t="s">
        <v>7</v>
      </c>
      <c r="H180" s="1" t="s">
        <v>5</v>
      </c>
      <c r="I180" s="1">
        <v>1</v>
      </c>
      <c r="J180" s="1" t="s">
        <v>35</v>
      </c>
      <c r="K180" s="5">
        <v>8</v>
      </c>
      <c r="L180" s="5">
        <v>4</v>
      </c>
      <c r="M180" s="5">
        <v>2</v>
      </c>
      <c r="N180" s="1">
        <f>SUMIF(Distances!$B$4:$B$69,Results!J180,Distances!$M$4:$M$69)</f>
        <v>8</v>
      </c>
      <c r="O180" s="1">
        <f t="shared" si="34"/>
        <v>0</v>
      </c>
      <c r="P180" s="1">
        <f t="shared" si="35"/>
        <v>1</v>
      </c>
      <c r="Q180" s="1">
        <f t="shared" si="36"/>
        <v>1</v>
      </c>
      <c r="R180" s="1">
        <f t="shared" si="37"/>
        <v>0</v>
      </c>
      <c r="S180" s="8"/>
      <c r="T180" s="8"/>
      <c r="U180" s="8"/>
      <c r="V180" s="8"/>
      <c r="X180" s="1">
        <f>INDEX(Distances!$C$4:$L$69,SUMIF(Results!$Z$4:$Z$69,Results!J180,Results!$AA$4:$AA$69),Results!K180)</f>
        <v>0</v>
      </c>
      <c r="AW180" s="5">
        <v>3</v>
      </c>
      <c r="AX180" s="1" t="s">
        <v>35</v>
      </c>
      <c r="AY180" s="4">
        <f t="shared" si="44"/>
        <v>0.9</v>
      </c>
    </row>
    <row r="181" spans="7:51" x14ac:dyDescent="0.45">
      <c r="G181" s="1" t="s">
        <v>7</v>
      </c>
      <c r="H181" s="1" t="s">
        <v>5</v>
      </c>
      <c r="I181" s="1">
        <v>2</v>
      </c>
      <c r="J181" s="1" t="s">
        <v>36</v>
      </c>
      <c r="K181" s="5">
        <v>2</v>
      </c>
      <c r="L181" s="5">
        <v>5</v>
      </c>
      <c r="M181" s="5">
        <v>6</v>
      </c>
      <c r="N181" s="1">
        <f>SUMIF(Distances!$B$4:$B$69,Results!J181,Distances!$M$4:$M$69)</f>
        <v>3</v>
      </c>
      <c r="O181" s="1">
        <f t="shared" si="34"/>
        <v>1</v>
      </c>
      <c r="P181" s="1">
        <f t="shared" si="35"/>
        <v>1</v>
      </c>
      <c r="Q181" s="1">
        <f t="shared" si="36"/>
        <v>1</v>
      </c>
      <c r="R181" s="1">
        <f t="shared" si="37"/>
        <v>1</v>
      </c>
      <c r="S181" s="8"/>
      <c r="T181" s="8"/>
      <c r="U181" s="8"/>
      <c r="V181" s="8"/>
      <c r="X181" s="1">
        <f>INDEX(Distances!$C$4:$L$69,SUMIF(Results!$Z$4:$Z$69,Results!J181,Results!$AA$4:$AA$69),Results!K181)</f>
        <v>0.42</v>
      </c>
      <c r="AW181" s="5">
        <v>3</v>
      </c>
      <c r="AX181" s="1" t="s">
        <v>36</v>
      </c>
      <c r="AY181" s="4">
        <f t="shared" si="44"/>
        <v>0.9</v>
      </c>
    </row>
    <row r="182" spans="7:51" x14ac:dyDescent="0.45">
      <c r="G182" s="1" t="s">
        <v>7</v>
      </c>
      <c r="H182" s="1" t="s">
        <v>5</v>
      </c>
      <c r="I182" s="1">
        <v>3</v>
      </c>
      <c r="J182" s="1" t="s">
        <v>37</v>
      </c>
      <c r="K182" s="5">
        <v>5</v>
      </c>
      <c r="L182" s="5">
        <v>9</v>
      </c>
      <c r="M182" s="5">
        <v>10</v>
      </c>
      <c r="N182" s="1">
        <f>SUMIF(Distances!$B$4:$B$69,Results!J182,Distances!$M$4:$M$69)</f>
        <v>7</v>
      </c>
      <c r="O182" s="1">
        <f t="shared" si="34"/>
        <v>1</v>
      </c>
      <c r="P182" s="1">
        <f t="shared" si="35"/>
        <v>1</v>
      </c>
      <c r="Q182" s="1">
        <f t="shared" si="36"/>
        <v>1</v>
      </c>
      <c r="R182" s="1">
        <f t="shared" si="37"/>
        <v>1</v>
      </c>
      <c r="S182" s="8"/>
      <c r="T182" s="8"/>
      <c r="U182" s="8"/>
      <c r="V182" s="8"/>
      <c r="X182" s="1">
        <f>INDEX(Distances!$C$4:$L$69,SUMIF(Results!$Z$4:$Z$69,Results!J182,Results!$AA$4:$AA$69),Results!K182)</f>
        <v>0.5</v>
      </c>
      <c r="AW182" s="5">
        <v>3</v>
      </c>
      <c r="AX182" s="1" t="s">
        <v>37</v>
      </c>
      <c r="AY182" s="4">
        <f t="shared" si="44"/>
        <v>1</v>
      </c>
    </row>
    <row r="183" spans="7:51" x14ac:dyDescent="0.45">
      <c r="G183" s="1" t="s">
        <v>7</v>
      </c>
      <c r="H183" s="1" t="s">
        <v>5</v>
      </c>
      <c r="I183" s="1">
        <v>4</v>
      </c>
      <c r="J183" s="1" t="s">
        <v>38</v>
      </c>
      <c r="K183" s="5">
        <v>10</v>
      </c>
      <c r="L183" s="5">
        <v>3</v>
      </c>
      <c r="M183" s="5">
        <v>5</v>
      </c>
      <c r="N183" s="1">
        <f>SUMIF(Distances!$B$4:$B$69,Results!J183,Distances!$M$4:$M$69)</f>
        <v>6</v>
      </c>
      <c r="O183" s="1">
        <f t="shared" si="34"/>
        <v>1</v>
      </c>
      <c r="P183" s="1">
        <f t="shared" si="35"/>
        <v>1</v>
      </c>
      <c r="Q183" s="1">
        <f t="shared" si="36"/>
        <v>1</v>
      </c>
      <c r="R183" s="1">
        <f t="shared" si="37"/>
        <v>1</v>
      </c>
      <c r="S183" s="8"/>
      <c r="T183" s="8"/>
      <c r="U183" s="8"/>
      <c r="V183" s="8"/>
      <c r="X183" s="1">
        <f>INDEX(Distances!$C$4:$L$69,SUMIF(Results!$Z$4:$Z$69,Results!J183,Results!$AA$4:$AA$69),Results!K183)</f>
        <v>0.2</v>
      </c>
      <c r="AW183" s="5">
        <v>3</v>
      </c>
      <c r="AX183" s="1" t="s">
        <v>38</v>
      </c>
      <c r="AY183" s="4">
        <f t="shared" si="44"/>
        <v>1</v>
      </c>
    </row>
    <row r="184" spans="7:51" x14ac:dyDescent="0.45">
      <c r="G184" s="1" t="s">
        <v>7</v>
      </c>
      <c r="H184" s="1" t="s">
        <v>5</v>
      </c>
      <c r="I184" s="1">
        <v>5</v>
      </c>
      <c r="J184" s="1" t="s">
        <v>39</v>
      </c>
      <c r="K184" s="5">
        <v>10</v>
      </c>
      <c r="L184" s="5">
        <v>3</v>
      </c>
      <c r="M184" s="5">
        <v>5</v>
      </c>
      <c r="N184" s="1">
        <f>SUMIF(Distances!$B$4:$B$69,Results!J184,Distances!$M$4:$M$69)</f>
        <v>10</v>
      </c>
      <c r="O184" s="1">
        <f t="shared" si="34"/>
        <v>0</v>
      </c>
      <c r="P184" s="1">
        <f t="shared" si="35"/>
        <v>1</v>
      </c>
      <c r="Q184" s="1">
        <f t="shared" si="36"/>
        <v>1</v>
      </c>
      <c r="R184" s="1">
        <f t="shared" si="37"/>
        <v>0</v>
      </c>
      <c r="S184" s="8"/>
      <c r="T184" s="8"/>
      <c r="U184" s="8"/>
      <c r="V184" s="8"/>
      <c r="X184" s="1">
        <f>INDEX(Distances!$C$4:$L$69,SUMIF(Results!$Z$4:$Z$69,Results!J184,Results!$AA$4:$AA$69),Results!K184)</f>
        <v>0</v>
      </c>
      <c r="AW184" s="5">
        <v>3</v>
      </c>
      <c r="AX184" s="1" t="s">
        <v>39</v>
      </c>
      <c r="AY184" s="4">
        <f t="shared" si="44"/>
        <v>1</v>
      </c>
    </row>
    <row r="185" spans="7:51" x14ac:dyDescent="0.45">
      <c r="G185" s="1" t="s">
        <v>7</v>
      </c>
      <c r="H185" s="1" t="s">
        <v>5</v>
      </c>
      <c r="I185" s="1">
        <v>6</v>
      </c>
      <c r="J185" s="1" t="s">
        <v>40</v>
      </c>
      <c r="K185" s="5">
        <v>4</v>
      </c>
      <c r="L185" s="5">
        <v>6</v>
      </c>
      <c r="M185" s="5">
        <v>5</v>
      </c>
      <c r="N185" s="1">
        <f>SUMIF(Distances!$B$4:$B$69,Results!J185,Distances!$M$4:$M$69)</f>
        <v>9</v>
      </c>
      <c r="O185" s="1">
        <f t="shared" si="34"/>
        <v>1</v>
      </c>
      <c r="P185" s="1">
        <f t="shared" si="35"/>
        <v>1</v>
      </c>
      <c r="Q185" s="1">
        <f t="shared" si="36"/>
        <v>1</v>
      </c>
      <c r="R185" s="1">
        <f t="shared" si="37"/>
        <v>1</v>
      </c>
      <c r="S185" s="8"/>
      <c r="T185" s="8"/>
      <c r="U185" s="8"/>
      <c r="V185" s="8"/>
      <c r="X185" s="1">
        <f>INDEX(Distances!$C$4:$L$69,SUMIF(Results!$Z$4:$Z$69,Results!J185,Results!$AA$4:$AA$69),Results!K185)</f>
        <v>0.18</v>
      </c>
      <c r="AW185" s="5">
        <v>3</v>
      </c>
      <c r="AX185" s="1" t="s">
        <v>40</v>
      </c>
      <c r="AY185" s="4">
        <f t="shared" si="44"/>
        <v>0.8</v>
      </c>
    </row>
    <row r="186" spans="7:51" x14ac:dyDescent="0.45">
      <c r="G186" s="1" t="s">
        <v>7</v>
      </c>
      <c r="H186" s="1" t="s">
        <v>5</v>
      </c>
      <c r="I186" s="1">
        <v>7</v>
      </c>
      <c r="J186" s="1" t="s">
        <v>41</v>
      </c>
      <c r="K186" s="5">
        <v>7</v>
      </c>
      <c r="L186" s="5">
        <v>1</v>
      </c>
      <c r="M186" s="5">
        <v>3</v>
      </c>
      <c r="N186" s="1">
        <f>SUMIF(Distances!$B$4:$B$69,Results!J186,Distances!$M$4:$M$69)</f>
        <v>2</v>
      </c>
      <c r="O186" s="1">
        <f t="shared" si="34"/>
        <v>1</v>
      </c>
      <c r="P186" s="1">
        <f t="shared" si="35"/>
        <v>1</v>
      </c>
      <c r="Q186" s="1">
        <f t="shared" si="36"/>
        <v>1</v>
      </c>
      <c r="R186" s="1">
        <f t="shared" si="37"/>
        <v>1</v>
      </c>
      <c r="S186" s="8"/>
      <c r="T186" s="8"/>
      <c r="U186" s="8"/>
      <c r="V186" s="8"/>
      <c r="X186" s="1">
        <f>INDEX(Distances!$C$4:$L$69,SUMIF(Results!$Z$4:$Z$69,Results!J186,Results!$AA$4:$AA$69),Results!K186)</f>
        <v>0.09</v>
      </c>
      <c r="AW186" s="5">
        <v>3</v>
      </c>
      <c r="AX186" s="1" t="s">
        <v>41</v>
      </c>
      <c r="AY186" s="4">
        <f t="shared" si="44"/>
        <v>1</v>
      </c>
    </row>
    <row r="187" spans="7:51" x14ac:dyDescent="0.45">
      <c r="G187" s="1" t="s">
        <v>7</v>
      </c>
      <c r="H187" s="1" t="s">
        <v>5</v>
      </c>
      <c r="I187" s="1">
        <v>8</v>
      </c>
      <c r="J187" s="1" t="s">
        <v>42</v>
      </c>
      <c r="K187" s="5">
        <v>10</v>
      </c>
      <c r="L187" s="5">
        <v>4</v>
      </c>
      <c r="M187" s="5">
        <v>6</v>
      </c>
      <c r="N187" s="1">
        <f>SUMIF(Distances!$B$4:$B$69,Results!J187,Distances!$M$4:$M$69)</f>
        <v>2</v>
      </c>
      <c r="O187" s="1">
        <f t="shared" si="34"/>
        <v>1</v>
      </c>
      <c r="P187" s="1">
        <f t="shared" si="35"/>
        <v>1</v>
      </c>
      <c r="Q187" s="1">
        <f t="shared" si="36"/>
        <v>1</v>
      </c>
      <c r="R187" s="1">
        <f t="shared" si="37"/>
        <v>1</v>
      </c>
      <c r="S187" s="8"/>
      <c r="T187" s="8"/>
      <c r="U187" s="8"/>
      <c r="V187" s="8"/>
      <c r="X187" s="1">
        <f>INDEX(Distances!$C$4:$L$69,SUMIF(Results!$Z$4:$Z$69,Results!J187,Results!$AA$4:$AA$69),Results!K187)</f>
        <v>0.1</v>
      </c>
      <c r="AW187" s="5">
        <v>3</v>
      </c>
      <c r="AX187" s="1" t="s">
        <v>42</v>
      </c>
      <c r="AY187" s="4">
        <f t="shared" si="44"/>
        <v>0.8</v>
      </c>
    </row>
    <row r="188" spans="7:51" x14ac:dyDescent="0.45">
      <c r="G188" s="1" t="s">
        <v>7</v>
      </c>
      <c r="H188" s="1" t="s">
        <v>5</v>
      </c>
      <c r="I188" s="1">
        <v>9</v>
      </c>
      <c r="J188" s="1" t="s">
        <v>43</v>
      </c>
      <c r="K188" s="5">
        <v>10</v>
      </c>
      <c r="L188" s="5">
        <v>6</v>
      </c>
      <c r="M188" s="5">
        <v>2</v>
      </c>
      <c r="N188" s="1">
        <f>SUMIF(Distances!$B$4:$B$69,Results!J188,Distances!$M$4:$M$69)</f>
        <v>5</v>
      </c>
      <c r="O188" s="1">
        <f t="shared" si="34"/>
        <v>1</v>
      </c>
      <c r="P188" s="1">
        <f t="shared" si="35"/>
        <v>1</v>
      </c>
      <c r="Q188" s="1">
        <f t="shared" si="36"/>
        <v>1</v>
      </c>
      <c r="R188" s="1">
        <f t="shared" si="37"/>
        <v>1</v>
      </c>
      <c r="S188" s="8"/>
      <c r="T188" s="8"/>
      <c r="U188" s="8"/>
      <c r="V188" s="8"/>
      <c r="X188" s="1">
        <f>INDEX(Distances!$C$4:$L$69,SUMIF(Results!$Z$4:$Z$69,Results!J188,Results!$AA$4:$AA$69),Results!K188)</f>
        <v>0.18</v>
      </c>
      <c r="AW188" s="5">
        <v>3</v>
      </c>
      <c r="AX188" s="1" t="s">
        <v>43</v>
      </c>
      <c r="AY188" s="4">
        <f t="shared" si="44"/>
        <v>0.9</v>
      </c>
    </row>
    <row r="189" spans="7:51" x14ac:dyDescent="0.45">
      <c r="G189" s="1" t="s">
        <v>7</v>
      </c>
      <c r="H189" s="1" t="s">
        <v>5</v>
      </c>
      <c r="I189" s="1">
        <v>10</v>
      </c>
      <c r="J189" s="1" t="s">
        <v>44</v>
      </c>
      <c r="K189" s="5">
        <v>10</v>
      </c>
      <c r="L189" s="5">
        <v>2</v>
      </c>
      <c r="M189" s="5">
        <v>5</v>
      </c>
      <c r="N189" s="1">
        <f>SUMIF(Distances!$B$4:$B$69,Results!J189,Distances!$M$4:$M$69)</f>
        <v>10</v>
      </c>
      <c r="O189" s="1">
        <f t="shared" si="34"/>
        <v>0</v>
      </c>
      <c r="P189" s="1">
        <f t="shared" si="35"/>
        <v>1</v>
      </c>
      <c r="Q189" s="1">
        <f t="shared" si="36"/>
        <v>1</v>
      </c>
      <c r="R189" s="1">
        <f t="shared" si="37"/>
        <v>0</v>
      </c>
      <c r="S189" s="8"/>
      <c r="T189" s="8"/>
      <c r="U189" s="8"/>
      <c r="V189" s="8"/>
      <c r="X189" s="1">
        <f>INDEX(Distances!$C$4:$L$69,SUMIF(Results!$Z$4:$Z$69,Results!J189,Results!$AA$4:$AA$69),Results!K189)</f>
        <v>0</v>
      </c>
      <c r="AW189" s="5">
        <v>3</v>
      </c>
      <c r="AX189" s="1" t="s">
        <v>44</v>
      </c>
      <c r="AY189" s="4">
        <f t="shared" si="44"/>
        <v>0.8</v>
      </c>
    </row>
    <row r="190" spans="7:51" x14ac:dyDescent="0.45">
      <c r="G190" s="1" t="s">
        <v>7</v>
      </c>
      <c r="H190" s="1" t="s">
        <v>5</v>
      </c>
      <c r="I190" s="1">
        <v>11</v>
      </c>
      <c r="J190" s="1" t="s">
        <v>45</v>
      </c>
      <c r="K190" s="5">
        <v>8</v>
      </c>
      <c r="L190" s="5">
        <v>1</v>
      </c>
      <c r="M190" s="5">
        <v>10</v>
      </c>
      <c r="N190" s="1">
        <f>SUMIF(Distances!$B$4:$B$69,Results!J190,Distances!$M$4:$M$69)</f>
        <v>10</v>
      </c>
      <c r="O190" s="1">
        <f t="shared" si="34"/>
        <v>1</v>
      </c>
      <c r="P190" s="1">
        <f t="shared" si="35"/>
        <v>1</v>
      </c>
      <c r="Q190" s="1">
        <f t="shared" si="36"/>
        <v>0</v>
      </c>
      <c r="R190" s="1">
        <f t="shared" si="37"/>
        <v>0</v>
      </c>
      <c r="S190" s="8"/>
      <c r="T190" s="8"/>
      <c r="U190" s="8"/>
      <c r="V190" s="8"/>
      <c r="X190" s="1">
        <f>INDEX(Distances!$C$4:$L$69,SUMIF(Results!$Z$4:$Z$69,Results!J190,Results!$AA$4:$AA$69),Results!K190)</f>
        <v>0.17</v>
      </c>
      <c r="AW190" s="5">
        <v>3</v>
      </c>
      <c r="AX190" s="1" t="s">
        <v>45</v>
      </c>
      <c r="AY190" s="4">
        <f t="shared" si="44"/>
        <v>0.8</v>
      </c>
    </row>
    <row r="191" spans="7:51" x14ac:dyDescent="0.45">
      <c r="G191" s="1" t="s">
        <v>7</v>
      </c>
      <c r="H191" s="1" t="s">
        <v>5</v>
      </c>
      <c r="I191" s="1">
        <v>12</v>
      </c>
      <c r="J191" s="1" t="s">
        <v>46</v>
      </c>
      <c r="K191" s="5">
        <v>10</v>
      </c>
      <c r="L191" s="5">
        <v>2</v>
      </c>
      <c r="M191" s="5">
        <v>5</v>
      </c>
      <c r="N191" s="1">
        <f>SUMIF(Distances!$B$4:$B$69,Results!J191,Distances!$M$4:$M$69)</f>
        <v>5</v>
      </c>
      <c r="O191" s="1">
        <f t="shared" si="34"/>
        <v>1</v>
      </c>
      <c r="P191" s="1">
        <f t="shared" si="35"/>
        <v>1</v>
      </c>
      <c r="Q191" s="1">
        <f t="shared" si="36"/>
        <v>0</v>
      </c>
      <c r="R191" s="1">
        <f t="shared" si="37"/>
        <v>0</v>
      </c>
      <c r="S191" s="8"/>
      <c r="T191" s="8"/>
      <c r="U191" s="8"/>
      <c r="V191" s="8"/>
      <c r="X191" s="1">
        <f>INDEX(Distances!$C$4:$L$69,SUMIF(Results!$Z$4:$Z$69,Results!J191,Results!$AA$4:$AA$69),Results!K191)</f>
        <v>0.09</v>
      </c>
      <c r="AW191" s="5">
        <v>3</v>
      </c>
      <c r="AX191" s="1" t="s">
        <v>46</v>
      </c>
      <c r="AY191" s="4">
        <f t="shared" si="44"/>
        <v>0.9</v>
      </c>
    </row>
    <row r="192" spans="7:51" x14ac:dyDescent="0.45">
      <c r="G192" s="1" t="s">
        <v>7</v>
      </c>
      <c r="H192" s="1" t="s">
        <v>5</v>
      </c>
      <c r="I192" s="1">
        <v>13</v>
      </c>
      <c r="J192" s="1" t="s">
        <v>47</v>
      </c>
      <c r="K192" s="5">
        <v>7</v>
      </c>
      <c r="L192" s="5">
        <v>8</v>
      </c>
      <c r="M192" s="5">
        <v>10</v>
      </c>
      <c r="N192" s="1">
        <f>SUMIF(Distances!$B$4:$B$69,Results!J192,Distances!$M$4:$M$69)</f>
        <v>2</v>
      </c>
      <c r="O192" s="1">
        <f t="shared" si="34"/>
        <v>1</v>
      </c>
      <c r="P192" s="1">
        <f t="shared" si="35"/>
        <v>1</v>
      </c>
      <c r="Q192" s="1">
        <f t="shared" si="36"/>
        <v>1</v>
      </c>
      <c r="R192" s="1">
        <f t="shared" si="37"/>
        <v>1</v>
      </c>
      <c r="S192" s="8"/>
      <c r="T192" s="8"/>
      <c r="U192" s="8"/>
      <c r="V192" s="8"/>
      <c r="X192" s="1">
        <f>INDEX(Distances!$C$4:$L$69,SUMIF(Results!$Z$4:$Z$69,Results!J192,Results!$AA$4:$AA$69),Results!K192)</f>
        <v>0.5</v>
      </c>
      <c r="AW192" s="5">
        <v>3</v>
      </c>
      <c r="AX192" s="1" t="s">
        <v>47</v>
      </c>
      <c r="AY192" s="4">
        <f t="shared" si="44"/>
        <v>0.8</v>
      </c>
    </row>
    <row r="193" spans="7:51" x14ac:dyDescent="0.45">
      <c r="G193" s="1" t="s">
        <v>7</v>
      </c>
      <c r="H193" s="1" t="s">
        <v>5</v>
      </c>
      <c r="I193" s="1">
        <v>14</v>
      </c>
      <c r="J193" s="1" t="s">
        <v>48</v>
      </c>
      <c r="K193" s="5">
        <v>4</v>
      </c>
      <c r="L193" s="5">
        <v>8</v>
      </c>
      <c r="M193" s="5">
        <v>5</v>
      </c>
      <c r="N193" s="1">
        <f>SUMIF(Distances!$B$4:$B$69,Results!J193,Distances!$M$4:$M$69)</f>
        <v>8</v>
      </c>
      <c r="O193" s="1">
        <f t="shared" si="34"/>
        <v>1</v>
      </c>
      <c r="P193" s="1">
        <f t="shared" si="35"/>
        <v>0</v>
      </c>
      <c r="Q193" s="1">
        <f t="shared" si="36"/>
        <v>1</v>
      </c>
      <c r="R193" s="1">
        <f t="shared" si="37"/>
        <v>0</v>
      </c>
      <c r="S193" s="8"/>
      <c r="T193" s="8"/>
      <c r="U193" s="8"/>
      <c r="V193" s="8"/>
      <c r="X193" s="1">
        <f>INDEX(Distances!$C$4:$L$69,SUMIF(Results!$Z$4:$Z$69,Results!J193,Results!$AA$4:$AA$69),Results!K193)</f>
        <v>0.62</v>
      </c>
      <c r="AW193" s="5">
        <v>3</v>
      </c>
      <c r="AX193" s="1" t="s">
        <v>48</v>
      </c>
      <c r="AY193" s="4">
        <f t="shared" si="44"/>
        <v>1</v>
      </c>
    </row>
    <row r="194" spans="7:51" x14ac:dyDescent="0.45">
      <c r="G194" s="1" t="s">
        <v>7</v>
      </c>
      <c r="H194" s="1" t="s">
        <v>5</v>
      </c>
      <c r="I194" s="1">
        <v>15</v>
      </c>
      <c r="J194" s="1" t="s">
        <v>49</v>
      </c>
      <c r="K194" s="5">
        <v>4</v>
      </c>
      <c r="L194" s="5">
        <v>2</v>
      </c>
      <c r="M194" s="5">
        <v>9</v>
      </c>
      <c r="N194" s="1">
        <f>SUMIF(Distances!$B$4:$B$69,Results!J194,Distances!$M$4:$M$69)</f>
        <v>7</v>
      </c>
      <c r="O194" s="1">
        <f t="shared" si="34"/>
        <v>1</v>
      </c>
      <c r="P194" s="1">
        <f t="shared" si="35"/>
        <v>1</v>
      </c>
      <c r="Q194" s="1">
        <f t="shared" si="36"/>
        <v>1</v>
      </c>
      <c r="R194" s="1">
        <f t="shared" si="37"/>
        <v>1</v>
      </c>
      <c r="S194" s="8"/>
      <c r="T194" s="8"/>
      <c r="U194" s="8"/>
      <c r="V194" s="8"/>
      <c r="X194" s="1">
        <f>INDEX(Distances!$C$4:$L$69,SUMIF(Results!$Z$4:$Z$69,Results!J194,Results!$AA$4:$AA$69),Results!K194)</f>
        <v>0.75</v>
      </c>
      <c r="AW194" s="5">
        <v>3</v>
      </c>
      <c r="AX194" s="1" t="s">
        <v>49</v>
      </c>
      <c r="AY194" s="4">
        <f t="shared" si="44"/>
        <v>0.7</v>
      </c>
    </row>
    <row r="195" spans="7:51" x14ac:dyDescent="0.45">
      <c r="G195" s="1" t="s">
        <v>7</v>
      </c>
      <c r="H195" s="1" t="s">
        <v>5</v>
      </c>
      <c r="I195" s="1">
        <v>16</v>
      </c>
      <c r="J195" s="1" t="s">
        <v>50</v>
      </c>
      <c r="K195" s="5">
        <v>3</v>
      </c>
      <c r="L195" s="5">
        <v>4</v>
      </c>
      <c r="M195" s="5">
        <v>8</v>
      </c>
      <c r="N195" s="1">
        <f>SUMIF(Distances!$B$4:$B$69,Results!J195,Distances!$M$4:$M$69)</f>
        <v>3</v>
      </c>
      <c r="O195" s="1">
        <f t="shared" si="34"/>
        <v>0</v>
      </c>
      <c r="P195" s="1">
        <f t="shared" si="35"/>
        <v>1</v>
      </c>
      <c r="Q195" s="1">
        <f t="shared" si="36"/>
        <v>1</v>
      </c>
      <c r="R195" s="1">
        <f t="shared" si="37"/>
        <v>0</v>
      </c>
      <c r="S195" s="8"/>
      <c r="T195" s="8"/>
      <c r="U195" s="8"/>
      <c r="V195" s="8"/>
      <c r="X195" s="1">
        <f>INDEX(Distances!$C$4:$L$69,SUMIF(Results!$Z$4:$Z$69,Results!J195,Results!$AA$4:$AA$69),Results!K195)</f>
        <v>0</v>
      </c>
      <c r="AW195" s="5">
        <v>3</v>
      </c>
      <c r="AX195" s="1" t="s">
        <v>50</v>
      </c>
      <c r="AY195" s="4">
        <f t="shared" si="44"/>
        <v>0.9</v>
      </c>
    </row>
    <row r="196" spans="7:51" x14ac:dyDescent="0.45">
      <c r="G196" s="1" t="s">
        <v>7</v>
      </c>
      <c r="H196" s="1" t="s">
        <v>5</v>
      </c>
      <c r="I196" s="1">
        <v>17</v>
      </c>
      <c r="J196" s="1" t="s">
        <v>51</v>
      </c>
      <c r="K196" s="5">
        <v>3</v>
      </c>
      <c r="L196" s="5">
        <v>5</v>
      </c>
      <c r="M196" s="5">
        <v>6</v>
      </c>
      <c r="N196" s="1">
        <f>SUMIF(Distances!$B$4:$B$69,Results!J196,Distances!$M$4:$M$69)</f>
        <v>6</v>
      </c>
      <c r="O196" s="1">
        <f t="shared" si="34"/>
        <v>1</v>
      </c>
      <c r="P196" s="1">
        <f t="shared" si="35"/>
        <v>1</v>
      </c>
      <c r="Q196" s="1">
        <f t="shared" si="36"/>
        <v>0</v>
      </c>
      <c r="R196" s="1">
        <f t="shared" si="37"/>
        <v>0</v>
      </c>
      <c r="S196" s="8"/>
      <c r="T196" s="8"/>
      <c r="U196" s="8"/>
      <c r="V196" s="8"/>
      <c r="X196" s="1">
        <f>INDEX(Distances!$C$4:$L$69,SUMIF(Results!$Z$4:$Z$69,Results!J196,Results!$AA$4:$AA$69),Results!K196)</f>
        <v>0.2</v>
      </c>
      <c r="AW196" s="5">
        <v>3</v>
      </c>
      <c r="AX196" s="1" t="s">
        <v>51</v>
      </c>
      <c r="AY196" s="4">
        <f t="shared" si="44"/>
        <v>0.8</v>
      </c>
    </row>
    <row r="197" spans="7:51" x14ac:dyDescent="0.45">
      <c r="G197" s="1" t="s">
        <v>7</v>
      </c>
      <c r="H197" s="1" t="s">
        <v>5</v>
      </c>
      <c r="I197" s="1">
        <v>18</v>
      </c>
      <c r="J197" s="1" t="s">
        <v>52</v>
      </c>
      <c r="K197" s="5">
        <v>1</v>
      </c>
      <c r="L197" s="5">
        <v>7</v>
      </c>
      <c r="M197" s="5">
        <v>9</v>
      </c>
      <c r="N197" s="1">
        <f>SUMIF(Distances!$B$4:$B$69,Results!J197,Distances!$M$4:$M$69)</f>
        <v>1</v>
      </c>
      <c r="O197" s="1">
        <f t="shared" ref="O197:O260" si="47">IF(K197&lt;&gt;N197,1,0)</f>
        <v>0</v>
      </c>
      <c r="P197" s="1">
        <f t="shared" ref="P197:P260" si="48">IF(L197&lt;&gt;N197,1,0)</f>
        <v>1</v>
      </c>
      <c r="Q197" s="1">
        <f t="shared" ref="Q197:Q260" si="49">IF(M197&lt;&gt;N197,1,0)</f>
        <v>1</v>
      </c>
      <c r="R197" s="1">
        <f t="shared" ref="R197:R260" si="50">IF(SUM(O197:Q197)=3,1,0)</f>
        <v>0</v>
      </c>
      <c r="S197" s="8"/>
      <c r="T197" s="8"/>
      <c r="U197" s="8"/>
      <c r="V197" s="8"/>
      <c r="X197" s="1">
        <f>INDEX(Distances!$C$4:$L$69,SUMIF(Results!$Z$4:$Z$69,Results!J197,Results!$AA$4:$AA$69),Results!K197)</f>
        <v>0</v>
      </c>
      <c r="AW197" s="5">
        <v>3</v>
      </c>
      <c r="AX197" s="1" t="s">
        <v>52</v>
      </c>
      <c r="AY197" s="4">
        <f t="shared" si="44"/>
        <v>0.9</v>
      </c>
    </row>
    <row r="198" spans="7:51" x14ac:dyDescent="0.45">
      <c r="G198" s="1" t="s">
        <v>7</v>
      </c>
      <c r="H198" s="1" t="s">
        <v>5</v>
      </c>
      <c r="I198" s="1">
        <v>19</v>
      </c>
      <c r="J198" s="1" t="s">
        <v>53</v>
      </c>
      <c r="K198" s="5">
        <v>4</v>
      </c>
      <c r="L198" s="5">
        <v>7</v>
      </c>
      <c r="M198" s="5">
        <v>2</v>
      </c>
      <c r="N198" s="1">
        <f>SUMIF(Distances!$B$4:$B$69,Results!J198,Distances!$M$4:$M$69)</f>
        <v>2</v>
      </c>
      <c r="O198" s="1">
        <f t="shared" si="47"/>
        <v>1</v>
      </c>
      <c r="P198" s="1">
        <f t="shared" si="48"/>
        <v>1</v>
      </c>
      <c r="Q198" s="1">
        <f t="shared" si="49"/>
        <v>0</v>
      </c>
      <c r="R198" s="1">
        <f t="shared" si="50"/>
        <v>0</v>
      </c>
      <c r="S198" s="8"/>
      <c r="T198" s="8"/>
      <c r="U198" s="8"/>
      <c r="V198" s="8"/>
      <c r="X198" s="1">
        <f>INDEX(Distances!$C$4:$L$69,SUMIF(Results!$Z$4:$Z$69,Results!J198,Results!$AA$4:$AA$69),Results!K198)</f>
        <v>0.1</v>
      </c>
      <c r="AW198" s="5">
        <v>3</v>
      </c>
      <c r="AX198" s="1" t="s">
        <v>53</v>
      </c>
      <c r="AY198" s="4">
        <f t="shared" si="44"/>
        <v>0.6</v>
      </c>
    </row>
    <row r="199" spans="7:51" x14ac:dyDescent="0.45">
      <c r="G199" s="1" t="s">
        <v>7</v>
      </c>
      <c r="H199" s="1" t="s">
        <v>5</v>
      </c>
      <c r="I199" s="1">
        <v>20</v>
      </c>
      <c r="J199" s="1" t="s">
        <v>54</v>
      </c>
      <c r="K199" s="5">
        <v>7</v>
      </c>
      <c r="L199" s="5">
        <v>8</v>
      </c>
      <c r="M199" s="5">
        <v>9</v>
      </c>
      <c r="N199" s="1">
        <f>SUMIF(Distances!$B$4:$B$69,Results!J199,Distances!$M$4:$M$69)</f>
        <v>9</v>
      </c>
      <c r="O199" s="1">
        <f t="shared" si="47"/>
        <v>1</v>
      </c>
      <c r="P199" s="1">
        <f t="shared" si="48"/>
        <v>1</v>
      </c>
      <c r="Q199" s="1">
        <f t="shared" si="49"/>
        <v>0</v>
      </c>
      <c r="R199" s="1">
        <f t="shared" si="50"/>
        <v>0</v>
      </c>
      <c r="S199" s="8"/>
      <c r="T199" s="8"/>
      <c r="U199" s="8"/>
      <c r="V199" s="8"/>
      <c r="X199" s="1">
        <f>INDEX(Distances!$C$4:$L$69,SUMIF(Results!$Z$4:$Z$69,Results!J199,Results!$AA$4:$AA$69),Results!K199)</f>
        <v>0.2</v>
      </c>
      <c r="AW199" s="5">
        <v>3</v>
      </c>
      <c r="AX199" s="1" t="s">
        <v>54</v>
      </c>
      <c r="AY199" s="4">
        <f t="shared" si="44"/>
        <v>0.8</v>
      </c>
    </row>
    <row r="200" spans="7:51" x14ac:dyDescent="0.45">
      <c r="G200" s="1" t="s">
        <v>7</v>
      </c>
      <c r="H200" s="1" t="s">
        <v>5</v>
      </c>
      <c r="I200" s="1">
        <v>21</v>
      </c>
      <c r="J200" s="1" t="s">
        <v>55</v>
      </c>
      <c r="K200" s="5">
        <v>7</v>
      </c>
      <c r="L200" s="5">
        <v>2</v>
      </c>
      <c r="M200" s="5">
        <v>9</v>
      </c>
      <c r="N200" s="1">
        <f>SUMIF(Distances!$B$4:$B$69,Results!J200,Distances!$M$4:$M$69)</f>
        <v>10</v>
      </c>
      <c r="O200" s="1">
        <f t="shared" si="47"/>
        <v>1</v>
      </c>
      <c r="P200" s="1">
        <f t="shared" si="48"/>
        <v>1</v>
      </c>
      <c r="Q200" s="1">
        <f t="shared" si="49"/>
        <v>1</v>
      </c>
      <c r="R200" s="1">
        <f t="shared" si="50"/>
        <v>1</v>
      </c>
      <c r="S200" s="26" t="s">
        <v>80</v>
      </c>
      <c r="T200" s="26"/>
      <c r="U200" s="26"/>
      <c r="V200" s="26"/>
      <c r="X200" s="1">
        <f>INDEX(Distances!$C$4:$L$69,SUMIF(Results!$Z$4:$Z$69,Results!J200,Results!$AA$4:$AA$69),Results!K200)</f>
        <v>0.79</v>
      </c>
      <c r="AW200" s="5">
        <v>3</v>
      </c>
      <c r="AX200" s="1" t="s">
        <v>55</v>
      </c>
      <c r="AY200" s="4">
        <f t="shared" ref="AY200:AY201" si="51">SUMIF($J$4:$J$663,AX200,$Q$4:$Q$663)/10</f>
        <v>1</v>
      </c>
    </row>
    <row r="201" spans="7:51" x14ac:dyDescent="0.45">
      <c r="G201" s="1" t="s">
        <v>7</v>
      </c>
      <c r="H201" s="1" t="s">
        <v>5</v>
      </c>
      <c r="I201" s="1">
        <v>22</v>
      </c>
      <c r="J201" s="1" t="s">
        <v>56</v>
      </c>
      <c r="K201" s="5">
        <v>7</v>
      </c>
      <c r="L201" s="5">
        <v>2</v>
      </c>
      <c r="M201" s="5">
        <v>9</v>
      </c>
      <c r="N201" s="1">
        <f>SUMIF(Distances!$B$4:$B$69,Results!J201,Distances!$M$4:$M$69)</f>
        <v>7</v>
      </c>
      <c r="O201" s="1">
        <f t="shared" si="47"/>
        <v>0</v>
      </c>
      <c r="P201" s="1">
        <f t="shared" si="48"/>
        <v>1</v>
      </c>
      <c r="Q201" s="1">
        <f t="shared" si="49"/>
        <v>1</v>
      </c>
      <c r="R201" s="1">
        <f t="shared" si="50"/>
        <v>0</v>
      </c>
      <c r="S201" s="9">
        <f>AVERAGE(O180:O201)</f>
        <v>0.72727272727272729</v>
      </c>
      <c r="T201" s="9">
        <f>AVERAGE(P180:P201)</f>
        <v>0.95454545454545459</v>
      </c>
      <c r="U201" s="9">
        <f t="shared" ref="U201" si="52">AVERAGE(Q180:Q201)</f>
        <v>0.77272727272727271</v>
      </c>
      <c r="V201" s="9">
        <f t="shared" ref="V201" si="53">AVERAGE(R180:R201)</f>
        <v>0.45454545454545453</v>
      </c>
      <c r="X201" s="1">
        <f>INDEX(Distances!$C$4:$L$69,SUMIF(Results!$Z$4:$Z$69,Results!J201,Results!$AA$4:$AA$69),Results!K201)</f>
        <v>0</v>
      </c>
      <c r="AW201" s="5">
        <v>3</v>
      </c>
      <c r="AX201" s="1" t="s">
        <v>56</v>
      </c>
      <c r="AY201" s="4">
        <f t="shared" si="51"/>
        <v>0.9</v>
      </c>
    </row>
    <row r="202" spans="7:51" x14ac:dyDescent="0.45">
      <c r="G202" s="1" t="s">
        <v>8</v>
      </c>
      <c r="H202" s="1" t="s">
        <v>108</v>
      </c>
      <c r="I202" s="1">
        <v>1</v>
      </c>
      <c r="J202" s="1" t="s">
        <v>86</v>
      </c>
      <c r="K202" s="5">
        <v>2</v>
      </c>
      <c r="L202" s="5">
        <v>5</v>
      </c>
      <c r="M202" s="5">
        <v>8</v>
      </c>
      <c r="N202" s="1">
        <f>SUMIF(Distances!$B$4:$B$69,Results!J202,Distances!$M$4:$M$69)</f>
        <v>6</v>
      </c>
      <c r="O202" s="1">
        <f t="shared" si="47"/>
        <v>1</v>
      </c>
      <c r="P202" s="1">
        <f t="shared" si="48"/>
        <v>1</v>
      </c>
      <c r="Q202" s="1">
        <f t="shared" si="49"/>
        <v>1</v>
      </c>
      <c r="R202" s="1">
        <f t="shared" si="50"/>
        <v>1</v>
      </c>
      <c r="S202" s="8"/>
      <c r="T202" s="8"/>
      <c r="U202" s="8"/>
      <c r="V202" s="8"/>
      <c r="X202" s="1">
        <f>INDEX(Distances!$C$4:$L$69,SUMIF(Results!$Z$4:$Z$69,Results!J202,Results!$AA$4:$AA$69),Results!K202)</f>
        <v>0.5</v>
      </c>
      <c r="AW202" s="6" t="s">
        <v>70</v>
      </c>
      <c r="AX202" s="1" t="s">
        <v>86</v>
      </c>
      <c r="AY202" s="4">
        <f>SUMIF($J$4:$J$663,AX202,$R$4:$R$663)/10</f>
        <v>0.8</v>
      </c>
    </row>
    <row r="203" spans="7:51" x14ac:dyDescent="0.45">
      <c r="G203" s="1" t="s">
        <v>8</v>
      </c>
      <c r="H203" s="1" t="s">
        <v>108</v>
      </c>
      <c r="I203" s="1">
        <v>2</v>
      </c>
      <c r="J203" s="1" t="s">
        <v>87</v>
      </c>
      <c r="K203" s="5">
        <v>2</v>
      </c>
      <c r="L203" s="5">
        <v>8</v>
      </c>
      <c r="M203" s="5">
        <v>9</v>
      </c>
      <c r="N203" s="1">
        <f>SUMIF(Distances!$B$4:$B$69,Results!J203,Distances!$M$4:$M$69)</f>
        <v>8</v>
      </c>
      <c r="O203" s="1">
        <f t="shared" si="47"/>
        <v>1</v>
      </c>
      <c r="P203" s="1">
        <f t="shared" si="48"/>
        <v>0</v>
      </c>
      <c r="Q203" s="1">
        <f t="shared" si="49"/>
        <v>1</v>
      </c>
      <c r="R203" s="1">
        <f t="shared" si="50"/>
        <v>0</v>
      </c>
      <c r="S203" s="8"/>
      <c r="T203" s="8"/>
      <c r="U203" s="8"/>
      <c r="V203" s="8"/>
      <c r="X203" s="1">
        <f>INDEX(Distances!$C$4:$L$69,SUMIF(Results!$Z$4:$Z$69,Results!J203,Results!$AA$4:$AA$69),Results!K203)</f>
        <v>0.33</v>
      </c>
      <c r="AW203" s="6" t="s">
        <v>70</v>
      </c>
      <c r="AX203" s="1" t="s">
        <v>87</v>
      </c>
      <c r="AY203" s="4">
        <f t="shared" ref="AY203:AY266" si="54">SUMIF($J$4:$J$663,AX203,$R$4:$R$663)/10</f>
        <v>0.6</v>
      </c>
    </row>
    <row r="204" spans="7:51" x14ac:dyDescent="0.45">
      <c r="G204" s="1" t="s">
        <v>8</v>
      </c>
      <c r="H204" s="1" t="s">
        <v>108</v>
      </c>
      <c r="I204" s="1">
        <v>3</v>
      </c>
      <c r="J204" s="1" t="s">
        <v>88</v>
      </c>
      <c r="K204" s="5">
        <v>4</v>
      </c>
      <c r="L204" s="5">
        <v>6</v>
      </c>
      <c r="M204" s="5">
        <v>7</v>
      </c>
      <c r="N204" s="1">
        <f>SUMIF(Distances!$B$4:$B$69,Results!J204,Distances!$M$4:$M$69)</f>
        <v>9</v>
      </c>
      <c r="O204" s="1">
        <f t="shared" si="47"/>
        <v>1</v>
      </c>
      <c r="P204" s="1">
        <f t="shared" si="48"/>
        <v>1</v>
      </c>
      <c r="Q204" s="1">
        <f t="shared" si="49"/>
        <v>1</v>
      </c>
      <c r="R204" s="1">
        <f t="shared" si="50"/>
        <v>1</v>
      </c>
      <c r="S204" s="8"/>
      <c r="T204" s="8"/>
      <c r="U204" s="8"/>
      <c r="V204" s="8"/>
      <c r="X204" s="1">
        <f>INDEX(Distances!$C$4:$L$69,SUMIF(Results!$Z$4:$Z$69,Results!J204,Results!$AA$4:$AA$69),Results!K204)</f>
        <v>0.18</v>
      </c>
      <c r="AW204" s="6" t="s">
        <v>70</v>
      </c>
      <c r="AX204" s="1" t="s">
        <v>88</v>
      </c>
      <c r="AY204" s="4">
        <f t="shared" si="54"/>
        <v>0.8</v>
      </c>
    </row>
    <row r="205" spans="7:51" x14ac:dyDescent="0.45">
      <c r="G205" s="1" t="s">
        <v>8</v>
      </c>
      <c r="H205" s="1" t="s">
        <v>108</v>
      </c>
      <c r="I205" s="1">
        <v>4</v>
      </c>
      <c r="J205" s="1" t="s">
        <v>89</v>
      </c>
      <c r="K205" s="5">
        <v>1</v>
      </c>
      <c r="L205" s="5">
        <v>2</v>
      </c>
      <c r="M205" s="5">
        <v>9</v>
      </c>
      <c r="N205" s="1">
        <f>SUMIF(Distances!$B$4:$B$69,Results!J205,Distances!$M$4:$M$69)</f>
        <v>1</v>
      </c>
      <c r="O205" s="1">
        <f t="shared" si="47"/>
        <v>0</v>
      </c>
      <c r="P205" s="1">
        <f t="shared" si="48"/>
        <v>1</v>
      </c>
      <c r="Q205" s="1">
        <f t="shared" si="49"/>
        <v>1</v>
      </c>
      <c r="R205" s="1">
        <f t="shared" si="50"/>
        <v>0</v>
      </c>
      <c r="S205" s="8"/>
      <c r="T205" s="8"/>
      <c r="U205" s="8"/>
      <c r="V205" s="8"/>
      <c r="X205" s="1">
        <f>INDEX(Distances!$C$4:$L$69,SUMIF(Results!$Z$4:$Z$69,Results!J205,Results!$AA$4:$AA$69),Results!K205)</f>
        <v>0</v>
      </c>
      <c r="AW205" s="6" t="s">
        <v>70</v>
      </c>
      <c r="AX205" s="1" t="s">
        <v>89</v>
      </c>
      <c r="AY205" s="4">
        <f t="shared" si="54"/>
        <v>0.5</v>
      </c>
    </row>
    <row r="206" spans="7:51" x14ac:dyDescent="0.45">
      <c r="G206" s="1" t="s">
        <v>8</v>
      </c>
      <c r="H206" s="1" t="s">
        <v>108</v>
      </c>
      <c r="I206" s="1">
        <v>5</v>
      </c>
      <c r="J206" s="1" t="s">
        <v>90</v>
      </c>
      <c r="K206" s="5">
        <v>9</v>
      </c>
      <c r="L206" s="5">
        <v>8</v>
      </c>
      <c r="M206" s="5">
        <v>5</v>
      </c>
      <c r="N206" s="1">
        <f>SUMIF(Distances!$B$4:$B$69,Results!J206,Distances!$M$4:$M$69)</f>
        <v>8</v>
      </c>
      <c r="O206" s="1">
        <f t="shared" si="47"/>
        <v>1</v>
      </c>
      <c r="P206" s="1">
        <f t="shared" si="48"/>
        <v>0</v>
      </c>
      <c r="Q206" s="1">
        <f t="shared" si="49"/>
        <v>1</v>
      </c>
      <c r="R206" s="1">
        <f t="shared" si="50"/>
        <v>0</v>
      </c>
      <c r="S206" s="8"/>
      <c r="T206" s="8"/>
      <c r="U206" s="8"/>
      <c r="V206" s="8"/>
      <c r="X206" s="1">
        <f>INDEX(Distances!$C$4:$L$69,SUMIF(Results!$Z$4:$Z$69,Results!J206,Results!$AA$4:$AA$69),Results!K206)</f>
        <v>0.79</v>
      </c>
      <c r="AW206" s="6" t="s">
        <v>70</v>
      </c>
      <c r="AX206" s="1" t="s">
        <v>90</v>
      </c>
      <c r="AY206" s="4">
        <f t="shared" si="54"/>
        <v>0.4</v>
      </c>
    </row>
    <row r="207" spans="7:51" x14ac:dyDescent="0.45">
      <c r="G207" s="1" t="s">
        <v>8</v>
      </c>
      <c r="H207" s="1" t="s">
        <v>108</v>
      </c>
      <c r="I207" s="1">
        <v>6</v>
      </c>
      <c r="J207" s="1" t="s">
        <v>91</v>
      </c>
      <c r="K207" s="5">
        <v>8</v>
      </c>
      <c r="L207" s="5">
        <v>2</v>
      </c>
      <c r="M207" s="5">
        <v>1</v>
      </c>
      <c r="N207" s="1">
        <f>SUMIF(Distances!$B$4:$B$69,Results!J207,Distances!$M$4:$M$69)</f>
        <v>2</v>
      </c>
      <c r="O207" s="1">
        <f t="shared" si="47"/>
        <v>1</v>
      </c>
      <c r="P207" s="1">
        <f t="shared" si="48"/>
        <v>0</v>
      </c>
      <c r="Q207" s="1">
        <f t="shared" si="49"/>
        <v>1</v>
      </c>
      <c r="R207" s="1">
        <f t="shared" si="50"/>
        <v>0</v>
      </c>
      <c r="S207" s="8"/>
      <c r="T207" s="8"/>
      <c r="U207" s="8"/>
      <c r="V207" s="8"/>
      <c r="X207" s="1">
        <f>INDEX(Distances!$C$4:$L$69,SUMIF(Results!$Z$4:$Z$69,Results!J207,Results!$AA$4:$AA$69),Results!K207)</f>
        <v>0.73</v>
      </c>
      <c r="AW207" s="6" t="s">
        <v>70</v>
      </c>
      <c r="AX207" s="1" t="s">
        <v>91</v>
      </c>
      <c r="AY207" s="4">
        <f t="shared" si="54"/>
        <v>0.3</v>
      </c>
    </row>
    <row r="208" spans="7:51" x14ac:dyDescent="0.45">
      <c r="G208" s="1" t="s">
        <v>8</v>
      </c>
      <c r="H208" s="1" t="s">
        <v>108</v>
      </c>
      <c r="I208" s="1">
        <v>7</v>
      </c>
      <c r="J208" s="1" t="s">
        <v>92</v>
      </c>
      <c r="K208" s="5">
        <v>2</v>
      </c>
      <c r="L208" s="5">
        <v>3</v>
      </c>
      <c r="M208" s="5">
        <v>5</v>
      </c>
      <c r="N208" s="1">
        <f>SUMIF(Distances!$B$4:$B$69,Results!J208,Distances!$M$4:$M$69)</f>
        <v>4</v>
      </c>
      <c r="O208" s="1">
        <f t="shared" si="47"/>
        <v>1</v>
      </c>
      <c r="P208" s="1">
        <f t="shared" si="48"/>
        <v>1</v>
      </c>
      <c r="Q208" s="1">
        <f t="shared" si="49"/>
        <v>1</v>
      </c>
      <c r="R208" s="1">
        <f t="shared" si="50"/>
        <v>1</v>
      </c>
      <c r="S208" s="8"/>
      <c r="T208" s="8"/>
      <c r="U208" s="8"/>
      <c r="V208" s="8"/>
      <c r="X208" s="1">
        <f>INDEX(Distances!$C$4:$L$69,SUMIF(Results!$Z$4:$Z$69,Results!J208,Results!$AA$4:$AA$69),Results!K208)</f>
        <v>0.71</v>
      </c>
      <c r="AW208" s="6" t="s">
        <v>70</v>
      </c>
      <c r="AX208" s="1" t="s">
        <v>92</v>
      </c>
      <c r="AY208" s="4">
        <f t="shared" si="54"/>
        <v>0.7</v>
      </c>
    </row>
    <row r="209" spans="7:51" x14ac:dyDescent="0.45">
      <c r="G209" s="1" t="s">
        <v>8</v>
      </c>
      <c r="H209" s="1" t="s">
        <v>108</v>
      </c>
      <c r="I209" s="1">
        <v>8</v>
      </c>
      <c r="J209" s="1" t="s">
        <v>93</v>
      </c>
      <c r="K209" s="5">
        <v>9</v>
      </c>
      <c r="L209" s="5">
        <v>10</v>
      </c>
      <c r="M209" s="5">
        <v>2</v>
      </c>
      <c r="N209" s="1">
        <f>SUMIF(Distances!$B$4:$B$69,Results!J209,Distances!$M$4:$M$69)</f>
        <v>4</v>
      </c>
      <c r="O209" s="1">
        <f t="shared" si="47"/>
        <v>1</v>
      </c>
      <c r="P209" s="1">
        <f t="shared" si="48"/>
        <v>1</v>
      </c>
      <c r="Q209" s="1">
        <f t="shared" si="49"/>
        <v>1</v>
      </c>
      <c r="R209" s="1">
        <f t="shared" si="50"/>
        <v>1</v>
      </c>
      <c r="S209" s="8"/>
      <c r="T209" s="8"/>
      <c r="U209" s="8"/>
      <c r="V209" s="8"/>
      <c r="X209" s="1">
        <f>INDEX(Distances!$C$4:$L$69,SUMIF(Results!$Z$4:$Z$69,Results!J209,Results!$AA$4:$AA$69),Results!K209)</f>
        <v>0.74</v>
      </c>
      <c r="AW209" s="6" t="s">
        <v>70</v>
      </c>
      <c r="AX209" s="1" t="s">
        <v>93</v>
      </c>
      <c r="AY209" s="4">
        <f t="shared" si="54"/>
        <v>0.7</v>
      </c>
    </row>
    <row r="210" spans="7:51" x14ac:dyDescent="0.45">
      <c r="G210" s="1" t="s">
        <v>8</v>
      </c>
      <c r="H210" s="1" t="s">
        <v>108</v>
      </c>
      <c r="I210" s="1">
        <v>9</v>
      </c>
      <c r="J210" s="1" t="s">
        <v>94</v>
      </c>
      <c r="K210" s="5">
        <v>1</v>
      </c>
      <c r="L210" s="5">
        <v>2</v>
      </c>
      <c r="M210" s="5">
        <v>5</v>
      </c>
      <c r="N210" s="1">
        <f>SUMIF(Distances!$B$4:$B$69,Results!J210,Distances!$M$4:$M$69)</f>
        <v>9</v>
      </c>
      <c r="O210" s="1">
        <f t="shared" si="47"/>
        <v>1</v>
      </c>
      <c r="P210" s="1">
        <f t="shared" si="48"/>
        <v>1</v>
      </c>
      <c r="Q210" s="1">
        <f t="shared" si="49"/>
        <v>1</v>
      </c>
      <c r="R210" s="1">
        <f t="shared" si="50"/>
        <v>1</v>
      </c>
      <c r="S210" s="8"/>
      <c r="T210" s="8"/>
      <c r="U210" s="8"/>
      <c r="V210" s="8"/>
      <c r="X210" s="1">
        <f>INDEX(Distances!$C$4:$L$69,SUMIF(Results!$Z$4:$Z$69,Results!J210,Results!$AA$4:$AA$69),Results!K210)</f>
        <v>0.71</v>
      </c>
      <c r="AW210" s="6" t="s">
        <v>70</v>
      </c>
      <c r="AX210" s="1" t="s">
        <v>94</v>
      </c>
      <c r="AY210" s="4">
        <f t="shared" si="54"/>
        <v>0.4</v>
      </c>
    </row>
    <row r="211" spans="7:51" x14ac:dyDescent="0.45">
      <c r="G211" s="1" t="s">
        <v>8</v>
      </c>
      <c r="H211" s="1" t="s">
        <v>108</v>
      </c>
      <c r="I211" s="1">
        <v>10</v>
      </c>
      <c r="J211" s="1" t="s">
        <v>95</v>
      </c>
      <c r="K211" s="5">
        <v>2</v>
      </c>
      <c r="L211" s="5">
        <v>3</v>
      </c>
      <c r="M211" s="5">
        <v>6</v>
      </c>
      <c r="N211" s="1">
        <f>SUMIF(Distances!$B$4:$B$69,Results!J211,Distances!$M$4:$M$69)</f>
        <v>7</v>
      </c>
      <c r="O211" s="1">
        <f t="shared" si="47"/>
        <v>1</v>
      </c>
      <c r="P211" s="1">
        <f t="shared" si="48"/>
        <v>1</v>
      </c>
      <c r="Q211" s="1">
        <f t="shared" si="49"/>
        <v>1</v>
      </c>
      <c r="R211" s="1">
        <f t="shared" si="50"/>
        <v>1</v>
      </c>
      <c r="S211" s="8"/>
      <c r="T211" s="8"/>
      <c r="U211" s="8"/>
      <c r="V211" s="8"/>
      <c r="X211" s="1">
        <f>INDEX(Distances!$C$4:$L$69,SUMIF(Results!$Z$4:$Z$69,Results!J211,Results!$AA$4:$AA$69),Results!K211)</f>
        <v>0.9</v>
      </c>
      <c r="AW211" s="6" t="s">
        <v>70</v>
      </c>
      <c r="AX211" s="1" t="s">
        <v>95</v>
      </c>
      <c r="AY211" s="4">
        <f t="shared" si="54"/>
        <v>0.7</v>
      </c>
    </row>
    <row r="212" spans="7:51" x14ac:dyDescent="0.45">
      <c r="G212" s="1" t="s">
        <v>8</v>
      </c>
      <c r="H212" s="1" t="s">
        <v>108</v>
      </c>
      <c r="I212" s="1">
        <v>11</v>
      </c>
      <c r="J212" s="1" t="s">
        <v>96</v>
      </c>
      <c r="K212" s="5">
        <v>8</v>
      </c>
      <c r="L212" s="5">
        <v>10</v>
      </c>
      <c r="M212" s="5">
        <v>2</v>
      </c>
      <c r="N212" s="1">
        <f>SUMIF(Distances!$B$4:$B$69,Results!J212,Distances!$M$4:$M$69)</f>
        <v>2</v>
      </c>
      <c r="O212" s="1">
        <f t="shared" si="47"/>
        <v>1</v>
      </c>
      <c r="P212" s="1">
        <f t="shared" si="48"/>
        <v>1</v>
      </c>
      <c r="Q212" s="1">
        <f t="shared" si="49"/>
        <v>0</v>
      </c>
      <c r="R212" s="1">
        <f t="shared" si="50"/>
        <v>0</v>
      </c>
      <c r="S212" s="8"/>
      <c r="T212" s="8"/>
      <c r="U212" s="8"/>
      <c r="V212" s="8"/>
      <c r="X212" s="1">
        <f>INDEX(Distances!$C$4:$L$69,SUMIF(Results!$Z$4:$Z$69,Results!J212,Results!$AA$4:$AA$69),Results!K212)</f>
        <v>0.18</v>
      </c>
      <c r="AW212" s="6" t="s">
        <v>70</v>
      </c>
      <c r="AX212" s="1" t="s">
        <v>96</v>
      </c>
      <c r="AY212" s="4">
        <f t="shared" si="54"/>
        <v>0.4</v>
      </c>
    </row>
    <row r="213" spans="7:51" x14ac:dyDescent="0.45">
      <c r="G213" s="1" t="s">
        <v>8</v>
      </c>
      <c r="H213" s="1" t="s">
        <v>108</v>
      </c>
      <c r="I213" s="1">
        <v>12</v>
      </c>
      <c r="J213" s="1" t="s">
        <v>97</v>
      </c>
      <c r="K213" s="5">
        <v>1</v>
      </c>
      <c r="L213" s="5">
        <v>3</v>
      </c>
      <c r="M213" s="5">
        <v>8</v>
      </c>
      <c r="N213" s="1">
        <f>SUMIF(Distances!$B$4:$B$69,Results!J213,Distances!$M$4:$M$69)</f>
        <v>10</v>
      </c>
      <c r="O213" s="1">
        <f t="shared" si="47"/>
        <v>1</v>
      </c>
      <c r="P213" s="1">
        <f t="shared" si="48"/>
        <v>1</v>
      </c>
      <c r="Q213" s="1">
        <f t="shared" si="49"/>
        <v>1</v>
      </c>
      <c r="R213" s="1">
        <f t="shared" si="50"/>
        <v>1</v>
      </c>
      <c r="S213" s="8"/>
      <c r="T213" s="8"/>
      <c r="U213" s="8"/>
      <c r="V213" s="8"/>
      <c r="X213" s="1">
        <f>INDEX(Distances!$C$4:$L$69,SUMIF(Results!$Z$4:$Z$69,Results!J213,Results!$AA$4:$AA$69),Results!K213)</f>
        <v>0.25</v>
      </c>
      <c r="AW213" s="6" t="s">
        <v>70</v>
      </c>
      <c r="AX213" s="1" t="s">
        <v>97</v>
      </c>
      <c r="AY213" s="4">
        <f t="shared" si="54"/>
        <v>0.6</v>
      </c>
    </row>
    <row r="214" spans="7:51" x14ac:dyDescent="0.45">
      <c r="G214" s="1" t="s">
        <v>8</v>
      </c>
      <c r="H214" s="1" t="s">
        <v>108</v>
      </c>
      <c r="I214" s="1">
        <v>13</v>
      </c>
      <c r="J214" s="1" t="s">
        <v>98</v>
      </c>
      <c r="K214" s="5">
        <v>5</v>
      </c>
      <c r="L214" s="5">
        <v>8</v>
      </c>
      <c r="M214" s="5">
        <v>10</v>
      </c>
      <c r="N214" s="1">
        <f>SUMIF(Distances!$B$4:$B$69,Results!J214,Distances!$M$4:$M$69)</f>
        <v>2</v>
      </c>
      <c r="O214" s="1">
        <f t="shared" si="47"/>
        <v>1</v>
      </c>
      <c r="P214" s="1">
        <f t="shared" si="48"/>
        <v>1</v>
      </c>
      <c r="Q214" s="1">
        <f t="shared" si="49"/>
        <v>1</v>
      </c>
      <c r="R214" s="1">
        <f t="shared" si="50"/>
        <v>1</v>
      </c>
      <c r="S214" s="8"/>
      <c r="T214" s="8"/>
      <c r="U214" s="8"/>
      <c r="V214" s="8"/>
      <c r="X214" s="1">
        <f>INDEX(Distances!$C$4:$L$69,SUMIF(Results!$Z$4:$Z$69,Results!J214,Results!$AA$4:$AA$69),Results!K214)</f>
        <v>0.62</v>
      </c>
      <c r="AW214" s="6" t="s">
        <v>70</v>
      </c>
      <c r="AX214" s="1" t="s">
        <v>98</v>
      </c>
      <c r="AY214" s="4">
        <f t="shared" si="54"/>
        <v>0.4</v>
      </c>
    </row>
    <row r="215" spans="7:51" x14ac:dyDescent="0.45">
      <c r="G215" s="1" t="s">
        <v>8</v>
      </c>
      <c r="H215" s="1" t="s">
        <v>108</v>
      </c>
      <c r="I215" s="1">
        <v>14</v>
      </c>
      <c r="J215" s="1" t="s">
        <v>99</v>
      </c>
      <c r="K215" s="5">
        <v>6</v>
      </c>
      <c r="L215" s="5">
        <v>8</v>
      </c>
      <c r="M215" s="5">
        <v>9</v>
      </c>
      <c r="N215" s="1">
        <f>SUMIF(Distances!$B$4:$B$69,Results!J215,Distances!$M$4:$M$69)</f>
        <v>9</v>
      </c>
      <c r="O215" s="1">
        <f t="shared" si="47"/>
        <v>1</v>
      </c>
      <c r="P215" s="1">
        <f t="shared" si="48"/>
        <v>1</v>
      </c>
      <c r="Q215" s="1">
        <f t="shared" si="49"/>
        <v>0</v>
      </c>
      <c r="R215" s="1">
        <f t="shared" si="50"/>
        <v>0</v>
      </c>
      <c r="S215" s="8"/>
      <c r="T215" s="8"/>
      <c r="U215" s="8"/>
      <c r="V215" s="8"/>
      <c r="X215" s="1">
        <f>INDEX(Distances!$C$4:$L$69,SUMIF(Results!$Z$4:$Z$69,Results!J215,Results!$AA$4:$AA$69),Results!K215)</f>
        <v>0.17</v>
      </c>
      <c r="AW215" s="6" t="s">
        <v>70</v>
      </c>
      <c r="AX215" s="1" t="s">
        <v>99</v>
      </c>
      <c r="AY215" s="4">
        <f t="shared" si="54"/>
        <v>0.6</v>
      </c>
    </row>
    <row r="216" spans="7:51" x14ac:dyDescent="0.45">
      <c r="G216" s="1" t="s">
        <v>8</v>
      </c>
      <c r="H216" s="1" t="s">
        <v>108</v>
      </c>
      <c r="I216" s="1">
        <v>15</v>
      </c>
      <c r="J216" s="1" t="s">
        <v>100</v>
      </c>
      <c r="K216" s="5">
        <v>5</v>
      </c>
      <c r="L216" s="5">
        <v>7</v>
      </c>
      <c r="M216" s="5">
        <v>2</v>
      </c>
      <c r="N216" s="1">
        <f>SUMIF(Distances!$B$4:$B$69,Results!J216,Distances!$M$4:$M$69)</f>
        <v>2</v>
      </c>
      <c r="O216" s="1">
        <f t="shared" si="47"/>
        <v>1</v>
      </c>
      <c r="P216" s="1">
        <f t="shared" si="48"/>
        <v>1</v>
      </c>
      <c r="Q216" s="1">
        <f t="shared" si="49"/>
        <v>0</v>
      </c>
      <c r="R216" s="1">
        <f t="shared" si="50"/>
        <v>0</v>
      </c>
      <c r="S216" s="8"/>
      <c r="T216" s="8"/>
      <c r="U216" s="8"/>
      <c r="V216" s="8"/>
      <c r="X216" s="1">
        <f>INDEX(Distances!$C$4:$L$69,SUMIF(Results!$Z$4:$Z$69,Results!J216,Results!$AA$4:$AA$69),Results!K216)</f>
        <v>0.25</v>
      </c>
      <c r="AW216" s="6" t="s">
        <v>70</v>
      </c>
      <c r="AX216" s="1" t="s">
        <v>100</v>
      </c>
      <c r="AY216" s="4">
        <f t="shared" si="54"/>
        <v>0.6</v>
      </c>
    </row>
    <row r="217" spans="7:51" x14ac:dyDescent="0.45">
      <c r="G217" s="1" t="s">
        <v>8</v>
      </c>
      <c r="H217" s="1" t="s">
        <v>108</v>
      </c>
      <c r="I217" s="1">
        <v>16</v>
      </c>
      <c r="J217" s="1" t="s">
        <v>101</v>
      </c>
      <c r="K217" s="5">
        <v>3</v>
      </c>
      <c r="L217" s="5">
        <v>6</v>
      </c>
      <c r="M217" s="5">
        <v>8</v>
      </c>
      <c r="N217" s="1">
        <f>SUMIF(Distances!$B$4:$B$69,Results!J217,Distances!$M$4:$M$69)</f>
        <v>6</v>
      </c>
      <c r="O217" s="1">
        <f t="shared" si="47"/>
        <v>1</v>
      </c>
      <c r="P217" s="1">
        <f t="shared" si="48"/>
        <v>0</v>
      </c>
      <c r="Q217" s="1">
        <f t="shared" si="49"/>
        <v>1</v>
      </c>
      <c r="R217" s="1">
        <f t="shared" si="50"/>
        <v>0</v>
      </c>
      <c r="S217" s="8"/>
      <c r="T217" s="8"/>
      <c r="U217" s="8"/>
      <c r="V217" s="8"/>
      <c r="X217" s="1">
        <f>INDEX(Distances!$C$4:$L$69,SUMIF(Results!$Z$4:$Z$69,Results!J217,Results!$AA$4:$AA$69),Results!K217)</f>
        <v>0.67</v>
      </c>
      <c r="AW217" s="6" t="s">
        <v>70</v>
      </c>
      <c r="AX217" s="1" t="s">
        <v>101</v>
      </c>
      <c r="AY217" s="4">
        <f t="shared" si="54"/>
        <v>0.4</v>
      </c>
    </row>
    <row r="218" spans="7:51" x14ac:dyDescent="0.45">
      <c r="G218" s="1" t="s">
        <v>8</v>
      </c>
      <c r="H218" s="1" t="s">
        <v>108</v>
      </c>
      <c r="I218" s="1">
        <v>17</v>
      </c>
      <c r="J218" s="1" t="s">
        <v>102</v>
      </c>
      <c r="K218" s="5">
        <v>6</v>
      </c>
      <c r="L218" s="5">
        <v>9</v>
      </c>
      <c r="M218" s="5">
        <v>7</v>
      </c>
      <c r="N218" s="1">
        <f>SUMIF(Distances!$B$4:$B$69,Results!J218,Distances!$M$4:$M$69)</f>
        <v>6</v>
      </c>
      <c r="O218" s="1">
        <f t="shared" si="47"/>
        <v>0</v>
      </c>
      <c r="P218" s="1">
        <f t="shared" si="48"/>
        <v>1</v>
      </c>
      <c r="Q218" s="1">
        <f t="shared" si="49"/>
        <v>1</v>
      </c>
      <c r="R218" s="1">
        <f t="shared" si="50"/>
        <v>0</v>
      </c>
      <c r="S218" s="8"/>
      <c r="T218" s="8"/>
      <c r="U218" s="8"/>
      <c r="V218" s="8"/>
      <c r="X218" s="1">
        <f>INDEX(Distances!$C$4:$L$69,SUMIF(Results!$Z$4:$Z$69,Results!J218,Results!$AA$4:$AA$69),Results!K218)</f>
        <v>0</v>
      </c>
      <c r="AW218" s="6" t="s">
        <v>70</v>
      </c>
      <c r="AX218" s="1" t="s">
        <v>102</v>
      </c>
      <c r="AY218" s="4">
        <f t="shared" si="54"/>
        <v>0.4</v>
      </c>
    </row>
    <row r="219" spans="7:51" x14ac:dyDescent="0.45">
      <c r="G219" s="1" t="s">
        <v>8</v>
      </c>
      <c r="H219" s="1" t="s">
        <v>108</v>
      </c>
      <c r="I219" s="1">
        <v>18</v>
      </c>
      <c r="J219" s="1" t="s">
        <v>103</v>
      </c>
      <c r="K219" s="5">
        <v>5</v>
      </c>
      <c r="L219" s="5">
        <v>9</v>
      </c>
      <c r="M219" s="5">
        <v>10</v>
      </c>
      <c r="N219" s="1">
        <f>SUMIF(Distances!$B$4:$B$69,Results!J219,Distances!$M$4:$M$69)</f>
        <v>6</v>
      </c>
      <c r="O219" s="1">
        <f t="shared" si="47"/>
        <v>1</v>
      </c>
      <c r="P219" s="1">
        <f t="shared" si="48"/>
        <v>1</v>
      </c>
      <c r="Q219" s="1">
        <f t="shared" si="49"/>
        <v>1</v>
      </c>
      <c r="R219" s="1">
        <f t="shared" si="50"/>
        <v>1</v>
      </c>
      <c r="S219" s="8"/>
      <c r="T219" s="8"/>
      <c r="U219" s="8"/>
      <c r="V219" s="8"/>
      <c r="X219" s="1">
        <f>INDEX(Distances!$C$4:$L$69,SUMIF(Results!$Z$4:$Z$69,Results!J219,Results!$AA$4:$AA$69),Results!K219)</f>
        <v>0.47</v>
      </c>
      <c r="AW219" s="6" t="s">
        <v>70</v>
      </c>
      <c r="AX219" s="1" t="s">
        <v>103</v>
      </c>
      <c r="AY219" s="4">
        <f t="shared" si="54"/>
        <v>0.8</v>
      </c>
    </row>
    <row r="220" spans="7:51" x14ac:dyDescent="0.45">
      <c r="G220" s="1" t="s">
        <v>8</v>
      </c>
      <c r="H220" s="1" t="s">
        <v>108</v>
      </c>
      <c r="I220" s="1">
        <v>19</v>
      </c>
      <c r="J220" s="1" t="s">
        <v>104</v>
      </c>
      <c r="K220" s="5">
        <v>4</v>
      </c>
      <c r="L220" s="5">
        <v>8</v>
      </c>
      <c r="M220" s="5">
        <v>9</v>
      </c>
      <c r="N220" s="1">
        <f>SUMIF(Distances!$B$4:$B$69,Results!J220,Distances!$M$4:$M$69)</f>
        <v>7</v>
      </c>
      <c r="O220" s="1">
        <f t="shared" si="47"/>
        <v>1</v>
      </c>
      <c r="P220" s="1">
        <f t="shared" si="48"/>
        <v>1</v>
      </c>
      <c r="Q220" s="1">
        <f t="shared" si="49"/>
        <v>1</v>
      </c>
      <c r="R220" s="1">
        <f t="shared" si="50"/>
        <v>1</v>
      </c>
      <c r="S220" s="8"/>
      <c r="T220" s="8"/>
      <c r="U220" s="8"/>
      <c r="V220" s="8"/>
      <c r="X220" s="1">
        <f>INDEX(Distances!$C$4:$L$69,SUMIF(Results!$Z$4:$Z$69,Results!J220,Results!$AA$4:$AA$69),Results!K220)</f>
        <v>0.82</v>
      </c>
      <c r="AW220" s="6" t="s">
        <v>70</v>
      </c>
      <c r="AX220" s="1" t="s">
        <v>104</v>
      </c>
      <c r="AY220" s="4">
        <f t="shared" si="54"/>
        <v>0.8</v>
      </c>
    </row>
    <row r="221" spans="7:51" x14ac:dyDescent="0.45">
      <c r="G221" s="1" t="s">
        <v>8</v>
      </c>
      <c r="H221" s="1" t="s">
        <v>108</v>
      </c>
      <c r="I221" s="1">
        <v>20</v>
      </c>
      <c r="J221" s="1" t="s">
        <v>105</v>
      </c>
      <c r="K221" s="5">
        <v>2</v>
      </c>
      <c r="L221" s="5">
        <v>8</v>
      </c>
      <c r="M221" s="5">
        <v>9</v>
      </c>
      <c r="N221" s="1">
        <f>SUMIF(Distances!$B$4:$B$69,Results!J221,Distances!$M$4:$M$69)</f>
        <v>10</v>
      </c>
      <c r="O221" s="1">
        <f t="shared" si="47"/>
        <v>1</v>
      </c>
      <c r="P221" s="1">
        <f t="shared" si="48"/>
        <v>1</v>
      </c>
      <c r="Q221" s="1">
        <f t="shared" si="49"/>
        <v>1</v>
      </c>
      <c r="R221" s="1">
        <f t="shared" si="50"/>
        <v>1</v>
      </c>
      <c r="S221" s="8"/>
      <c r="T221" s="8"/>
      <c r="U221" s="8"/>
      <c r="V221" s="8"/>
      <c r="X221" s="1">
        <f>INDEX(Distances!$C$4:$L$69,SUMIF(Results!$Z$4:$Z$69,Results!J221,Results!$AA$4:$AA$69),Results!K221)</f>
        <v>0.33</v>
      </c>
      <c r="AW221" s="6" t="s">
        <v>70</v>
      </c>
      <c r="AX221" s="1" t="s">
        <v>105</v>
      </c>
      <c r="AY221" s="4">
        <f t="shared" si="54"/>
        <v>0.6</v>
      </c>
    </row>
    <row r="222" spans="7:51" x14ac:dyDescent="0.45">
      <c r="G222" s="1" t="s">
        <v>8</v>
      </c>
      <c r="H222" s="1" t="s">
        <v>108</v>
      </c>
      <c r="I222" s="1">
        <v>21</v>
      </c>
      <c r="J222" s="1" t="s">
        <v>106</v>
      </c>
      <c r="K222" s="5">
        <v>6</v>
      </c>
      <c r="L222" s="5">
        <v>7</v>
      </c>
      <c r="M222" s="5">
        <v>10</v>
      </c>
      <c r="N222" s="1">
        <f>SUMIF(Distances!$B$4:$B$69,Results!J222,Distances!$M$4:$M$69)</f>
        <v>8</v>
      </c>
      <c r="O222" s="1">
        <f t="shared" si="47"/>
        <v>1</v>
      </c>
      <c r="P222" s="1">
        <f t="shared" si="48"/>
        <v>1</v>
      </c>
      <c r="Q222" s="1">
        <f t="shared" si="49"/>
        <v>1</v>
      </c>
      <c r="R222" s="1">
        <f t="shared" si="50"/>
        <v>1</v>
      </c>
      <c r="S222" s="26" t="s">
        <v>80</v>
      </c>
      <c r="T222" s="26"/>
      <c r="U222" s="26"/>
      <c r="V222" s="26"/>
      <c r="X222" s="1">
        <f>INDEX(Distances!$C$4:$L$69,SUMIF(Results!$Z$4:$Z$69,Results!J222,Results!$AA$4:$AA$69),Results!K222)</f>
        <v>0.31</v>
      </c>
      <c r="AW222" s="6" t="s">
        <v>70</v>
      </c>
      <c r="AX222" s="1" t="s">
        <v>106</v>
      </c>
      <c r="AY222" s="4">
        <f t="shared" si="54"/>
        <v>0.7</v>
      </c>
    </row>
    <row r="223" spans="7:51" x14ac:dyDescent="0.45">
      <c r="G223" s="1" t="s">
        <v>8</v>
      </c>
      <c r="H223" s="1" t="s">
        <v>108</v>
      </c>
      <c r="I223" s="1">
        <v>22</v>
      </c>
      <c r="J223" s="1" t="s">
        <v>107</v>
      </c>
      <c r="K223" s="5">
        <v>7</v>
      </c>
      <c r="L223" s="5">
        <v>8</v>
      </c>
      <c r="M223" s="5">
        <v>10</v>
      </c>
      <c r="N223" s="1">
        <f>SUMIF(Distances!$B$4:$B$69,Results!J223,Distances!$M$4:$M$69)</f>
        <v>1</v>
      </c>
      <c r="O223" s="1">
        <f t="shared" si="47"/>
        <v>1</v>
      </c>
      <c r="P223" s="1">
        <f t="shared" si="48"/>
        <v>1</v>
      </c>
      <c r="Q223" s="1">
        <f t="shared" si="49"/>
        <v>1</v>
      </c>
      <c r="R223" s="1">
        <f t="shared" si="50"/>
        <v>1</v>
      </c>
      <c r="S223" s="9">
        <f>AVERAGE(O202:O223)</f>
        <v>0.90909090909090906</v>
      </c>
      <c r="T223" s="9">
        <f>AVERAGE(P202:P223)</f>
        <v>0.81818181818181823</v>
      </c>
      <c r="U223" s="9">
        <f t="shared" ref="U223" si="55">AVERAGE(Q202:Q223)</f>
        <v>0.86363636363636365</v>
      </c>
      <c r="V223" s="9">
        <f t="shared" ref="V223" si="56">AVERAGE(R202:R223)</f>
        <v>0.59090909090909094</v>
      </c>
      <c r="X223" s="1">
        <f>INDEX(Distances!$C$4:$L$69,SUMIF(Results!$Z$4:$Z$69,Results!J223,Results!$AA$4:$AA$69),Results!K223)</f>
        <v>0.53</v>
      </c>
      <c r="AW223" s="6" t="s">
        <v>70</v>
      </c>
      <c r="AX223" s="1" t="s">
        <v>107</v>
      </c>
      <c r="AY223" s="4">
        <f t="shared" si="54"/>
        <v>0.8</v>
      </c>
    </row>
    <row r="224" spans="7:51" x14ac:dyDescent="0.45">
      <c r="G224" s="1" t="s">
        <v>8</v>
      </c>
      <c r="H224" s="1" t="s">
        <v>3</v>
      </c>
      <c r="I224" s="1">
        <v>1</v>
      </c>
      <c r="J224" s="1" t="s">
        <v>13</v>
      </c>
      <c r="K224" s="5">
        <v>7</v>
      </c>
      <c r="L224" s="5">
        <v>8</v>
      </c>
      <c r="M224" s="5">
        <v>5</v>
      </c>
      <c r="N224" s="1">
        <f>SUMIF(Distances!$B$4:$B$69,Results!J224,Distances!$M$4:$M$69)</f>
        <v>10</v>
      </c>
      <c r="O224" s="1">
        <f t="shared" si="47"/>
        <v>1</v>
      </c>
      <c r="P224" s="1">
        <f t="shared" si="48"/>
        <v>1</v>
      </c>
      <c r="Q224" s="1">
        <f t="shared" si="49"/>
        <v>1</v>
      </c>
      <c r="R224" s="1">
        <f t="shared" si="50"/>
        <v>1</v>
      </c>
      <c r="S224" s="8"/>
      <c r="T224" s="8"/>
      <c r="U224" s="8"/>
      <c r="V224" s="8"/>
      <c r="X224" s="1">
        <f>INDEX(Distances!$C$4:$L$69,SUMIF(Results!$Z$4:$Z$69,Results!J224,Results!$AA$4:$AA$69),Results!K224)</f>
        <v>0.67</v>
      </c>
      <c r="AW224" s="6" t="s">
        <v>70</v>
      </c>
      <c r="AX224" s="1" t="s">
        <v>13</v>
      </c>
      <c r="AY224" s="4">
        <f t="shared" si="54"/>
        <v>0.7</v>
      </c>
    </row>
    <row r="225" spans="7:51" x14ac:dyDescent="0.45">
      <c r="G225" s="1" t="s">
        <v>8</v>
      </c>
      <c r="H225" s="1" t="s">
        <v>3</v>
      </c>
      <c r="I225" s="1">
        <v>2</v>
      </c>
      <c r="J225" s="1" t="s">
        <v>14</v>
      </c>
      <c r="K225" s="5">
        <v>2</v>
      </c>
      <c r="L225" s="5">
        <v>5</v>
      </c>
      <c r="M225" s="5">
        <v>8</v>
      </c>
      <c r="N225" s="1">
        <f>SUMIF(Distances!$B$4:$B$69,Results!J225,Distances!$M$4:$M$69)</f>
        <v>6</v>
      </c>
      <c r="O225" s="1">
        <f t="shared" si="47"/>
        <v>1</v>
      </c>
      <c r="P225" s="1">
        <f t="shared" si="48"/>
        <v>1</v>
      </c>
      <c r="Q225" s="1">
        <f t="shared" si="49"/>
        <v>1</v>
      </c>
      <c r="R225" s="1">
        <f t="shared" si="50"/>
        <v>1</v>
      </c>
      <c r="S225" s="8"/>
      <c r="T225" s="8"/>
      <c r="U225" s="8"/>
      <c r="V225" s="8"/>
      <c r="X225" s="1">
        <f>INDEX(Distances!$C$4:$L$69,SUMIF(Results!$Z$4:$Z$69,Results!J225,Results!$AA$4:$AA$69),Results!K225)</f>
        <v>0.38</v>
      </c>
      <c r="AW225" s="6" t="s">
        <v>70</v>
      </c>
      <c r="AX225" s="1" t="s">
        <v>14</v>
      </c>
      <c r="AY225" s="4">
        <f t="shared" si="54"/>
        <v>0.7</v>
      </c>
    </row>
    <row r="226" spans="7:51" x14ac:dyDescent="0.45">
      <c r="G226" s="1" t="s">
        <v>8</v>
      </c>
      <c r="H226" s="1" t="s">
        <v>3</v>
      </c>
      <c r="I226" s="1">
        <v>3</v>
      </c>
      <c r="J226" s="1" t="s">
        <v>15</v>
      </c>
      <c r="K226" s="5">
        <v>1</v>
      </c>
      <c r="L226" s="5">
        <v>3</v>
      </c>
      <c r="M226" s="5">
        <v>7</v>
      </c>
      <c r="N226" s="1">
        <f>SUMIF(Distances!$B$4:$B$69,Results!J226,Distances!$M$4:$M$69)</f>
        <v>7</v>
      </c>
      <c r="O226" s="1">
        <f t="shared" si="47"/>
        <v>1</v>
      </c>
      <c r="P226" s="1">
        <f t="shared" si="48"/>
        <v>1</v>
      </c>
      <c r="Q226" s="1">
        <f t="shared" si="49"/>
        <v>0</v>
      </c>
      <c r="R226" s="1">
        <f t="shared" si="50"/>
        <v>0</v>
      </c>
      <c r="S226" s="8"/>
      <c r="T226" s="8"/>
      <c r="U226" s="8"/>
      <c r="V226" s="8"/>
      <c r="X226" s="1">
        <f>INDEX(Distances!$C$4:$L$69,SUMIF(Results!$Z$4:$Z$69,Results!J226,Results!$AA$4:$AA$69),Results!K226)</f>
        <v>0.62</v>
      </c>
      <c r="AW226" s="6" t="s">
        <v>70</v>
      </c>
      <c r="AX226" s="1" t="s">
        <v>15</v>
      </c>
      <c r="AY226" s="4">
        <f t="shared" si="54"/>
        <v>0.7</v>
      </c>
    </row>
    <row r="227" spans="7:51" x14ac:dyDescent="0.45">
      <c r="G227" s="1" t="s">
        <v>8</v>
      </c>
      <c r="H227" s="1" t="s">
        <v>3</v>
      </c>
      <c r="I227" s="1">
        <v>4</v>
      </c>
      <c r="J227" s="1" t="s">
        <v>16</v>
      </c>
      <c r="K227" s="5">
        <v>9</v>
      </c>
      <c r="L227" s="5">
        <v>8</v>
      </c>
      <c r="M227" s="5">
        <v>10</v>
      </c>
      <c r="N227" s="1">
        <f>SUMIF(Distances!$B$4:$B$69,Results!J227,Distances!$M$4:$M$69)</f>
        <v>5</v>
      </c>
      <c r="O227" s="1">
        <f t="shared" si="47"/>
        <v>1</v>
      </c>
      <c r="P227" s="1">
        <f t="shared" si="48"/>
        <v>1</v>
      </c>
      <c r="Q227" s="1">
        <f t="shared" si="49"/>
        <v>1</v>
      </c>
      <c r="R227" s="1">
        <f t="shared" si="50"/>
        <v>1</v>
      </c>
      <c r="S227" s="8"/>
      <c r="T227" s="8"/>
      <c r="U227" s="8"/>
      <c r="V227" s="8"/>
      <c r="X227" s="1">
        <f>INDEX(Distances!$C$4:$L$69,SUMIF(Results!$Z$4:$Z$69,Results!J227,Results!$AA$4:$AA$69),Results!K227)</f>
        <v>0.27</v>
      </c>
      <c r="AW227" s="6" t="s">
        <v>70</v>
      </c>
      <c r="AX227" s="1" t="s">
        <v>16</v>
      </c>
      <c r="AY227" s="4">
        <f t="shared" si="54"/>
        <v>0.5</v>
      </c>
    </row>
    <row r="228" spans="7:51" x14ac:dyDescent="0.45">
      <c r="G228" s="1" t="s">
        <v>8</v>
      </c>
      <c r="H228" s="1" t="s">
        <v>3</v>
      </c>
      <c r="I228" s="1">
        <v>5</v>
      </c>
      <c r="J228" s="1" t="s">
        <v>17</v>
      </c>
      <c r="K228" s="5">
        <v>4</v>
      </c>
      <c r="L228" s="5">
        <v>5</v>
      </c>
      <c r="M228" s="5">
        <v>6</v>
      </c>
      <c r="N228" s="1">
        <f>SUMIF(Distances!$B$4:$B$69,Results!J228,Distances!$M$4:$M$69)</f>
        <v>10</v>
      </c>
      <c r="O228" s="1">
        <f t="shared" si="47"/>
        <v>1</v>
      </c>
      <c r="P228" s="1">
        <f t="shared" si="48"/>
        <v>1</v>
      </c>
      <c r="Q228" s="1">
        <f t="shared" si="49"/>
        <v>1</v>
      </c>
      <c r="R228" s="1">
        <f t="shared" si="50"/>
        <v>1</v>
      </c>
      <c r="S228" s="8"/>
      <c r="T228" s="8"/>
      <c r="U228" s="8"/>
      <c r="V228" s="8"/>
      <c r="X228" s="1">
        <f>INDEX(Distances!$C$4:$L$69,SUMIF(Results!$Z$4:$Z$69,Results!J228,Results!$AA$4:$AA$69),Results!K228)</f>
        <v>0.87</v>
      </c>
      <c r="AW228" s="6" t="s">
        <v>70</v>
      </c>
      <c r="AX228" s="1" t="s">
        <v>17</v>
      </c>
      <c r="AY228" s="4">
        <f t="shared" si="54"/>
        <v>0.8</v>
      </c>
    </row>
    <row r="229" spans="7:51" x14ac:dyDescent="0.45">
      <c r="G229" s="1" t="s">
        <v>8</v>
      </c>
      <c r="H229" s="1" t="s">
        <v>3</v>
      </c>
      <c r="I229" s="1">
        <v>6</v>
      </c>
      <c r="J229" s="1" t="s">
        <v>18</v>
      </c>
      <c r="K229" s="5">
        <v>6</v>
      </c>
      <c r="L229" s="5">
        <v>4</v>
      </c>
      <c r="M229" s="5">
        <v>2</v>
      </c>
      <c r="N229" s="1">
        <f>SUMIF(Distances!$B$4:$B$69,Results!J229,Distances!$M$4:$M$69)</f>
        <v>10</v>
      </c>
      <c r="O229" s="1">
        <f t="shared" si="47"/>
        <v>1</v>
      </c>
      <c r="P229" s="1">
        <f t="shared" si="48"/>
        <v>1</v>
      </c>
      <c r="Q229" s="1">
        <f t="shared" si="49"/>
        <v>1</v>
      </c>
      <c r="R229" s="1">
        <f t="shared" si="50"/>
        <v>1</v>
      </c>
      <c r="S229" s="8"/>
      <c r="T229" s="8"/>
      <c r="U229" s="8"/>
      <c r="V229" s="8"/>
      <c r="X229" s="1">
        <f>INDEX(Distances!$C$4:$L$69,SUMIF(Results!$Z$4:$Z$69,Results!J229,Results!$AA$4:$AA$69),Results!K229)</f>
        <v>0.69</v>
      </c>
      <c r="AW229" s="6" t="s">
        <v>70</v>
      </c>
      <c r="AX229" s="1" t="s">
        <v>18</v>
      </c>
      <c r="AY229" s="4">
        <f t="shared" si="54"/>
        <v>0.9</v>
      </c>
    </row>
    <row r="230" spans="7:51" x14ac:dyDescent="0.45">
      <c r="G230" s="1" t="s">
        <v>8</v>
      </c>
      <c r="H230" s="1" t="s">
        <v>3</v>
      </c>
      <c r="I230" s="1">
        <v>7</v>
      </c>
      <c r="J230" s="1" t="s">
        <v>19</v>
      </c>
      <c r="K230" s="5">
        <v>8</v>
      </c>
      <c r="L230" s="5">
        <v>9</v>
      </c>
      <c r="M230" s="5">
        <v>7</v>
      </c>
      <c r="N230" s="1">
        <f>SUMIF(Distances!$B$4:$B$69,Results!J230,Distances!$M$4:$M$69)</f>
        <v>8</v>
      </c>
      <c r="O230" s="1">
        <f t="shared" si="47"/>
        <v>0</v>
      </c>
      <c r="P230" s="1">
        <f t="shared" si="48"/>
        <v>1</v>
      </c>
      <c r="Q230" s="1">
        <f t="shared" si="49"/>
        <v>1</v>
      </c>
      <c r="R230" s="1">
        <f t="shared" si="50"/>
        <v>0</v>
      </c>
      <c r="S230" s="8"/>
      <c r="T230" s="8"/>
      <c r="U230" s="8"/>
      <c r="V230" s="8"/>
      <c r="X230" s="1">
        <f>INDEX(Distances!$C$4:$L$69,SUMIF(Results!$Z$4:$Z$69,Results!J230,Results!$AA$4:$AA$69),Results!K230)</f>
        <v>0</v>
      </c>
      <c r="AW230" s="6" t="s">
        <v>70</v>
      </c>
      <c r="AX230" s="1" t="s">
        <v>19</v>
      </c>
      <c r="AY230" s="4">
        <f t="shared" si="54"/>
        <v>0.3</v>
      </c>
    </row>
    <row r="231" spans="7:51" x14ac:dyDescent="0.45">
      <c r="G231" s="1" t="s">
        <v>8</v>
      </c>
      <c r="H231" s="1" t="s">
        <v>3</v>
      </c>
      <c r="I231" s="1">
        <v>8</v>
      </c>
      <c r="J231" s="1" t="s">
        <v>20</v>
      </c>
      <c r="K231" s="5">
        <v>10</v>
      </c>
      <c r="L231" s="5">
        <v>8</v>
      </c>
      <c r="M231" s="5">
        <v>4</v>
      </c>
      <c r="N231" s="1">
        <f>SUMIF(Distances!$B$4:$B$69,Results!J231,Distances!$M$4:$M$69)</f>
        <v>3</v>
      </c>
      <c r="O231" s="1">
        <f t="shared" si="47"/>
        <v>1</v>
      </c>
      <c r="P231" s="1">
        <f t="shared" si="48"/>
        <v>1</v>
      </c>
      <c r="Q231" s="1">
        <f t="shared" si="49"/>
        <v>1</v>
      </c>
      <c r="R231" s="1">
        <f t="shared" si="50"/>
        <v>1</v>
      </c>
      <c r="S231" s="8"/>
      <c r="T231" s="8"/>
      <c r="U231" s="8"/>
      <c r="V231" s="8"/>
      <c r="X231" s="1">
        <f>INDEX(Distances!$C$4:$L$69,SUMIF(Results!$Z$4:$Z$69,Results!J231,Results!$AA$4:$AA$69),Results!K231)</f>
        <v>0.47</v>
      </c>
      <c r="AW231" s="6" t="s">
        <v>70</v>
      </c>
      <c r="AX231" s="1" t="s">
        <v>20</v>
      </c>
      <c r="AY231" s="4">
        <f t="shared" si="54"/>
        <v>0.7</v>
      </c>
    </row>
    <row r="232" spans="7:51" x14ac:dyDescent="0.45">
      <c r="G232" s="1" t="s">
        <v>8</v>
      </c>
      <c r="H232" s="1" t="s">
        <v>3</v>
      </c>
      <c r="I232" s="1">
        <v>9</v>
      </c>
      <c r="J232" s="1" t="s">
        <v>21</v>
      </c>
      <c r="K232" s="5">
        <v>5</v>
      </c>
      <c r="L232" s="5">
        <v>7</v>
      </c>
      <c r="M232" s="5">
        <v>1</v>
      </c>
      <c r="N232" s="1">
        <f>SUMIF(Distances!$B$4:$B$69,Results!J232,Distances!$M$4:$M$69)</f>
        <v>5</v>
      </c>
      <c r="O232" s="1">
        <f t="shared" si="47"/>
        <v>0</v>
      </c>
      <c r="P232" s="1">
        <f t="shared" si="48"/>
        <v>1</v>
      </c>
      <c r="Q232" s="1">
        <f t="shared" si="49"/>
        <v>1</v>
      </c>
      <c r="R232" s="1">
        <f t="shared" si="50"/>
        <v>0</v>
      </c>
      <c r="S232" s="8"/>
      <c r="T232" s="8"/>
      <c r="U232" s="8"/>
      <c r="V232" s="8"/>
      <c r="X232" s="1">
        <f>INDEX(Distances!$C$4:$L$69,SUMIF(Results!$Z$4:$Z$69,Results!J232,Results!$AA$4:$AA$69),Results!K232)</f>
        <v>0</v>
      </c>
      <c r="AW232" s="6" t="s">
        <v>70</v>
      </c>
      <c r="AX232" s="1" t="s">
        <v>21</v>
      </c>
      <c r="AY232" s="4">
        <f t="shared" si="54"/>
        <v>0.5</v>
      </c>
    </row>
    <row r="233" spans="7:51" x14ac:dyDescent="0.45">
      <c r="G233" s="1" t="s">
        <v>8</v>
      </c>
      <c r="H233" s="1" t="s">
        <v>3</v>
      </c>
      <c r="I233" s="1">
        <v>10</v>
      </c>
      <c r="J233" s="1" t="s">
        <v>22</v>
      </c>
      <c r="K233" s="5">
        <v>1</v>
      </c>
      <c r="L233" s="5">
        <v>2</v>
      </c>
      <c r="M233" s="5">
        <v>4</v>
      </c>
      <c r="N233" s="1">
        <f>SUMIF(Distances!$B$4:$B$69,Results!J233,Distances!$M$4:$M$69)</f>
        <v>10</v>
      </c>
      <c r="O233" s="1">
        <f t="shared" si="47"/>
        <v>1</v>
      </c>
      <c r="P233" s="1">
        <f t="shared" si="48"/>
        <v>1</v>
      </c>
      <c r="Q233" s="1">
        <f t="shared" si="49"/>
        <v>1</v>
      </c>
      <c r="R233" s="1">
        <f t="shared" si="50"/>
        <v>1</v>
      </c>
      <c r="S233" s="8"/>
      <c r="T233" s="8"/>
      <c r="U233" s="8"/>
      <c r="V233" s="8"/>
      <c r="X233" s="1">
        <f>INDEX(Distances!$C$4:$L$69,SUMIF(Results!$Z$4:$Z$69,Results!J233,Results!$AA$4:$AA$69),Results!K233)</f>
        <v>0.17</v>
      </c>
      <c r="AW233" s="6" t="s">
        <v>70</v>
      </c>
      <c r="AX233" s="1" t="s">
        <v>22</v>
      </c>
      <c r="AY233" s="4">
        <f t="shared" si="54"/>
        <v>0.6</v>
      </c>
    </row>
    <row r="234" spans="7:51" x14ac:dyDescent="0.45">
      <c r="G234" s="1" t="s">
        <v>8</v>
      </c>
      <c r="H234" s="1" t="s">
        <v>3</v>
      </c>
      <c r="I234" s="1">
        <v>11</v>
      </c>
      <c r="J234" s="1" t="s">
        <v>23</v>
      </c>
      <c r="K234" s="5">
        <v>2</v>
      </c>
      <c r="L234" s="5">
        <v>5</v>
      </c>
      <c r="M234" s="5">
        <v>7</v>
      </c>
      <c r="N234" s="1">
        <f>SUMIF(Distances!$B$4:$B$69,Results!J234,Distances!$M$4:$M$69)</f>
        <v>10</v>
      </c>
      <c r="O234" s="1">
        <f t="shared" si="47"/>
        <v>1</v>
      </c>
      <c r="P234" s="1">
        <f t="shared" si="48"/>
        <v>1</v>
      </c>
      <c r="Q234" s="1">
        <f t="shared" si="49"/>
        <v>1</v>
      </c>
      <c r="R234" s="1">
        <f t="shared" si="50"/>
        <v>1</v>
      </c>
      <c r="S234" s="8"/>
      <c r="T234" s="8"/>
      <c r="U234" s="8"/>
      <c r="V234" s="8"/>
      <c r="X234" s="1">
        <f>INDEX(Distances!$C$4:$L$69,SUMIF(Results!$Z$4:$Z$69,Results!J234,Results!$AA$4:$AA$69),Results!K234)</f>
        <v>0.69</v>
      </c>
      <c r="AW234" s="6" t="s">
        <v>70</v>
      </c>
      <c r="AX234" s="1" t="s">
        <v>23</v>
      </c>
      <c r="AY234" s="4">
        <f t="shared" si="54"/>
        <v>0.6</v>
      </c>
    </row>
    <row r="235" spans="7:51" x14ac:dyDescent="0.45">
      <c r="G235" s="1" t="s">
        <v>8</v>
      </c>
      <c r="H235" s="1" t="s">
        <v>3</v>
      </c>
      <c r="I235" s="1">
        <v>12</v>
      </c>
      <c r="J235" s="1" t="s">
        <v>24</v>
      </c>
      <c r="K235" s="5">
        <v>6</v>
      </c>
      <c r="L235" s="5">
        <v>7</v>
      </c>
      <c r="M235" s="5">
        <v>8</v>
      </c>
      <c r="N235" s="1">
        <f>SUMIF(Distances!$B$4:$B$69,Results!J235,Distances!$M$4:$M$69)</f>
        <v>9</v>
      </c>
      <c r="O235" s="1">
        <f t="shared" si="47"/>
        <v>1</v>
      </c>
      <c r="P235" s="1">
        <f t="shared" si="48"/>
        <v>1</v>
      </c>
      <c r="Q235" s="1">
        <f t="shared" si="49"/>
        <v>1</v>
      </c>
      <c r="R235" s="1">
        <f t="shared" si="50"/>
        <v>1</v>
      </c>
      <c r="S235" s="8"/>
      <c r="T235" s="8"/>
      <c r="U235" s="8"/>
      <c r="V235" s="8"/>
      <c r="X235" s="1">
        <f>INDEX(Distances!$C$4:$L$69,SUMIF(Results!$Z$4:$Z$69,Results!J235,Results!$AA$4:$AA$69),Results!K235)</f>
        <v>0.65</v>
      </c>
      <c r="AW235" s="6" t="s">
        <v>70</v>
      </c>
      <c r="AX235" s="1" t="s">
        <v>24</v>
      </c>
      <c r="AY235" s="4">
        <f t="shared" si="54"/>
        <v>0.9</v>
      </c>
    </row>
    <row r="236" spans="7:51" x14ac:dyDescent="0.45">
      <c r="G236" s="1" t="s">
        <v>8</v>
      </c>
      <c r="H236" s="1" t="s">
        <v>3</v>
      </c>
      <c r="I236" s="1">
        <v>13</v>
      </c>
      <c r="J236" s="1" t="s">
        <v>25</v>
      </c>
      <c r="K236" s="5">
        <v>9</v>
      </c>
      <c r="L236" s="5">
        <v>8</v>
      </c>
      <c r="M236" s="5">
        <v>10</v>
      </c>
      <c r="N236" s="1">
        <f>SUMIF(Distances!$B$4:$B$69,Results!J236,Distances!$M$4:$M$69)</f>
        <v>7</v>
      </c>
      <c r="O236" s="1">
        <f t="shared" si="47"/>
        <v>1</v>
      </c>
      <c r="P236" s="1">
        <f t="shared" si="48"/>
        <v>1</v>
      </c>
      <c r="Q236" s="1">
        <f t="shared" si="49"/>
        <v>1</v>
      </c>
      <c r="R236" s="1">
        <f t="shared" si="50"/>
        <v>1</v>
      </c>
      <c r="S236" s="8"/>
      <c r="T236" s="8"/>
      <c r="U236" s="8"/>
      <c r="V236" s="8"/>
      <c r="X236" s="1">
        <f>INDEX(Distances!$C$4:$L$69,SUMIF(Results!$Z$4:$Z$69,Results!J236,Results!$AA$4:$AA$69),Results!K236)</f>
        <v>0.56999999999999995</v>
      </c>
      <c r="AW236" s="6" t="s">
        <v>70</v>
      </c>
      <c r="AX236" s="1" t="s">
        <v>25</v>
      </c>
      <c r="AY236" s="4">
        <f t="shared" si="54"/>
        <v>0.8</v>
      </c>
    </row>
    <row r="237" spans="7:51" x14ac:dyDescent="0.45">
      <c r="G237" s="1" t="s">
        <v>8</v>
      </c>
      <c r="H237" s="1" t="s">
        <v>3</v>
      </c>
      <c r="I237" s="1">
        <v>14</v>
      </c>
      <c r="J237" s="1" t="s">
        <v>26</v>
      </c>
      <c r="K237" s="5">
        <v>3</v>
      </c>
      <c r="L237" s="5">
        <v>6</v>
      </c>
      <c r="M237" s="5">
        <v>10</v>
      </c>
      <c r="N237" s="1">
        <f>SUMIF(Distances!$B$4:$B$69,Results!J237,Distances!$M$4:$M$69)</f>
        <v>4</v>
      </c>
      <c r="O237" s="1">
        <f t="shared" si="47"/>
        <v>1</v>
      </c>
      <c r="P237" s="1">
        <f t="shared" si="48"/>
        <v>1</v>
      </c>
      <c r="Q237" s="1">
        <f t="shared" si="49"/>
        <v>1</v>
      </c>
      <c r="R237" s="1">
        <f t="shared" si="50"/>
        <v>1</v>
      </c>
      <c r="S237" s="8"/>
      <c r="T237" s="8"/>
      <c r="U237" s="8"/>
      <c r="V237" s="8"/>
      <c r="X237" s="1">
        <f>INDEX(Distances!$C$4:$L$69,SUMIF(Results!$Z$4:$Z$69,Results!J237,Results!$AA$4:$AA$69),Results!K237)</f>
        <v>0.25</v>
      </c>
      <c r="AW237" s="6" t="s">
        <v>70</v>
      </c>
      <c r="AX237" s="1" t="s">
        <v>26</v>
      </c>
      <c r="AY237" s="4">
        <f t="shared" si="54"/>
        <v>0.7</v>
      </c>
    </row>
    <row r="238" spans="7:51" x14ac:dyDescent="0.45">
      <c r="G238" s="1" t="s">
        <v>8</v>
      </c>
      <c r="H238" s="1" t="s">
        <v>3</v>
      </c>
      <c r="I238" s="1">
        <v>15</v>
      </c>
      <c r="J238" s="1" t="s">
        <v>27</v>
      </c>
      <c r="K238" s="5">
        <v>3</v>
      </c>
      <c r="L238" s="5">
        <v>6</v>
      </c>
      <c r="M238" s="5">
        <v>5</v>
      </c>
      <c r="N238" s="1">
        <f>SUMIF(Distances!$B$4:$B$69,Results!J238,Distances!$M$4:$M$69)</f>
        <v>6</v>
      </c>
      <c r="O238" s="1">
        <f t="shared" si="47"/>
        <v>1</v>
      </c>
      <c r="P238" s="1">
        <f t="shared" si="48"/>
        <v>0</v>
      </c>
      <c r="Q238" s="1">
        <f t="shared" si="49"/>
        <v>1</v>
      </c>
      <c r="R238" s="1">
        <f t="shared" si="50"/>
        <v>0</v>
      </c>
      <c r="S238" s="8"/>
      <c r="T238" s="8"/>
      <c r="U238" s="8"/>
      <c r="V238" s="8"/>
      <c r="X238" s="1">
        <f>INDEX(Distances!$C$4:$L$69,SUMIF(Results!$Z$4:$Z$69,Results!J238,Results!$AA$4:$AA$69),Results!K238)</f>
        <v>0.42</v>
      </c>
      <c r="AW238" s="6" t="s">
        <v>70</v>
      </c>
      <c r="AX238" s="1" t="s">
        <v>27</v>
      </c>
      <c r="AY238" s="4">
        <f t="shared" si="54"/>
        <v>0.6</v>
      </c>
    </row>
    <row r="239" spans="7:51" x14ac:dyDescent="0.45">
      <c r="G239" s="1" t="s">
        <v>8</v>
      </c>
      <c r="H239" s="1" t="s">
        <v>3</v>
      </c>
      <c r="I239" s="1">
        <v>16</v>
      </c>
      <c r="J239" s="1" t="s">
        <v>28</v>
      </c>
      <c r="K239" s="5">
        <v>3</v>
      </c>
      <c r="L239" s="5">
        <v>6</v>
      </c>
      <c r="M239" s="5">
        <v>10</v>
      </c>
      <c r="N239" s="1">
        <f>SUMIF(Distances!$B$4:$B$69,Results!J239,Distances!$M$4:$M$69)</f>
        <v>10</v>
      </c>
      <c r="O239" s="1">
        <f t="shared" si="47"/>
        <v>1</v>
      </c>
      <c r="P239" s="1">
        <f t="shared" si="48"/>
        <v>1</v>
      </c>
      <c r="Q239" s="1">
        <f t="shared" si="49"/>
        <v>0</v>
      </c>
      <c r="R239" s="1">
        <f t="shared" si="50"/>
        <v>0</v>
      </c>
      <c r="S239" s="8"/>
      <c r="T239" s="8"/>
      <c r="U239" s="8"/>
      <c r="V239" s="8"/>
      <c r="X239" s="1">
        <f>INDEX(Distances!$C$4:$L$69,SUMIF(Results!$Z$4:$Z$69,Results!J239,Results!$AA$4:$AA$69),Results!K239)</f>
        <v>0.47</v>
      </c>
      <c r="AW239" s="6" t="s">
        <v>70</v>
      </c>
      <c r="AX239" s="1" t="s">
        <v>28</v>
      </c>
      <c r="AY239" s="4">
        <f t="shared" si="54"/>
        <v>0.4</v>
      </c>
    </row>
    <row r="240" spans="7:51" x14ac:dyDescent="0.45">
      <c r="G240" s="1" t="s">
        <v>8</v>
      </c>
      <c r="H240" s="1" t="s">
        <v>3</v>
      </c>
      <c r="I240" s="1">
        <v>17</v>
      </c>
      <c r="J240" s="1" t="s">
        <v>29</v>
      </c>
      <c r="K240" s="5">
        <v>1</v>
      </c>
      <c r="L240" s="5">
        <v>4</v>
      </c>
      <c r="M240" s="5">
        <v>7</v>
      </c>
      <c r="N240" s="1">
        <f>SUMIF(Distances!$B$4:$B$69,Results!J240,Distances!$M$4:$M$69)</f>
        <v>6</v>
      </c>
      <c r="O240" s="1">
        <f t="shared" si="47"/>
        <v>1</v>
      </c>
      <c r="P240" s="1">
        <f t="shared" si="48"/>
        <v>1</v>
      </c>
      <c r="Q240" s="1">
        <f t="shared" si="49"/>
        <v>1</v>
      </c>
      <c r="R240" s="1">
        <f t="shared" si="50"/>
        <v>1</v>
      </c>
      <c r="S240" s="8"/>
      <c r="T240" s="8"/>
      <c r="U240" s="8"/>
      <c r="V240" s="8"/>
      <c r="X240" s="1">
        <f>INDEX(Distances!$C$4:$L$69,SUMIF(Results!$Z$4:$Z$69,Results!J240,Results!$AA$4:$AA$69),Results!K240)</f>
        <v>0.09</v>
      </c>
      <c r="AW240" s="6" t="s">
        <v>70</v>
      </c>
      <c r="AX240" s="1" t="s">
        <v>29</v>
      </c>
      <c r="AY240" s="4">
        <f t="shared" si="54"/>
        <v>0.6</v>
      </c>
    </row>
    <row r="241" spans="7:51" x14ac:dyDescent="0.45">
      <c r="G241" s="1" t="s">
        <v>8</v>
      </c>
      <c r="H241" s="1" t="s">
        <v>3</v>
      </c>
      <c r="I241" s="1">
        <v>18</v>
      </c>
      <c r="J241" s="1" t="s">
        <v>30</v>
      </c>
      <c r="K241" s="5">
        <v>1</v>
      </c>
      <c r="L241" s="5">
        <v>4</v>
      </c>
      <c r="M241" s="5">
        <v>8</v>
      </c>
      <c r="N241" s="1">
        <f>SUMIF(Distances!$B$4:$B$69,Results!J241,Distances!$M$4:$M$69)</f>
        <v>10</v>
      </c>
      <c r="O241" s="1">
        <f t="shared" si="47"/>
        <v>1</v>
      </c>
      <c r="P241" s="1">
        <f t="shared" si="48"/>
        <v>1</v>
      </c>
      <c r="Q241" s="1">
        <f t="shared" si="49"/>
        <v>1</v>
      </c>
      <c r="R241" s="1">
        <f t="shared" si="50"/>
        <v>1</v>
      </c>
      <c r="S241" s="8"/>
      <c r="T241" s="8"/>
      <c r="U241" s="8"/>
      <c r="V241" s="8"/>
      <c r="X241" s="1">
        <f>INDEX(Distances!$C$4:$L$69,SUMIF(Results!$Z$4:$Z$69,Results!J241,Results!$AA$4:$AA$69),Results!K241)</f>
        <v>0.36</v>
      </c>
      <c r="AW241" s="6" t="s">
        <v>70</v>
      </c>
      <c r="AX241" s="1" t="s">
        <v>30</v>
      </c>
      <c r="AY241" s="4">
        <f t="shared" si="54"/>
        <v>0.7</v>
      </c>
    </row>
    <row r="242" spans="7:51" x14ac:dyDescent="0.45">
      <c r="G242" s="1" t="s">
        <v>8</v>
      </c>
      <c r="H242" s="1" t="s">
        <v>3</v>
      </c>
      <c r="I242" s="1">
        <v>19</v>
      </c>
      <c r="J242" s="1" t="s">
        <v>31</v>
      </c>
      <c r="K242" s="5">
        <v>2</v>
      </c>
      <c r="L242" s="5">
        <v>10</v>
      </c>
      <c r="M242" s="5">
        <v>7</v>
      </c>
      <c r="N242" s="1">
        <f>SUMIF(Distances!$B$4:$B$69,Results!J242,Distances!$M$4:$M$69)</f>
        <v>8</v>
      </c>
      <c r="O242" s="1">
        <f t="shared" si="47"/>
        <v>1</v>
      </c>
      <c r="P242" s="1">
        <f t="shared" si="48"/>
        <v>1</v>
      </c>
      <c r="Q242" s="1">
        <f t="shared" si="49"/>
        <v>1</v>
      </c>
      <c r="R242" s="1">
        <f t="shared" si="50"/>
        <v>1</v>
      </c>
      <c r="S242" s="8"/>
      <c r="T242" s="8"/>
      <c r="U242" s="8"/>
      <c r="V242" s="8"/>
      <c r="X242" s="1">
        <f>INDEX(Distances!$C$4:$L$69,SUMIF(Results!$Z$4:$Z$69,Results!J242,Results!$AA$4:$AA$69),Results!K242)</f>
        <v>0.62</v>
      </c>
      <c r="AW242" s="6" t="s">
        <v>70</v>
      </c>
      <c r="AX242" s="1" t="s">
        <v>31</v>
      </c>
      <c r="AY242" s="4">
        <f t="shared" si="54"/>
        <v>0.8</v>
      </c>
    </row>
    <row r="243" spans="7:51" x14ac:dyDescent="0.45">
      <c r="G243" s="1" t="s">
        <v>8</v>
      </c>
      <c r="H243" s="1" t="s">
        <v>3</v>
      </c>
      <c r="I243" s="1">
        <v>20</v>
      </c>
      <c r="J243" s="1" t="s">
        <v>32</v>
      </c>
      <c r="K243" s="5">
        <v>5</v>
      </c>
      <c r="L243" s="5">
        <v>9</v>
      </c>
      <c r="M243" s="5">
        <v>2</v>
      </c>
      <c r="N243" s="1">
        <f>SUMIF(Distances!$B$4:$B$69,Results!J243,Distances!$M$4:$M$69)</f>
        <v>6</v>
      </c>
      <c r="O243" s="1">
        <f t="shared" si="47"/>
        <v>1</v>
      </c>
      <c r="P243" s="1">
        <f t="shared" si="48"/>
        <v>1</v>
      </c>
      <c r="Q243" s="1">
        <f t="shared" si="49"/>
        <v>1</v>
      </c>
      <c r="R243" s="1">
        <f t="shared" si="50"/>
        <v>1</v>
      </c>
      <c r="S243" s="8"/>
      <c r="T243" s="8"/>
      <c r="U243" s="8"/>
      <c r="V243" s="8"/>
      <c r="X243" s="1">
        <f>INDEX(Distances!$C$4:$L$69,SUMIF(Results!$Z$4:$Z$69,Results!J243,Results!$AA$4:$AA$69),Results!K243)</f>
        <v>0.57999999999999996</v>
      </c>
      <c r="AW243" s="6" t="s">
        <v>70</v>
      </c>
      <c r="AX243" s="1" t="s">
        <v>32</v>
      </c>
      <c r="AY243" s="4">
        <f t="shared" si="54"/>
        <v>0.7</v>
      </c>
    </row>
    <row r="244" spans="7:51" x14ac:dyDescent="0.45">
      <c r="G244" s="1" t="s">
        <v>8</v>
      </c>
      <c r="H244" s="1" t="s">
        <v>3</v>
      </c>
      <c r="I244" s="1">
        <v>21</v>
      </c>
      <c r="J244" s="1" t="s">
        <v>33</v>
      </c>
      <c r="K244" s="5">
        <v>4</v>
      </c>
      <c r="L244" s="5">
        <v>10</v>
      </c>
      <c r="M244" s="5">
        <v>5</v>
      </c>
      <c r="N244" s="1">
        <f>SUMIF(Distances!$B$4:$B$69,Results!J244,Distances!$M$4:$M$69)</f>
        <v>9</v>
      </c>
      <c r="O244" s="1">
        <f t="shared" si="47"/>
        <v>1</v>
      </c>
      <c r="P244" s="1">
        <f t="shared" si="48"/>
        <v>1</v>
      </c>
      <c r="Q244" s="1">
        <f t="shared" si="49"/>
        <v>1</v>
      </c>
      <c r="R244" s="1">
        <f t="shared" si="50"/>
        <v>1</v>
      </c>
      <c r="S244" s="26" t="s">
        <v>80</v>
      </c>
      <c r="T244" s="26"/>
      <c r="U244" s="26"/>
      <c r="V244" s="26"/>
      <c r="X244" s="1">
        <f>INDEX(Distances!$C$4:$L$69,SUMIF(Results!$Z$4:$Z$69,Results!J244,Results!$AA$4:$AA$69),Results!K244)</f>
        <v>0.45</v>
      </c>
      <c r="AW244" s="6" t="s">
        <v>70</v>
      </c>
      <c r="AX244" s="1" t="s">
        <v>33</v>
      </c>
      <c r="AY244" s="4">
        <f t="shared" si="54"/>
        <v>0.5</v>
      </c>
    </row>
    <row r="245" spans="7:51" x14ac:dyDescent="0.45">
      <c r="G245" s="1" t="s">
        <v>8</v>
      </c>
      <c r="H245" s="1" t="s">
        <v>3</v>
      </c>
      <c r="I245" s="1">
        <v>22</v>
      </c>
      <c r="J245" s="1" t="s">
        <v>34</v>
      </c>
      <c r="K245" s="5">
        <v>2</v>
      </c>
      <c r="L245" s="5">
        <v>7</v>
      </c>
      <c r="M245" s="5">
        <v>8</v>
      </c>
      <c r="N245" s="1">
        <f>SUMIF(Distances!$B$4:$B$69,Results!J245,Distances!$M$4:$M$69)</f>
        <v>5</v>
      </c>
      <c r="O245" s="1">
        <f t="shared" si="47"/>
        <v>1</v>
      </c>
      <c r="P245" s="1">
        <f t="shared" si="48"/>
        <v>1</v>
      </c>
      <c r="Q245" s="1">
        <f t="shared" si="49"/>
        <v>1</v>
      </c>
      <c r="R245" s="1">
        <f t="shared" si="50"/>
        <v>1</v>
      </c>
      <c r="S245" s="9">
        <f>AVERAGE(O224:O245)</f>
        <v>0.90909090909090906</v>
      </c>
      <c r="T245" s="9">
        <f>AVERAGE(P224:P245)</f>
        <v>0.95454545454545459</v>
      </c>
      <c r="U245" s="9">
        <f t="shared" ref="U245" si="57">AVERAGE(Q224:Q245)</f>
        <v>0.90909090909090906</v>
      </c>
      <c r="V245" s="9">
        <f t="shared" ref="V245" si="58">AVERAGE(R224:R245)</f>
        <v>0.77272727272727271</v>
      </c>
      <c r="X245" s="1">
        <f>INDEX(Distances!$C$4:$L$69,SUMIF(Results!$Z$4:$Z$69,Results!J245,Results!$AA$4:$AA$69),Results!K245)</f>
        <v>0.08</v>
      </c>
      <c r="AW245" s="6" t="s">
        <v>70</v>
      </c>
      <c r="AX245" s="1" t="s">
        <v>34</v>
      </c>
      <c r="AY245" s="4">
        <f t="shared" si="54"/>
        <v>0.7</v>
      </c>
    </row>
    <row r="246" spans="7:51" x14ac:dyDescent="0.45">
      <c r="G246" s="1" t="s">
        <v>8</v>
      </c>
      <c r="H246" s="1" t="s">
        <v>5</v>
      </c>
      <c r="I246" s="1">
        <v>1</v>
      </c>
      <c r="J246" s="1" t="s">
        <v>35</v>
      </c>
      <c r="K246" s="5">
        <v>1</v>
      </c>
      <c r="L246" s="5">
        <v>2</v>
      </c>
      <c r="M246" s="5">
        <v>3</v>
      </c>
      <c r="N246" s="1">
        <f>SUMIF(Distances!$B$4:$B$69,Results!J246,Distances!$M$4:$M$69)</f>
        <v>8</v>
      </c>
      <c r="O246" s="1">
        <f t="shared" si="47"/>
        <v>1</v>
      </c>
      <c r="P246" s="1">
        <f t="shared" si="48"/>
        <v>1</v>
      </c>
      <c r="Q246" s="1">
        <f t="shared" si="49"/>
        <v>1</v>
      </c>
      <c r="R246" s="1">
        <f t="shared" si="50"/>
        <v>1</v>
      </c>
      <c r="S246" s="8"/>
      <c r="T246" s="8"/>
      <c r="U246" s="8"/>
      <c r="V246" s="8"/>
      <c r="X246" s="1">
        <f>INDEX(Distances!$C$4:$L$69,SUMIF(Results!$Z$4:$Z$69,Results!J246,Results!$AA$4:$AA$69),Results!K246)</f>
        <v>0.36</v>
      </c>
      <c r="AW246" s="6" t="s">
        <v>70</v>
      </c>
      <c r="AX246" s="1" t="s">
        <v>35</v>
      </c>
      <c r="AY246" s="4">
        <f t="shared" si="54"/>
        <v>0.6</v>
      </c>
    </row>
    <row r="247" spans="7:51" x14ac:dyDescent="0.45">
      <c r="G247" s="1" t="s">
        <v>8</v>
      </c>
      <c r="H247" s="1" t="s">
        <v>5</v>
      </c>
      <c r="I247" s="1">
        <v>2</v>
      </c>
      <c r="J247" s="1" t="s">
        <v>36</v>
      </c>
      <c r="K247" s="5">
        <v>6</v>
      </c>
      <c r="L247" s="5">
        <v>4</v>
      </c>
      <c r="M247" s="5">
        <v>9</v>
      </c>
      <c r="N247" s="1">
        <f>SUMIF(Distances!$B$4:$B$69,Results!J247,Distances!$M$4:$M$69)</f>
        <v>3</v>
      </c>
      <c r="O247" s="1">
        <f t="shared" si="47"/>
        <v>1</v>
      </c>
      <c r="P247" s="1">
        <f t="shared" si="48"/>
        <v>1</v>
      </c>
      <c r="Q247" s="1">
        <f t="shared" si="49"/>
        <v>1</v>
      </c>
      <c r="R247" s="1">
        <f t="shared" si="50"/>
        <v>1</v>
      </c>
      <c r="S247" s="8"/>
      <c r="T247" s="8"/>
      <c r="U247" s="8"/>
      <c r="V247" s="8"/>
      <c r="X247" s="1">
        <f>INDEX(Distances!$C$4:$L$69,SUMIF(Results!$Z$4:$Z$69,Results!J247,Results!$AA$4:$AA$69),Results!K247)</f>
        <v>0.1</v>
      </c>
      <c r="AW247" s="6" t="s">
        <v>70</v>
      </c>
      <c r="AX247" s="1" t="s">
        <v>36</v>
      </c>
      <c r="AY247" s="4">
        <f t="shared" si="54"/>
        <v>0.9</v>
      </c>
    </row>
    <row r="248" spans="7:51" x14ac:dyDescent="0.45">
      <c r="G248" s="1" t="s">
        <v>8</v>
      </c>
      <c r="H248" s="1" t="s">
        <v>5</v>
      </c>
      <c r="I248" s="1">
        <v>3</v>
      </c>
      <c r="J248" s="1" t="s">
        <v>37</v>
      </c>
      <c r="K248" s="5">
        <v>5</v>
      </c>
      <c r="L248" s="5">
        <v>1</v>
      </c>
      <c r="M248" s="5">
        <v>2</v>
      </c>
      <c r="N248" s="1">
        <f>SUMIF(Distances!$B$4:$B$69,Results!J248,Distances!$M$4:$M$69)</f>
        <v>7</v>
      </c>
      <c r="O248" s="1">
        <f t="shared" si="47"/>
        <v>1</v>
      </c>
      <c r="P248" s="1">
        <f t="shared" si="48"/>
        <v>1</v>
      </c>
      <c r="Q248" s="1">
        <f t="shared" si="49"/>
        <v>1</v>
      </c>
      <c r="R248" s="1">
        <f t="shared" si="50"/>
        <v>1</v>
      </c>
      <c r="S248" s="8"/>
      <c r="T248" s="8"/>
      <c r="U248" s="8"/>
      <c r="V248" s="8"/>
      <c r="X248" s="1">
        <f>INDEX(Distances!$C$4:$L$69,SUMIF(Results!$Z$4:$Z$69,Results!J248,Results!$AA$4:$AA$69),Results!K248)</f>
        <v>0.5</v>
      </c>
      <c r="AW248" s="6" t="s">
        <v>70</v>
      </c>
      <c r="AX248" s="1" t="s">
        <v>37</v>
      </c>
      <c r="AY248" s="4">
        <f t="shared" si="54"/>
        <v>0.9</v>
      </c>
    </row>
    <row r="249" spans="7:51" x14ac:dyDescent="0.45">
      <c r="G249" s="1" t="s">
        <v>8</v>
      </c>
      <c r="H249" s="1" t="s">
        <v>5</v>
      </c>
      <c r="I249" s="1">
        <v>4</v>
      </c>
      <c r="J249" s="1" t="s">
        <v>38</v>
      </c>
      <c r="K249" s="5">
        <v>6</v>
      </c>
      <c r="L249" s="5">
        <v>7</v>
      </c>
      <c r="M249" s="5">
        <v>3</v>
      </c>
      <c r="N249" s="1">
        <f>SUMIF(Distances!$B$4:$B$69,Results!J249,Distances!$M$4:$M$69)</f>
        <v>6</v>
      </c>
      <c r="O249" s="1">
        <f t="shared" si="47"/>
        <v>0</v>
      </c>
      <c r="P249" s="1">
        <f t="shared" si="48"/>
        <v>1</v>
      </c>
      <c r="Q249" s="1">
        <f t="shared" si="49"/>
        <v>1</v>
      </c>
      <c r="R249" s="1">
        <f t="shared" si="50"/>
        <v>0</v>
      </c>
      <c r="S249" s="8"/>
      <c r="T249" s="8"/>
      <c r="U249" s="8"/>
      <c r="V249" s="8"/>
      <c r="X249" s="1">
        <f>INDEX(Distances!$C$4:$L$69,SUMIF(Results!$Z$4:$Z$69,Results!J249,Results!$AA$4:$AA$69),Results!K249)</f>
        <v>0</v>
      </c>
      <c r="AW249" s="6" t="s">
        <v>70</v>
      </c>
      <c r="AX249" s="1" t="s">
        <v>38</v>
      </c>
      <c r="AY249" s="4">
        <f t="shared" si="54"/>
        <v>0.7</v>
      </c>
    </row>
    <row r="250" spans="7:51" x14ac:dyDescent="0.45">
      <c r="G250" s="1" t="s">
        <v>8</v>
      </c>
      <c r="H250" s="1" t="s">
        <v>5</v>
      </c>
      <c r="I250" s="1">
        <v>5</v>
      </c>
      <c r="J250" s="1" t="s">
        <v>39</v>
      </c>
      <c r="K250" s="5">
        <v>4</v>
      </c>
      <c r="L250" s="5">
        <v>2</v>
      </c>
      <c r="M250" s="5">
        <v>1</v>
      </c>
      <c r="N250" s="1">
        <f>SUMIF(Distances!$B$4:$B$69,Results!J250,Distances!$M$4:$M$69)</f>
        <v>10</v>
      </c>
      <c r="O250" s="1">
        <f t="shared" si="47"/>
        <v>1</v>
      </c>
      <c r="P250" s="1">
        <f t="shared" si="48"/>
        <v>1</v>
      </c>
      <c r="Q250" s="1">
        <f t="shared" si="49"/>
        <v>1</v>
      </c>
      <c r="R250" s="1">
        <f t="shared" si="50"/>
        <v>1</v>
      </c>
      <c r="S250" s="8"/>
      <c r="T250" s="8"/>
      <c r="U250" s="8"/>
      <c r="V250" s="8"/>
      <c r="X250" s="1">
        <f>INDEX(Distances!$C$4:$L$69,SUMIF(Results!$Z$4:$Z$69,Results!J250,Results!$AA$4:$AA$69),Results!K250)</f>
        <v>0.33</v>
      </c>
      <c r="AW250" s="6" t="s">
        <v>70</v>
      </c>
      <c r="AX250" s="1" t="s">
        <v>39</v>
      </c>
      <c r="AY250" s="4">
        <f t="shared" si="54"/>
        <v>0.8</v>
      </c>
    </row>
    <row r="251" spans="7:51" x14ac:dyDescent="0.45">
      <c r="G251" s="1" t="s">
        <v>8</v>
      </c>
      <c r="H251" s="1" t="s">
        <v>5</v>
      </c>
      <c r="I251" s="1">
        <v>6</v>
      </c>
      <c r="J251" s="1" t="s">
        <v>40</v>
      </c>
      <c r="K251" s="5">
        <v>10</v>
      </c>
      <c r="L251" s="5">
        <v>4</v>
      </c>
      <c r="M251" s="5">
        <v>9</v>
      </c>
      <c r="N251" s="1">
        <f>SUMIF(Distances!$B$4:$B$69,Results!J251,Distances!$M$4:$M$69)</f>
        <v>9</v>
      </c>
      <c r="O251" s="1">
        <f t="shared" si="47"/>
        <v>1</v>
      </c>
      <c r="P251" s="1">
        <f t="shared" si="48"/>
        <v>1</v>
      </c>
      <c r="Q251" s="1">
        <f t="shared" si="49"/>
        <v>0</v>
      </c>
      <c r="R251" s="1">
        <f t="shared" si="50"/>
        <v>0</v>
      </c>
      <c r="S251" s="8"/>
      <c r="T251" s="8"/>
      <c r="U251" s="8"/>
      <c r="V251" s="8"/>
      <c r="X251" s="1">
        <f>INDEX(Distances!$C$4:$L$69,SUMIF(Results!$Z$4:$Z$69,Results!J251,Results!$AA$4:$AA$69),Results!K251)</f>
        <v>0.25</v>
      </c>
      <c r="AW251" s="6" t="s">
        <v>70</v>
      </c>
      <c r="AX251" s="1" t="s">
        <v>40</v>
      </c>
      <c r="AY251" s="4">
        <f t="shared" si="54"/>
        <v>0.6</v>
      </c>
    </row>
    <row r="252" spans="7:51" x14ac:dyDescent="0.45">
      <c r="G252" s="1" t="s">
        <v>8</v>
      </c>
      <c r="H252" s="1" t="s">
        <v>5</v>
      </c>
      <c r="I252" s="1">
        <v>7</v>
      </c>
      <c r="J252" s="1" t="s">
        <v>41</v>
      </c>
      <c r="K252" s="5">
        <v>5</v>
      </c>
      <c r="L252" s="5">
        <v>4</v>
      </c>
      <c r="M252" s="5">
        <v>8</v>
      </c>
      <c r="N252" s="1">
        <f>SUMIF(Distances!$B$4:$B$69,Results!J252,Distances!$M$4:$M$69)</f>
        <v>2</v>
      </c>
      <c r="O252" s="1">
        <f t="shared" si="47"/>
        <v>1</v>
      </c>
      <c r="P252" s="1">
        <f t="shared" si="48"/>
        <v>1</v>
      </c>
      <c r="Q252" s="1">
        <f t="shared" si="49"/>
        <v>1</v>
      </c>
      <c r="R252" s="1">
        <f t="shared" si="50"/>
        <v>1</v>
      </c>
      <c r="S252" s="8"/>
      <c r="T252" s="8"/>
      <c r="U252" s="8"/>
      <c r="V252" s="8"/>
      <c r="X252" s="1">
        <f>INDEX(Distances!$C$4:$L$69,SUMIF(Results!$Z$4:$Z$69,Results!J252,Results!$AA$4:$AA$69),Results!K252)</f>
        <v>0.33</v>
      </c>
      <c r="AW252" s="6" t="s">
        <v>70</v>
      </c>
      <c r="AX252" s="1" t="s">
        <v>41</v>
      </c>
      <c r="AY252" s="4">
        <f t="shared" si="54"/>
        <v>0.7</v>
      </c>
    </row>
    <row r="253" spans="7:51" x14ac:dyDescent="0.45">
      <c r="G253" s="1" t="s">
        <v>8</v>
      </c>
      <c r="H253" s="1" t="s">
        <v>5</v>
      </c>
      <c r="I253" s="1">
        <v>8</v>
      </c>
      <c r="J253" s="1" t="s">
        <v>42</v>
      </c>
      <c r="K253" s="5">
        <v>2</v>
      </c>
      <c r="L253" s="5">
        <v>7</v>
      </c>
      <c r="M253" s="5">
        <v>9</v>
      </c>
      <c r="N253" s="1">
        <f>SUMIF(Distances!$B$4:$B$69,Results!J253,Distances!$M$4:$M$69)</f>
        <v>2</v>
      </c>
      <c r="O253" s="1">
        <f t="shared" si="47"/>
        <v>0</v>
      </c>
      <c r="P253" s="1">
        <f t="shared" si="48"/>
        <v>1</v>
      </c>
      <c r="Q253" s="1">
        <f t="shared" si="49"/>
        <v>1</v>
      </c>
      <c r="R253" s="1">
        <f t="shared" si="50"/>
        <v>0</v>
      </c>
      <c r="S253" s="8"/>
      <c r="T253" s="8"/>
      <c r="U253" s="8"/>
      <c r="V253" s="8"/>
      <c r="X253" s="1">
        <f>INDEX(Distances!$C$4:$L$69,SUMIF(Results!$Z$4:$Z$69,Results!J253,Results!$AA$4:$AA$69),Results!K253)</f>
        <v>0</v>
      </c>
      <c r="AW253" s="6" t="s">
        <v>70</v>
      </c>
      <c r="AX253" s="1" t="s">
        <v>42</v>
      </c>
      <c r="AY253" s="4">
        <f t="shared" si="54"/>
        <v>0.6</v>
      </c>
    </row>
    <row r="254" spans="7:51" x14ac:dyDescent="0.45">
      <c r="G254" s="1" t="s">
        <v>8</v>
      </c>
      <c r="H254" s="1" t="s">
        <v>5</v>
      </c>
      <c r="I254" s="1">
        <v>9</v>
      </c>
      <c r="J254" s="1" t="s">
        <v>43</v>
      </c>
      <c r="K254" s="5">
        <v>1</v>
      </c>
      <c r="L254" s="5">
        <v>2</v>
      </c>
      <c r="M254" s="5">
        <v>3</v>
      </c>
      <c r="N254" s="1">
        <f>SUMIF(Distances!$B$4:$B$69,Results!J254,Distances!$M$4:$M$69)</f>
        <v>5</v>
      </c>
      <c r="O254" s="1">
        <f t="shared" si="47"/>
        <v>1</v>
      </c>
      <c r="P254" s="1">
        <f t="shared" si="48"/>
        <v>1</v>
      </c>
      <c r="Q254" s="1">
        <f t="shared" si="49"/>
        <v>1</v>
      </c>
      <c r="R254" s="1">
        <f t="shared" si="50"/>
        <v>1</v>
      </c>
      <c r="S254" s="8"/>
      <c r="T254" s="8"/>
      <c r="U254" s="8"/>
      <c r="V254" s="8"/>
      <c r="X254" s="1">
        <f>INDEX(Distances!$C$4:$L$69,SUMIF(Results!$Z$4:$Z$69,Results!J254,Results!$AA$4:$AA$69),Results!K254)</f>
        <v>0.18</v>
      </c>
      <c r="AW254" s="6" t="s">
        <v>70</v>
      </c>
      <c r="AX254" s="1" t="s">
        <v>43</v>
      </c>
      <c r="AY254" s="4">
        <f t="shared" si="54"/>
        <v>0.6</v>
      </c>
    </row>
    <row r="255" spans="7:51" x14ac:dyDescent="0.45">
      <c r="G255" s="1" t="s">
        <v>8</v>
      </c>
      <c r="H255" s="1" t="s">
        <v>5</v>
      </c>
      <c r="I255" s="1">
        <v>10</v>
      </c>
      <c r="J255" s="1" t="s">
        <v>44</v>
      </c>
      <c r="K255" s="5">
        <v>4</v>
      </c>
      <c r="L255" s="5">
        <v>8</v>
      </c>
      <c r="M255" s="5">
        <v>10</v>
      </c>
      <c r="N255" s="1">
        <f>SUMIF(Distances!$B$4:$B$69,Results!J255,Distances!$M$4:$M$69)</f>
        <v>10</v>
      </c>
      <c r="O255" s="1">
        <f t="shared" si="47"/>
        <v>1</v>
      </c>
      <c r="P255" s="1">
        <f t="shared" si="48"/>
        <v>1</v>
      </c>
      <c r="Q255" s="1">
        <f t="shared" si="49"/>
        <v>0</v>
      </c>
      <c r="R255" s="1">
        <f t="shared" si="50"/>
        <v>0</v>
      </c>
      <c r="S255" s="8"/>
      <c r="T255" s="8"/>
      <c r="U255" s="8"/>
      <c r="V255" s="8"/>
      <c r="X255" s="1">
        <f>INDEX(Distances!$C$4:$L$69,SUMIF(Results!$Z$4:$Z$69,Results!J255,Results!$AA$4:$AA$69),Results!K255)</f>
        <v>0.73</v>
      </c>
      <c r="AW255" s="6" t="s">
        <v>70</v>
      </c>
      <c r="AX255" s="1" t="s">
        <v>44</v>
      </c>
      <c r="AY255" s="4">
        <f t="shared" si="54"/>
        <v>0.6</v>
      </c>
    </row>
    <row r="256" spans="7:51" x14ac:dyDescent="0.45">
      <c r="G256" s="1" t="s">
        <v>8</v>
      </c>
      <c r="H256" s="1" t="s">
        <v>5</v>
      </c>
      <c r="I256" s="1">
        <v>11</v>
      </c>
      <c r="J256" s="1" t="s">
        <v>45</v>
      </c>
      <c r="K256" s="5">
        <v>3</v>
      </c>
      <c r="L256" s="5">
        <v>6</v>
      </c>
      <c r="M256" s="5">
        <v>9</v>
      </c>
      <c r="N256" s="1">
        <f>SUMIF(Distances!$B$4:$B$69,Results!J256,Distances!$M$4:$M$69)</f>
        <v>10</v>
      </c>
      <c r="O256" s="1">
        <f t="shared" si="47"/>
        <v>1</v>
      </c>
      <c r="P256" s="1">
        <f t="shared" si="48"/>
        <v>1</v>
      </c>
      <c r="Q256" s="1">
        <f t="shared" si="49"/>
        <v>1</v>
      </c>
      <c r="R256" s="1">
        <f t="shared" si="50"/>
        <v>1</v>
      </c>
      <c r="S256" s="8"/>
      <c r="T256" s="8"/>
      <c r="U256" s="8"/>
      <c r="V256" s="8"/>
      <c r="X256" s="1">
        <f>INDEX(Distances!$C$4:$L$69,SUMIF(Results!$Z$4:$Z$69,Results!J256,Results!$AA$4:$AA$69),Results!K256)</f>
        <v>0.59</v>
      </c>
      <c r="AW256" s="6" t="s">
        <v>70</v>
      </c>
      <c r="AX256" s="1" t="s">
        <v>45</v>
      </c>
      <c r="AY256" s="4">
        <f t="shared" si="54"/>
        <v>0.6</v>
      </c>
    </row>
    <row r="257" spans="7:51" x14ac:dyDescent="0.45">
      <c r="G257" s="1" t="s">
        <v>8</v>
      </c>
      <c r="H257" s="1" t="s">
        <v>5</v>
      </c>
      <c r="I257" s="1">
        <v>12</v>
      </c>
      <c r="J257" s="1" t="s">
        <v>46</v>
      </c>
      <c r="K257" s="5">
        <v>8</v>
      </c>
      <c r="L257" s="5">
        <v>4</v>
      </c>
      <c r="M257" s="5">
        <v>1</v>
      </c>
      <c r="N257" s="1">
        <f>SUMIF(Distances!$B$4:$B$69,Results!J257,Distances!$M$4:$M$69)</f>
        <v>5</v>
      </c>
      <c r="O257" s="1">
        <f t="shared" si="47"/>
        <v>1</v>
      </c>
      <c r="P257" s="1">
        <f t="shared" si="48"/>
        <v>1</v>
      </c>
      <c r="Q257" s="1">
        <f t="shared" si="49"/>
        <v>1</v>
      </c>
      <c r="R257" s="1">
        <f t="shared" si="50"/>
        <v>1</v>
      </c>
      <c r="S257" s="8"/>
      <c r="T257" s="8"/>
      <c r="U257" s="8"/>
      <c r="V257" s="8"/>
      <c r="X257" s="1">
        <f>INDEX(Distances!$C$4:$L$69,SUMIF(Results!$Z$4:$Z$69,Results!J257,Results!$AA$4:$AA$69),Results!K257)</f>
        <v>0.36</v>
      </c>
      <c r="AW257" s="6" t="s">
        <v>70</v>
      </c>
      <c r="AX257" s="1" t="s">
        <v>46</v>
      </c>
      <c r="AY257" s="4">
        <f t="shared" si="54"/>
        <v>0.8</v>
      </c>
    </row>
    <row r="258" spans="7:51" x14ac:dyDescent="0.45">
      <c r="G258" s="1" t="s">
        <v>8</v>
      </c>
      <c r="H258" s="1" t="s">
        <v>5</v>
      </c>
      <c r="I258" s="1">
        <v>13</v>
      </c>
      <c r="J258" s="1" t="s">
        <v>47</v>
      </c>
      <c r="K258" s="5">
        <v>6</v>
      </c>
      <c r="L258" s="5">
        <v>7</v>
      </c>
      <c r="M258" s="5">
        <v>8</v>
      </c>
      <c r="N258" s="1">
        <f>SUMIF(Distances!$B$4:$B$69,Results!J258,Distances!$M$4:$M$69)</f>
        <v>2</v>
      </c>
      <c r="O258" s="1">
        <f t="shared" si="47"/>
        <v>1</v>
      </c>
      <c r="P258" s="1">
        <f t="shared" si="48"/>
        <v>1</v>
      </c>
      <c r="Q258" s="1">
        <f t="shared" si="49"/>
        <v>1</v>
      </c>
      <c r="R258" s="1">
        <f t="shared" si="50"/>
        <v>1</v>
      </c>
      <c r="S258" s="8"/>
      <c r="T258" s="8"/>
      <c r="U258" s="8"/>
      <c r="V258" s="8"/>
      <c r="X258" s="1">
        <f>INDEX(Distances!$C$4:$L$69,SUMIF(Results!$Z$4:$Z$69,Results!J258,Results!$AA$4:$AA$69),Results!K258)</f>
        <v>0.64</v>
      </c>
      <c r="AW258" s="6" t="s">
        <v>70</v>
      </c>
      <c r="AX258" s="1" t="s">
        <v>47</v>
      </c>
      <c r="AY258" s="4">
        <f t="shared" si="54"/>
        <v>0.6</v>
      </c>
    </row>
    <row r="259" spans="7:51" x14ac:dyDescent="0.45">
      <c r="G259" s="1" t="s">
        <v>8</v>
      </c>
      <c r="H259" s="1" t="s">
        <v>5</v>
      </c>
      <c r="I259" s="1">
        <v>14</v>
      </c>
      <c r="J259" s="1" t="s">
        <v>48</v>
      </c>
      <c r="K259" s="5">
        <v>4</v>
      </c>
      <c r="L259" s="5">
        <v>2</v>
      </c>
      <c r="M259" s="5">
        <v>9</v>
      </c>
      <c r="N259" s="1">
        <f>SUMIF(Distances!$B$4:$B$69,Results!J259,Distances!$M$4:$M$69)</f>
        <v>8</v>
      </c>
      <c r="O259" s="1">
        <f t="shared" si="47"/>
        <v>1</v>
      </c>
      <c r="P259" s="1">
        <f t="shared" si="48"/>
        <v>1</v>
      </c>
      <c r="Q259" s="1">
        <f t="shared" si="49"/>
        <v>1</v>
      </c>
      <c r="R259" s="1">
        <f t="shared" si="50"/>
        <v>1</v>
      </c>
      <c r="S259" s="8"/>
      <c r="T259" s="8"/>
      <c r="U259" s="8"/>
      <c r="V259" s="8"/>
      <c r="X259" s="1">
        <f>INDEX(Distances!$C$4:$L$69,SUMIF(Results!$Z$4:$Z$69,Results!J259,Results!$AA$4:$AA$69),Results!K259)</f>
        <v>0.62</v>
      </c>
      <c r="AW259" s="6" t="s">
        <v>70</v>
      </c>
      <c r="AX259" s="1" t="s">
        <v>48</v>
      </c>
      <c r="AY259" s="4">
        <f t="shared" si="54"/>
        <v>0.6</v>
      </c>
    </row>
    <row r="260" spans="7:51" x14ac:dyDescent="0.45">
      <c r="G260" s="1" t="s">
        <v>8</v>
      </c>
      <c r="H260" s="1" t="s">
        <v>5</v>
      </c>
      <c r="I260" s="1">
        <v>15</v>
      </c>
      <c r="J260" s="1" t="s">
        <v>49</v>
      </c>
      <c r="K260" s="5">
        <v>1</v>
      </c>
      <c r="L260" s="5">
        <v>5</v>
      </c>
      <c r="M260" s="5">
        <v>7</v>
      </c>
      <c r="N260" s="1">
        <f>SUMIF(Distances!$B$4:$B$69,Results!J260,Distances!$M$4:$M$69)</f>
        <v>7</v>
      </c>
      <c r="O260" s="1">
        <f t="shared" si="47"/>
        <v>1</v>
      </c>
      <c r="P260" s="1">
        <f t="shared" si="48"/>
        <v>1</v>
      </c>
      <c r="Q260" s="1">
        <f t="shared" si="49"/>
        <v>0</v>
      </c>
      <c r="R260" s="1">
        <f t="shared" si="50"/>
        <v>0</v>
      </c>
      <c r="S260" s="8"/>
      <c r="T260" s="8"/>
      <c r="U260" s="8"/>
      <c r="V260" s="8"/>
      <c r="X260" s="1">
        <f>INDEX(Distances!$C$4:$L$69,SUMIF(Results!$Z$4:$Z$69,Results!J260,Results!$AA$4:$AA$69),Results!K260)</f>
        <v>0.79</v>
      </c>
      <c r="AW260" s="6" t="s">
        <v>70</v>
      </c>
      <c r="AX260" s="1" t="s">
        <v>49</v>
      </c>
      <c r="AY260" s="4">
        <f t="shared" si="54"/>
        <v>0.4</v>
      </c>
    </row>
    <row r="261" spans="7:51" x14ac:dyDescent="0.45">
      <c r="G261" s="1" t="s">
        <v>8</v>
      </c>
      <c r="H261" s="1" t="s">
        <v>5</v>
      </c>
      <c r="I261" s="1">
        <v>16</v>
      </c>
      <c r="J261" s="1" t="s">
        <v>50</v>
      </c>
      <c r="K261" s="5">
        <v>1</v>
      </c>
      <c r="L261" s="5">
        <v>2</v>
      </c>
      <c r="M261" s="5">
        <v>6</v>
      </c>
      <c r="N261" s="1">
        <f>SUMIF(Distances!$B$4:$B$69,Results!J261,Distances!$M$4:$M$69)</f>
        <v>3</v>
      </c>
      <c r="O261" s="1">
        <f t="shared" ref="O261:O324" si="59">IF(K261&lt;&gt;N261,1,0)</f>
        <v>1</v>
      </c>
      <c r="P261" s="1">
        <f t="shared" ref="P261:P324" si="60">IF(L261&lt;&gt;N261,1,0)</f>
        <v>1</v>
      </c>
      <c r="Q261" s="1">
        <f t="shared" ref="Q261:Q324" si="61">IF(M261&lt;&gt;N261,1,0)</f>
        <v>1</v>
      </c>
      <c r="R261" s="1">
        <f t="shared" ref="R261:R324" si="62">IF(SUM(O261:Q261)=3,1,0)</f>
        <v>1</v>
      </c>
      <c r="S261" s="8"/>
      <c r="T261" s="8"/>
      <c r="U261" s="8"/>
      <c r="V261" s="8"/>
      <c r="X261" s="1">
        <f>INDEX(Distances!$C$4:$L$69,SUMIF(Results!$Z$4:$Z$69,Results!J261,Results!$AA$4:$AA$69),Results!K261)</f>
        <v>0.73</v>
      </c>
      <c r="AW261" s="6" t="s">
        <v>70</v>
      </c>
      <c r="AX261" s="1" t="s">
        <v>50</v>
      </c>
      <c r="AY261" s="4">
        <f t="shared" si="54"/>
        <v>0.6</v>
      </c>
    </row>
    <row r="262" spans="7:51" x14ac:dyDescent="0.45">
      <c r="G262" s="1" t="s">
        <v>8</v>
      </c>
      <c r="H262" s="1" t="s">
        <v>5</v>
      </c>
      <c r="I262" s="1">
        <v>17</v>
      </c>
      <c r="J262" s="1" t="s">
        <v>51</v>
      </c>
      <c r="K262" s="5">
        <v>10</v>
      </c>
      <c r="L262" s="5">
        <v>8</v>
      </c>
      <c r="M262" s="5">
        <v>4</v>
      </c>
      <c r="N262" s="1">
        <f>SUMIF(Distances!$B$4:$B$69,Results!J262,Distances!$M$4:$M$69)</f>
        <v>6</v>
      </c>
      <c r="O262" s="1">
        <f t="shared" si="59"/>
        <v>1</v>
      </c>
      <c r="P262" s="1">
        <f t="shared" si="60"/>
        <v>1</v>
      </c>
      <c r="Q262" s="1">
        <f t="shared" si="61"/>
        <v>1</v>
      </c>
      <c r="R262" s="1">
        <f t="shared" si="62"/>
        <v>1</v>
      </c>
      <c r="S262" s="8"/>
      <c r="T262" s="8"/>
      <c r="U262" s="8"/>
      <c r="V262" s="8"/>
      <c r="X262" s="1">
        <f>INDEX(Distances!$C$4:$L$69,SUMIF(Results!$Z$4:$Z$69,Results!J262,Results!$AA$4:$AA$69),Results!K262)</f>
        <v>0.6</v>
      </c>
      <c r="AW262" s="6" t="s">
        <v>70</v>
      </c>
      <c r="AX262" s="1" t="s">
        <v>51</v>
      </c>
      <c r="AY262" s="4">
        <f t="shared" si="54"/>
        <v>0.7</v>
      </c>
    </row>
    <row r="263" spans="7:51" x14ac:dyDescent="0.45">
      <c r="G263" s="1" t="s">
        <v>8</v>
      </c>
      <c r="H263" s="1" t="s">
        <v>5</v>
      </c>
      <c r="I263" s="1">
        <v>18</v>
      </c>
      <c r="J263" s="1" t="s">
        <v>52</v>
      </c>
      <c r="K263" s="5">
        <v>5</v>
      </c>
      <c r="L263" s="5">
        <v>8</v>
      </c>
      <c r="M263" s="5">
        <v>9</v>
      </c>
      <c r="N263" s="1">
        <f>SUMIF(Distances!$B$4:$B$69,Results!J263,Distances!$M$4:$M$69)</f>
        <v>1</v>
      </c>
      <c r="O263" s="1">
        <f t="shared" si="59"/>
        <v>1</v>
      </c>
      <c r="P263" s="1">
        <f t="shared" si="60"/>
        <v>1</v>
      </c>
      <c r="Q263" s="1">
        <f t="shared" si="61"/>
        <v>1</v>
      </c>
      <c r="R263" s="1">
        <f t="shared" si="62"/>
        <v>1</v>
      </c>
      <c r="S263" s="8"/>
      <c r="T263" s="8"/>
      <c r="U263" s="8"/>
      <c r="V263" s="8"/>
      <c r="X263" s="1">
        <f>INDEX(Distances!$C$4:$L$69,SUMIF(Results!$Z$4:$Z$69,Results!J263,Results!$AA$4:$AA$69),Results!K263)</f>
        <v>0.09</v>
      </c>
      <c r="AW263" s="6" t="s">
        <v>70</v>
      </c>
      <c r="AX263" s="1" t="s">
        <v>52</v>
      </c>
      <c r="AY263" s="4">
        <f t="shared" si="54"/>
        <v>0.8</v>
      </c>
    </row>
    <row r="264" spans="7:51" x14ac:dyDescent="0.45">
      <c r="G264" s="1" t="s">
        <v>8</v>
      </c>
      <c r="H264" s="1" t="s">
        <v>5</v>
      </c>
      <c r="I264" s="1">
        <v>19</v>
      </c>
      <c r="J264" s="1" t="s">
        <v>53</v>
      </c>
      <c r="K264" s="5">
        <v>2</v>
      </c>
      <c r="L264" s="5">
        <v>6</v>
      </c>
      <c r="M264" s="5">
        <v>8</v>
      </c>
      <c r="N264" s="1">
        <f>SUMIF(Distances!$B$4:$B$69,Results!J264,Distances!$M$4:$M$69)</f>
        <v>2</v>
      </c>
      <c r="O264" s="1">
        <f t="shared" si="59"/>
        <v>0</v>
      </c>
      <c r="P264" s="1">
        <f t="shared" si="60"/>
        <v>1</v>
      </c>
      <c r="Q264" s="1">
        <f t="shared" si="61"/>
        <v>1</v>
      </c>
      <c r="R264" s="1">
        <f t="shared" si="62"/>
        <v>0</v>
      </c>
      <c r="S264" s="8"/>
      <c r="T264" s="8"/>
      <c r="U264" s="8"/>
      <c r="V264" s="8"/>
      <c r="X264" s="1">
        <f>INDEX(Distances!$C$4:$L$69,SUMIF(Results!$Z$4:$Z$69,Results!J264,Results!$AA$4:$AA$69),Results!K264)</f>
        <v>0</v>
      </c>
      <c r="AW264" s="6" t="s">
        <v>70</v>
      </c>
      <c r="AX264" s="1" t="s">
        <v>53</v>
      </c>
      <c r="AY264" s="4">
        <f t="shared" si="54"/>
        <v>0.4</v>
      </c>
    </row>
    <row r="265" spans="7:51" x14ac:dyDescent="0.45">
      <c r="G265" s="1" t="s">
        <v>8</v>
      </c>
      <c r="H265" s="1" t="s">
        <v>5</v>
      </c>
      <c r="I265" s="1">
        <v>20</v>
      </c>
      <c r="J265" s="1" t="s">
        <v>54</v>
      </c>
      <c r="K265" s="5">
        <v>3</v>
      </c>
      <c r="L265" s="5">
        <v>5</v>
      </c>
      <c r="M265" s="5">
        <v>1</v>
      </c>
      <c r="N265" s="1">
        <f>SUMIF(Distances!$B$4:$B$69,Results!J265,Distances!$M$4:$M$69)</f>
        <v>9</v>
      </c>
      <c r="O265" s="1">
        <f t="shared" si="59"/>
        <v>1</v>
      </c>
      <c r="P265" s="1">
        <f t="shared" si="60"/>
        <v>1</v>
      </c>
      <c r="Q265" s="1">
        <f t="shared" si="61"/>
        <v>1</v>
      </c>
      <c r="R265" s="1">
        <f t="shared" si="62"/>
        <v>1</v>
      </c>
      <c r="S265" s="8"/>
      <c r="T265" s="8"/>
      <c r="U265" s="8"/>
      <c r="V265" s="8"/>
      <c r="X265" s="1">
        <f>INDEX(Distances!$C$4:$L$69,SUMIF(Results!$Z$4:$Z$69,Results!J265,Results!$AA$4:$AA$69),Results!K265)</f>
        <v>0.76</v>
      </c>
      <c r="AW265" s="6" t="s">
        <v>70</v>
      </c>
      <c r="AX265" s="1" t="s">
        <v>54</v>
      </c>
      <c r="AY265" s="4">
        <f t="shared" si="54"/>
        <v>0.2</v>
      </c>
    </row>
    <row r="266" spans="7:51" x14ac:dyDescent="0.45">
      <c r="G266" s="1" t="s">
        <v>8</v>
      </c>
      <c r="H266" s="1" t="s">
        <v>5</v>
      </c>
      <c r="I266" s="1">
        <v>21</v>
      </c>
      <c r="J266" s="1" t="s">
        <v>55</v>
      </c>
      <c r="K266" s="5">
        <v>1</v>
      </c>
      <c r="L266" s="5">
        <v>7</v>
      </c>
      <c r="M266" s="5">
        <v>9</v>
      </c>
      <c r="N266" s="1">
        <f>SUMIF(Distances!$B$4:$B$69,Results!J266,Distances!$M$4:$M$69)</f>
        <v>10</v>
      </c>
      <c r="O266" s="1">
        <f t="shared" si="59"/>
        <v>1</v>
      </c>
      <c r="P266" s="1">
        <f t="shared" si="60"/>
        <v>1</v>
      </c>
      <c r="Q266" s="1">
        <f t="shared" si="61"/>
        <v>1</v>
      </c>
      <c r="R266" s="1">
        <f t="shared" si="62"/>
        <v>1</v>
      </c>
      <c r="S266" s="26" t="s">
        <v>80</v>
      </c>
      <c r="T266" s="26"/>
      <c r="U266" s="26"/>
      <c r="V266" s="26"/>
      <c r="X266" s="1">
        <f>INDEX(Distances!$C$4:$L$69,SUMIF(Results!$Z$4:$Z$69,Results!J266,Results!$AA$4:$AA$69),Results!K266)</f>
        <v>0.54</v>
      </c>
      <c r="AW266" s="6" t="s">
        <v>70</v>
      </c>
      <c r="AX266" s="1" t="s">
        <v>55</v>
      </c>
      <c r="AY266" s="4">
        <f t="shared" si="54"/>
        <v>0.8</v>
      </c>
    </row>
    <row r="267" spans="7:51" x14ac:dyDescent="0.45">
      <c r="G267" s="1" t="s">
        <v>8</v>
      </c>
      <c r="H267" s="1" t="s">
        <v>5</v>
      </c>
      <c r="I267" s="1">
        <v>22</v>
      </c>
      <c r="J267" s="1" t="s">
        <v>56</v>
      </c>
      <c r="K267" s="5">
        <v>9</v>
      </c>
      <c r="L267" s="5">
        <v>10</v>
      </c>
      <c r="M267" s="5">
        <v>5</v>
      </c>
      <c r="N267" s="1">
        <f>SUMIF(Distances!$B$4:$B$69,Results!J267,Distances!$M$4:$M$69)</f>
        <v>7</v>
      </c>
      <c r="O267" s="1">
        <f t="shared" si="59"/>
        <v>1</v>
      </c>
      <c r="P267" s="1">
        <f t="shared" si="60"/>
        <v>1</v>
      </c>
      <c r="Q267" s="1">
        <f t="shared" si="61"/>
        <v>1</v>
      </c>
      <c r="R267" s="1">
        <f t="shared" si="62"/>
        <v>1</v>
      </c>
      <c r="S267" s="9">
        <f>AVERAGE(O246:O267)</f>
        <v>0.86363636363636365</v>
      </c>
      <c r="T267" s="9">
        <f>AVERAGE(P246:P267)</f>
        <v>1</v>
      </c>
      <c r="U267" s="9">
        <f t="shared" ref="U267" si="63">AVERAGE(Q246:Q267)</f>
        <v>0.86363636363636365</v>
      </c>
      <c r="V267" s="9">
        <f t="shared" ref="V267" si="64">AVERAGE(R246:R267)</f>
        <v>0.72727272727272729</v>
      </c>
      <c r="X267" s="1">
        <f>INDEX(Distances!$C$4:$L$69,SUMIF(Results!$Z$4:$Z$69,Results!J267,Results!$AA$4:$AA$69),Results!K267)</f>
        <v>0.5</v>
      </c>
      <c r="AW267" s="6" t="s">
        <v>70</v>
      </c>
      <c r="AX267" s="1" t="s">
        <v>56</v>
      </c>
      <c r="AY267" s="4">
        <f t="shared" ref="AY267" si="65">SUMIF($J$4:$J$663,AX267,$R$4:$R$663)/10</f>
        <v>0.5</v>
      </c>
    </row>
    <row r="268" spans="7:51" x14ac:dyDescent="0.45">
      <c r="G268" s="1" t="s">
        <v>9</v>
      </c>
      <c r="H268" s="1" t="s">
        <v>108</v>
      </c>
      <c r="I268" s="1">
        <v>1</v>
      </c>
      <c r="J268" s="1" t="s">
        <v>86</v>
      </c>
      <c r="K268" s="5">
        <v>5</v>
      </c>
      <c r="L268" s="5">
        <v>4</v>
      </c>
      <c r="M268" s="5">
        <v>2</v>
      </c>
      <c r="N268" s="1">
        <f>SUMIF(Distances!$B$4:$B$69,Results!J268,Distances!$M$4:$M$69)</f>
        <v>6</v>
      </c>
      <c r="O268" s="1">
        <f t="shared" si="59"/>
        <v>1</v>
      </c>
      <c r="P268" s="1">
        <f t="shared" si="60"/>
        <v>1</v>
      </c>
      <c r="Q268" s="1">
        <f t="shared" si="61"/>
        <v>1</v>
      </c>
      <c r="R268" s="1">
        <f t="shared" si="62"/>
        <v>1</v>
      </c>
      <c r="S268" s="8"/>
      <c r="T268" s="8"/>
      <c r="U268" s="8"/>
      <c r="V268" s="8"/>
      <c r="X268" s="1">
        <f>INDEX(Distances!$C$4:$L$69,SUMIF(Results!$Z$4:$Z$69,Results!J268,Results!$AA$4:$AA$69),Results!K268)</f>
        <v>0.69</v>
      </c>
    </row>
    <row r="269" spans="7:51" x14ac:dyDescent="0.45">
      <c r="G269" s="1" t="s">
        <v>9</v>
      </c>
      <c r="H269" s="1" t="s">
        <v>108</v>
      </c>
      <c r="I269" s="1">
        <v>2</v>
      </c>
      <c r="J269" s="1" t="s">
        <v>87</v>
      </c>
      <c r="K269" s="5">
        <v>2</v>
      </c>
      <c r="L269" s="5">
        <v>7</v>
      </c>
      <c r="M269" s="5">
        <v>9</v>
      </c>
      <c r="N269" s="1">
        <f>SUMIF(Distances!$B$4:$B$69,Results!J269,Distances!$M$4:$M$69)</f>
        <v>8</v>
      </c>
      <c r="O269" s="1">
        <f t="shared" si="59"/>
        <v>1</v>
      </c>
      <c r="P269" s="1">
        <f t="shared" si="60"/>
        <v>1</v>
      </c>
      <c r="Q269" s="1">
        <f t="shared" si="61"/>
        <v>1</v>
      </c>
      <c r="R269" s="1">
        <f t="shared" si="62"/>
        <v>1</v>
      </c>
      <c r="S269" s="8"/>
      <c r="T269" s="8"/>
      <c r="U269" s="8"/>
      <c r="V269" s="8"/>
      <c r="X269" s="1">
        <f>INDEX(Distances!$C$4:$L$69,SUMIF(Results!$Z$4:$Z$69,Results!J269,Results!$AA$4:$AA$69),Results!K269)</f>
        <v>0.33</v>
      </c>
    </row>
    <row r="270" spans="7:51" x14ac:dyDescent="0.45">
      <c r="G270" s="1" t="s">
        <v>9</v>
      </c>
      <c r="H270" s="1" t="s">
        <v>108</v>
      </c>
      <c r="I270" s="1">
        <v>3</v>
      </c>
      <c r="J270" s="1" t="s">
        <v>88</v>
      </c>
      <c r="K270" s="5">
        <v>2</v>
      </c>
      <c r="L270" s="5">
        <v>10</v>
      </c>
      <c r="M270" s="5">
        <v>7</v>
      </c>
      <c r="N270" s="1">
        <f>SUMIF(Distances!$B$4:$B$69,Results!J270,Distances!$M$4:$M$69)</f>
        <v>9</v>
      </c>
      <c r="O270" s="1">
        <f t="shared" si="59"/>
        <v>1</v>
      </c>
      <c r="P270" s="1">
        <f t="shared" si="60"/>
        <v>1</v>
      </c>
      <c r="Q270" s="1">
        <f t="shared" si="61"/>
        <v>1</v>
      </c>
      <c r="R270" s="1">
        <f t="shared" si="62"/>
        <v>1</v>
      </c>
      <c r="S270" s="8"/>
      <c r="T270" s="8"/>
      <c r="U270" s="8"/>
      <c r="V270" s="8"/>
      <c r="X270" s="1">
        <f>INDEX(Distances!$C$4:$L$69,SUMIF(Results!$Z$4:$Z$69,Results!J270,Results!$AA$4:$AA$69),Results!K270)</f>
        <v>0.88</v>
      </c>
    </row>
    <row r="271" spans="7:51" x14ac:dyDescent="0.45">
      <c r="G271" s="1" t="s">
        <v>9</v>
      </c>
      <c r="H271" s="1" t="s">
        <v>108</v>
      </c>
      <c r="I271" s="1">
        <v>4</v>
      </c>
      <c r="J271" s="1" t="s">
        <v>89</v>
      </c>
      <c r="K271" s="5">
        <v>1</v>
      </c>
      <c r="L271" s="5">
        <v>10</v>
      </c>
      <c r="M271" s="5">
        <v>7</v>
      </c>
      <c r="N271" s="1">
        <f>SUMIF(Distances!$B$4:$B$69,Results!J271,Distances!$M$4:$M$69)</f>
        <v>1</v>
      </c>
      <c r="O271" s="1">
        <f t="shared" si="59"/>
        <v>0</v>
      </c>
      <c r="P271" s="1">
        <f t="shared" si="60"/>
        <v>1</v>
      </c>
      <c r="Q271" s="1">
        <f t="shared" si="61"/>
        <v>1</v>
      </c>
      <c r="R271" s="1">
        <f t="shared" si="62"/>
        <v>0</v>
      </c>
      <c r="S271" s="8"/>
      <c r="T271" s="8"/>
      <c r="U271" s="8"/>
      <c r="V271" s="8"/>
      <c r="X271" s="1">
        <f>INDEX(Distances!$C$4:$L$69,SUMIF(Results!$Z$4:$Z$69,Results!J271,Results!$AA$4:$AA$69),Results!K271)</f>
        <v>0</v>
      </c>
    </row>
    <row r="272" spans="7:51" x14ac:dyDescent="0.45">
      <c r="G272" s="1" t="s">
        <v>9</v>
      </c>
      <c r="H272" s="1" t="s">
        <v>108</v>
      </c>
      <c r="I272" s="1">
        <v>5</v>
      </c>
      <c r="J272" s="1" t="s">
        <v>90</v>
      </c>
      <c r="K272" s="5">
        <v>3</v>
      </c>
      <c r="L272" s="5">
        <v>9</v>
      </c>
      <c r="M272" s="5">
        <v>8</v>
      </c>
      <c r="N272" s="1">
        <f>SUMIF(Distances!$B$4:$B$69,Results!J272,Distances!$M$4:$M$69)</f>
        <v>8</v>
      </c>
      <c r="O272" s="1">
        <f t="shared" si="59"/>
        <v>1</v>
      </c>
      <c r="P272" s="1">
        <f t="shared" si="60"/>
        <v>1</v>
      </c>
      <c r="Q272" s="1">
        <f t="shared" si="61"/>
        <v>0</v>
      </c>
      <c r="R272" s="1">
        <f t="shared" si="62"/>
        <v>0</v>
      </c>
      <c r="S272" s="8"/>
      <c r="T272" s="8"/>
      <c r="U272" s="8"/>
      <c r="V272" s="8"/>
      <c r="X272" s="1">
        <f>INDEX(Distances!$C$4:$L$69,SUMIF(Results!$Z$4:$Z$69,Results!J272,Results!$AA$4:$AA$69),Results!K272)</f>
        <v>0.3</v>
      </c>
    </row>
    <row r="273" spans="7:24" x14ac:dyDescent="0.45">
      <c r="G273" s="1" t="s">
        <v>9</v>
      </c>
      <c r="H273" s="1" t="s">
        <v>108</v>
      </c>
      <c r="I273" s="1">
        <v>6</v>
      </c>
      <c r="J273" s="1" t="s">
        <v>91</v>
      </c>
      <c r="K273" s="5">
        <v>9</v>
      </c>
      <c r="L273" s="5">
        <v>4</v>
      </c>
      <c r="M273" s="5">
        <v>7</v>
      </c>
      <c r="N273" s="1">
        <f>SUMIF(Distances!$B$4:$B$69,Results!J273,Distances!$M$4:$M$69)</f>
        <v>2</v>
      </c>
      <c r="O273" s="1">
        <f t="shared" si="59"/>
        <v>1</v>
      </c>
      <c r="P273" s="1">
        <f t="shared" si="60"/>
        <v>1</v>
      </c>
      <c r="Q273" s="1">
        <f t="shared" si="61"/>
        <v>1</v>
      </c>
      <c r="R273" s="1">
        <f t="shared" si="62"/>
        <v>1</v>
      </c>
      <c r="S273" s="8"/>
      <c r="T273" s="8"/>
      <c r="U273" s="8"/>
      <c r="V273" s="8"/>
      <c r="X273" s="1">
        <f>INDEX(Distances!$C$4:$L$69,SUMIF(Results!$Z$4:$Z$69,Results!J273,Results!$AA$4:$AA$69),Results!K273)</f>
        <v>0.56999999999999995</v>
      </c>
    </row>
    <row r="274" spans="7:24" x14ac:dyDescent="0.45">
      <c r="G274" s="1" t="s">
        <v>9</v>
      </c>
      <c r="H274" s="1" t="s">
        <v>108</v>
      </c>
      <c r="I274" s="1">
        <v>7</v>
      </c>
      <c r="J274" s="1" t="s">
        <v>92</v>
      </c>
      <c r="K274" s="5">
        <v>7</v>
      </c>
      <c r="L274" s="5">
        <v>6</v>
      </c>
      <c r="M274" s="5">
        <v>1</v>
      </c>
      <c r="N274" s="1">
        <f>SUMIF(Distances!$B$4:$B$69,Results!J274,Distances!$M$4:$M$69)</f>
        <v>4</v>
      </c>
      <c r="O274" s="1">
        <f t="shared" si="59"/>
        <v>1</v>
      </c>
      <c r="P274" s="1">
        <f t="shared" si="60"/>
        <v>1</v>
      </c>
      <c r="Q274" s="1">
        <f t="shared" si="61"/>
        <v>1</v>
      </c>
      <c r="R274" s="1">
        <f t="shared" si="62"/>
        <v>1</v>
      </c>
      <c r="S274" s="8"/>
      <c r="T274" s="8"/>
      <c r="U274" s="8"/>
      <c r="V274" s="8"/>
      <c r="X274" s="1">
        <f>INDEX(Distances!$C$4:$L$69,SUMIF(Results!$Z$4:$Z$69,Results!J274,Results!$AA$4:$AA$69),Results!K274)</f>
        <v>0.5</v>
      </c>
    </row>
    <row r="275" spans="7:24" x14ac:dyDescent="0.45">
      <c r="G275" s="1" t="s">
        <v>9</v>
      </c>
      <c r="H275" s="1" t="s">
        <v>108</v>
      </c>
      <c r="I275" s="1">
        <v>8</v>
      </c>
      <c r="J275" s="1" t="s">
        <v>93</v>
      </c>
      <c r="K275" s="5">
        <v>8</v>
      </c>
      <c r="L275" s="5">
        <v>10</v>
      </c>
      <c r="M275" s="5">
        <v>5</v>
      </c>
      <c r="N275" s="1">
        <f>SUMIF(Distances!$B$4:$B$69,Results!J275,Distances!$M$4:$M$69)</f>
        <v>4</v>
      </c>
      <c r="O275" s="1">
        <f t="shared" si="59"/>
        <v>1</v>
      </c>
      <c r="P275" s="1">
        <f t="shared" si="60"/>
        <v>1</v>
      </c>
      <c r="Q275" s="1">
        <f t="shared" si="61"/>
        <v>1</v>
      </c>
      <c r="R275" s="1">
        <f t="shared" si="62"/>
        <v>1</v>
      </c>
      <c r="S275" s="8"/>
      <c r="T275" s="8"/>
      <c r="U275" s="8"/>
      <c r="V275" s="8"/>
      <c r="X275" s="1">
        <f>INDEX(Distances!$C$4:$L$69,SUMIF(Results!$Z$4:$Z$69,Results!J275,Results!$AA$4:$AA$69),Results!K275)</f>
        <v>0.6</v>
      </c>
    </row>
    <row r="276" spans="7:24" x14ac:dyDescent="0.45">
      <c r="G276" s="1" t="s">
        <v>9</v>
      </c>
      <c r="H276" s="1" t="s">
        <v>108</v>
      </c>
      <c r="I276" s="1">
        <v>9</v>
      </c>
      <c r="J276" s="1" t="s">
        <v>94</v>
      </c>
      <c r="K276" s="5">
        <v>7</v>
      </c>
      <c r="L276" s="5">
        <v>9</v>
      </c>
      <c r="M276" s="5">
        <v>4</v>
      </c>
      <c r="N276" s="1">
        <f>SUMIF(Distances!$B$4:$B$69,Results!J276,Distances!$M$4:$M$69)</f>
        <v>9</v>
      </c>
      <c r="O276" s="1">
        <f t="shared" si="59"/>
        <v>1</v>
      </c>
      <c r="P276" s="1">
        <f t="shared" si="60"/>
        <v>0</v>
      </c>
      <c r="Q276" s="1">
        <f t="shared" si="61"/>
        <v>1</v>
      </c>
      <c r="R276" s="1">
        <f t="shared" si="62"/>
        <v>0</v>
      </c>
      <c r="S276" s="8"/>
      <c r="T276" s="8"/>
      <c r="U276" s="8"/>
      <c r="V276" s="8"/>
      <c r="X276" s="1">
        <f>INDEX(Distances!$C$4:$L$69,SUMIF(Results!$Z$4:$Z$69,Results!J276,Results!$AA$4:$AA$69),Results!K276)</f>
        <v>0.09</v>
      </c>
    </row>
    <row r="277" spans="7:24" x14ac:dyDescent="0.45">
      <c r="G277" s="1" t="s">
        <v>9</v>
      </c>
      <c r="H277" s="1" t="s">
        <v>108</v>
      </c>
      <c r="I277" s="1">
        <v>10</v>
      </c>
      <c r="J277" s="1" t="s">
        <v>95</v>
      </c>
      <c r="K277" s="5">
        <v>9</v>
      </c>
      <c r="L277" s="5">
        <v>3</v>
      </c>
      <c r="M277" s="5">
        <v>6</v>
      </c>
      <c r="N277" s="1">
        <f>SUMIF(Distances!$B$4:$B$69,Results!J277,Distances!$M$4:$M$69)</f>
        <v>7</v>
      </c>
      <c r="O277" s="1">
        <f t="shared" si="59"/>
        <v>1</v>
      </c>
      <c r="P277" s="1">
        <f t="shared" si="60"/>
        <v>1</v>
      </c>
      <c r="Q277" s="1">
        <f t="shared" si="61"/>
        <v>1</v>
      </c>
      <c r="R277" s="1">
        <f t="shared" si="62"/>
        <v>1</v>
      </c>
      <c r="S277" s="8"/>
      <c r="T277" s="8"/>
      <c r="U277" s="8"/>
      <c r="V277" s="8"/>
      <c r="X277" s="1">
        <f>INDEX(Distances!$C$4:$L$69,SUMIF(Results!$Z$4:$Z$69,Results!J277,Results!$AA$4:$AA$69),Results!K277)</f>
        <v>0.17</v>
      </c>
    </row>
    <row r="278" spans="7:24" x14ac:dyDescent="0.45">
      <c r="G278" s="1" t="s">
        <v>9</v>
      </c>
      <c r="H278" s="1" t="s">
        <v>108</v>
      </c>
      <c r="I278" s="1">
        <v>11</v>
      </c>
      <c r="J278" s="1" t="s">
        <v>96</v>
      </c>
      <c r="K278" s="5">
        <v>8</v>
      </c>
      <c r="L278" s="5">
        <v>9</v>
      </c>
      <c r="M278" s="5">
        <v>4</v>
      </c>
      <c r="N278" s="1">
        <f>SUMIF(Distances!$B$4:$B$69,Results!J278,Distances!$M$4:$M$69)</f>
        <v>2</v>
      </c>
      <c r="O278" s="1">
        <f t="shared" si="59"/>
        <v>1</v>
      </c>
      <c r="P278" s="1">
        <f t="shared" si="60"/>
        <v>1</v>
      </c>
      <c r="Q278" s="1">
        <f t="shared" si="61"/>
        <v>1</v>
      </c>
      <c r="R278" s="1">
        <f t="shared" si="62"/>
        <v>1</v>
      </c>
      <c r="S278" s="8"/>
      <c r="T278" s="8"/>
      <c r="U278" s="8"/>
      <c r="V278" s="8"/>
      <c r="X278" s="1">
        <f>INDEX(Distances!$C$4:$L$69,SUMIF(Results!$Z$4:$Z$69,Results!J278,Results!$AA$4:$AA$69),Results!K278)</f>
        <v>0.18</v>
      </c>
    </row>
    <row r="279" spans="7:24" x14ac:dyDescent="0.45">
      <c r="G279" s="1" t="s">
        <v>9</v>
      </c>
      <c r="H279" s="1" t="s">
        <v>108</v>
      </c>
      <c r="I279" s="1">
        <v>12</v>
      </c>
      <c r="J279" s="1" t="s">
        <v>97</v>
      </c>
      <c r="K279" s="5">
        <v>1</v>
      </c>
      <c r="L279" s="5">
        <v>7</v>
      </c>
      <c r="M279" s="5">
        <v>6</v>
      </c>
      <c r="N279" s="1">
        <f>SUMIF(Distances!$B$4:$B$69,Results!J279,Distances!$M$4:$M$69)</f>
        <v>10</v>
      </c>
      <c r="O279" s="1">
        <f t="shared" si="59"/>
        <v>1</v>
      </c>
      <c r="P279" s="1">
        <f t="shared" si="60"/>
        <v>1</v>
      </c>
      <c r="Q279" s="1">
        <f t="shared" si="61"/>
        <v>1</v>
      </c>
      <c r="R279" s="1">
        <f t="shared" si="62"/>
        <v>1</v>
      </c>
      <c r="S279" s="8"/>
      <c r="T279" s="8"/>
      <c r="U279" s="8"/>
      <c r="V279" s="8"/>
      <c r="X279" s="1">
        <f>INDEX(Distances!$C$4:$L$69,SUMIF(Results!$Z$4:$Z$69,Results!J279,Results!$AA$4:$AA$69),Results!K279)</f>
        <v>0.25</v>
      </c>
    </row>
    <row r="280" spans="7:24" x14ac:dyDescent="0.45">
      <c r="G280" s="1" t="s">
        <v>9</v>
      </c>
      <c r="H280" s="1" t="s">
        <v>108</v>
      </c>
      <c r="I280" s="1">
        <v>13</v>
      </c>
      <c r="J280" s="1" t="s">
        <v>98</v>
      </c>
      <c r="K280" s="5">
        <v>6</v>
      </c>
      <c r="L280" s="5">
        <v>7</v>
      </c>
      <c r="M280" s="5">
        <v>3</v>
      </c>
      <c r="N280" s="1">
        <f>SUMIF(Distances!$B$4:$B$69,Results!J280,Distances!$M$4:$M$69)</f>
        <v>2</v>
      </c>
      <c r="O280" s="1">
        <f t="shared" si="59"/>
        <v>1</v>
      </c>
      <c r="P280" s="1">
        <f t="shared" si="60"/>
        <v>1</v>
      </c>
      <c r="Q280" s="1">
        <f t="shared" si="61"/>
        <v>1</v>
      </c>
      <c r="R280" s="1">
        <f t="shared" si="62"/>
        <v>1</v>
      </c>
      <c r="S280" s="8"/>
      <c r="T280" s="8"/>
      <c r="U280" s="8"/>
      <c r="V280" s="8"/>
      <c r="X280" s="1">
        <f>INDEX(Distances!$C$4:$L$69,SUMIF(Results!$Z$4:$Z$69,Results!J280,Results!$AA$4:$AA$69),Results!K280)</f>
        <v>0.62</v>
      </c>
    </row>
    <row r="281" spans="7:24" x14ac:dyDescent="0.45">
      <c r="G281" s="1" t="s">
        <v>9</v>
      </c>
      <c r="H281" s="1" t="s">
        <v>108</v>
      </c>
      <c r="I281" s="1">
        <v>14</v>
      </c>
      <c r="J281" s="1" t="s">
        <v>99</v>
      </c>
      <c r="K281" s="5">
        <v>1</v>
      </c>
      <c r="L281" s="5">
        <v>8</v>
      </c>
      <c r="M281" s="5">
        <v>10</v>
      </c>
      <c r="N281" s="1">
        <f>SUMIF(Distances!$B$4:$B$69,Results!J281,Distances!$M$4:$M$69)</f>
        <v>9</v>
      </c>
      <c r="O281" s="1">
        <f t="shared" si="59"/>
        <v>1</v>
      </c>
      <c r="P281" s="1">
        <f t="shared" si="60"/>
        <v>1</v>
      </c>
      <c r="Q281" s="1">
        <f t="shared" si="61"/>
        <v>1</v>
      </c>
      <c r="R281" s="1">
        <f t="shared" si="62"/>
        <v>1</v>
      </c>
      <c r="S281" s="8"/>
      <c r="T281" s="8"/>
      <c r="U281" s="8"/>
      <c r="V281" s="8"/>
      <c r="X281" s="1">
        <f>INDEX(Distances!$C$4:$L$69,SUMIF(Results!$Z$4:$Z$69,Results!J281,Results!$AA$4:$AA$69),Results!K281)</f>
        <v>0.31</v>
      </c>
    </row>
    <row r="282" spans="7:24" x14ac:dyDescent="0.45">
      <c r="G282" s="1" t="s">
        <v>9</v>
      </c>
      <c r="H282" s="1" t="s">
        <v>108</v>
      </c>
      <c r="I282" s="1">
        <v>15</v>
      </c>
      <c r="J282" s="1" t="s">
        <v>100</v>
      </c>
      <c r="K282" s="5">
        <v>10</v>
      </c>
      <c r="L282" s="5">
        <v>4</v>
      </c>
      <c r="M282" s="5">
        <v>3</v>
      </c>
      <c r="N282" s="1">
        <f>SUMIF(Distances!$B$4:$B$69,Results!J282,Distances!$M$4:$M$69)</f>
        <v>2</v>
      </c>
      <c r="O282" s="1">
        <f t="shared" si="59"/>
        <v>1</v>
      </c>
      <c r="P282" s="1">
        <f t="shared" si="60"/>
        <v>1</v>
      </c>
      <c r="Q282" s="1">
        <f t="shared" si="61"/>
        <v>1</v>
      </c>
      <c r="R282" s="1">
        <f t="shared" si="62"/>
        <v>1</v>
      </c>
      <c r="S282" s="8"/>
      <c r="T282" s="8"/>
      <c r="U282" s="8"/>
      <c r="V282" s="8"/>
      <c r="X282" s="1">
        <f>INDEX(Distances!$C$4:$L$69,SUMIF(Results!$Z$4:$Z$69,Results!J282,Results!$AA$4:$AA$69),Results!K282)</f>
        <v>0.36</v>
      </c>
    </row>
    <row r="283" spans="7:24" x14ac:dyDescent="0.45">
      <c r="G283" s="1" t="s">
        <v>9</v>
      </c>
      <c r="H283" s="1" t="s">
        <v>108</v>
      </c>
      <c r="I283" s="1">
        <v>16</v>
      </c>
      <c r="J283" s="1" t="s">
        <v>101</v>
      </c>
      <c r="K283" s="5">
        <v>3</v>
      </c>
      <c r="L283" s="5">
        <v>1</v>
      </c>
      <c r="M283" s="5">
        <v>4</v>
      </c>
      <c r="N283" s="1">
        <f>SUMIF(Distances!$B$4:$B$69,Results!J283,Distances!$M$4:$M$69)</f>
        <v>6</v>
      </c>
      <c r="O283" s="1">
        <f t="shared" si="59"/>
        <v>1</v>
      </c>
      <c r="P283" s="1">
        <f t="shared" si="60"/>
        <v>1</v>
      </c>
      <c r="Q283" s="1">
        <f t="shared" si="61"/>
        <v>1</v>
      </c>
      <c r="R283" s="1">
        <f t="shared" si="62"/>
        <v>1</v>
      </c>
      <c r="S283" s="8"/>
      <c r="T283" s="8"/>
      <c r="U283" s="8"/>
      <c r="V283" s="8"/>
      <c r="X283" s="1">
        <f>INDEX(Distances!$C$4:$L$69,SUMIF(Results!$Z$4:$Z$69,Results!J283,Results!$AA$4:$AA$69),Results!K283)</f>
        <v>0.67</v>
      </c>
    </row>
    <row r="284" spans="7:24" x14ac:dyDescent="0.45">
      <c r="G284" s="1" t="s">
        <v>9</v>
      </c>
      <c r="H284" s="1" t="s">
        <v>108</v>
      </c>
      <c r="I284" s="1">
        <v>17</v>
      </c>
      <c r="J284" s="1" t="s">
        <v>102</v>
      </c>
      <c r="K284" s="5">
        <v>7</v>
      </c>
      <c r="L284" s="5">
        <v>5</v>
      </c>
      <c r="M284" s="5">
        <v>6</v>
      </c>
      <c r="N284" s="1">
        <f>SUMIF(Distances!$B$4:$B$69,Results!J284,Distances!$M$4:$M$69)</f>
        <v>6</v>
      </c>
      <c r="O284" s="1">
        <f t="shared" si="59"/>
        <v>1</v>
      </c>
      <c r="P284" s="1">
        <f t="shared" si="60"/>
        <v>1</v>
      </c>
      <c r="Q284" s="1">
        <f t="shared" si="61"/>
        <v>0</v>
      </c>
      <c r="R284" s="1">
        <f t="shared" si="62"/>
        <v>0</v>
      </c>
      <c r="S284" s="8"/>
      <c r="T284" s="8"/>
      <c r="U284" s="8"/>
      <c r="V284" s="8"/>
      <c r="X284" s="1">
        <f>INDEX(Distances!$C$4:$L$69,SUMIF(Results!$Z$4:$Z$69,Results!J284,Results!$AA$4:$AA$69),Results!K284)</f>
        <v>0.81</v>
      </c>
    </row>
    <row r="285" spans="7:24" x14ac:dyDescent="0.45">
      <c r="G285" s="1" t="s">
        <v>9</v>
      </c>
      <c r="H285" s="1" t="s">
        <v>108</v>
      </c>
      <c r="I285" s="1">
        <v>18</v>
      </c>
      <c r="J285" s="1" t="s">
        <v>103</v>
      </c>
      <c r="K285" s="5">
        <v>9</v>
      </c>
      <c r="L285" s="5">
        <v>10</v>
      </c>
      <c r="M285" s="5">
        <v>2</v>
      </c>
      <c r="N285" s="1">
        <f>SUMIF(Distances!$B$4:$B$69,Results!J285,Distances!$M$4:$M$69)</f>
        <v>6</v>
      </c>
      <c r="O285" s="1">
        <f t="shared" si="59"/>
        <v>1</v>
      </c>
      <c r="P285" s="1">
        <f t="shared" si="60"/>
        <v>1</v>
      </c>
      <c r="Q285" s="1">
        <f t="shared" si="61"/>
        <v>1</v>
      </c>
      <c r="R285" s="1">
        <f t="shared" si="62"/>
        <v>1</v>
      </c>
      <c r="S285" s="8"/>
      <c r="T285" s="8"/>
      <c r="U285" s="8"/>
      <c r="V285" s="8"/>
      <c r="X285" s="1">
        <f>INDEX(Distances!$C$4:$L$69,SUMIF(Results!$Z$4:$Z$69,Results!J285,Results!$AA$4:$AA$69),Results!K285)</f>
        <v>0.8</v>
      </c>
    </row>
    <row r="286" spans="7:24" x14ac:dyDescent="0.45">
      <c r="G286" s="1" t="s">
        <v>9</v>
      </c>
      <c r="H286" s="1" t="s">
        <v>108</v>
      </c>
      <c r="I286" s="1">
        <v>19</v>
      </c>
      <c r="J286" s="1" t="s">
        <v>104</v>
      </c>
      <c r="K286" s="5">
        <v>1</v>
      </c>
      <c r="L286" s="5">
        <v>9</v>
      </c>
      <c r="M286" s="5">
        <v>5</v>
      </c>
      <c r="N286" s="1">
        <f>SUMIF(Distances!$B$4:$B$69,Results!J286,Distances!$M$4:$M$69)</f>
        <v>7</v>
      </c>
      <c r="O286" s="1">
        <f t="shared" si="59"/>
        <v>1</v>
      </c>
      <c r="P286" s="1">
        <f t="shared" si="60"/>
        <v>1</v>
      </c>
      <c r="Q286" s="1">
        <f t="shared" si="61"/>
        <v>1</v>
      </c>
      <c r="R286" s="1">
        <f t="shared" si="62"/>
        <v>1</v>
      </c>
      <c r="S286" s="8"/>
      <c r="T286" s="8"/>
      <c r="U286" s="8"/>
      <c r="V286" s="8"/>
      <c r="X286" s="1">
        <f>INDEX(Distances!$C$4:$L$69,SUMIF(Results!$Z$4:$Z$69,Results!J286,Results!$AA$4:$AA$69),Results!K286)</f>
        <v>0.25</v>
      </c>
    </row>
    <row r="287" spans="7:24" x14ac:dyDescent="0.45">
      <c r="G287" s="1" t="s">
        <v>9</v>
      </c>
      <c r="H287" s="1" t="s">
        <v>108</v>
      </c>
      <c r="I287" s="1">
        <v>20</v>
      </c>
      <c r="J287" s="1" t="s">
        <v>105</v>
      </c>
      <c r="K287" s="5">
        <v>4</v>
      </c>
      <c r="L287" s="5">
        <v>8</v>
      </c>
      <c r="M287" s="5">
        <v>5</v>
      </c>
      <c r="N287" s="1">
        <f>SUMIF(Distances!$B$4:$B$69,Results!J287,Distances!$M$4:$M$69)</f>
        <v>10</v>
      </c>
      <c r="O287" s="1">
        <f t="shared" si="59"/>
        <v>1</v>
      </c>
      <c r="P287" s="1">
        <f t="shared" si="60"/>
        <v>1</v>
      </c>
      <c r="Q287" s="1">
        <f t="shared" si="61"/>
        <v>1</v>
      </c>
      <c r="R287" s="1">
        <f t="shared" si="62"/>
        <v>1</v>
      </c>
      <c r="S287" s="8"/>
      <c r="T287" s="8"/>
      <c r="U287" s="8"/>
      <c r="V287" s="8"/>
      <c r="X287" s="1">
        <f>INDEX(Distances!$C$4:$L$69,SUMIF(Results!$Z$4:$Z$69,Results!J287,Results!$AA$4:$AA$69),Results!K287)</f>
        <v>0.71</v>
      </c>
    </row>
    <row r="288" spans="7:24" x14ac:dyDescent="0.45">
      <c r="G288" s="1" t="s">
        <v>9</v>
      </c>
      <c r="H288" s="1" t="s">
        <v>108</v>
      </c>
      <c r="I288" s="1">
        <v>21</v>
      </c>
      <c r="J288" s="1" t="s">
        <v>106</v>
      </c>
      <c r="K288" s="5">
        <v>6</v>
      </c>
      <c r="L288" s="5">
        <v>7</v>
      </c>
      <c r="M288" s="5">
        <v>2</v>
      </c>
      <c r="N288" s="1">
        <f>SUMIF(Distances!$B$4:$B$69,Results!J288,Distances!$M$4:$M$69)</f>
        <v>8</v>
      </c>
      <c r="O288" s="1">
        <f t="shared" si="59"/>
        <v>1</v>
      </c>
      <c r="P288" s="1">
        <f t="shared" si="60"/>
        <v>1</v>
      </c>
      <c r="Q288" s="1">
        <f t="shared" si="61"/>
        <v>1</v>
      </c>
      <c r="R288" s="1">
        <f t="shared" si="62"/>
        <v>1</v>
      </c>
      <c r="S288" s="26" t="s">
        <v>80</v>
      </c>
      <c r="T288" s="26"/>
      <c r="U288" s="26"/>
      <c r="V288" s="26"/>
      <c r="X288" s="1">
        <f>INDEX(Distances!$C$4:$L$69,SUMIF(Results!$Z$4:$Z$69,Results!J288,Results!$AA$4:$AA$69),Results!K288)</f>
        <v>0.31</v>
      </c>
    </row>
    <row r="289" spans="7:24" x14ac:dyDescent="0.45">
      <c r="G289" s="1" t="s">
        <v>9</v>
      </c>
      <c r="H289" s="1" t="s">
        <v>108</v>
      </c>
      <c r="I289" s="1">
        <v>22</v>
      </c>
      <c r="J289" s="1" t="s">
        <v>107</v>
      </c>
      <c r="K289" s="5">
        <v>10</v>
      </c>
      <c r="L289" s="5">
        <v>5</v>
      </c>
      <c r="M289" s="5">
        <v>3</v>
      </c>
      <c r="N289" s="1">
        <f>SUMIF(Distances!$B$4:$B$69,Results!J289,Distances!$M$4:$M$69)</f>
        <v>1</v>
      </c>
      <c r="O289" s="1">
        <f t="shared" si="59"/>
        <v>1</v>
      </c>
      <c r="P289" s="1">
        <f t="shared" si="60"/>
        <v>1</v>
      </c>
      <c r="Q289" s="1">
        <f t="shared" si="61"/>
        <v>1</v>
      </c>
      <c r="R289" s="1">
        <f t="shared" si="62"/>
        <v>1</v>
      </c>
      <c r="S289" s="9">
        <f>AVERAGE(O268:O289)</f>
        <v>0.95454545454545459</v>
      </c>
      <c r="T289" s="9">
        <f>AVERAGE(P268:P289)</f>
        <v>0.95454545454545459</v>
      </c>
      <c r="U289" s="9">
        <f t="shared" ref="U289" si="66">AVERAGE(Q268:Q289)</f>
        <v>0.90909090909090906</v>
      </c>
      <c r="V289" s="9">
        <f t="shared" ref="V289" si="67">AVERAGE(R268:R289)</f>
        <v>0.81818181818181823</v>
      </c>
      <c r="X289" s="1">
        <f>INDEX(Distances!$C$4:$L$69,SUMIF(Results!$Z$4:$Z$69,Results!J289,Results!$AA$4:$AA$69),Results!K289)</f>
        <v>0.6</v>
      </c>
    </row>
    <row r="290" spans="7:24" x14ac:dyDescent="0.45">
      <c r="G290" s="1" t="s">
        <v>9</v>
      </c>
      <c r="H290" s="1" t="s">
        <v>3</v>
      </c>
      <c r="I290" s="1">
        <v>1</v>
      </c>
      <c r="J290" s="1" t="s">
        <v>13</v>
      </c>
      <c r="K290" s="5">
        <v>6</v>
      </c>
      <c r="L290" s="5">
        <v>2</v>
      </c>
      <c r="M290" s="5">
        <v>7</v>
      </c>
      <c r="N290" s="1">
        <f>SUMIF(Distances!$B$4:$B$69,Results!J290,Distances!$M$4:$M$69)</f>
        <v>10</v>
      </c>
      <c r="O290" s="1">
        <f t="shared" si="59"/>
        <v>1</v>
      </c>
      <c r="P290" s="1">
        <f t="shared" si="60"/>
        <v>1</v>
      </c>
      <c r="Q290" s="1">
        <f t="shared" si="61"/>
        <v>1</v>
      </c>
      <c r="R290" s="1">
        <f t="shared" si="62"/>
        <v>1</v>
      </c>
      <c r="S290" s="8"/>
      <c r="T290" s="8"/>
      <c r="U290" s="8"/>
      <c r="V290" s="8"/>
      <c r="X290" s="1">
        <f>INDEX(Distances!$C$4:$L$69,SUMIF(Results!$Z$4:$Z$69,Results!J290,Results!$AA$4:$AA$69),Results!K290)</f>
        <v>0.22</v>
      </c>
    </row>
    <row r="291" spans="7:24" x14ac:dyDescent="0.45">
      <c r="G291" s="1" t="s">
        <v>9</v>
      </c>
      <c r="H291" s="1" t="s">
        <v>3</v>
      </c>
      <c r="I291" s="1">
        <v>2</v>
      </c>
      <c r="J291" s="1" t="s">
        <v>14</v>
      </c>
      <c r="K291" s="5">
        <v>10</v>
      </c>
      <c r="L291" s="5">
        <v>1</v>
      </c>
      <c r="M291" s="5">
        <v>3</v>
      </c>
      <c r="N291" s="1">
        <f>SUMIF(Distances!$B$4:$B$69,Results!J291,Distances!$M$4:$M$69)</f>
        <v>6</v>
      </c>
      <c r="O291" s="1">
        <f t="shared" si="59"/>
        <v>1</v>
      </c>
      <c r="P291" s="1">
        <f t="shared" si="60"/>
        <v>1</v>
      </c>
      <c r="Q291" s="1">
        <f t="shared" si="61"/>
        <v>1</v>
      </c>
      <c r="R291" s="1">
        <f t="shared" si="62"/>
        <v>1</v>
      </c>
      <c r="S291" s="8"/>
      <c r="T291" s="8"/>
      <c r="U291" s="8"/>
      <c r="V291" s="8"/>
      <c r="X291" s="1">
        <f>INDEX(Distances!$C$4:$L$69,SUMIF(Results!$Z$4:$Z$69,Results!J291,Results!$AA$4:$AA$69),Results!K291)</f>
        <v>0.79</v>
      </c>
    </row>
    <row r="292" spans="7:24" x14ac:dyDescent="0.45">
      <c r="G292" s="1" t="s">
        <v>9</v>
      </c>
      <c r="H292" s="1" t="s">
        <v>3</v>
      </c>
      <c r="I292" s="1">
        <v>3</v>
      </c>
      <c r="J292" s="1" t="s">
        <v>15</v>
      </c>
      <c r="K292" s="5">
        <v>5</v>
      </c>
      <c r="L292" s="5">
        <v>1</v>
      </c>
      <c r="M292" s="5">
        <v>10</v>
      </c>
      <c r="N292" s="1">
        <f>SUMIF(Distances!$B$4:$B$69,Results!J292,Distances!$M$4:$M$69)</f>
        <v>7</v>
      </c>
      <c r="O292" s="1">
        <f t="shared" si="59"/>
        <v>1</v>
      </c>
      <c r="P292" s="1">
        <f t="shared" si="60"/>
        <v>1</v>
      </c>
      <c r="Q292" s="1">
        <f t="shared" si="61"/>
        <v>1</v>
      </c>
      <c r="R292" s="1">
        <f t="shared" si="62"/>
        <v>1</v>
      </c>
      <c r="S292" s="8"/>
      <c r="T292" s="8"/>
      <c r="U292" s="8"/>
      <c r="V292" s="8"/>
      <c r="X292" s="1">
        <f>INDEX(Distances!$C$4:$L$69,SUMIF(Results!$Z$4:$Z$69,Results!J292,Results!$AA$4:$AA$69),Results!K292)</f>
        <v>0.71</v>
      </c>
    </row>
    <row r="293" spans="7:24" x14ac:dyDescent="0.45">
      <c r="G293" s="1" t="s">
        <v>9</v>
      </c>
      <c r="H293" s="1" t="s">
        <v>3</v>
      </c>
      <c r="I293" s="1">
        <v>4</v>
      </c>
      <c r="J293" s="1" t="s">
        <v>16</v>
      </c>
      <c r="K293" s="5">
        <v>5</v>
      </c>
      <c r="L293" s="5">
        <v>2</v>
      </c>
      <c r="M293" s="5">
        <v>4</v>
      </c>
      <c r="N293" s="1">
        <f>SUMIF(Distances!$B$4:$B$69,Results!J293,Distances!$M$4:$M$69)</f>
        <v>5</v>
      </c>
      <c r="O293" s="1">
        <f t="shared" si="59"/>
        <v>0</v>
      </c>
      <c r="P293" s="1">
        <f t="shared" si="60"/>
        <v>1</v>
      </c>
      <c r="Q293" s="1">
        <f t="shared" si="61"/>
        <v>1</v>
      </c>
      <c r="R293" s="1">
        <f t="shared" si="62"/>
        <v>0</v>
      </c>
      <c r="S293" s="8"/>
      <c r="T293" s="8"/>
      <c r="U293" s="8"/>
      <c r="V293" s="8"/>
      <c r="X293" s="1">
        <f>INDEX(Distances!$C$4:$L$69,SUMIF(Results!$Z$4:$Z$69,Results!J293,Results!$AA$4:$AA$69),Results!K293)</f>
        <v>0</v>
      </c>
    </row>
    <row r="294" spans="7:24" x14ac:dyDescent="0.45">
      <c r="G294" s="1" t="s">
        <v>9</v>
      </c>
      <c r="H294" s="1" t="s">
        <v>3</v>
      </c>
      <c r="I294" s="1">
        <v>5</v>
      </c>
      <c r="J294" s="1" t="s">
        <v>17</v>
      </c>
      <c r="K294" s="5">
        <v>3</v>
      </c>
      <c r="L294" s="5">
        <v>5</v>
      </c>
      <c r="M294" s="5">
        <v>1</v>
      </c>
      <c r="N294" s="1">
        <f>SUMIF(Distances!$B$4:$B$69,Results!J294,Distances!$M$4:$M$69)</f>
        <v>10</v>
      </c>
      <c r="O294" s="1">
        <f t="shared" si="59"/>
        <v>1</v>
      </c>
      <c r="P294" s="1">
        <f t="shared" si="60"/>
        <v>1</v>
      </c>
      <c r="Q294" s="1">
        <f t="shared" si="61"/>
        <v>1</v>
      </c>
      <c r="R294" s="1">
        <f t="shared" si="62"/>
        <v>1</v>
      </c>
      <c r="S294" s="8"/>
      <c r="T294" s="8"/>
      <c r="U294" s="8"/>
      <c r="V294" s="8"/>
      <c r="X294" s="1">
        <f>INDEX(Distances!$C$4:$L$69,SUMIF(Results!$Z$4:$Z$69,Results!J294,Results!$AA$4:$AA$69),Results!K294)</f>
        <v>0.55000000000000004</v>
      </c>
    </row>
    <row r="295" spans="7:24" x14ac:dyDescent="0.45">
      <c r="G295" s="1" t="s">
        <v>9</v>
      </c>
      <c r="H295" s="1" t="s">
        <v>3</v>
      </c>
      <c r="I295" s="1">
        <v>6</v>
      </c>
      <c r="J295" s="1" t="s">
        <v>18</v>
      </c>
      <c r="K295" s="5">
        <v>10</v>
      </c>
      <c r="L295" s="5">
        <v>3</v>
      </c>
      <c r="M295" s="5">
        <v>9</v>
      </c>
      <c r="N295" s="1">
        <f>SUMIF(Distances!$B$4:$B$69,Results!J295,Distances!$M$4:$M$69)</f>
        <v>10</v>
      </c>
      <c r="O295" s="1">
        <f t="shared" si="59"/>
        <v>0</v>
      </c>
      <c r="P295" s="1">
        <f t="shared" si="60"/>
        <v>1</v>
      </c>
      <c r="Q295" s="1">
        <f t="shared" si="61"/>
        <v>1</v>
      </c>
      <c r="R295" s="1">
        <f t="shared" si="62"/>
        <v>0</v>
      </c>
      <c r="S295" s="8"/>
      <c r="T295" s="8"/>
      <c r="U295" s="8"/>
      <c r="V295" s="8"/>
      <c r="X295" s="1">
        <f>INDEX(Distances!$C$4:$L$69,SUMIF(Results!$Z$4:$Z$69,Results!J295,Results!$AA$4:$AA$69),Results!K295)</f>
        <v>0</v>
      </c>
    </row>
    <row r="296" spans="7:24" x14ac:dyDescent="0.45">
      <c r="G296" s="1" t="s">
        <v>9</v>
      </c>
      <c r="H296" s="1" t="s">
        <v>3</v>
      </c>
      <c r="I296" s="1">
        <v>7</v>
      </c>
      <c r="J296" s="1" t="s">
        <v>19</v>
      </c>
      <c r="K296" s="5">
        <v>4</v>
      </c>
      <c r="L296" s="5">
        <v>8</v>
      </c>
      <c r="M296" s="5">
        <v>2</v>
      </c>
      <c r="N296" s="1">
        <f>SUMIF(Distances!$B$4:$B$69,Results!J296,Distances!$M$4:$M$69)</f>
        <v>8</v>
      </c>
      <c r="O296" s="1">
        <f t="shared" si="59"/>
        <v>1</v>
      </c>
      <c r="P296" s="1">
        <f t="shared" si="60"/>
        <v>0</v>
      </c>
      <c r="Q296" s="1">
        <f t="shared" si="61"/>
        <v>1</v>
      </c>
      <c r="R296" s="1">
        <f t="shared" si="62"/>
        <v>0</v>
      </c>
      <c r="S296" s="8"/>
      <c r="T296" s="8"/>
      <c r="U296" s="8"/>
      <c r="V296" s="8"/>
      <c r="X296" s="1">
        <f>INDEX(Distances!$C$4:$L$69,SUMIF(Results!$Z$4:$Z$69,Results!J296,Results!$AA$4:$AA$69),Results!K296)</f>
        <v>0.15</v>
      </c>
    </row>
    <row r="297" spans="7:24" x14ac:dyDescent="0.45">
      <c r="G297" s="1" t="s">
        <v>9</v>
      </c>
      <c r="H297" s="1" t="s">
        <v>3</v>
      </c>
      <c r="I297" s="1">
        <v>8</v>
      </c>
      <c r="J297" s="1" t="s">
        <v>20</v>
      </c>
      <c r="K297" s="5">
        <v>1</v>
      </c>
      <c r="L297" s="5">
        <v>9</v>
      </c>
      <c r="M297" s="5">
        <v>5</v>
      </c>
      <c r="N297" s="1">
        <f>SUMIF(Distances!$B$4:$B$69,Results!J297,Distances!$M$4:$M$69)</f>
        <v>3</v>
      </c>
      <c r="O297" s="1">
        <f t="shared" si="59"/>
        <v>1</v>
      </c>
      <c r="P297" s="1">
        <f t="shared" si="60"/>
        <v>1</v>
      </c>
      <c r="Q297" s="1">
        <f t="shared" si="61"/>
        <v>1</v>
      </c>
      <c r="R297" s="1">
        <f t="shared" si="62"/>
        <v>1</v>
      </c>
      <c r="S297" s="8"/>
      <c r="T297" s="8"/>
      <c r="U297" s="8"/>
      <c r="V297" s="8"/>
      <c r="X297" s="1">
        <f>INDEX(Distances!$C$4:$L$69,SUMIF(Results!$Z$4:$Z$69,Results!J297,Results!$AA$4:$AA$69),Results!K297)</f>
        <v>0.71</v>
      </c>
    </row>
    <row r="298" spans="7:24" x14ac:dyDescent="0.45">
      <c r="G298" s="1" t="s">
        <v>9</v>
      </c>
      <c r="H298" s="1" t="s">
        <v>3</v>
      </c>
      <c r="I298" s="1">
        <v>9</v>
      </c>
      <c r="J298" s="1" t="s">
        <v>21</v>
      </c>
      <c r="K298" s="5">
        <v>6</v>
      </c>
      <c r="L298" s="5">
        <v>2</v>
      </c>
      <c r="M298" s="5">
        <v>3</v>
      </c>
      <c r="N298" s="1">
        <f>SUMIF(Distances!$B$4:$B$69,Results!J298,Distances!$M$4:$M$69)</f>
        <v>5</v>
      </c>
      <c r="O298" s="1">
        <f t="shared" si="59"/>
        <v>1</v>
      </c>
      <c r="P298" s="1">
        <f t="shared" si="60"/>
        <v>1</v>
      </c>
      <c r="Q298" s="1">
        <f t="shared" si="61"/>
        <v>1</v>
      </c>
      <c r="R298" s="1">
        <f t="shared" si="62"/>
        <v>1</v>
      </c>
      <c r="S298" s="8"/>
      <c r="T298" s="8"/>
      <c r="U298" s="8"/>
      <c r="V298" s="8"/>
      <c r="X298" s="1">
        <f>INDEX(Distances!$C$4:$L$69,SUMIF(Results!$Z$4:$Z$69,Results!J298,Results!$AA$4:$AA$69),Results!K298)</f>
        <v>0.17</v>
      </c>
    </row>
    <row r="299" spans="7:24" x14ac:dyDescent="0.45">
      <c r="G299" s="1" t="s">
        <v>9</v>
      </c>
      <c r="H299" s="1" t="s">
        <v>3</v>
      </c>
      <c r="I299" s="1">
        <v>10</v>
      </c>
      <c r="J299" s="1" t="s">
        <v>22</v>
      </c>
      <c r="K299" s="5">
        <v>3</v>
      </c>
      <c r="L299" s="5">
        <v>8</v>
      </c>
      <c r="M299" s="5">
        <v>5</v>
      </c>
      <c r="N299" s="1">
        <f>SUMIF(Distances!$B$4:$B$69,Results!J299,Distances!$M$4:$M$69)</f>
        <v>10</v>
      </c>
      <c r="O299" s="1">
        <f t="shared" si="59"/>
        <v>1</v>
      </c>
      <c r="P299" s="1">
        <f t="shared" si="60"/>
        <v>1</v>
      </c>
      <c r="Q299" s="1">
        <f t="shared" si="61"/>
        <v>1</v>
      </c>
      <c r="R299" s="1">
        <f t="shared" si="62"/>
        <v>1</v>
      </c>
      <c r="S299" s="8"/>
      <c r="T299" s="8"/>
      <c r="U299" s="8"/>
      <c r="V299" s="8"/>
      <c r="X299" s="1">
        <f>INDEX(Distances!$C$4:$L$69,SUMIF(Results!$Z$4:$Z$69,Results!J299,Results!$AA$4:$AA$69),Results!K299)</f>
        <v>0.67</v>
      </c>
    </row>
    <row r="300" spans="7:24" x14ac:dyDescent="0.45">
      <c r="G300" s="1" t="s">
        <v>9</v>
      </c>
      <c r="H300" s="1" t="s">
        <v>3</v>
      </c>
      <c r="I300" s="1">
        <v>11</v>
      </c>
      <c r="J300" s="1" t="s">
        <v>23</v>
      </c>
      <c r="K300" s="5">
        <v>1</v>
      </c>
      <c r="L300" s="5">
        <v>10</v>
      </c>
      <c r="M300" s="5">
        <v>2</v>
      </c>
      <c r="N300" s="1">
        <f>SUMIF(Distances!$B$4:$B$69,Results!J300,Distances!$M$4:$M$69)</f>
        <v>10</v>
      </c>
      <c r="O300" s="1">
        <f t="shared" si="59"/>
        <v>1</v>
      </c>
      <c r="P300" s="1">
        <f t="shared" si="60"/>
        <v>0</v>
      </c>
      <c r="Q300" s="1">
        <f t="shared" si="61"/>
        <v>1</v>
      </c>
      <c r="R300" s="1">
        <f t="shared" si="62"/>
        <v>0</v>
      </c>
      <c r="S300" s="8"/>
      <c r="T300" s="8"/>
      <c r="U300" s="8"/>
      <c r="V300" s="8"/>
      <c r="X300" s="1">
        <f>INDEX(Distances!$C$4:$L$69,SUMIF(Results!$Z$4:$Z$69,Results!J300,Results!$AA$4:$AA$69),Results!K300)</f>
        <v>0.5</v>
      </c>
    </row>
    <row r="301" spans="7:24" x14ac:dyDescent="0.45">
      <c r="G301" s="1" t="s">
        <v>9</v>
      </c>
      <c r="H301" s="1" t="s">
        <v>3</v>
      </c>
      <c r="I301" s="1">
        <v>12</v>
      </c>
      <c r="J301" s="1" t="s">
        <v>24</v>
      </c>
      <c r="K301" s="5">
        <v>1</v>
      </c>
      <c r="L301" s="5">
        <v>8</v>
      </c>
      <c r="M301" s="5">
        <v>5</v>
      </c>
      <c r="N301" s="1">
        <f>SUMIF(Distances!$B$4:$B$69,Results!J301,Distances!$M$4:$M$69)</f>
        <v>9</v>
      </c>
      <c r="O301" s="1">
        <f t="shared" si="59"/>
        <v>1</v>
      </c>
      <c r="P301" s="1">
        <f t="shared" si="60"/>
        <v>1</v>
      </c>
      <c r="Q301" s="1">
        <f t="shared" si="61"/>
        <v>1</v>
      </c>
      <c r="R301" s="1">
        <f t="shared" si="62"/>
        <v>1</v>
      </c>
      <c r="S301" s="8"/>
      <c r="T301" s="8"/>
      <c r="U301" s="8"/>
      <c r="V301" s="8"/>
      <c r="X301" s="1">
        <f>INDEX(Distances!$C$4:$L$69,SUMIF(Results!$Z$4:$Z$69,Results!J301,Results!$AA$4:$AA$69),Results!K301)</f>
        <v>0.18</v>
      </c>
    </row>
    <row r="302" spans="7:24" x14ac:dyDescent="0.45">
      <c r="G302" s="1" t="s">
        <v>9</v>
      </c>
      <c r="H302" s="1" t="s">
        <v>3</v>
      </c>
      <c r="I302" s="1">
        <v>13</v>
      </c>
      <c r="J302" s="1" t="s">
        <v>25</v>
      </c>
      <c r="K302" s="5">
        <v>8</v>
      </c>
      <c r="L302" s="5">
        <v>4</v>
      </c>
      <c r="M302" s="5">
        <v>1</v>
      </c>
      <c r="N302" s="1">
        <f>SUMIF(Distances!$B$4:$B$69,Results!J302,Distances!$M$4:$M$69)</f>
        <v>7</v>
      </c>
      <c r="O302" s="1">
        <f t="shared" si="59"/>
        <v>1</v>
      </c>
      <c r="P302" s="1">
        <f t="shared" si="60"/>
        <v>1</v>
      </c>
      <c r="Q302" s="1">
        <f t="shared" si="61"/>
        <v>1</v>
      </c>
      <c r="R302" s="1">
        <f t="shared" si="62"/>
        <v>1</v>
      </c>
      <c r="S302" s="8"/>
      <c r="T302" s="8"/>
      <c r="U302" s="8"/>
      <c r="V302" s="8"/>
      <c r="X302" s="1">
        <f>INDEX(Distances!$C$4:$L$69,SUMIF(Results!$Z$4:$Z$69,Results!J302,Results!$AA$4:$AA$69),Results!K302)</f>
        <v>0.1</v>
      </c>
    </row>
    <row r="303" spans="7:24" x14ac:dyDescent="0.45">
      <c r="G303" s="1" t="s">
        <v>9</v>
      </c>
      <c r="H303" s="1" t="s">
        <v>3</v>
      </c>
      <c r="I303" s="1">
        <v>14</v>
      </c>
      <c r="J303" s="1" t="s">
        <v>26</v>
      </c>
      <c r="K303" s="5">
        <v>3</v>
      </c>
      <c r="L303" s="5">
        <v>8</v>
      </c>
      <c r="M303" s="5">
        <v>4</v>
      </c>
      <c r="N303" s="1">
        <f>SUMIF(Distances!$B$4:$B$69,Results!J303,Distances!$M$4:$M$69)</f>
        <v>4</v>
      </c>
      <c r="O303" s="1">
        <f t="shared" si="59"/>
        <v>1</v>
      </c>
      <c r="P303" s="1">
        <f t="shared" si="60"/>
        <v>1</v>
      </c>
      <c r="Q303" s="1">
        <f t="shared" si="61"/>
        <v>0</v>
      </c>
      <c r="R303" s="1">
        <f t="shared" si="62"/>
        <v>0</v>
      </c>
      <c r="S303" s="8"/>
      <c r="T303" s="8"/>
      <c r="U303" s="8"/>
      <c r="V303" s="8"/>
      <c r="X303" s="1">
        <f>INDEX(Distances!$C$4:$L$69,SUMIF(Results!$Z$4:$Z$69,Results!J303,Results!$AA$4:$AA$69),Results!K303)</f>
        <v>0.25</v>
      </c>
    </row>
    <row r="304" spans="7:24" x14ac:dyDescent="0.45">
      <c r="G304" s="1" t="s">
        <v>9</v>
      </c>
      <c r="H304" s="1" t="s">
        <v>3</v>
      </c>
      <c r="I304" s="1">
        <v>15</v>
      </c>
      <c r="J304" s="1" t="s">
        <v>27</v>
      </c>
      <c r="K304" s="5">
        <v>1</v>
      </c>
      <c r="L304" s="5">
        <v>5</v>
      </c>
      <c r="M304" s="5">
        <v>2</v>
      </c>
      <c r="N304" s="1">
        <f>SUMIF(Distances!$B$4:$B$69,Results!J304,Distances!$M$4:$M$69)</f>
        <v>6</v>
      </c>
      <c r="O304" s="1">
        <f t="shared" si="59"/>
        <v>1</v>
      </c>
      <c r="P304" s="1">
        <f t="shared" si="60"/>
        <v>1</v>
      </c>
      <c r="Q304" s="1">
        <f t="shared" si="61"/>
        <v>1</v>
      </c>
      <c r="R304" s="1">
        <f t="shared" si="62"/>
        <v>1</v>
      </c>
      <c r="S304" s="8"/>
      <c r="T304" s="8"/>
      <c r="U304" s="8"/>
      <c r="V304" s="8"/>
      <c r="X304" s="1">
        <f>INDEX(Distances!$C$4:$L$69,SUMIF(Results!$Z$4:$Z$69,Results!J304,Results!$AA$4:$AA$69),Results!K304)</f>
        <v>0.17</v>
      </c>
    </row>
    <row r="305" spans="7:24" x14ac:dyDescent="0.45">
      <c r="G305" s="1" t="s">
        <v>9</v>
      </c>
      <c r="H305" s="1" t="s">
        <v>3</v>
      </c>
      <c r="I305" s="1">
        <v>16</v>
      </c>
      <c r="J305" s="1" t="s">
        <v>28</v>
      </c>
      <c r="K305" s="5">
        <v>9</v>
      </c>
      <c r="L305" s="5">
        <v>2</v>
      </c>
      <c r="M305" s="5">
        <v>6</v>
      </c>
      <c r="N305" s="1">
        <f>SUMIF(Distances!$B$4:$B$69,Results!J305,Distances!$M$4:$M$69)</f>
        <v>10</v>
      </c>
      <c r="O305" s="1">
        <f t="shared" si="59"/>
        <v>1</v>
      </c>
      <c r="P305" s="1">
        <f t="shared" si="60"/>
        <v>1</v>
      </c>
      <c r="Q305" s="1">
        <f t="shared" si="61"/>
        <v>1</v>
      </c>
      <c r="R305" s="1">
        <f t="shared" si="62"/>
        <v>1</v>
      </c>
      <c r="S305" s="8"/>
      <c r="T305" s="8"/>
      <c r="U305" s="8"/>
      <c r="V305" s="8"/>
      <c r="X305" s="1">
        <f>INDEX(Distances!$C$4:$L$69,SUMIF(Results!$Z$4:$Z$69,Results!J305,Results!$AA$4:$AA$69),Results!K305)</f>
        <v>0.62</v>
      </c>
    </row>
    <row r="306" spans="7:24" x14ac:dyDescent="0.45">
      <c r="G306" s="1" t="s">
        <v>9</v>
      </c>
      <c r="H306" s="1" t="s">
        <v>3</v>
      </c>
      <c r="I306" s="1">
        <v>17</v>
      </c>
      <c r="J306" s="1" t="s">
        <v>29</v>
      </c>
      <c r="K306" s="5">
        <v>7</v>
      </c>
      <c r="L306" s="5">
        <v>9</v>
      </c>
      <c r="M306" s="5">
        <v>8</v>
      </c>
      <c r="N306" s="1">
        <f>SUMIF(Distances!$B$4:$B$69,Results!J306,Distances!$M$4:$M$69)</f>
        <v>6</v>
      </c>
      <c r="O306" s="1">
        <f t="shared" si="59"/>
        <v>1</v>
      </c>
      <c r="P306" s="1">
        <f t="shared" si="60"/>
        <v>1</v>
      </c>
      <c r="Q306" s="1">
        <f t="shared" si="61"/>
        <v>1</v>
      </c>
      <c r="R306" s="1">
        <f t="shared" si="62"/>
        <v>1</v>
      </c>
      <c r="S306" s="8"/>
      <c r="T306" s="8"/>
      <c r="U306" s="8"/>
      <c r="V306" s="8"/>
      <c r="X306" s="1">
        <f>INDEX(Distances!$C$4:$L$69,SUMIF(Results!$Z$4:$Z$69,Results!J306,Results!$AA$4:$AA$69),Results!K306)</f>
        <v>0.17</v>
      </c>
    </row>
    <row r="307" spans="7:24" x14ac:dyDescent="0.45">
      <c r="G307" s="1" t="s">
        <v>9</v>
      </c>
      <c r="H307" s="1" t="s">
        <v>3</v>
      </c>
      <c r="I307" s="1">
        <v>18</v>
      </c>
      <c r="J307" s="1" t="s">
        <v>30</v>
      </c>
      <c r="K307" s="5">
        <v>10</v>
      </c>
      <c r="L307" s="5">
        <v>6</v>
      </c>
      <c r="M307" s="5">
        <v>7</v>
      </c>
      <c r="N307" s="1">
        <f>SUMIF(Distances!$B$4:$B$69,Results!J307,Distances!$M$4:$M$69)</f>
        <v>10</v>
      </c>
      <c r="O307" s="1">
        <f t="shared" si="59"/>
        <v>0</v>
      </c>
      <c r="P307" s="1">
        <f t="shared" si="60"/>
        <v>1</v>
      </c>
      <c r="Q307" s="1">
        <f t="shared" si="61"/>
        <v>1</v>
      </c>
      <c r="R307" s="1">
        <f t="shared" si="62"/>
        <v>0</v>
      </c>
      <c r="S307" s="8"/>
      <c r="T307" s="8"/>
      <c r="U307" s="8"/>
      <c r="V307" s="8"/>
      <c r="X307" s="1">
        <f>INDEX(Distances!$C$4:$L$69,SUMIF(Results!$Z$4:$Z$69,Results!J307,Results!$AA$4:$AA$69),Results!K307)</f>
        <v>0</v>
      </c>
    </row>
    <row r="308" spans="7:24" x14ac:dyDescent="0.45">
      <c r="G308" s="1" t="s">
        <v>9</v>
      </c>
      <c r="H308" s="1" t="s">
        <v>3</v>
      </c>
      <c r="I308" s="1">
        <v>19</v>
      </c>
      <c r="J308" s="1" t="s">
        <v>31</v>
      </c>
      <c r="K308" s="5">
        <v>2</v>
      </c>
      <c r="L308" s="5">
        <v>1</v>
      </c>
      <c r="M308" s="5">
        <v>10</v>
      </c>
      <c r="N308" s="1">
        <f>SUMIF(Distances!$B$4:$B$69,Results!J308,Distances!$M$4:$M$69)</f>
        <v>8</v>
      </c>
      <c r="O308" s="1">
        <f t="shared" si="59"/>
        <v>1</v>
      </c>
      <c r="P308" s="1">
        <f t="shared" si="60"/>
        <v>1</v>
      </c>
      <c r="Q308" s="1">
        <f t="shared" si="61"/>
        <v>1</v>
      </c>
      <c r="R308" s="1">
        <f t="shared" si="62"/>
        <v>1</v>
      </c>
      <c r="S308" s="8"/>
      <c r="T308" s="8"/>
      <c r="U308" s="8"/>
      <c r="V308" s="8"/>
      <c r="X308" s="1">
        <f>INDEX(Distances!$C$4:$L$69,SUMIF(Results!$Z$4:$Z$69,Results!J308,Results!$AA$4:$AA$69),Results!K308)</f>
        <v>0.62</v>
      </c>
    </row>
    <row r="309" spans="7:24" x14ac:dyDescent="0.45">
      <c r="G309" s="1" t="s">
        <v>9</v>
      </c>
      <c r="H309" s="1" t="s">
        <v>3</v>
      </c>
      <c r="I309" s="1">
        <v>20</v>
      </c>
      <c r="J309" s="1" t="s">
        <v>32</v>
      </c>
      <c r="K309" s="5">
        <v>7</v>
      </c>
      <c r="L309" s="5">
        <v>2</v>
      </c>
      <c r="M309" s="5">
        <v>4</v>
      </c>
      <c r="N309" s="1">
        <f>SUMIF(Distances!$B$4:$B$69,Results!J309,Distances!$M$4:$M$69)</f>
        <v>6</v>
      </c>
      <c r="O309" s="1">
        <f t="shared" si="59"/>
        <v>1</v>
      </c>
      <c r="P309" s="1">
        <f t="shared" si="60"/>
        <v>1</v>
      </c>
      <c r="Q309" s="1">
        <f t="shared" si="61"/>
        <v>1</v>
      </c>
      <c r="R309" s="1">
        <f t="shared" si="62"/>
        <v>1</v>
      </c>
      <c r="S309" s="8"/>
      <c r="T309" s="8"/>
      <c r="U309" s="8"/>
      <c r="V309" s="8"/>
      <c r="X309" s="1">
        <f>INDEX(Distances!$C$4:$L$69,SUMIF(Results!$Z$4:$Z$69,Results!J309,Results!$AA$4:$AA$69),Results!K309)</f>
        <v>0.11</v>
      </c>
    </row>
    <row r="310" spans="7:24" x14ac:dyDescent="0.45">
      <c r="G310" s="1" t="s">
        <v>9</v>
      </c>
      <c r="H310" s="1" t="s">
        <v>3</v>
      </c>
      <c r="I310" s="1">
        <v>21</v>
      </c>
      <c r="J310" s="1" t="s">
        <v>33</v>
      </c>
      <c r="K310" s="5">
        <v>10</v>
      </c>
      <c r="L310" s="5">
        <v>8</v>
      </c>
      <c r="M310" s="5">
        <v>9</v>
      </c>
      <c r="N310" s="1">
        <f>SUMIF(Distances!$B$4:$B$69,Results!J310,Distances!$M$4:$M$69)</f>
        <v>9</v>
      </c>
      <c r="O310" s="1">
        <f t="shared" si="59"/>
        <v>1</v>
      </c>
      <c r="P310" s="1">
        <f t="shared" si="60"/>
        <v>1</v>
      </c>
      <c r="Q310" s="1">
        <f t="shared" si="61"/>
        <v>0</v>
      </c>
      <c r="R310" s="1">
        <f t="shared" si="62"/>
        <v>0</v>
      </c>
      <c r="S310" s="26" t="s">
        <v>80</v>
      </c>
      <c r="T310" s="26"/>
      <c r="U310" s="26"/>
      <c r="V310" s="26"/>
      <c r="X310" s="1">
        <f>INDEX(Distances!$C$4:$L$69,SUMIF(Results!$Z$4:$Z$69,Results!J310,Results!$AA$4:$AA$69),Results!K310)</f>
        <v>0.71</v>
      </c>
    </row>
    <row r="311" spans="7:24" x14ac:dyDescent="0.45">
      <c r="G311" s="1" t="s">
        <v>9</v>
      </c>
      <c r="H311" s="1" t="s">
        <v>3</v>
      </c>
      <c r="I311" s="1">
        <v>22</v>
      </c>
      <c r="J311" s="1" t="s">
        <v>34</v>
      </c>
      <c r="K311" s="5">
        <v>6</v>
      </c>
      <c r="L311" s="5">
        <v>5</v>
      </c>
      <c r="M311" s="5">
        <v>2</v>
      </c>
      <c r="N311" s="1">
        <f>SUMIF(Distances!$B$4:$B$69,Results!J311,Distances!$M$4:$M$69)</f>
        <v>5</v>
      </c>
      <c r="O311" s="1">
        <f t="shared" si="59"/>
        <v>1</v>
      </c>
      <c r="P311" s="1">
        <f t="shared" si="60"/>
        <v>0</v>
      </c>
      <c r="Q311" s="1">
        <f t="shared" si="61"/>
        <v>1</v>
      </c>
      <c r="R311" s="1">
        <f t="shared" si="62"/>
        <v>0</v>
      </c>
      <c r="S311" s="9">
        <f>AVERAGE(O290:O311)</f>
        <v>0.86363636363636365</v>
      </c>
      <c r="T311" s="9">
        <f>AVERAGE(P290:P311)</f>
        <v>0.86363636363636365</v>
      </c>
      <c r="U311" s="9">
        <f t="shared" ref="U311" si="68">AVERAGE(Q290:Q311)</f>
        <v>0.90909090909090906</v>
      </c>
      <c r="V311" s="9">
        <f t="shared" ref="V311" si="69">AVERAGE(R290:R311)</f>
        <v>0.63636363636363635</v>
      </c>
      <c r="X311" s="1">
        <f>INDEX(Distances!$C$4:$L$69,SUMIF(Results!$Z$4:$Z$69,Results!J311,Results!$AA$4:$AA$69),Results!K311)</f>
        <v>0.67</v>
      </c>
    </row>
    <row r="312" spans="7:24" x14ac:dyDescent="0.45">
      <c r="G312" s="1" t="s">
        <v>9</v>
      </c>
      <c r="H312" s="1" t="s">
        <v>5</v>
      </c>
      <c r="I312" s="1">
        <v>1</v>
      </c>
      <c r="J312" s="1" t="s">
        <v>35</v>
      </c>
      <c r="K312" s="5">
        <v>10</v>
      </c>
      <c r="L312" s="5">
        <v>2</v>
      </c>
      <c r="M312" s="5">
        <v>3</v>
      </c>
      <c r="N312" s="1">
        <f>SUMIF(Distances!$B$4:$B$69,Results!J312,Distances!$M$4:$M$69)</f>
        <v>8</v>
      </c>
      <c r="O312" s="1">
        <f t="shared" si="59"/>
        <v>1</v>
      </c>
      <c r="P312" s="1">
        <f t="shared" si="60"/>
        <v>1</v>
      </c>
      <c r="Q312" s="1">
        <f t="shared" si="61"/>
        <v>1</v>
      </c>
      <c r="R312" s="1">
        <f t="shared" si="62"/>
        <v>1</v>
      </c>
      <c r="S312" s="8"/>
      <c r="T312" s="8"/>
      <c r="U312" s="8"/>
      <c r="V312" s="8"/>
      <c r="X312" s="1">
        <f>INDEX(Distances!$C$4:$L$69,SUMIF(Results!$Z$4:$Z$69,Results!J312,Results!$AA$4:$AA$69),Results!K312)</f>
        <v>0.36</v>
      </c>
    </row>
    <row r="313" spans="7:24" x14ac:dyDescent="0.45">
      <c r="G313" s="1" t="s">
        <v>9</v>
      </c>
      <c r="H313" s="1" t="s">
        <v>5</v>
      </c>
      <c r="I313" s="1">
        <v>2</v>
      </c>
      <c r="J313" s="1" t="s">
        <v>36</v>
      </c>
      <c r="K313" s="5">
        <v>7</v>
      </c>
      <c r="L313" s="5">
        <v>10</v>
      </c>
      <c r="M313" s="5">
        <v>8</v>
      </c>
      <c r="N313" s="1">
        <f>SUMIF(Distances!$B$4:$B$69,Results!J313,Distances!$M$4:$M$69)</f>
        <v>3</v>
      </c>
      <c r="O313" s="1">
        <f t="shared" si="59"/>
        <v>1</v>
      </c>
      <c r="P313" s="1">
        <f t="shared" si="60"/>
        <v>1</v>
      </c>
      <c r="Q313" s="1">
        <f t="shared" si="61"/>
        <v>1</v>
      </c>
      <c r="R313" s="1">
        <f t="shared" si="62"/>
        <v>1</v>
      </c>
      <c r="S313" s="8"/>
      <c r="T313" s="8"/>
      <c r="U313" s="8"/>
      <c r="V313" s="8"/>
      <c r="X313" s="1">
        <f>INDEX(Distances!$C$4:$L$69,SUMIF(Results!$Z$4:$Z$69,Results!J313,Results!$AA$4:$AA$69),Results!K313)</f>
        <v>0.2</v>
      </c>
    </row>
    <row r="314" spans="7:24" x14ac:dyDescent="0.45">
      <c r="G314" s="1" t="s">
        <v>9</v>
      </c>
      <c r="H314" s="1" t="s">
        <v>5</v>
      </c>
      <c r="I314" s="1">
        <v>3</v>
      </c>
      <c r="J314" s="1" t="s">
        <v>37</v>
      </c>
      <c r="K314" s="5">
        <v>8</v>
      </c>
      <c r="L314" s="5">
        <v>3</v>
      </c>
      <c r="M314" s="5">
        <v>9</v>
      </c>
      <c r="N314" s="1">
        <f>SUMIF(Distances!$B$4:$B$69,Results!J314,Distances!$M$4:$M$69)</f>
        <v>7</v>
      </c>
      <c r="O314" s="1">
        <f t="shared" si="59"/>
        <v>1</v>
      </c>
      <c r="P314" s="1">
        <f t="shared" si="60"/>
        <v>1</v>
      </c>
      <c r="Q314" s="1">
        <f t="shared" si="61"/>
        <v>1</v>
      </c>
      <c r="R314" s="1">
        <f t="shared" si="62"/>
        <v>1</v>
      </c>
      <c r="S314" s="8"/>
      <c r="T314" s="8"/>
      <c r="U314" s="8"/>
      <c r="V314" s="8"/>
      <c r="X314" s="1">
        <f>INDEX(Distances!$C$4:$L$69,SUMIF(Results!$Z$4:$Z$69,Results!J314,Results!$AA$4:$AA$69),Results!K314)</f>
        <v>0.38</v>
      </c>
    </row>
    <row r="315" spans="7:24" x14ac:dyDescent="0.45">
      <c r="G315" s="1" t="s">
        <v>9</v>
      </c>
      <c r="H315" s="1" t="s">
        <v>5</v>
      </c>
      <c r="I315" s="1">
        <v>4</v>
      </c>
      <c r="J315" s="1" t="s">
        <v>38</v>
      </c>
      <c r="K315" s="5">
        <v>4</v>
      </c>
      <c r="L315" s="5">
        <v>8</v>
      </c>
      <c r="M315" s="5">
        <v>1</v>
      </c>
      <c r="N315" s="1">
        <f>SUMIF(Distances!$B$4:$B$69,Results!J315,Distances!$M$4:$M$69)</f>
        <v>6</v>
      </c>
      <c r="O315" s="1">
        <f t="shared" si="59"/>
        <v>1</v>
      </c>
      <c r="P315" s="1">
        <f t="shared" si="60"/>
        <v>1</v>
      </c>
      <c r="Q315" s="1">
        <f t="shared" si="61"/>
        <v>1</v>
      </c>
      <c r="R315" s="1">
        <f t="shared" si="62"/>
        <v>1</v>
      </c>
      <c r="S315" s="8"/>
      <c r="T315" s="8"/>
      <c r="U315" s="8"/>
      <c r="V315" s="8"/>
      <c r="X315" s="1">
        <f>INDEX(Distances!$C$4:$L$69,SUMIF(Results!$Z$4:$Z$69,Results!J315,Results!$AA$4:$AA$69),Results!K315)</f>
        <v>0.2</v>
      </c>
    </row>
    <row r="316" spans="7:24" x14ac:dyDescent="0.45">
      <c r="G316" s="1" t="s">
        <v>9</v>
      </c>
      <c r="H316" s="1" t="s">
        <v>5</v>
      </c>
      <c r="I316" s="1">
        <v>5</v>
      </c>
      <c r="J316" s="1" t="s">
        <v>39</v>
      </c>
      <c r="K316" s="5">
        <v>3</v>
      </c>
      <c r="L316" s="5">
        <v>4</v>
      </c>
      <c r="M316" s="5">
        <v>5</v>
      </c>
      <c r="N316" s="1">
        <f>SUMIF(Distances!$B$4:$B$69,Results!J316,Distances!$M$4:$M$69)</f>
        <v>10</v>
      </c>
      <c r="O316" s="1">
        <f t="shared" si="59"/>
        <v>1</v>
      </c>
      <c r="P316" s="1">
        <f t="shared" si="60"/>
        <v>1</v>
      </c>
      <c r="Q316" s="1">
        <f t="shared" si="61"/>
        <v>1</v>
      </c>
      <c r="R316" s="1">
        <f t="shared" si="62"/>
        <v>1</v>
      </c>
      <c r="S316" s="8"/>
      <c r="T316" s="8"/>
      <c r="U316" s="8"/>
      <c r="V316" s="8"/>
      <c r="X316" s="1">
        <f>INDEX(Distances!$C$4:$L$69,SUMIF(Results!$Z$4:$Z$69,Results!J316,Results!$AA$4:$AA$69),Results!K316)</f>
        <v>0.2</v>
      </c>
    </row>
    <row r="317" spans="7:24" x14ac:dyDescent="0.45">
      <c r="G317" s="1" t="s">
        <v>9</v>
      </c>
      <c r="H317" s="1" t="s">
        <v>5</v>
      </c>
      <c r="I317" s="1">
        <v>6</v>
      </c>
      <c r="J317" s="1" t="s">
        <v>40</v>
      </c>
      <c r="K317" s="5">
        <v>5</v>
      </c>
      <c r="L317" s="5">
        <v>10</v>
      </c>
      <c r="M317" s="5">
        <v>3</v>
      </c>
      <c r="N317" s="1">
        <f>SUMIF(Distances!$B$4:$B$69,Results!J317,Distances!$M$4:$M$69)</f>
        <v>9</v>
      </c>
      <c r="O317" s="1">
        <f t="shared" si="59"/>
        <v>1</v>
      </c>
      <c r="P317" s="1">
        <f t="shared" si="60"/>
        <v>1</v>
      </c>
      <c r="Q317" s="1">
        <f t="shared" si="61"/>
        <v>1</v>
      </c>
      <c r="R317" s="1">
        <f t="shared" si="62"/>
        <v>1</v>
      </c>
      <c r="S317" s="8"/>
      <c r="T317" s="8"/>
      <c r="U317" s="8"/>
      <c r="V317" s="8"/>
      <c r="X317" s="1">
        <f>INDEX(Distances!$C$4:$L$69,SUMIF(Results!$Z$4:$Z$69,Results!J317,Results!$AA$4:$AA$69),Results!K317)</f>
        <v>0.36</v>
      </c>
    </row>
    <row r="318" spans="7:24" x14ac:dyDescent="0.45">
      <c r="G318" s="1" t="s">
        <v>9</v>
      </c>
      <c r="H318" s="1" t="s">
        <v>5</v>
      </c>
      <c r="I318" s="1">
        <v>7</v>
      </c>
      <c r="J318" s="1" t="s">
        <v>41</v>
      </c>
      <c r="K318" s="5">
        <v>1</v>
      </c>
      <c r="L318" s="5">
        <v>6</v>
      </c>
      <c r="M318" s="5">
        <v>10</v>
      </c>
      <c r="N318" s="1">
        <f>SUMIF(Distances!$B$4:$B$69,Results!J318,Distances!$M$4:$M$69)</f>
        <v>2</v>
      </c>
      <c r="O318" s="1">
        <f t="shared" si="59"/>
        <v>1</v>
      </c>
      <c r="P318" s="1">
        <f t="shared" si="60"/>
        <v>1</v>
      </c>
      <c r="Q318" s="1">
        <f t="shared" si="61"/>
        <v>1</v>
      </c>
      <c r="R318" s="1">
        <f t="shared" si="62"/>
        <v>1</v>
      </c>
      <c r="S318" s="8"/>
      <c r="T318" s="8"/>
      <c r="U318" s="8"/>
      <c r="V318" s="8"/>
      <c r="X318" s="1">
        <f>INDEX(Distances!$C$4:$L$69,SUMIF(Results!$Z$4:$Z$69,Results!J318,Results!$AA$4:$AA$69),Results!K318)</f>
        <v>0.71</v>
      </c>
    </row>
    <row r="319" spans="7:24" x14ac:dyDescent="0.45">
      <c r="G319" s="1" t="s">
        <v>9</v>
      </c>
      <c r="H319" s="1" t="s">
        <v>5</v>
      </c>
      <c r="I319" s="1">
        <v>8</v>
      </c>
      <c r="J319" s="1" t="s">
        <v>42</v>
      </c>
      <c r="K319" s="5">
        <v>5</v>
      </c>
      <c r="L319" s="5">
        <v>10</v>
      </c>
      <c r="M319" s="5">
        <v>3</v>
      </c>
      <c r="N319" s="1">
        <f>SUMIF(Distances!$B$4:$B$69,Results!J319,Distances!$M$4:$M$69)</f>
        <v>2</v>
      </c>
      <c r="O319" s="1">
        <f t="shared" si="59"/>
        <v>1</v>
      </c>
      <c r="P319" s="1">
        <f t="shared" si="60"/>
        <v>1</v>
      </c>
      <c r="Q319" s="1">
        <f t="shared" si="61"/>
        <v>1</v>
      </c>
      <c r="R319" s="1">
        <f t="shared" si="62"/>
        <v>1</v>
      </c>
      <c r="S319" s="8"/>
      <c r="T319" s="8"/>
      <c r="U319" s="8"/>
      <c r="V319" s="8"/>
      <c r="X319" s="1">
        <f>INDEX(Distances!$C$4:$L$69,SUMIF(Results!$Z$4:$Z$69,Results!J319,Results!$AA$4:$AA$69),Results!K319)</f>
        <v>0.43</v>
      </c>
    </row>
    <row r="320" spans="7:24" x14ac:dyDescent="0.45">
      <c r="G320" s="1" t="s">
        <v>9</v>
      </c>
      <c r="H320" s="1" t="s">
        <v>5</v>
      </c>
      <c r="I320" s="1">
        <v>9</v>
      </c>
      <c r="J320" s="1" t="s">
        <v>43</v>
      </c>
      <c r="K320" s="5">
        <v>7</v>
      </c>
      <c r="L320" s="5">
        <v>9</v>
      </c>
      <c r="M320" s="5">
        <v>4</v>
      </c>
      <c r="N320" s="1">
        <f>SUMIF(Distances!$B$4:$B$69,Results!J320,Distances!$M$4:$M$69)</f>
        <v>5</v>
      </c>
      <c r="O320" s="1">
        <f t="shared" si="59"/>
        <v>1</v>
      </c>
      <c r="P320" s="1">
        <f t="shared" si="60"/>
        <v>1</v>
      </c>
      <c r="Q320" s="1">
        <f t="shared" si="61"/>
        <v>1</v>
      </c>
      <c r="R320" s="1">
        <f t="shared" si="62"/>
        <v>1</v>
      </c>
      <c r="S320" s="8"/>
      <c r="T320" s="8"/>
      <c r="U320" s="8"/>
      <c r="V320" s="8"/>
      <c r="X320" s="1">
        <f>INDEX(Distances!$C$4:$L$69,SUMIF(Results!$Z$4:$Z$69,Results!J320,Results!$AA$4:$AA$69),Results!K320)</f>
        <v>0.5</v>
      </c>
    </row>
    <row r="321" spans="7:24" x14ac:dyDescent="0.45">
      <c r="G321" s="1" t="s">
        <v>9</v>
      </c>
      <c r="H321" s="1" t="s">
        <v>5</v>
      </c>
      <c r="I321" s="1">
        <v>10</v>
      </c>
      <c r="J321" s="1" t="s">
        <v>44</v>
      </c>
      <c r="K321" s="5">
        <v>1</v>
      </c>
      <c r="L321" s="5">
        <v>5</v>
      </c>
      <c r="M321" s="5">
        <v>10</v>
      </c>
      <c r="N321" s="1">
        <f>SUMIF(Distances!$B$4:$B$69,Results!J321,Distances!$M$4:$M$69)</f>
        <v>10</v>
      </c>
      <c r="O321" s="1">
        <f t="shared" si="59"/>
        <v>1</v>
      </c>
      <c r="P321" s="1">
        <f t="shared" si="60"/>
        <v>1</v>
      </c>
      <c r="Q321" s="1">
        <f t="shared" si="61"/>
        <v>0</v>
      </c>
      <c r="R321" s="1">
        <f t="shared" si="62"/>
        <v>0</v>
      </c>
      <c r="S321" s="8"/>
      <c r="T321" s="8"/>
      <c r="U321" s="8"/>
      <c r="V321" s="8"/>
      <c r="X321" s="1">
        <f>INDEX(Distances!$C$4:$L$69,SUMIF(Results!$Z$4:$Z$69,Results!J321,Results!$AA$4:$AA$69),Results!K321)</f>
        <v>0.25</v>
      </c>
    </row>
    <row r="322" spans="7:24" x14ac:dyDescent="0.45">
      <c r="G322" s="1" t="s">
        <v>9</v>
      </c>
      <c r="H322" s="1" t="s">
        <v>5</v>
      </c>
      <c r="I322" s="1">
        <v>11</v>
      </c>
      <c r="J322" s="1" t="s">
        <v>45</v>
      </c>
      <c r="K322" s="5">
        <v>10</v>
      </c>
      <c r="L322" s="5">
        <v>2</v>
      </c>
      <c r="M322" s="5">
        <v>8</v>
      </c>
      <c r="N322" s="1">
        <f>SUMIF(Distances!$B$4:$B$69,Results!J322,Distances!$M$4:$M$69)</f>
        <v>10</v>
      </c>
      <c r="O322" s="1">
        <f t="shared" si="59"/>
        <v>0</v>
      </c>
      <c r="P322" s="1">
        <f t="shared" si="60"/>
        <v>1</v>
      </c>
      <c r="Q322" s="1">
        <f t="shared" si="61"/>
        <v>1</v>
      </c>
      <c r="R322" s="1">
        <f t="shared" si="62"/>
        <v>0</v>
      </c>
      <c r="S322" s="8"/>
      <c r="T322" s="8"/>
      <c r="U322" s="8"/>
      <c r="V322" s="8"/>
      <c r="X322" s="1">
        <f>INDEX(Distances!$C$4:$L$69,SUMIF(Results!$Z$4:$Z$69,Results!J322,Results!$AA$4:$AA$69),Results!K322)</f>
        <v>0</v>
      </c>
    </row>
    <row r="323" spans="7:24" x14ac:dyDescent="0.45">
      <c r="G323" s="1" t="s">
        <v>9</v>
      </c>
      <c r="H323" s="1" t="s">
        <v>5</v>
      </c>
      <c r="I323" s="1">
        <v>12</v>
      </c>
      <c r="J323" s="1" t="s">
        <v>46</v>
      </c>
      <c r="K323" s="5">
        <v>6</v>
      </c>
      <c r="L323" s="5">
        <v>5</v>
      </c>
      <c r="M323" s="5">
        <v>1</v>
      </c>
      <c r="N323" s="1">
        <f>SUMIF(Distances!$B$4:$B$69,Results!J323,Distances!$M$4:$M$69)</f>
        <v>5</v>
      </c>
      <c r="O323" s="1">
        <f t="shared" si="59"/>
        <v>1</v>
      </c>
      <c r="P323" s="1">
        <f t="shared" si="60"/>
        <v>0</v>
      </c>
      <c r="Q323" s="1">
        <f t="shared" si="61"/>
        <v>1</v>
      </c>
      <c r="R323" s="1">
        <f t="shared" si="62"/>
        <v>0</v>
      </c>
      <c r="S323" s="8"/>
      <c r="T323" s="8"/>
      <c r="U323" s="8"/>
      <c r="V323" s="8"/>
      <c r="X323" s="1">
        <f>INDEX(Distances!$C$4:$L$69,SUMIF(Results!$Z$4:$Z$69,Results!J323,Results!$AA$4:$AA$69),Results!K323)</f>
        <v>0.27</v>
      </c>
    </row>
    <row r="324" spans="7:24" x14ac:dyDescent="0.45">
      <c r="G324" s="1" t="s">
        <v>9</v>
      </c>
      <c r="H324" s="1" t="s">
        <v>5</v>
      </c>
      <c r="I324" s="1">
        <v>13</v>
      </c>
      <c r="J324" s="1" t="s">
        <v>47</v>
      </c>
      <c r="K324" s="5">
        <v>3</v>
      </c>
      <c r="L324" s="5">
        <v>2</v>
      </c>
      <c r="M324" s="5">
        <v>5</v>
      </c>
      <c r="N324" s="1">
        <f>SUMIF(Distances!$B$4:$B$69,Results!J324,Distances!$M$4:$M$69)</f>
        <v>2</v>
      </c>
      <c r="O324" s="1">
        <f t="shared" si="59"/>
        <v>1</v>
      </c>
      <c r="P324" s="1">
        <f t="shared" si="60"/>
        <v>0</v>
      </c>
      <c r="Q324" s="1">
        <f t="shared" si="61"/>
        <v>1</v>
      </c>
      <c r="R324" s="1">
        <f t="shared" si="62"/>
        <v>0</v>
      </c>
      <c r="S324" s="8"/>
      <c r="T324" s="8"/>
      <c r="U324" s="8"/>
      <c r="V324" s="8"/>
      <c r="X324" s="1">
        <f>INDEX(Distances!$C$4:$L$69,SUMIF(Results!$Z$4:$Z$69,Results!J324,Results!$AA$4:$AA$69),Results!K324)</f>
        <v>0.67</v>
      </c>
    </row>
    <row r="325" spans="7:24" x14ac:dyDescent="0.45">
      <c r="G325" s="1" t="s">
        <v>9</v>
      </c>
      <c r="H325" s="1" t="s">
        <v>5</v>
      </c>
      <c r="I325" s="1">
        <v>14</v>
      </c>
      <c r="J325" s="1" t="s">
        <v>48</v>
      </c>
      <c r="K325" s="5">
        <v>8</v>
      </c>
      <c r="L325" s="5">
        <v>1</v>
      </c>
      <c r="M325" s="5">
        <v>6</v>
      </c>
      <c r="N325" s="1">
        <f>SUMIF(Distances!$B$4:$B$69,Results!J325,Distances!$M$4:$M$69)</f>
        <v>8</v>
      </c>
      <c r="O325" s="1">
        <f t="shared" ref="O325:O388" si="70">IF(K325&lt;&gt;N325,1,0)</f>
        <v>0</v>
      </c>
      <c r="P325" s="1">
        <f t="shared" ref="P325:P388" si="71">IF(L325&lt;&gt;N325,1,0)</f>
        <v>1</v>
      </c>
      <c r="Q325" s="1">
        <f t="shared" ref="Q325:Q388" si="72">IF(M325&lt;&gt;N325,1,0)</f>
        <v>1</v>
      </c>
      <c r="R325" s="1">
        <f t="shared" ref="R325:R388" si="73">IF(SUM(O325:Q325)=3,1,0)</f>
        <v>0</v>
      </c>
      <c r="S325" s="8"/>
      <c r="T325" s="8"/>
      <c r="U325" s="8"/>
      <c r="V325" s="8"/>
      <c r="X325" s="1">
        <f>INDEX(Distances!$C$4:$L$69,SUMIF(Results!$Z$4:$Z$69,Results!J325,Results!$AA$4:$AA$69),Results!K325)</f>
        <v>0</v>
      </c>
    </row>
    <row r="326" spans="7:24" x14ac:dyDescent="0.45">
      <c r="G326" s="1" t="s">
        <v>9</v>
      </c>
      <c r="H326" s="1" t="s">
        <v>5</v>
      </c>
      <c r="I326" s="1">
        <v>15</v>
      </c>
      <c r="J326" s="1" t="s">
        <v>49</v>
      </c>
      <c r="K326" s="5">
        <v>10</v>
      </c>
      <c r="L326" s="5">
        <v>7</v>
      </c>
      <c r="M326" s="5">
        <v>4</v>
      </c>
      <c r="N326" s="1">
        <f>SUMIF(Distances!$B$4:$B$69,Results!J326,Distances!$M$4:$M$69)</f>
        <v>7</v>
      </c>
      <c r="O326" s="1">
        <f t="shared" si="70"/>
        <v>1</v>
      </c>
      <c r="P326" s="1">
        <f t="shared" si="71"/>
        <v>0</v>
      </c>
      <c r="Q326" s="1">
        <f t="shared" si="72"/>
        <v>1</v>
      </c>
      <c r="R326" s="1">
        <f t="shared" si="73"/>
        <v>0</v>
      </c>
      <c r="S326" s="8"/>
      <c r="T326" s="8"/>
      <c r="U326" s="8"/>
      <c r="V326" s="8"/>
      <c r="X326" s="1">
        <f>INDEX(Distances!$C$4:$L$69,SUMIF(Results!$Z$4:$Z$69,Results!J326,Results!$AA$4:$AA$69),Results!K326)</f>
        <v>0.17</v>
      </c>
    </row>
    <row r="327" spans="7:24" x14ac:dyDescent="0.45">
      <c r="G327" s="1" t="s">
        <v>9</v>
      </c>
      <c r="H327" s="1" t="s">
        <v>5</v>
      </c>
      <c r="I327" s="1">
        <v>16</v>
      </c>
      <c r="J327" s="1" t="s">
        <v>50</v>
      </c>
      <c r="K327" s="5">
        <v>7</v>
      </c>
      <c r="L327" s="5">
        <v>5</v>
      </c>
      <c r="M327" s="5">
        <v>4</v>
      </c>
      <c r="N327" s="1">
        <f>SUMIF(Distances!$B$4:$B$69,Results!J327,Distances!$M$4:$M$69)</f>
        <v>3</v>
      </c>
      <c r="O327" s="1">
        <f t="shared" si="70"/>
        <v>1</v>
      </c>
      <c r="P327" s="1">
        <f t="shared" si="71"/>
        <v>1</v>
      </c>
      <c r="Q327" s="1">
        <f t="shared" si="72"/>
        <v>1</v>
      </c>
      <c r="R327" s="1">
        <f t="shared" si="73"/>
        <v>1</v>
      </c>
      <c r="S327" s="8"/>
      <c r="T327" s="8"/>
      <c r="U327" s="8"/>
      <c r="V327" s="8"/>
      <c r="X327" s="1">
        <f>INDEX(Distances!$C$4:$L$69,SUMIF(Results!$Z$4:$Z$69,Results!J327,Results!$AA$4:$AA$69),Results!K327)</f>
        <v>0.2</v>
      </c>
    </row>
    <row r="328" spans="7:24" x14ac:dyDescent="0.45">
      <c r="G328" s="1" t="s">
        <v>9</v>
      </c>
      <c r="H328" s="1" t="s">
        <v>5</v>
      </c>
      <c r="I328" s="1">
        <v>17</v>
      </c>
      <c r="J328" s="1" t="s">
        <v>51</v>
      </c>
      <c r="K328" s="5">
        <v>2</v>
      </c>
      <c r="L328" s="5">
        <v>7</v>
      </c>
      <c r="M328" s="5">
        <v>9</v>
      </c>
      <c r="N328" s="1">
        <f>SUMIF(Distances!$B$4:$B$69,Results!J328,Distances!$M$4:$M$69)</f>
        <v>6</v>
      </c>
      <c r="O328" s="1">
        <f t="shared" si="70"/>
        <v>1</v>
      </c>
      <c r="P328" s="1">
        <f t="shared" si="71"/>
        <v>1</v>
      </c>
      <c r="Q328" s="1">
        <f t="shared" si="72"/>
        <v>1</v>
      </c>
      <c r="R328" s="1">
        <f t="shared" si="73"/>
        <v>1</v>
      </c>
      <c r="S328" s="8"/>
      <c r="T328" s="8"/>
      <c r="U328" s="8"/>
      <c r="V328" s="8"/>
      <c r="X328" s="1">
        <f>INDEX(Distances!$C$4:$L$69,SUMIF(Results!$Z$4:$Z$69,Results!J328,Results!$AA$4:$AA$69),Results!K328)</f>
        <v>0.18</v>
      </c>
    </row>
    <row r="329" spans="7:24" x14ac:dyDescent="0.45">
      <c r="G329" s="1" t="s">
        <v>9</v>
      </c>
      <c r="H329" s="1" t="s">
        <v>5</v>
      </c>
      <c r="I329" s="1">
        <v>18</v>
      </c>
      <c r="J329" s="1" t="s">
        <v>52</v>
      </c>
      <c r="K329" s="5">
        <v>4</v>
      </c>
      <c r="L329" s="5">
        <v>6</v>
      </c>
      <c r="M329" s="5">
        <v>1</v>
      </c>
      <c r="N329" s="1">
        <f>SUMIF(Distances!$B$4:$B$69,Results!J329,Distances!$M$4:$M$69)</f>
        <v>1</v>
      </c>
      <c r="O329" s="1">
        <f t="shared" si="70"/>
        <v>1</v>
      </c>
      <c r="P329" s="1">
        <f t="shared" si="71"/>
        <v>1</v>
      </c>
      <c r="Q329" s="1">
        <f t="shared" si="72"/>
        <v>0</v>
      </c>
      <c r="R329" s="1">
        <f t="shared" si="73"/>
        <v>0</v>
      </c>
      <c r="S329" s="8"/>
      <c r="T329" s="8"/>
      <c r="U329" s="8"/>
      <c r="V329" s="8"/>
      <c r="X329" s="1">
        <f>INDEX(Distances!$C$4:$L$69,SUMIF(Results!$Z$4:$Z$69,Results!J329,Results!$AA$4:$AA$69),Results!K329)</f>
        <v>0.73</v>
      </c>
    </row>
    <row r="330" spans="7:24" x14ac:dyDescent="0.45">
      <c r="G330" s="1" t="s">
        <v>9</v>
      </c>
      <c r="H330" s="1" t="s">
        <v>5</v>
      </c>
      <c r="I330" s="1">
        <v>19</v>
      </c>
      <c r="J330" s="1" t="s">
        <v>53</v>
      </c>
      <c r="K330" s="5">
        <v>2</v>
      </c>
      <c r="L330" s="5">
        <v>7</v>
      </c>
      <c r="M330" s="5">
        <v>1</v>
      </c>
      <c r="N330" s="1">
        <f>SUMIF(Distances!$B$4:$B$69,Results!J330,Distances!$M$4:$M$69)</f>
        <v>2</v>
      </c>
      <c r="O330" s="1">
        <f t="shared" si="70"/>
        <v>0</v>
      </c>
      <c r="P330" s="1">
        <f t="shared" si="71"/>
        <v>1</v>
      </c>
      <c r="Q330" s="1">
        <f t="shared" si="72"/>
        <v>1</v>
      </c>
      <c r="R330" s="1">
        <f t="shared" si="73"/>
        <v>0</v>
      </c>
      <c r="S330" s="8"/>
      <c r="T330" s="8"/>
      <c r="U330" s="8"/>
      <c r="V330" s="8"/>
      <c r="X330" s="1">
        <f>INDEX(Distances!$C$4:$L$69,SUMIF(Results!$Z$4:$Z$69,Results!J330,Results!$AA$4:$AA$69),Results!K330)</f>
        <v>0</v>
      </c>
    </row>
    <row r="331" spans="7:24" x14ac:dyDescent="0.45">
      <c r="G331" s="1" t="s">
        <v>9</v>
      </c>
      <c r="H331" s="1" t="s">
        <v>5</v>
      </c>
      <c r="I331" s="1">
        <v>20</v>
      </c>
      <c r="J331" s="1" t="s">
        <v>54</v>
      </c>
      <c r="K331" s="5">
        <v>5</v>
      </c>
      <c r="L331" s="5">
        <v>9</v>
      </c>
      <c r="M331" s="5">
        <v>7</v>
      </c>
      <c r="N331" s="1">
        <f>SUMIF(Distances!$B$4:$B$69,Results!J331,Distances!$M$4:$M$69)</f>
        <v>9</v>
      </c>
      <c r="O331" s="1">
        <f t="shared" si="70"/>
        <v>1</v>
      </c>
      <c r="P331" s="1">
        <f t="shared" si="71"/>
        <v>0</v>
      </c>
      <c r="Q331" s="1">
        <f t="shared" si="72"/>
        <v>1</v>
      </c>
      <c r="R331" s="1">
        <f t="shared" si="73"/>
        <v>0</v>
      </c>
      <c r="S331" s="8"/>
      <c r="T331" s="8"/>
      <c r="U331" s="8"/>
      <c r="V331" s="8"/>
      <c r="X331" s="1">
        <f>INDEX(Distances!$C$4:$L$69,SUMIF(Results!$Z$4:$Z$69,Results!J331,Results!$AA$4:$AA$69),Results!K331)</f>
        <v>0.27</v>
      </c>
    </row>
    <row r="332" spans="7:24" x14ac:dyDescent="0.45">
      <c r="G332" s="1" t="s">
        <v>9</v>
      </c>
      <c r="H332" s="1" t="s">
        <v>5</v>
      </c>
      <c r="I332" s="1">
        <v>21</v>
      </c>
      <c r="J332" s="1" t="s">
        <v>55</v>
      </c>
      <c r="K332" s="5">
        <v>8</v>
      </c>
      <c r="L332" s="5">
        <v>10</v>
      </c>
      <c r="M332" s="5">
        <v>9</v>
      </c>
      <c r="N332" s="1">
        <f>SUMIF(Distances!$B$4:$B$69,Results!J332,Distances!$M$4:$M$69)</f>
        <v>10</v>
      </c>
      <c r="O332" s="1">
        <f t="shared" si="70"/>
        <v>1</v>
      </c>
      <c r="P332" s="1">
        <f t="shared" si="71"/>
        <v>0</v>
      </c>
      <c r="Q332" s="1">
        <f t="shared" si="72"/>
        <v>1</v>
      </c>
      <c r="R332" s="1">
        <f t="shared" si="73"/>
        <v>0</v>
      </c>
      <c r="S332" s="26" t="s">
        <v>80</v>
      </c>
      <c r="T332" s="26"/>
      <c r="U332" s="26"/>
      <c r="V332" s="26"/>
      <c r="X332" s="1">
        <f>INDEX(Distances!$C$4:$L$69,SUMIF(Results!$Z$4:$Z$69,Results!J332,Results!$AA$4:$AA$69),Results!K332)</f>
        <v>0.1</v>
      </c>
    </row>
    <row r="333" spans="7:24" x14ac:dyDescent="0.45">
      <c r="G333" s="1" t="s">
        <v>9</v>
      </c>
      <c r="H333" s="1" t="s">
        <v>5</v>
      </c>
      <c r="I333" s="1">
        <v>22</v>
      </c>
      <c r="J333" s="1" t="s">
        <v>56</v>
      </c>
      <c r="K333" s="5">
        <v>1</v>
      </c>
      <c r="L333" s="5">
        <v>5</v>
      </c>
      <c r="M333" s="5">
        <v>7</v>
      </c>
      <c r="N333" s="1">
        <f>SUMIF(Distances!$B$4:$B$69,Results!J333,Distances!$M$4:$M$69)</f>
        <v>7</v>
      </c>
      <c r="O333" s="1">
        <f t="shared" si="70"/>
        <v>1</v>
      </c>
      <c r="P333" s="1">
        <f t="shared" si="71"/>
        <v>1</v>
      </c>
      <c r="Q333" s="1">
        <f t="shared" si="72"/>
        <v>0</v>
      </c>
      <c r="R333" s="1">
        <f t="shared" si="73"/>
        <v>0</v>
      </c>
      <c r="S333" s="9">
        <f>AVERAGE(O312:O333)</f>
        <v>0.86363636363636365</v>
      </c>
      <c r="T333" s="9">
        <f>AVERAGE(P312:P333)</f>
        <v>0.77272727272727271</v>
      </c>
      <c r="U333" s="9">
        <f t="shared" ref="U333" si="74">AVERAGE(Q312:Q333)</f>
        <v>0.86363636363636365</v>
      </c>
      <c r="V333" s="9">
        <f t="shared" ref="V333" si="75">AVERAGE(R312:R333)</f>
        <v>0.5</v>
      </c>
      <c r="X333" s="1">
        <f>INDEX(Distances!$C$4:$L$69,SUMIF(Results!$Z$4:$Z$69,Results!J333,Results!$AA$4:$AA$69),Results!K333)</f>
        <v>0.79</v>
      </c>
    </row>
    <row r="334" spans="7:24" x14ac:dyDescent="0.45">
      <c r="G334" s="1" t="s">
        <v>10</v>
      </c>
      <c r="H334" s="1" t="s">
        <v>108</v>
      </c>
      <c r="I334" s="1">
        <v>1</v>
      </c>
      <c r="J334" s="1" t="s">
        <v>86</v>
      </c>
      <c r="K334" s="5">
        <v>1</v>
      </c>
      <c r="L334" s="5">
        <v>9</v>
      </c>
      <c r="M334" s="5">
        <v>4</v>
      </c>
      <c r="N334" s="1">
        <f>SUMIF(Distances!$B$4:$B$69,Results!J334,Distances!$M$4:$M$69)</f>
        <v>6</v>
      </c>
      <c r="O334" s="1">
        <f t="shared" si="70"/>
        <v>1</v>
      </c>
      <c r="P334" s="1">
        <f t="shared" si="71"/>
        <v>1</v>
      </c>
      <c r="Q334" s="1">
        <f t="shared" si="72"/>
        <v>1</v>
      </c>
      <c r="R334" s="1">
        <f t="shared" si="73"/>
        <v>1</v>
      </c>
      <c r="S334" s="8"/>
      <c r="T334" s="8"/>
      <c r="U334" s="8"/>
      <c r="V334" s="8"/>
      <c r="X334" s="1">
        <f>INDEX(Distances!$C$4:$L$69,SUMIF(Results!$Z$4:$Z$69,Results!J334,Results!$AA$4:$AA$69),Results!K334)</f>
        <v>0.2</v>
      </c>
    </row>
    <row r="335" spans="7:24" x14ac:dyDescent="0.45">
      <c r="G335" s="1" t="s">
        <v>10</v>
      </c>
      <c r="H335" s="1" t="s">
        <v>108</v>
      </c>
      <c r="I335" s="1">
        <v>2</v>
      </c>
      <c r="J335" s="1" t="s">
        <v>87</v>
      </c>
      <c r="K335" s="5">
        <v>10</v>
      </c>
      <c r="L335" s="5">
        <v>4</v>
      </c>
      <c r="M335" s="5">
        <v>6</v>
      </c>
      <c r="N335" s="1">
        <f>SUMIF(Distances!$B$4:$B$69,Results!J335,Distances!$M$4:$M$69)</f>
        <v>8</v>
      </c>
      <c r="O335" s="1">
        <f t="shared" si="70"/>
        <v>1</v>
      </c>
      <c r="P335" s="1">
        <f t="shared" si="71"/>
        <v>1</v>
      </c>
      <c r="Q335" s="1">
        <f t="shared" si="72"/>
        <v>1</v>
      </c>
      <c r="R335" s="1">
        <f t="shared" si="73"/>
        <v>1</v>
      </c>
      <c r="S335" s="8"/>
      <c r="T335" s="8"/>
      <c r="U335" s="8"/>
      <c r="V335" s="8"/>
      <c r="X335" s="1">
        <f>INDEX(Distances!$C$4:$L$69,SUMIF(Results!$Z$4:$Z$69,Results!J335,Results!$AA$4:$AA$69),Results!K335)</f>
        <v>0.54</v>
      </c>
    </row>
    <row r="336" spans="7:24" x14ac:dyDescent="0.45">
      <c r="G336" s="1" t="s">
        <v>10</v>
      </c>
      <c r="H336" s="1" t="s">
        <v>108</v>
      </c>
      <c r="I336" s="1">
        <v>3</v>
      </c>
      <c r="J336" s="1" t="s">
        <v>88</v>
      </c>
      <c r="K336" s="5">
        <v>4</v>
      </c>
      <c r="L336" s="5">
        <v>9</v>
      </c>
      <c r="M336" s="5">
        <v>7</v>
      </c>
      <c r="N336" s="1">
        <f>SUMIF(Distances!$B$4:$B$69,Results!J336,Distances!$M$4:$M$69)</f>
        <v>9</v>
      </c>
      <c r="O336" s="1">
        <f t="shared" si="70"/>
        <v>1</v>
      </c>
      <c r="P336" s="1">
        <f t="shared" si="71"/>
        <v>0</v>
      </c>
      <c r="Q336" s="1">
        <f t="shared" si="72"/>
        <v>1</v>
      </c>
      <c r="R336" s="1">
        <f t="shared" si="73"/>
        <v>0</v>
      </c>
      <c r="S336" s="8"/>
      <c r="T336" s="8"/>
      <c r="U336" s="8"/>
      <c r="V336" s="8"/>
      <c r="X336" s="1">
        <f>INDEX(Distances!$C$4:$L$69,SUMIF(Results!$Z$4:$Z$69,Results!J336,Results!$AA$4:$AA$69),Results!K336)</f>
        <v>0.18</v>
      </c>
    </row>
    <row r="337" spans="7:24" x14ac:dyDescent="0.45">
      <c r="G337" s="1" t="s">
        <v>10</v>
      </c>
      <c r="H337" s="1" t="s">
        <v>108</v>
      </c>
      <c r="I337" s="1">
        <v>4</v>
      </c>
      <c r="J337" s="1" t="s">
        <v>89</v>
      </c>
      <c r="K337" s="5">
        <v>10</v>
      </c>
      <c r="L337" s="5">
        <v>1</v>
      </c>
      <c r="M337" s="5">
        <v>7</v>
      </c>
      <c r="N337" s="1">
        <f>SUMIF(Distances!$B$4:$B$69,Results!J337,Distances!$M$4:$M$69)</f>
        <v>1</v>
      </c>
      <c r="O337" s="1">
        <f t="shared" si="70"/>
        <v>1</v>
      </c>
      <c r="P337" s="1">
        <f t="shared" si="71"/>
        <v>0</v>
      </c>
      <c r="Q337" s="1">
        <f t="shared" si="72"/>
        <v>1</v>
      </c>
      <c r="R337" s="1">
        <f t="shared" si="73"/>
        <v>0</v>
      </c>
      <c r="S337" s="8"/>
      <c r="T337" s="8"/>
      <c r="U337" s="8"/>
      <c r="V337" s="8"/>
      <c r="X337" s="1">
        <f>INDEX(Distances!$C$4:$L$69,SUMIF(Results!$Z$4:$Z$69,Results!J337,Results!$AA$4:$AA$69),Results!K337)</f>
        <v>0.09</v>
      </c>
    </row>
    <row r="338" spans="7:24" x14ac:dyDescent="0.45">
      <c r="G338" s="1" t="s">
        <v>10</v>
      </c>
      <c r="H338" s="1" t="s">
        <v>108</v>
      </c>
      <c r="I338" s="1">
        <v>5</v>
      </c>
      <c r="J338" s="1" t="s">
        <v>90</v>
      </c>
      <c r="K338" s="5">
        <v>2</v>
      </c>
      <c r="L338" s="5">
        <v>5</v>
      </c>
      <c r="M338" s="5">
        <v>8</v>
      </c>
      <c r="N338" s="1">
        <f>SUMIF(Distances!$B$4:$B$69,Results!J338,Distances!$M$4:$M$69)</f>
        <v>8</v>
      </c>
      <c r="O338" s="1">
        <f t="shared" si="70"/>
        <v>1</v>
      </c>
      <c r="P338" s="1">
        <f t="shared" si="71"/>
        <v>1</v>
      </c>
      <c r="Q338" s="1">
        <f t="shared" si="72"/>
        <v>0</v>
      </c>
      <c r="R338" s="1">
        <f t="shared" si="73"/>
        <v>0</v>
      </c>
      <c r="S338" s="8"/>
      <c r="T338" s="8"/>
      <c r="U338" s="8"/>
      <c r="V338" s="8"/>
      <c r="X338" s="1">
        <f>INDEX(Distances!$C$4:$L$69,SUMIF(Results!$Z$4:$Z$69,Results!J338,Results!$AA$4:$AA$69),Results!K338)</f>
        <v>0.22</v>
      </c>
    </row>
    <row r="339" spans="7:24" x14ac:dyDescent="0.45">
      <c r="G339" s="1" t="s">
        <v>10</v>
      </c>
      <c r="H339" s="1" t="s">
        <v>108</v>
      </c>
      <c r="I339" s="1">
        <v>6</v>
      </c>
      <c r="J339" s="1" t="s">
        <v>91</v>
      </c>
      <c r="K339" s="5">
        <v>10</v>
      </c>
      <c r="L339" s="5">
        <v>8</v>
      </c>
      <c r="M339" s="5">
        <v>2</v>
      </c>
      <c r="N339" s="1">
        <f>SUMIF(Distances!$B$4:$B$69,Results!J339,Distances!$M$4:$M$69)</f>
        <v>2</v>
      </c>
      <c r="O339" s="1">
        <f t="shared" si="70"/>
        <v>1</v>
      </c>
      <c r="P339" s="1">
        <f t="shared" si="71"/>
        <v>1</v>
      </c>
      <c r="Q339" s="1">
        <f t="shared" si="72"/>
        <v>0</v>
      </c>
      <c r="R339" s="1">
        <f t="shared" si="73"/>
        <v>0</v>
      </c>
      <c r="S339" s="8"/>
      <c r="T339" s="8"/>
      <c r="U339" s="8"/>
      <c r="V339" s="8"/>
      <c r="X339" s="1">
        <f>INDEX(Distances!$C$4:$L$69,SUMIF(Results!$Z$4:$Z$69,Results!J339,Results!$AA$4:$AA$69),Results!K339)</f>
        <v>0.81</v>
      </c>
    </row>
    <row r="340" spans="7:24" x14ac:dyDescent="0.45">
      <c r="G340" s="1" t="s">
        <v>10</v>
      </c>
      <c r="H340" s="1" t="s">
        <v>108</v>
      </c>
      <c r="I340" s="1">
        <v>7</v>
      </c>
      <c r="J340" s="1" t="s">
        <v>92</v>
      </c>
      <c r="K340" s="5">
        <v>4</v>
      </c>
      <c r="L340" s="5">
        <v>9</v>
      </c>
      <c r="M340" s="5">
        <v>7</v>
      </c>
      <c r="N340" s="1">
        <f>SUMIF(Distances!$B$4:$B$69,Results!J340,Distances!$M$4:$M$69)</f>
        <v>4</v>
      </c>
      <c r="O340" s="1">
        <f t="shared" si="70"/>
        <v>0</v>
      </c>
      <c r="P340" s="1">
        <f t="shared" si="71"/>
        <v>1</v>
      </c>
      <c r="Q340" s="1">
        <f t="shared" si="72"/>
        <v>1</v>
      </c>
      <c r="R340" s="1">
        <f t="shared" si="73"/>
        <v>0</v>
      </c>
      <c r="S340" s="8"/>
      <c r="T340" s="8"/>
      <c r="U340" s="8"/>
      <c r="V340" s="8"/>
      <c r="X340" s="1">
        <f>INDEX(Distances!$C$4:$L$69,SUMIF(Results!$Z$4:$Z$69,Results!J340,Results!$AA$4:$AA$69),Results!K340)</f>
        <v>0</v>
      </c>
    </row>
    <row r="341" spans="7:24" x14ac:dyDescent="0.45">
      <c r="G341" s="1" t="s">
        <v>10</v>
      </c>
      <c r="H341" s="1" t="s">
        <v>108</v>
      </c>
      <c r="I341" s="1">
        <v>8</v>
      </c>
      <c r="J341" s="1" t="s">
        <v>93</v>
      </c>
      <c r="K341" s="5">
        <v>3</v>
      </c>
      <c r="L341" s="5">
        <v>6</v>
      </c>
      <c r="M341" s="5">
        <v>8</v>
      </c>
      <c r="N341" s="1">
        <f>SUMIF(Distances!$B$4:$B$69,Results!J341,Distances!$M$4:$M$69)</f>
        <v>4</v>
      </c>
      <c r="O341" s="1">
        <f t="shared" si="70"/>
        <v>1</v>
      </c>
      <c r="P341" s="1">
        <f t="shared" si="71"/>
        <v>1</v>
      </c>
      <c r="Q341" s="1">
        <f t="shared" si="72"/>
        <v>1</v>
      </c>
      <c r="R341" s="1">
        <f t="shared" si="73"/>
        <v>1</v>
      </c>
      <c r="S341" s="8"/>
      <c r="T341" s="8"/>
      <c r="U341" s="8"/>
      <c r="V341" s="8"/>
      <c r="X341" s="1">
        <f>INDEX(Distances!$C$4:$L$69,SUMIF(Results!$Z$4:$Z$69,Results!J341,Results!$AA$4:$AA$69),Results!K341)</f>
        <v>0.17</v>
      </c>
    </row>
    <row r="342" spans="7:24" x14ac:dyDescent="0.45">
      <c r="G342" s="1" t="s">
        <v>10</v>
      </c>
      <c r="H342" s="1" t="s">
        <v>108</v>
      </c>
      <c r="I342" s="1">
        <v>9</v>
      </c>
      <c r="J342" s="1" t="s">
        <v>94</v>
      </c>
      <c r="K342" s="5">
        <v>5</v>
      </c>
      <c r="L342" s="5">
        <v>2</v>
      </c>
      <c r="M342" s="5">
        <v>10</v>
      </c>
      <c r="N342" s="1">
        <f>SUMIF(Distances!$B$4:$B$69,Results!J342,Distances!$M$4:$M$69)</f>
        <v>9</v>
      </c>
      <c r="O342" s="1">
        <f t="shared" si="70"/>
        <v>1</v>
      </c>
      <c r="P342" s="1">
        <f t="shared" si="71"/>
        <v>1</v>
      </c>
      <c r="Q342" s="1">
        <f t="shared" si="72"/>
        <v>1</v>
      </c>
      <c r="R342" s="1">
        <f t="shared" si="73"/>
        <v>1</v>
      </c>
      <c r="S342" s="8"/>
      <c r="T342" s="8"/>
      <c r="U342" s="8"/>
      <c r="V342" s="8"/>
      <c r="X342" s="1">
        <f>INDEX(Distances!$C$4:$L$69,SUMIF(Results!$Z$4:$Z$69,Results!J342,Results!$AA$4:$AA$69),Results!K342)</f>
        <v>0.42</v>
      </c>
    </row>
    <row r="343" spans="7:24" x14ac:dyDescent="0.45">
      <c r="G343" s="1" t="s">
        <v>10</v>
      </c>
      <c r="H343" s="1" t="s">
        <v>108</v>
      </c>
      <c r="I343" s="1">
        <v>10</v>
      </c>
      <c r="J343" s="1" t="s">
        <v>95</v>
      </c>
      <c r="K343" s="5">
        <v>8</v>
      </c>
      <c r="L343" s="5">
        <v>5</v>
      </c>
      <c r="M343" s="5">
        <v>4</v>
      </c>
      <c r="N343" s="1">
        <f>SUMIF(Distances!$B$4:$B$69,Results!J343,Distances!$M$4:$M$69)</f>
        <v>7</v>
      </c>
      <c r="O343" s="1">
        <f t="shared" si="70"/>
        <v>1</v>
      </c>
      <c r="P343" s="1">
        <f t="shared" si="71"/>
        <v>1</v>
      </c>
      <c r="Q343" s="1">
        <f t="shared" si="72"/>
        <v>1</v>
      </c>
      <c r="R343" s="1">
        <f t="shared" si="73"/>
        <v>1</v>
      </c>
      <c r="S343" s="8"/>
      <c r="T343" s="8"/>
      <c r="U343" s="8"/>
      <c r="V343" s="8"/>
      <c r="X343" s="1">
        <f>INDEX(Distances!$C$4:$L$69,SUMIF(Results!$Z$4:$Z$69,Results!J343,Results!$AA$4:$AA$69),Results!K343)</f>
        <v>0.76</v>
      </c>
    </row>
    <row r="344" spans="7:24" x14ac:dyDescent="0.45">
      <c r="G344" s="1" t="s">
        <v>10</v>
      </c>
      <c r="H344" s="1" t="s">
        <v>108</v>
      </c>
      <c r="I344" s="1">
        <v>11</v>
      </c>
      <c r="J344" s="1" t="s">
        <v>96</v>
      </c>
      <c r="K344" s="5">
        <v>3</v>
      </c>
      <c r="L344" s="5">
        <v>8</v>
      </c>
      <c r="M344" s="5">
        <v>2</v>
      </c>
      <c r="N344" s="1">
        <f>SUMIF(Distances!$B$4:$B$69,Results!J344,Distances!$M$4:$M$69)</f>
        <v>2</v>
      </c>
      <c r="O344" s="1">
        <f t="shared" si="70"/>
        <v>1</v>
      </c>
      <c r="P344" s="1">
        <f t="shared" si="71"/>
        <v>1</v>
      </c>
      <c r="Q344" s="1">
        <f t="shared" si="72"/>
        <v>0</v>
      </c>
      <c r="R344" s="1">
        <f t="shared" si="73"/>
        <v>0</v>
      </c>
      <c r="S344" s="8"/>
      <c r="T344" s="8"/>
      <c r="U344" s="8"/>
      <c r="V344" s="8"/>
      <c r="X344" s="1">
        <f>INDEX(Distances!$C$4:$L$69,SUMIF(Results!$Z$4:$Z$69,Results!J344,Results!$AA$4:$AA$69),Results!K344)</f>
        <v>0.25</v>
      </c>
    </row>
    <row r="345" spans="7:24" x14ac:dyDescent="0.45">
      <c r="G345" s="1" t="s">
        <v>10</v>
      </c>
      <c r="H345" s="1" t="s">
        <v>108</v>
      </c>
      <c r="I345" s="1">
        <v>12</v>
      </c>
      <c r="J345" s="1" t="s">
        <v>97</v>
      </c>
      <c r="K345" s="5">
        <v>8</v>
      </c>
      <c r="L345" s="5">
        <v>4</v>
      </c>
      <c r="M345" s="5">
        <v>1</v>
      </c>
      <c r="N345" s="1">
        <f>SUMIF(Distances!$B$4:$B$69,Results!J345,Distances!$M$4:$M$69)</f>
        <v>10</v>
      </c>
      <c r="O345" s="1">
        <f t="shared" si="70"/>
        <v>1</v>
      </c>
      <c r="P345" s="1">
        <f t="shared" si="71"/>
        <v>1</v>
      </c>
      <c r="Q345" s="1">
        <f t="shared" si="72"/>
        <v>1</v>
      </c>
      <c r="R345" s="1">
        <f t="shared" si="73"/>
        <v>1</v>
      </c>
      <c r="S345" s="8"/>
      <c r="T345" s="8"/>
      <c r="U345" s="8"/>
      <c r="V345" s="8"/>
      <c r="X345" s="1">
        <f>INDEX(Distances!$C$4:$L$69,SUMIF(Results!$Z$4:$Z$69,Results!J345,Results!$AA$4:$AA$69),Results!K345)</f>
        <v>0.23</v>
      </c>
    </row>
    <row r="346" spans="7:24" x14ac:dyDescent="0.45">
      <c r="G346" s="1" t="s">
        <v>10</v>
      </c>
      <c r="H346" s="1" t="s">
        <v>108</v>
      </c>
      <c r="I346" s="1">
        <v>13</v>
      </c>
      <c r="J346" s="1" t="s">
        <v>98</v>
      </c>
      <c r="K346" s="5">
        <v>1</v>
      </c>
      <c r="L346" s="5">
        <v>10</v>
      </c>
      <c r="M346" s="5">
        <v>2</v>
      </c>
      <c r="N346" s="1">
        <f>SUMIF(Distances!$B$4:$B$69,Results!J346,Distances!$M$4:$M$69)</f>
        <v>2</v>
      </c>
      <c r="O346" s="1">
        <f t="shared" si="70"/>
        <v>1</v>
      </c>
      <c r="P346" s="1">
        <f t="shared" si="71"/>
        <v>1</v>
      </c>
      <c r="Q346" s="1">
        <f t="shared" si="72"/>
        <v>0</v>
      </c>
      <c r="R346" s="1">
        <f t="shared" si="73"/>
        <v>0</v>
      </c>
      <c r="S346" s="8"/>
      <c r="T346" s="8"/>
      <c r="U346" s="8"/>
      <c r="V346" s="8"/>
      <c r="X346" s="1">
        <f>INDEX(Distances!$C$4:$L$69,SUMIF(Results!$Z$4:$Z$69,Results!J346,Results!$AA$4:$AA$69),Results!K346)</f>
        <v>0.1</v>
      </c>
    </row>
    <row r="347" spans="7:24" x14ac:dyDescent="0.45">
      <c r="G347" s="1" t="s">
        <v>10</v>
      </c>
      <c r="H347" s="1" t="s">
        <v>108</v>
      </c>
      <c r="I347" s="1">
        <v>14</v>
      </c>
      <c r="J347" s="1" t="s">
        <v>99</v>
      </c>
      <c r="K347" s="5">
        <v>2</v>
      </c>
      <c r="L347" s="5">
        <v>4</v>
      </c>
      <c r="M347" s="5">
        <v>3</v>
      </c>
      <c r="N347" s="1">
        <f>SUMIF(Distances!$B$4:$B$69,Results!J347,Distances!$M$4:$M$69)</f>
        <v>9</v>
      </c>
      <c r="O347" s="1">
        <f t="shared" si="70"/>
        <v>1</v>
      </c>
      <c r="P347" s="1">
        <f t="shared" si="71"/>
        <v>1</v>
      </c>
      <c r="Q347" s="1">
        <f t="shared" si="72"/>
        <v>1</v>
      </c>
      <c r="R347" s="1">
        <f t="shared" si="73"/>
        <v>1</v>
      </c>
      <c r="S347" s="8"/>
      <c r="T347" s="8"/>
      <c r="U347" s="8"/>
      <c r="V347" s="8"/>
      <c r="X347" s="1">
        <f>INDEX(Distances!$C$4:$L$69,SUMIF(Results!$Z$4:$Z$69,Results!J347,Results!$AA$4:$AA$69),Results!K347)</f>
        <v>0.64</v>
      </c>
    </row>
    <row r="348" spans="7:24" x14ac:dyDescent="0.45">
      <c r="G348" s="1" t="s">
        <v>10</v>
      </c>
      <c r="H348" s="1" t="s">
        <v>108</v>
      </c>
      <c r="I348" s="1">
        <v>15</v>
      </c>
      <c r="J348" s="1" t="s">
        <v>100</v>
      </c>
      <c r="K348" s="5">
        <v>6</v>
      </c>
      <c r="L348" s="5">
        <v>2</v>
      </c>
      <c r="M348" s="5">
        <v>7</v>
      </c>
      <c r="N348" s="1">
        <f>SUMIF(Distances!$B$4:$B$69,Results!J348,Distances!$M$4:$M$69)</f>
        <v>2</v>
      </c>
      <c r="O348" s="1">
        <f t="shared" si="70"/>
        <v>1</v>
      </c>
      <c r="P348" s="1">
        <f t="shared" si="71"/>
        <v>0</v>
      </c>
      <c r="Q348" s="1">
        <f t="shared" si="72"/>
        <v>1</v>
      </c>
      <c r="R348" s="1">
        <f t="shared" si="73"/>
        <v>0</v>
      </c>
      <c r="S348" s="8"/>
      <c r="T348" s="8"/>
      <c r="U348" s="8"/>
      <c r="V348" s="8"/>
      <c r="X348" s="1">
        <f>INDEX(Distances!$C$4:$L$69,SUMIF(Results!$Z$4:$Z$69,Results!J348,Results!$AA$4:$AA$69),Results!K348)</f>
        <v>0.62</v>
      </c>
    </row>
    <row r="349" spans="7:24" x14ac:dyDescent="0.45">
      <c r="G349" s="1" t="s">
        <v>10</v>
      </c>
      <c r="H349" s="1" t="s">
        <v>108</v>
      </c>
      <c r="I349" s="1">
        <v>16</v>
      </c>
      <c r="J349" s="1" t="s">
        <v>101</v>
      </c>
      <c r="K349" s="5">
        <v>9</v>
      </c>
      <c r="L349" s="5">
        <v>7</v>
      </c>
      <c r="M349" s="5">
        <v>4</v>
      </c>
      <c r="N349" s="1">
        <f>SUMIF(Distances!$B$4:$B$69,Results!J349,Distances!$M$4:$M$69)</f>
        <v>6</v>
      </c>
      <c r="O349" s="1">
        <f t="shared" si="70"/>
        <v>1</v>
      </c>
      <c r="P349" s="1">
        <f t="shared" si="71"/>
        <v>1</v>
      </c>
      <c r="Q349" s="1">
        <f t="shared" si="72"/>
        <v>1</v>
      </c>
      <c r="R349" s="1">
        <f t="shared" si="73"/>
        <v>1</v>
      </c>
      <c r="S349" s="8"/>
      <c r="T349" s="8"/>
      <c r="U349" s="8"/>
      <c r="V349" s="8"/>
      <c r="X349" s="1">
        <f>INDEX(Distances!$C$4:$L$69,SUMIF(Results!$Z$4:$Z$69,Results!J349,Results!$AA$4:$AA$69),Results!K349)</f>
        <v>0.5</v>
      </c>
    </row>
    <row r="350" spans="7:24" x14ac:dyDescent="0.45">
      <c r="G350" s="1" t="s">
        <v>10</v>
      </c>
      <c r="H350" s="1" t="s">
        <v>108</v>
      </c>
      <c r="I350" s="1">
        <v>17</v>
      </c>
      <c r="J350" s="1" t="s">
        <v>102</v>
      </c>
      <c r="K350" s="5">
        <v>3</v>
      </c>
      <c r="L350" s="5">
        <v>5</v>
      </c>
      <c r="M350" s="5">
        <v>1</v>
      </c>
      <c r="N350" s="1">
        <f>SUMIF(Distances!$B$4:$B$69,Results!J350,Distances!$M$4:$M$69)</f>
        <v>6</v>
      </c>
      <c r="O350" s="1">
        <f t="shared" si="70"/>
        <v>1</v>
      </c>
      <c r="P350" s="1">
        <f t="shared" si="71"/>
        <v>1</v>
      </c>
      <c r="Q350" s="1">
        <f t="shared" si="72"/>
        <v>1</v>
      </c>
      <c r="R350" s="1">
        <f t="shared" si="73"/>
        <v>1</v>
      </c>
      <c r="S350" s="8"/>
      <c r="T350" s="8"/>
      <c r="U350" s="8"/>
      <c r="V350" s="8"/>
      <c r="X350" s="1">
        <f>INDEX(Distances!$C$4:$L$69,SUMIF(Results!$Z$4:$Z$69,Results!J350,Results!$AA$4:$AA$69),Results!K350)</f>
        <v>0.57999999999999996</v>
      </c>
    </row>
    <row r="351" spans="7:24" x14ac:dyDescent="0.45">
      <c r="G351" s="1" t="s">
        <v>10</v>
      </c>
      <c r="H351" s="1" t="s">
        <v>108</v>
      </c>
      <c r="I351" s="1">
        <v>18</v>
      </c>
      <c r="J351" s="1" t="s">
        <v>103</v>
      </c>
      <c r="K351" s="5">
        <v>4</v>
      </c>
      <c r="L351" s="5">
        <v>8</v>
      </c>
      <c r="M351" s="5">
        <v>2</v>
      </c>
      <c r="N351" s="1">
        <f>SUMIF(Distances!$B$4:$B$69,Results!J351,Distances!$M$4:$M$69)</f>
        <v>6</v>
      </c>
      <c r="O351" s="1">
        <f t="shared" si="70"/>
        <v>1</v>
      </c>
      <c r="P351" s="1">
        <f t="shared" si="71"/>
        <v>1</v>
      </c>
      <c r="Q351" s="1">
        <f t="shared" si="72"/>
        <v>1</v>
      </c>
      <c r="R351" s="1">
        <f t="shared" si="73"/>
        <v>1</v>
      </c>
      <c r="S351" s="8"/>
      <c r="T351" s="8"/>
      <c r="U351" s="8"/>
      <c r="V351" s="8"/>
      <c r="X351" s="1">
        <f>INDEX(Distances!$C$4:$L$69,SUMIF(Results!$Z$4:$Z$69,Results!J351,Results!$AA$4:$AA$69),Results!K351)</f>
        <v>0.17</v>
      </c>
    </row>
    <row r="352" spans="7:24" x14ac:dyDescent="0.45">
      <c r="G352" s="1" t="s">
        <v>10</v>
      </c>
      <c r="H352" s="1" t="s">
        <v>108</v>
      </c>
      <c r="I352" s="1">
        <v>19</v>
      </c>
      <c r="J352" s="1" t="s">
        <v>104</v>
      </c>
      <c r="K352" s="5">
        <v>1</v>
      </c>
      <c r="L352" s="5">
        <v>6</v>
      </c>
      <c r="M352" s="5">
        <v>5</v>
      </c>
      <c r="N352" s="1">
        <f>SUMIF(Distances!$B$4:$B$69,Results!J352,Distances!$M$4:$M$69)</f>
        <v>7</v>
      </c>
      <c r="O352" s="1">
        <f t="shared" si="70"/>
        <v>1</v>
      </c>
      <c r="P352" s="1">
        <f t="shared" si="71"/>
        <v>1</v>
      </c>
      <c r="Q352" s="1">
        <f t="shared" si="72"/>
        <v>1</v>
      </c>
      <c r="R352" s="1">
        <f t="shared" si="73"/>
        <v>1</v>
      </c>
      <c r="S352" s="8"/>
      <c r="T352" s="8"/>
      <c r="U352" s="8"/>
      <c r="V352" s="8"/>
      <c r="X352" s="1">
        <f>INDEX(Distances!$C$4:$L$69,SUMIF(Results!$Z$4:$Z$69,Results!J352,Results!$AA$4:$AA$69),Results!K352)</f>
        <v>0.25</v>
      </c>
    </row>
    <row r="353" spans="7:24" x14ac:dyDescent="0.45">
      <c r="G353" s="1" t="s">
        <v>10</v>
      </c>
      <c r="H353" s="1" t="s">
        <v>108</v>
      </c>
      <c r="I353" s="1">
        <v>20</v>
      </c>
      <c r="J353" s="1" t="s">
        <v>105</v>
      </c>
      <c r="K353" s="5">
        <v>10</v>
      </c>
      <c r="L353" s="5">
        <v>5</v>
      </c>
      <c r="M353" s="5">
        <v>6</v>
      </c>
      <c r="N353" s="1">
        <f>SUMIF(Distances!$B$4:$B$69,Results!J353,Distances!$M$4:$M$69)</f>
        <v>10</v>
      </c>
      <c r="O353" s="1">
        <f t="shared" si="70"/>
        <v>0</v>
      </c>
      <c r="P353" s="1">
        <f t="shared" si="71"/>
        <v>1</v>
      </c>
      <c r="Q353" s="1">
        <f t="shared" si="72"/>
        <v>1</v>
      </c>
      <c r="R353" s="1">
        <f t="shared" si="73"/>
        <v>0</v>
      </c>
      <c r="S353" s="8"/>
      <c r="T353" s="8"/>
      <c r="U353" s="8"/>
      <c r="V353" s="8"/>
      <c r="X353" s="1">
        <f>INDEX(Distances!$C$4:$L$69,SUMIF(Results!$Z$4:$Z$69,Results!J353,Results!$AA$4:$AA$69),Results!K353)</f>
        <v>0</v>
      </c>
    </row>
    <row r="354" spans="7:24" x14ac:dyDescent="0.45">
      <c r="G354" s="1" t="s">
        <v>10</v>
      </c>
      <c r="H354" s="1" t="s">
        <v>108</v>
      </c>
      <c r="I354" s="1">
        <v>21</v>
      </c>
      <c r="J354" s="1" t="s">
        <v>106</v>
      </c>
      <c r="K354" s="5">
        <v>3</v>
      </c>
      <c r="L354" s="5">
        <v>7</v>
      </c>
      <c r="M354" s="5">
        <v>6</v>
      </c>
      <c r="N354" s="1">
        <f>SUMIF(Distances!$B$4:$B$69,Results!J354,Distances!$M$4:$M$69)</f>
        <v>8</v>
      </c>
      <c r="O354" s="1">
        <f t="shared" si="70"/>
        <v>1</v>
      </c>
      <c r="P354" s="1">
        <f t="shared" si="71"/>
        <v>1</v>
      </c>
      <c r="Q354" s="1">
        <f t="shared" si="72"/>
        <v>1</v>
      </c>
      <c r="R354" s="1">
        <f t="shared" si="73"/>
        <v>1</v>
      </c>
      <c r="S354" s="26" t="s">
        <v>80</v>
      </c>
      <c r="T354" s="26"/>
      <c r="U354" s="26"/>
      <c r="V354" s="26"/>
      <c r="X354" s="1">
        <f>INDEX(Distances!$C$4:$L$69,SUMIF(Results!$Z$4:$Z$69,Results!J354,Results!$AA$4:$AA$69),Results!K354)</f>
        <v>0.46</v>
      </c>
    </row>
    <row r="355" spans="7:24" x14ac:dyDescent="0.45">
      <c r="G355" s="1" t="s">
        <v>10</v>
      </c>
      <c r="H355" s="1" t="s">
        <v>108</v>
      </c>
      <c r="I355" s="1">
        <v>22</v>
      </c>
      <c r="J355" s="1" t="s">
        <v>107</v>
      </c>
      <c r="K355" s="5">
        <v>2</v>
      </c>
      <c r="L355" s="5">
        <v>8</v>
      </c>
      <c r="M355" s="5">
        <v>9</v>
      </c>
      <c r="N355" s="1">
        <f>SUMIF(Distances!$B$4:$B$69,Results!J355,Distances!$M$4:$M$69)</f>
        <v>1</v>
      </c>
      <c r="O355" s="1">
        <f t="shared" si="70"/>
        <v>1</v>
      </c>
      <c r="P355" s="1">
        <f t="shared" si="71"/>
        <v>1</v>
      </c>
      <c r="Q355" s="1">
        <f t="shared" si="72"/>
        <v>1</v>
      </c>
      <c r="R355" s="1">
        <f t="shared" si="73"/>
        <v>1</v>
      </c>
      <c r="S355" s="9">
        <f>AVERAGE(O334:O355)</f>
        <v>0.90909090909090906</v>
      </c>
      <c r="T355" s="9">
        <f>AVERAGE(P334:P355)</f>
        <v>0.86363636363636365</v>
      </c>
      <c r="U355" s="9">
        <f t="shared" ref="U355" si="76">AVERAGE(Q334:Q355)</f>
        <v>0.81818181818181823</v>
      </c>
      <c r="V355" s="9">
        <f t="shared" ref="V355" si="77">AVERAGE(R334:R355)</f>
        <v>0.59090909090909094</v>
      </c>
      <c r="X355" s="1">
        <f>INDEX(Distances!$C$4:$L$69,SUMIF(Results!$Z$4:$Z$69,Results!J355,Results!$AA$4:$AA$69),Results!K355)</f>
        <v>0.84</v>
      </c>
    </row>
    <row r="356" spans="7:24" x14ac:dyDescent="0.45">
      <c r="G356" s="1" t="s">
        <v>10</v>
      </c>
      <c r="H356" s="1" t="s">
        <v>3</v>
      </c>
      <c r="I356" s="1">
        <v>1</v>
      </c>
      <c r="J356" s="1" t="s">
        <v>13</v>
      </c>
      <c r="K356" s="5">
        <v>10</v>
      </c>
      <c r="L356" s="5">
        <v>3</v>
      </c>
      <c r="M356" s="5">
        <v>1</v>
      </c>
      <c r="N356" s="1">
        <f>SUMIF(Distances!$B$4:$B$69,Results!J356,Distances!$M$4:$M$69)</f>
        <v>10</v>
      </c>
      <c r="O356" s="1">
        <f t="shared" si="70"/>
        <v>0</v>
      </c>
      <c r="P356" s="1">
        <f t="shared" si="71"/>
        <v>1</v>
      </c>
      <c r="Q356" s="1">
        <f t="shared" si="72"/>
        <v>1</v>
      </c>
      <c r="R356" s="1">
        <f t="shared" si="73"/>
        <v>0</v>
      </c>
      <c r="S356" s="8"/>
      <c r="T356" s="8"/>
      <c r="U356" s="8"/>
      <c r="V356" s="8"/>
      <c r="X356" s="1">
        <f>INDEX(Distances!$C$4:$L$69,SUMIF(Results!$Z$4:$Z$69,Results!J356,Results!$AA$4:$AA$69),Results!K356)</f>
        <v>0</v>
      </c>
    </row>
    <row r="357" spans="7:24" x14ac:dyDescent="0.45">
      <c r="G357" s="1" t="s">
        <v>10</v>
      </c>
      <c r="H357" s="1" t="s">
        <v>3</v>
      </c>
      <c r="I357" s="1">
        <v>2</v>
      </c>
      <c r="J357" s="1" t="s">
        <v>14</v>
      </c>
      <c r="K357" s="5">
        <v>7</v>
      </c>
      <c r="L357" s="5">
        <v>9</v>
      </c>
      <c r="M357" s="5">
        <v>4</v>
      </c>
      <c r="N357" s="1">
        <f>SUMIF(Distances!$B$4:$B$69,Results!J357,Distances!$M$4:$M$69)</f>
        <v>6</v>
      </c>
      <c r="O357" s="1">
        <f t="shared" si="70"/>
        <v>1</v>
      </c>
      <c r="P357" s="1">
        <f t="shared" si="71"/>
        <v>1</v>
      </c>
      <c r="Q357" s="1">
        <f t="shared" si="72"/>
        <v>1</v>
      </c>
      <c r="R357" s="1">
        <f t="shared" si="73"/>
        <v>1</v>
      </c>
      <c r="S357" s="8"/>
      <c r="T357" s="8"/>
      <c r="U357" s="8"/>
      <c r="V357" s="8"/>
      <c r="X357" s="1">
        <f>INDEX(Distances!$C$4:$L$69,SUMIF(Results!$Z$4:$Z$69,Results!J357,Results!$AA$4:$AA$69),Results!K357)</f>
        <v>0.56999999999999995</v>
      </c>
    </row>
    <row r="358" spans="7:24" x14ac:dyDescent="0.45">
      <c r="G358" s="1" t="s">
        <v>10</v>
      </c>
      <c r="H358" s="1" t="s">
        <v>3</v>
      </c>
      <c r="I358" s="1">
        <v>3</v>
      </c>
      <c r="J358" s="1" t="s">
        <v>15</v>
      </c>
      <c r="K358" s="5">
        <v>8</v>
      </c>
      <c r="L358" s="5">
        <v>7</v>
      </c>
      <c r="M358" s="5">
        <v>3</v>
      </c>
      <c r="N358" s="1">
        <f>SUMIF(Distances!$B$4:$B$69,Results!J358,Distances!$M$4:$M$69)</f>
        <v>7</v>
      </c>
      <c r="O358" s="1">
        <f t="shared" si="70"/>
        <v>1</v>
      </c>
      <c r="P358" s="1">
        <f t="shared" si="71"/>
        <v>0</v>
      </c>
      <c r="Q358" s="1">
        <f t="shared" si="72"/>
        <v>1</v>
      </c>
      <c r="R358" s="1">
        <f t="shared" si="73"/>
        <v>0</v>
      </c>
      <c r="S358" s="8"/>
      <c r="T358" s="8"/>
      <c r="U358" s="8"/>
      <c r="V358" s="8"/>
      <c r="X358" s="1">
        <f>INDEX(Distances!$C$4:$L$69,SUMIF(Results!$Z$4:$Z$69,Results!J358,Results!$AA$4:$AA$69),Results!K358)</f>
        <v>0.31</v>
      </c>
    </row>
    <row r="359" spans="7:24" x14ac:dyDescent="0.45">
      <c r="G359" s="1" t="s">
        <v>10</v>
      </c>
      <c r="H359" s="1" t="s">
        <v>3</v>
      </c>
      <c r="I359" s="1">
        <v>4</v>
      </c>
      <c r="J359" s="1" t="s">
        <v>16</v>
      </c>
      <c r="K359" s="5">
        <v>10</v>
      </c>
      <c r="L359" s="5">
        <v>4</v>
      </c>
      <c r="M359" s="5">
        <v>3</v>
      </c>
      <c r="N359" s="1">
        <f>SUMIF(Distances!$B$4:$B$69,Results!J359,Distances!$M$4:$M$69)</f>
        <v>5</v>
      </c>
      <c r="O359" s="1">
        <f t="shared" si="70"/>
        <v>1</v>
      </c>
      <c r="P359" s="1">
        <f t="shared" si="71"/>
        <v>1</v>
      </c>
      <c r="Q359" s="1">
        <f t="shared" si="72"/>
        <v>1</v>
      </c>
      <c r="R359" s="1">
        <f t="shared" si="73"/>
        <v>1</v>
      </c>
      <c r="S359" s="8"/>
      <c r="T359" s="8"/>
      <c r="U359" s="8"/>
      <c r="V359" s="8"/>
      <c r="X359" s="1">
        <f>INDEX(Distances!$C$4:$L$69,SUMIF(Results!$Z$4:$Z$69,Results!J359,Results!$AA$4:$AA$69),Results!K359)</f>
        <v>0.1</v>
      </c>
    </row>
    <row r="360" spans="7:24" x14ac:dyDescent="0.45">
      <c r="G360" s="1" t="s">
        <v>10</v>
      </c>
      <c r="H360" s="1" t="s">
        <v>3</v>
      </c>
      <c r="I360" s="1">
        <v>5</v>
      </c>
      <c r="J360" s="1" t="s">
        <v>17</v>
      </c>
      <c r="K360" s="5">
        <v>4</v>
      </c>
      <c r="L360" s="5">
        <v>3</v>
      </c>
      <c r="M360" s="5">
        <v>9</v>
      </c>
      <c r="N360" s="1">
        <f>SUMIF(Distances!$B$4:$B$69,Results!J360,Distances!$M$4:$M$69)</f>
        <v>10</v>
      </c>
      <c r="O360" s="1">
        <f t="shared" si="70"/>
        <v>1</v>
      </c>
      <c r="P360" s="1">
        <f t="shared" si="71"/>
        <v>1</v>
      </c>
      <c r="Q360" s="1">
        <f t="shared" si="72"/>
        <v>1</v>
      </c>
      <c r="R360" s="1">
        <f t="shared" si="73"/>
        <v>1</v>
      </c>
      <c r="S360" s="8"/>
      <c r="T360" s="8"/>
      <c r="U360" s="8"/>
      <c r="V360" s="8"/>
      <c r="X360" s="1">
        <f>INDEX(Distances!$C$4:$L$69,SUMIF(Results!$Z$4:$Z$69,Results!J360,Results!$AA$4:$AA$69),Results!K360)</f>
        <v>0.87</v>
      </c>
    </row>
    <row r="361" spans="7:24" x14ac:dyDescent="0.45">
      <c r="G361" s="1" t="s">
        <v>10</v>
      </c>
      <c r="H361" s="1" t="s">
        <v>3</v>
      </c>
      <c r="I361" s="1">
        <v>6</v>
      </c>
      <c r="J361" s="1" t="s">
        <v>18</v>
      </c>
      <c r="K361" s="5">
        <v>5</v>
      </c>
      <c r="L361" s="5">
        <v>4</v>
      </c>
      <c r="M361" s="5">
        <v>8</v>
      </c>
      <c r="N361" s="1">
        <f>SUMIF(Distances!$B$4:$B$69,Results!J361,Distances!$M$4:$M$69)</f>
        <v>10</v>
      </c>
      <c r="O361" s="1">
        <f t="shared" si="70"/>
        <v>1</v>
      </c>
      <c r="P361" s="1">
        <f t="shared" si="71"/>
        <v>1</v>
      </c>
      <c r="Q361" s="1">
        <f t="shared" si="72"/>
        <v>1</v>
      </c>
      <c r="R361" s="1">
        <f t="shared" si="73"/>
        <v>1</v>
      </c>
      <c r="S361" s="8"/>
      <c r="T361" s="8"/>
      <c r="U361" s="8"/>
      <c r="V361" s="8"/>
      <c r="X361" s="1">
        <f>INDEX(Distances!$C$4:$L$69,SUMIF(Results!$Z$4:$Z$69,Results!J361,Results!$AA$4:$AA$69),Results!K361)</f>
        <v>0.2</v>
      </c>
    </row>
    <row r="362" spans="7:24" x14ac:dyDescent="0.45">
      <c r="G362" s="1" t="s">
        <v>10</v>
      </c>
      <c r="H362" s="1" t="s">
        <v>3</v>
      </c>
      <c r="I362" s="1">
        <v>7</v>
      </c>
      <c r="J362" s="1" t="s">
        <v>19</v>
      </c>
      <c r="K362" s="5">
        <v>1</v>
      </c>
      <c r="L362" s="5">
        <v>8</v>
      </c>
      <c r="M362" s="5">
        <v>10</v>
      </c>
      <c r="N362" s="1">
        <f>SUMIF(Distances!$B$4:$B$69,Results!J362,Distances!$M$4:$M$69)</f>
        <v>8</v>
      </c>
      <c r="O362" s="1">
        <f t="shared" si="70"/>
        <v>1</v>
      </c>
      <c r="P362" s="1">
        <f t="shared" si="71"/>
        <v>0</v>
      </c>
      <c r="Q362" s="1">
        <f t="shared" si="72"/>
        <v>1</v>
      </c>
      <c r="R362" s="1">
        <f t="shared" si="73"/>
        <v>0</v>
      </c>
      <c r="S362" s="8"/>
      <c r="T362" s="8"/>
      <c r="U362" s="8"/>
      <c r="V362" s="8"/>
      <c r="X362" s="1">
        <f>INDEX(Distances!$C$4:$L$69,SUMIF(Results!$Z$4:$Z$69,Results!J362,Results!$AA$4:$AA$69),Results!K362)</f>
        <v>0.62</v>
      </c>
    </row>
    <row r="363" spans="7:24" x14ac:dyDescent="0.45">
      <c r="G363" s="1" t="s">
        <v>10</v>
      </c>
      <c r="H363" s="1" t="s">
        <v>3</v>
      </c>
      <c r="I363" s="1">
        <v>8</v>
      </c>
      <c r="J363" s="1" t="s">
        <v>20</v>
      </c>
      <c r="K363" s="5">
        <v>9</v>
      </c>
      <c r="L363" s="5">
        <v>10</v>
      </c>
      <c r="M363" s="5">
        <v>3</v>
      </c>
      <c r="N363" s="1">
        <f>SUMIF(Distances!$B$4:$B$69,Results!J363,Distances!$M$4:$M$69)</f>
        <v>3</v>
      </c>
      <c r="O363" s="1">
        <f t="shared" si="70"/>
        <v>1</v>
      </c>
      <c r="P363" s="1">
        <f t="shared" si="71"/>
        <v>1</v>
      </c>
      <c r="Q363" s="1">
        <f t="shared" si="72"/>
        <v>0</v>
      </c>
      <c r="R363" s="1">
        <f t="shared" si="73"/>
        <v>0</v>
      </c>
      <c r="S363" s="8"/>
      <c r="T363" s="8"/>
      <c r="U363" s="8"/>
      <c r="V363" s="8"/>
      <c r="X363" s="1">
        <f>INDEX(Distances!$C$4:$L$69,SUMIF(Results!$Z$4:$Z$69,Results!J363,Results!$AA$4:$AA$69),Results!K363)</f>
        <v>0.18</v>
      </c>
    </row>
    <row r="364" spans="7:24" x14ac:dyDescent="0.45">
      <c r="G364" s="1" t="s">
        <v>10</v>
      </c>
      <c r="H364" s="1" t="s">
        <v>3</v>
      </c>
      <c r="I364" s="1">
        <v>9</v>
      </c>
      <c r="J364" s="1" t="s">
        <v>21</v>
      </c>
      <c r="K364" s="5">
        <v>8</v>
      </c>
      <c r="L364" s="5">
        <v>2</v>
      </c>
      <c r="M364" s="5">
        <v>9</v>
      </c>
      <c r="N364" s="1">
        <f>SUMIF(Distances!$B$4:$B$69,Results!J364,Distances!$M$4:$M$69)</f>
        <v>5</v>
      </c>
      <c r="O364" s="1">
        <f t="shared" si="70"/>
        <v>1</v>
      </c>
      <c r="P364" s="1">
        <f t="shared" si="71"/>
        <v>1</v>
      </c>
      <c r="Q364" s="1">
        <f t="shared" si="72"/>
        <v>1</v>
      </c>
      <c r="R364" s="1">
        <f t="shared" si="73"/>
        <v>1</v>
      </c>
      <c r="S364" s="8"/>
      <c r="T364" s="8"/>
      <c r="U364" s="8"/>
      <c r="V364" s="8"/>
      <c r="X364" s="1">
        <f>INDEX(Distances!$C$4:$L$69,SUMIF(Results!$Z$4:$Z$69,Results!J364,Results!$AA$4:$AA$69),Results!K364)</f>
        <v>0.62</v>
      </c>
    </row>
    <row r="365" spans="7:24" x14ac:dyDescent="0.45">
      <c r="G365" s="1" t="s">
        <v>10</v>
      </c>
      <c r="H365" s="1" t="s">
        <v>3</v>
      </c>
      <c r="I365" s="1">
        <v>10</v>
      </c>
      <c r="J365" s="1" t="s">
        <v>22</v>
      </c>
      <c r="K365" s="5">
        <v>2</v>
      </c>
      <c r="L365" s="5">
        <v>8</v>
      </c>
      <c r="M365" s="5">
        <v>4</v>
      </c>
      <c r="N365" s="1">
        <f>SUMIF(Distances!$B$4:$B$69,Results!J365,Distances!$M$4:$M$69)</f>
        <v>10</v>
      </c>
      <c r="O365" s="1">
        <f t="shared" si="70"/>
        <v>1</v>
      </c>
      <c r="P365" s="1">
        <f t="shared" si="71"/>
        <v>1</v>
      </c>
      <c r="Q365" s="1">
        <f t="shared" si="72"/>
        <v>1</v>
      </c>
      <c r="R365" s="1">
        <f t="shared" si="73"/>
        <v>1</v>
      </c>
      <c r="S365" s="8"/>
      <c r="T365" s="8"/>
      <c r="U365" s="8"/>
      <c r="V365" s="8"/>
      <c r="X365" s="1">
        <f>INDEX(Distances!$C$4:$L$69,SUMIF(Results!$Z$4:$Z$69,Results!J365,Results!$AA$4:$AA$69),Results!K365)</f>
        <v>0.25</v>
      </c>
    </row>
    <row r="366" spans="7:24" x14ac:dyDescent="0.45">
      <c r="G366" s="1" t="s">
        <v>10</v>
      </c>
      <c r="H366" s="1" t="s">
        <v>3</v>
      </c>
      <c r="I366" s="1">
        <v>11</v>
      </c>
      <c r="J366" s="1" t="s">
        <v>23</v>
      </c>
      <c r="K366" s="5">
        <v>3</v>
      </c>
      <c r="L366" s="5">
        <v>7</v>
      </c>
      <c r="M366" s="5">
        <v>10</v>
      </c>
      <c r="N366" s="1">
        <f>SUMIF(Distances!$B$4:$B$69,Results!J366,Distances!$M$4:$M$69)</f>
        <v>10</v>
      </c>
      <c r="O366" s="1">
        <f t="shared" si="70"/>
        <v>1</v>
      </c>
      <c r="P366" s="1">
        <f t="shared" si="71"/>
        <v>1</v>
      </c>
      <c r="Q366" s="1">
        <f t="shared" si="72"/>
        <v>0</v>
      </c>
      <c r="R366" s="1">
        <f t="shared" si="73"/>
        <v>0</v>
      </c>
      <c r="S366" s="8"/>
      <c r="T366" s="8"/>
      <c r="U366" s="8"/>
      <c r="V366" s="8"/>
      <c r="X366" s="1">
        <f>INDEX(Distances!$C$4:$L$69,SUMIF(Results!$Z$4:$Z$69,Results!J366,Results!$AA$4:$AA$69),Results!K366)</f>
        <v>0.2</v>
      </c>
    </row>
    <row r="367" spans="7:24" x14ac:dyDescent="0.45">
      <c r="G367" s="1" t="s">
        <v>10</v>
      </c>
      <c r="H367" s="1" t="s">
        <v>3</v>
      </c>
      <c r="I367" s="1">
        <v>12</v>
      </c>
      <c r="J367" s="1" t="s">
        <v>24</v>
      </c>
      <c r="K367" s="5">
        <v>6</v>
      </c>
      <c r="L367" s="5">
        <v>1</v>
      </c>
      <c r="M367" s="5">
        <v>3</v>
      </c>
      <c r="N367" s="1">
        <f>SUMIF(Distances!$B$4:$B$69,Results!J367,Distances!$M$4:$M$69)</f>
        <v>9</v>
      </c>
      <c r="O367" s="1">
        <f t="shared" si="70"/>
        <v>1</v>
      </c>
      <c r="P367" s="1">
        <f t="shared" si="71"/>
        <v>1</v>
      </c>
      <c r="Q367" s="1">
        <f t="shared" si="72"/>
        <v>1</v>
      </c>
      <c r="R367" s="1">
        <f t="shared" si="73"/>
        <v>1</v>
      </c>
      <c r="S367" s="8"/>
      <c r="T367" s="8"/>
      <c r="U367" s="8"/>
      <c r="V367" s="8"/>
      <c r="X367" s="1">
        <f>INDEX(Distances!$C$4:$L$69,SUMIF(Results!$Z$4:$Z$69,Results!J367,Results!$AA$4:$AA$69),Results!K367)</f>
        <v>0.65</v>
      </c>
    </row>
    <row r="368" spans="7:24" x14ac:dyDescent="0.45">
      <c r="G368" s="1" t="s">
        <v>10</v>
      </c>
      <c r="H368" s="1" t="s">
        <v>3</v>
      </c>
      <c r="I368" s="1">
        <v>13</v>
      </c>
      <c r="J368" s="1" t="s">
        <v>25</v>
      </c>
      <c r="K368" s="5">
        <v>5</v>
      </c>
      <c r="L368" s="5">
        <v>4</v>
      </c>
      <c r="M368" s="5">
        <v>2</v>
      </c>
      <c r="N368" s="1">
        <f>SUMIF(Distances!$B$4:$B$69,Results!J368,Distances!$M$4:$M$69)</f>
        <v>7</v>
      </c>
      <c r="O368" s="1">
        <f t="shared" si="70"/>
        <v>1</v>
      </c>
      <c r="P368" s="1">
        <f t="shared" si="71"/>
        <v>1</v>
      </c>
      <c r="Q368" s="1">
        <f t="shared" si="72"/>
        <v>1</v>
      </c>
      <c r="R368" s="1">
        <f t="shared" si="73"/>
        <v>1</v>
      </c>
      <c r="S368" s="8"/>
      <c r="T368" s="8"/>
      <c r="U368" s="8"/>
      <c r="V368" s="8"/>
      <c r="X368" s="1">
        <f>INDEX(Distances!$C$4:$L$69,SUMIF(Results!$Z$4:$Z$69,Results!J368,Results!$AA$4:$AA$69),Results!K368)</f>
        <v>0.76</v>
      </c>
    </row>
    <row r="369" spans="7:24" x14ac:dyDescent="0.45">
      <c r="G369" s="1" t="s">
        <v>10</v>
      </c>
      <c r="H369" s="1" t="s">
        <v>3</v>
      </c>
      <c r="I369" s="1">
        <v>14</v>
      </c>
      <c r="J369" s="1" t="s">
        <v>26</v>
      </c>
      <c r="K369" s="5">
        <v>3</v>
      </c>
      <c r="L369" s="5">
        <v>7</v>
      </c>
      <c r="M369" s="5">
        <v>10</v>
      </c>
      <c r="N369" s="1">
        <f>SUMIF(Distances!$B$4:$B$69,Results!J369,Distances!$M$4:$M$69)</f>
        <v>4</v>
      </c>
      <c r="O369" s="1">
        <f t="shared" si="70"/>
        <v>1</v>
      </c>
      <c r="P369" s="1">
        <f t="shared" si="71"/>
        <v>1</v>
      </c>
      <c r="Q369" s="1">
        <f t="shared" si="72"/>
        <v>1</v>
      </c>
      <c r="R369" s="1">
        <f t="shared" si="73"/>
        <v>1</v>
      </c>
      <c r="S369" s="8"/>
      <c r="T369" s="8"/>
      <c r="U369" s="8"/>
      <c r="V369" s="8"/>
      <c r="X369" s="1">
        <f>INDEX(Distances!$C$4:$L$69,SUMIF(Results!$Z$4:$Z$69,Results!J369,Results!$AA$4:$AA$69),Results!K369)</f>
        <v>0.25</v>
      </c>
    </row>
    <row r="370" spans="7:24" x14ac:dyDescent="0.45">
      <c r="G370" s="1" t="s">
        <v>10</v>
      </c>
      <c r="H370" s="1" t="s">
        <v>3</v>
      </c>
      <c r="I370" s="1">
        <v>15</v>
      </c>
      <c r="J370" s="1" t="s">
        <v>27</v>
      </c>
      <c r="K370" s="5">
        <v>6</v>
      </c>
      <c r="L370" s="5">
        <v>5</v>
      </c>
      <c r="M370" s="5">
        <v>9</v>
      </c>
      <c r="N370" s="1">
        <f>SUMIF(Distances!$B$4:$B$69,Results!J370,Distances!$M$4:$M$69)</f>
        <v>6</v>
      </c>
      <c r="O370" s="1">
        <f t="shared" si="70"/>
        <v>0</v>
      </c>
      <c r="P370" s="1">
        <f t="shared" si="71"/>
        <v>1</v>
      </c>
      <c r="Q370" s="1">
        <f t="shared" si="72"/>
        <v>1</v>
      </c>
      <c r="R370" s="1">
        <f t="shared" si="73"/>
        <v>0</v>
      </c>
      <c r="S370" s="8"/>
      <c r="T370" s="8"/>
      <c r="U370" s="8"/>
      <c r="V370" s="8"/>
      <c r="X370" s="1">
        <f>INDEX(Distances!$C$4:$L$69,SUMIF(Results!$Z$4:$Z$69,Results!J370,Results!$AA$4:$AA$69),Results!K370)</f>
        <v>0</v>
      </c>
    </row>
    <row r="371" spans="7:24" x14ac:dyDescent="0.45">
      <c r="G371" s="1" t="s">
        <v>10</v>
      </c>
      <c r="H371" s="1" t="s">
        <v>3</v>
      </c>
      <c r="I371" s="1">
        <v>16</v>
      </c>
      <c r="J371" s="1" t="s">
        <v>28</v>
      </c>
      <c r="K371" s="5">
        <v>10</v>
      </c>
      <c r="L371" s="5">
        <v>3</v>
      </c>
      <c r="M371" s="5">
        <v>5</v>
      </c>
      <c r="N371" s="1">
        <f>SUMIF(Distances!$B$4:$B$69,Results!J371,Distances!$M$4:$M$69)</f>
        <v>10</v>
      </c>
      <c r="O371" s="1">
        <f t="shared" si="70"/>
        <v>0</v>
      </c>
      <c r="P371" s="1">
        <f t="shared" si="71"/>
        <v>1</v>
      </c>
      <c r="Q371" s="1">
        <f t="shared" si="72"/>
        <v>1</v>
      </c>
      <c r="R371" s="1">
        <f t="shared" si="73"/>
        <v>0</v>
      </c>
      <c r="S371" s="8"/>
      <c r="T371" s="8"/>
      <c r="U371" s="8"/>
      <c r="V371" s="8"/>
      <c r="X371" s="1">
        <f>INDEX(Distances!$C$4:$L$69,SUMIF(Results!$Z$4:$Z$69,Results!J371,Results!$AA$4:$AA$69),Results!K371)</f>
        <v>0</v>
      </c>
    </row>
    <row r="372" spans="7:24" x14ac:dyDescent="0.45">
      <c r="G372" s="1" t="s">
        <v>10</v>
      </c>
      <c r="H372" s="1" t="s">
        <v>3</v>
      </c>
      <c r="I372" s="1">
        <v>17</v>
      </c>
      <c r="J372" s="1" t="s">
        <v>29</v>
      </c>
      <c r="K372" s="5">
        <v>6</v>
      </c>
      <c r="L372" s="5">
        <v>9</v>
      </c>
      <c r="M372" s="5">
        <v>8</v>
      </c>
      <c r="N372" s="1">
        <f>SUMIF(Distances!$B$4:$B$69,Results!J372,Distances!$M$4:$M$69)</f>
        <v>6</v>
      </c>
      <c r="O372" s="1">
        <f t="shared" si="70"/>
        <v>0</v>
      </c>
      <c r="P372" s="1">
        <f t="shared" si="71"/>
        <v>1</v>
      </c>
      <c r="Q372" s="1">
        <f t="shared" si="72"/>
        <v>1</v>
      </c>
      <c r="R372" s="1">
        <f t="shared" si="73"/>
        <v>0</v>
      </c>
      <c r="S372" s="8"/>
      <c r="T372" s="8"/>
      <c r="U372" s="8"/>
      <c r="V372" s="8"/>
      <c r="X372" s="1">
        <f>INDEX(Distances!$C$4:$L$69,SUMIF(Results!$Z$4:$Z$69,Results!J372,Results!$AA$4:$AA$69),Results!K372)</f>
        <v>0</v>
      </c>
    </row>
    <row r="373" spans="7:24" x14ac:dyDescent="0.45">
      <c r="G373" s="1" t="s">
        <v>10</v>
      </c>
      <c r="H373" s="1" t="s">
        <v>3</v>
      </c>
      <c r="I373" s="1">
        <v>18</v>
      </c>
      <c r="J373" s="1" t="s">
        <v>30</v>
      </c>
      <c r="K373" s="5">
        <v>5</v>
      </c>
      <c r="L373" s="5">
        <v>9</v>
      </c>
      <c r="M373" s="5">
        <v>7</v>
      </c>
      <c r="N373" s="1">
        <f>SUMIF(Distances!$B$4:$B$69,Results!J373,Distances!$M$4:$M$69)</f>
        <v>10</v>
      </c>
      <c r="O373" s="1">
        <f t="shared" si="70"/>
        <v>1</v>
      </c>
      <c r="P373" s="1">
        <f t="shared" si="71"/>
        <v>1</v>
      </c>
      <c r="Q373" s="1">
        <f t="shared" si="72"/>
        <v>1</v>
      </c>
      <c r="R373" s="1">
        <f t="shared" si="73"/>
        <v>1</v>
      </c>
      <c r="S373" s="8"/>
      <c r="T373" s="8"/>
      <c r="U373" s="8"/>
      <c r="V373" s="8"/>
      <c r="X373" s="1">
        <f>INDEX(Distances!$C$4:$L$69,SUMIF(Results!$Z$4:$Z$69,Results!J373,Results!$AA$4:$AA$69),Results!K373)</f>
        <v>0.33</v>
      </c>
    </row>
    <row r="374" spans="7:24" x14ac:dyDescent="0.45">
      <c r="G374" s="1" t="s">
        <v>10</v>
      </c>
      <c r="H374" s="1" t="s">
        <v>3</v>
      </c>
      <c r="I374" s="1">
        <v>19</v>
      </c>
      <c r="J374" s="1" t="s">
        <v>31</v>
      </c>
      <c r="K374" s="5">
        <v>7</v>
      </c>
      <c r="L374" s="5">
        <v>5</v>
      </c>
      <c r="M374" s="5">
        <v>10</v>
      </c>
      <c r="N374" s="1">
        <f>SUMIF(Distances!$B$4:$B$69,Results!J374,Distances!$M$4:$M$69)</f>
        <v>8</v>
      </c>
      <c r="O374" s="1">
        <f t="shared" si="70"/>
        <v>1</v>
      </c>
      <c r="P374" s="1">
        <f t="shared" si="71"/>
        <v>1</v>
      </c>
      <c r="Q374" s="1">
        <f t="shared" si="72"/>
        <v>1</v>
      </c>
      <c r="R374" s="1">
        <f t="shared" si="73"/>
        <v>1</v>
      </c>
      <c r="S374" s="8"/>
      <c r="T374" s="8"/>
      <c r="U374" s="8"/>
      <c r="V374" s="8"/>
      <c r="X374" s="1">
        <f>INDEX(Distances!$C$4:$L$69,SUMIF(Results!$Z$4:$Z$69,Results!J374,Results!$AA$4:$AA$69),Results!K374)</f>
        <v>0.72</v>
      </c>
    </row>
    <row r="375" spans="7:24" x14ac:dyDescent="0.45">
      <c r="G375" s="1" t="s">
        <v>10</v>
      </c>
      <c r="H375" s="1" t="s">
        <v>3</v>
      </c>
      <c r="I375" s="1">
        <v>20</v>
      </c>
      <c r="J375" s="1" t="s">
        <v>32</v>
      </c>
      <c r="K375" s="5">
        <v>5</v>
      </c>
      <c r="L375" s="5">
        <v>7</v>
      </c>
      <c r="M375" s="5">
        <v>10</v>
      </c>
      <c r="N375" s="1">
        <f>SUMIF(Distances!$B$4:$B$69,Results!J375,Distances!$M$4:$M$69)</f>
        <v>6</v>
      </c>
      <c r="O375" s="1">
        <f t="shared" si="70"/>
        <v>1</v>
      </c>
      <c r="P375" s="1">
        <f t="shared" si="71"/>
        <v>1</v>
      </c>
      <c r="Q375" s="1">
        <f t="shared" si="72"/>
        <v>1</v>
      </c>
      <c r="R375" s="1">
        <f t="shared" si="73"/>
        <v>1</v>
      </c>
      <c r="S375" s="8"/>
      <c r="T375" s="8"/>
      <c r="U375" s="8"/>
      <c r="V375" s="8"/>
      <c r="X375" s="1">
        <f>INDEX(Distances!$C$4:$L$69,SUMIF(Results!$Z$4:$Z$69,Results!J375,Results!$AA$4:$AA$69),Results!K375)</f>
        <v>0.57999999999999996</v>
      </c>
    </row>
    <row r="376" spans="7:24" x14ac:dyDescent="0.45">
      <c r="G376" s="1" t="s">
        <v>10</v>
      </c>
      <c r="H376" s="1" t="s">
        <v>3</v>
      </c>
      <c r="I376" s="1">
        <v>21</v>
      </c>
      <c r="J376" s="1" t="s">
        <v>33</v>
      </c>
      <c r="K376" s="5">
        <v>3</v>
      </c>
      <c r="L376" s="5">
        <v>7</v>
      </c>
      <c r="M376" s="5">
        <v>1</v>
      </c>
      <c r="N376" s="1">
        <f>SUMIF(Distances!$B$4:$B$69,Results!J376,Distances!$M$4:$M$69)</f>
        <v>9</v>
      </c>
      <c r="O376" s="1">
        <f t="shared" si="70"/>
        <v>1</v>
      </c>
      <c r="P376" s="1">
        <f t="shared" si="71"/>
        <v>1</v>
      </c>
      <c r="Q376" s="1">
        <f t="shared" si="72"/>
        <v>1</v>
      </c>
      <c r="R376" s="1">
        <f t="shared" si="73"/>
        <v>1</v>
      </c>
      <c r="S376" s="26" t="s">
        <v>80</v>
      </c>
      <c r="T376" s="26"/>
      <c r="U376" s="26"/>
      <c r="V376" s="26"/>
      <c r="X376" s="1">
        <f>INDEX(Distances!$C$4:$L$69,SUMIF(Results!$Z$4:$Z$69,Results!J376,Results!$AA$4:$AA$69),Results!K376)</f>
        <v>0.2</v>
      </c>
    </row>
    <row r="377" spans="7:24" x14ac:dyDescent="0.45">
      <c r="G377" s="1" t="s">
        <v>10</v>
      </c>
      <c r="H377" s="1" t="s">
        <v>3</v>
      </c>
      <c r="I377" s="1">
        <v>22</v>
      </c>
      <c r="J377" s="1" t="s">
        <v>34</v>
      </c>
      <c r="K377" s="5">
        <v>10</v>
      </c>
      <c r="L377" s="5">
        <v>9</v>
      </c>
      <c r="M377" s="5">
        <v>3</v>
      </c>
      <c r="N377" s="1">
        <f>SUMIF(Distances!$B$4:$B$69,Results!J377,Distances!$M$4:$M$69)</f>
        <v>5</v>
      </c>
      <c r="O377" s="1">
        <f t="shared" si="70"/>
        <v>1</v>
      </c>
      <c r="P377" s="1">
        <f t="shared" si="71"/>
        <v>1</v>
      </c>
      <c r="Q377" s="1">
        <f t="shared" si="72"/>
        <v>1</v>
      </c>
      <c r="R377" s="1">
        <f t="shared" si="73"/>
        <v>1</v>
      </c>
      <c r="S377" s="9">
        <f>AVERAGE(O356:O377)</f>
        <v>0.81818181818181823</v>
      </c>
      <c r="T377" s="9">
        <f>AVERAGE(P356:P377)</f>
        <v>0.90909090909090906</v>
      </c>
      <c r="U377" s="9">
        <f t="shared" ref="U377" si="78">AVERAGE(Q356:Q377)</f>
        <v>0.90909090909090906</v>
      </c>
      <c r="V377" s="9">
        <f t="shared" ref="V377" si="79">AVERAGE(R356:R377)</f>
        <v>0.63636363636363635</v>
      </c>
      <c r="X377" s="1">
        <f>INDEX(Distances!$C$4:$L$69,SUMIF(Results!$Z$4:$Z$69,Results!J377,Results!$AA$4:$AA$69),Results!K377)</f>
        <v>0.08</v>
      </c>
    </row>
    <row r="378" spans="7:24" x14ac:dyDescent="0.45">
      <c r="G378" s="1" t="s">
        <v>10</v>
      </c>
      <c r="H378" s="1" t="s">
        <v>5</v>
      </c>
      <c r="I378" s="1">
        <v>1</v>
      </c>
      <c r="J378" s="1" t="s">
        <v>35</v>
      </c>
      <c r="K378" s="5">
        <v>2</v>
      </c>
      <c r="L378" s="5">
        <v>3</v>
      </c>
      <c r="M378" s="5">
        <v>8</v>
      </c>
      <c r="N378" s="1">
        <f>SUMIF(Distances!$B$4:$B$69,Results!J378,Distances!$M$4:$M$69)</f>
        <v>8</v>
      </c>
      <c r="O378" s="1">
        <f t="shared" si="70"/>
        <v>1</v>
      </c>
      <c r="P378" s="1">
        <f t="shared" si="71"/>
        <v>1</v>
      </c>
      <c r="Q378" s="1">
        <f t="shared" si="72"/>
        <v>0</v>
      </c>
      <c r="R378" s="1">
        <f t="shared" si="73"/>
        <v>0</v>
      </c>
      <c r="S378" s="8"/>
      <c r="T378" s="8"/>
      <c r="U378" s="8"/>
      <c r="V378" s="8"/>
      <c r="X378" s="1">
        <f>INDEX(Distances!$C$4:$L$69,SUMIF(Results!$Z$4:$Z$69,Results!J378,Results!$AA$4:$AA$69),Results!K378)</f>
        <v>0.67</v>
      </c>
    </row>
    <row r="379" spans="7:24" x14ac:dyDescent="0.45">
      <c r="G379" s="1" t="s">
        <v>10</v>
      </c>
      <c r="H379" s="1" t="s">
        <v>5</v>
      </c>
      <c r="I379" s="1">
        <v>2</v>
      </c>
      <c r="J379" s="1" t="s">
        <v>36</v>
      </c>
      <c r="K379" s="5">
        <v>2</v>
      </c>
      <c r="L379" s="5">
        <v>10</v>
      </c>
      <c r="M379" s="5">
        <v>7</v>
      </c>
      <c r="N379" s="1">
        <f>SUMIF(Distances!$B$4:$B$69,Results!J379,Distances!$M$4:$M$69)</f>
        <v>3</v>
      </c>
      <c r="O379" s="1">
        <f t="shared" si="70"/>
        <v>1</v>
      </c>
      <c r="P379" s="1">
        <f t="shared" si="71"/>
        <v>1</v>
      </c>
      <c r="Q379" s="1">
        <f t="shared" si="72"/>
        <v>1</v>
      </c>
      <c r="R379" s="1">
        <f t="shared" si="73"/>
        <v>1</v>
      </c>
      <c r="S379" s="8"/>
      <c r="T379" s="8"/>
      <c r="U379" s="8"/>
      <c r="V379" s="8"/>
      <c r="X379" s="1">
        <f>INDEX(Distances!$C$4:$L$69,SUMIF(Results!$Z$4:$Z$69,Results!J379,Results!$AA$4:$AA$69),Results!K379)</f>
        <v>0.42</v>
      </c>
    </row>
    <row r="380" spans="7:24" x14ac:dyDescent="0.45">
      <c r="G380" s="1" t="s">
        <v>10</v>
      </c>
      <c r="H380" s="1" t="s">
        <v>5</v>
      </c>
      <c r="I380" s="1">
        <v>3</v>
      </c>
      <c r="J380" s="1" t="s">
        <v>37</v>
      </c>
      <c r="K380" s="5">
        <v>3</v>
      </c>
      <c r="L380" s="5">
        <v>10</v>
      </c>
      <c r="M380" s="5">
        <v>9</v>
      </c>
      <c r="N380" s="1">
        <f>SUMIF(Distances!$B$4:$B$69,Results!J380,Distances!$M$4:$M$69)</f>
        <v>7</v>
      </c>
      <c r="O380" s="1">
        <f t="shared" si="70"/>
        <v>1</v>
      </c>
      <c r="P380" s="1">
        <f t="shared" si="71"/>
        <v>1</v>
      </c>
      <c r="Q380" s="1">
        <f t="shared" si="72"/>
        <v>1</v>
      </c>
      <c r="R380" s="1">
        <f t="shared" si="73"/>
        <v>1</v>
      </c>
      <c r="S380" s="8"/>
      <c r="T380" s="8"/>
      <c r="U380" s="8"/>
      <c r="V380" s="8"/>
      <c r="X380" s="1">
        <f>INDEX(Distances!$C$4:$L$69,SUMIF(Results!$Z$4:$Z$69,Results!J380,Results!$AA$4:$AA$69),Results!K380)</f>
        <v>0.25</v>
      </c>
    </row>
    <row r="381" spans="7:24" x14ac:dyDescent="0.45">
      <c r="G381" s="1" t="s">
        <v>10</v>
      </c>
      <c r="H381" s="1" t="s">
        <v>5</v>
      </c>
      <c r="I381" s="1">
        <v>4</v>
      </c>
      <c r="J381" s="1" t="s">
        <v>38</v>
      </c>
      <c r="K381" s="5">
        <v>10</v>
      </c>
      <c r="L381" s="5">
        <v>7</v>
      </c>
      <c r="M381" s="5">
        <v>3</v>
      </c>
      <c r="N381" s="1">
        <f>SUMIF(Distances!$B$4:$B$69,Results!J381,Distances!$M$4:$M$69)</f>
        <v>6</v>
      </c>
      <c r="O381" s="1">
        <f t="shared" si="70"/>
        <v>1</v>
      </c>
      <c r="P381" s="1">
        <f t="shared" si="71"/>
        <v>1</v>
      </c>
      <c r="Q381" s="1">
        <f t="shared" si="72"/>
        <v>1</v>
      </c>
      <c r="R381" s="1">
        <f t="shared" si="73"/>
        <v>1</v>
      </c>
      <c r="S381" s="8"/>
      <c r="T381" s="8"/>
      <c r="U381" s="8"/>
      <c r="V381" s="8"/>
      <c r="X381" s="1">
        <f>INDEX(Distances!$C$4:$L$69,SUMIF(Results!$Z$4:$Z$69,Results!J381,Results!$AA$4:$AA$69),Results!K381)</f>
        <v>0.2</v>
      </c>
    </row>
    <row r="382" spans="7:24" x14ac:dyDescent="0.45">
      <c r="G382" s="1" t="s">
        <v>10</v>
      </c>
      <c r="H382" s="1" t="s">
        <v>5</v>
      </c>
      <c r="I382" s="1">
        <v>5</v>
      </c>
      <c r="J382" s="1" t="s">
        <v>39</v>
      </c>
      <c r="K382" s="5">
        <v>7</v>
      </c>
      <c r="L382" s="5">
        <v>5</v>
      </c>
      <c r="M382" s="5">
        <v>9</v>
      </c>
      <c r="N382" s="1">
        <f>SUMIF(Distances!$B$4:$B$69,Results!J382,Distances!$M$4:$M$69)</f>
        <v>10</v>
      </c>
      <c r="O382" s="1">
        <f t="shared" si="70"/>
        <v>1</v>
      </c>
      <c r="P382" s="1">
        <f t="shared" si="71"/>
        <v>1</v>
      </c>
      <c r="Q382" s="1">
        <f t="shared" si="72"/>
        <v>1</v>
      </c>
      <c r="R382" s="1">
        <f t="shared" si="73"/>
        <v>1</v>
      </c>
      <c r="S382" s="8"/>
      <c r="T382" s="8"/>
      <c r="U382" s="8"/>
      <c r="V382" s="8"/>
      <c r="X382" s="1">
        <f>INDEX(Distances!$C$4:$L$69,SUMIF(Results!$Z$4:$Z$69,Results!J382,Results!$AA$4:$AA$69),Results!K382)</f>
        <v>0.42</v>
      </c>
    </row>
    <row r="383" spans="7:24" x14ac:dyDescent="0.45">
      <c r="G383" s="1" t="s">
        <v>10</v>
      </c>
      <c r="H383" s="1" t="s">
        <v>5</v>
      </c>
      <c r="I383" s="1">
        <v>6</v>
      </c>
      <c r="J383" s="1" t="s">
        <v>40</v>
      </c>
      <c r="K383" s="5">
        <v>5</v>
      </c>
      <c r="L383" s="5">
        <v>7</v>
      </c>
      <c r="M383" s="5">
        <v>4</v>
      </c>
      <c r="N383" s="1">
        <f>SUMIF(Distances!$B$4:$B$69,Results!J383,Distances!$M$4:$M$69)</f>
        <v>9</v>
      </c>
      <c r="O383" s="1">
        <f t="shared" si="70"/>
        <v>1</v>
      </c>
      <c r="P383" s="1">
        <f t="shared" si="71"/>
        <v>1</v>
      </c>
      <c r="Q383" s="1">
        <f t="shared" si="72"/>
        <v>1</v>
      </c>
      <c r="R383" s="1">
        <f t="shared" si="73"/>
        <v>1</v>
      </c>
      <c r="S383" s="8"/>
      <c r="T383" s="8"/>
      <c r="U383" s="8"/>
      <c r="V383" s="8"/>
      <c r="X383" s="1">
        <f>INDEX(Distances!$C$4:$L$69,SUMIF(Results!$Z$4:$Z$69,Results!J383,Results!$AA$4:$AA$69),Results!K383)</f>
        <v>0.36</v>
      </c>
    </row>
    <row r="384" spans="7:24" x14ac:dyDescent="0.45">
      <c r="G384" s="1" t="s">
        <v>10</v>
      </c>
      <c r="H384" s="1" t="s">
        <v>5</v>
      </c>
      <c r="I384" s="1">
        <v>7</v>
      </c>
      <c r="J384" s="1" t="s">
        <v>41</v>
      </c>
      <c r="K384" s="5">
        <v>8</v>
      </c>
      <c r="L384" s="5">
        <v>2</v>
      </c>
      <c r="M384" s="5">
        <v>7</v>
      </c>
      <c r="N384" s="1">
        <f>SUMIF(Distances!$B$4:$B$69,Results!J384,Distances!$M$4:$M$69)</f>
        <v>2</v>
      </c>
      <c r="O384" s="1">
        <f t="shared" si="70"/>
        <v>1</v>
      </c>
      <c r="P384" s="1">
        <f t="shared" si="71"/>
        <v>0</v>
      </c>
      <c r="Q384" s="1">
        <f t="shared" si="72"/>
        <v>1</v>
      </c>
      <c r="R384" s="1">
        <f t="shared" si="73"/>
        <v>0</v>
      </c>
      <c r="S384" s="8"/>
      <c r="T384" s="8"/>
      <c r="U384" s="8"/>
      <c r="V384" s="8"/>
      <c r="X384" s="1">
        <f>INDEX(Distances!$C$4:$L$69,SUMIF(Results!$Z$4:$Z$69,Results!J384,Results!$AA$4:$AA$69),Results!K384)</f>
        <v>0.56999999999999995</v>
      </c>
    </row>
    <row r="385" spans="7:24" x14ac:dyDescent="0.45">
      <c r="G385" s="1" t="s">
        <v>10</v>
      </c>
      <c r="H385" s="1" t="s">
        <v>5</v>
      </c>
      <c r="I385" s="1">
        <v>8</v>
      </c>
      <c r="J385" s="1" t="s">
        <v>42</v>
      </c>
      <c r="K385" s="5">
        <v>8</v>
      </c>
      <c r="L385" s="5">
        <v>5</v>
      </c>
      <c r="M385" s="5">
        <v>10</v>
      </c>
      <c r="N385" s="1">
        <f>SUMIF(Distances!$B$4:$B$69,Results!J385,Distances!$M$4:$M$69)</f>
        <v>2</v>
      </c>
      <c r="O385" s="1">
        <f t="shared" si="70"/>
        <v>1</v>
      </c>
      <c r="P385" s="1">
        <f t="shared" si="71"/>
        <v>1</v>
      </c>
      <c r="Q385" s="1">
        <f t="shared" si="72"/>
        <v>1</v>
      </c>
      <c r="R385" s="1">
        <f t="shared" si="73"/>
        <v>1</v>
      </c>
      <c r="S385" s="8"/>
      <c r="T385" s="8"/>
      <c r="U385" s="8"/>
      <c r="V385" s="8"/>
      <c r="X385" s="1">
        <f>INDEX(Distances!$C$4:$L$69,SUMIF(Results!$Z$4:$Z$69,Results!J385,Results!$AA$4:$AA$69),Results!K385)</f>
        <v>0.1</v>
      </c>
    </row>
    <row r="386" spans="7:24" x14ac:dyDescent="0.45">
      <c r="G386" s="1" t="s">
        <v>10</v>
      </c>
      <c r="H386" s="1" t="s">
        <v>5</v>
      </c>
      <c r="I386" s="1">
        <v>9</v>
      </c>
      <c r="J386" s="1" t="s">
        <v>43</v>
      </c>
      <c r="K386" s="5">
        <v>8</v>
      </c>
      <c r="L386" s="5">
        <v>5</v>
      </c>
      <c r="M386" s="5">
        <v>6</v>
      </c>
      <c r="N386" s="1">
        <f>SUMIF(Distances!$B$4:$B$69,Results!J386,Distances!$M$4:$M$69)</f>
        <v>5</v>
      </c>
      <c r="O386" s="1">
        <f t="shared" si="70"/>
        <v>1</v>
      </c>
      <c r="P386" s="1">
        <f t="shared" si="71"/>
        <v>0</v>
      </c>
      <c r="Q386" s="1">
        <f t="shared" si="72"/>
        <v>1</v>
      </c>
      <c r="R386" s="1">
        <f t="shared" si="73"/>
        <v>0</v>
      </c>
      <c r="S386" s="8"/>
      <c r="T386" s="8"/>
      <c r="U386" s="8"/>
      <c r="V386" s="8"/>
      <c r="X386" s="1">
        <f>INDEX(Distances!$C$4:$L$69,SUMIF(Results!$Z$4:$Z$69,Results!J386,Results!$AA$4:$AA$69),Results!K386)</f>
        <v>0.38</v>
      </c>
    </row>
    <row r="387" spans="7:24" x14ac:dyDescent="0.45">
      <c r="G387" s="1" t="s">
        <v>10</v>
      </c>
      <c r="H387" s="1" t="s">
        <v>5</v>
      </c>
      <c r="I387" s="1">
        <v>10</v>
      </c>
      <c r="J387" s="1" t="s">
        <v>44</v>
      </c>
      <c r="K387" s="5">
        <v>9</v>
      </c>
      <c r="L387" s="5">
        <v>7</v>
      </c>
      <c r="M387" s="5">
        <v>4</v>
      </c>
      <c r="N387" s="1">
        <f>SUMIF(Distances!$B$4:$B$69,Results!J387,Distances!$M$4:$M$69)</f>
        <v>10</v>
      </c>
      <c r="O387" s="1">
        <f t="shared" si="70"/>
        <v>1</v>
      </c>
      <c r="P387" s="1">
        <f t="shared" si="71"/>
        <v>1</v>
      </c>
      <c r="Q387" s="1">
        <f t="shared" si="72"/>
        <v>1</v>
      </c>
      <c r="R387" s="1">
        <f t="shared" si="73"/>
        <v>1</v>
      </c>
      <c r="S387" s="8"/>
      <c r="T387" s="8"/>
      <c r="U387" s="8"/>
      <c r="V387" s="8"/>
      <c r="X387" s="1">
        <f>INDEX(Distances!$C$4:$L$69,SUMIF(Results!$Z$4:$Z$69,Results!J387,Results!$AA$4:$AA$69),Results!K387)</f>
        <v>0.81</v>
      </c>
    </row>
    <row r="388" spans="7:24" x14ac:dyDescent="0.45">
      <c r="G388" s="1" t="s">
        <v>10</v>
      </c>
      <c r="H388" s="1" t="s">
        <v>5</v>
      </c>
      <c r="I388" s="1">
        <v>11</v>
      </c>
      <c r="J388" s="1" t="s">
        <v>45</v>
      </c>
      <c r="K388" s="5">
        <v>9</v>
      </c>
      <c r="L388" s="5">
        <v>8</v>
      </c>
      <c r="M388" s="5">
        <v>10</v>
      </c>
      <c r="N388" s="1">
        <f>SUMIF(Distances!$B$4:$B$69,Results!J388,Distances!$M$4:$M$69)</f>
        <v>10</v>
      </c>
      <c r="O388" s="1">
        <f t="shared" si="70"/>
        <v>1</v>
      </c>
      <c r="P388" s="1">
        <f t="shared" si="71"/>
        <v>1</v>
      </c>
      <c r="Q388" s="1">
        <f t="shared" si="72"/>
        <v>0</v>
      </c>
      <c r="R388" s="1">
        <f t="shared" si="73"/>
        <v>0</v>
      </c>
      <c r="S388" s="8"/>
      <c r="T388" s="8"/>
      <c r="U388" s="8"/>
      <c r="V388" s="8"/>
      <c r="X388" s="1">
        <f>INDEX(Distances!$C$4:$L$69,SUMIF(Results!$Z$4:$Z$69,Results!J388,Results!$AA$4:$AA$69),Results!K388)</f>
        <v>0.67</v>
      </c>
    </row>
    <row r="389" spans="7:24" x14ac:dyDescent="0.45">
      <c r="G389" s="1" t="s">
        <v>10</v>
      </c>
      <c r="H389" s="1" t="s">
        <v>5</v>
      </c>
      <c r="I389" s="1">
        <v>12</v>
      </c>
      <c r="J389" s="1" t="s">
        <v>46</v>
      </c>
      <c r="K389" s="5">
        <v>10</v>
      </c>
      <c r="L389" s="5">
        <v>2</v>
      </c>
      <c r="M389" s="5">
        <v>3</v>
      </c>
      <c r="N389" s="1">
        <f>SUMIF(Distances!$B$4:$B$69,Results!J389,Distances!$M$4:$M$69)</f>
        <v>5</v>
      </c>
      <c r="O389" s="1">
        <f t="shared" ref="O389:O452" si="80">IF(K389&lt;&gt;N389,1,0)</f>
        <v>1</v>
      </c>
      <c r="P389" s="1">
        <f t="shared" ref="P389:P452" si="81">IF(L389&lt;&gt;N389,1,0)</f>
        <v>1</v>
      </c>
      <c r="Q389" s="1">
        <f t="shared" ref="Q389:Q452" si="82">IF(M389&lt;&gt;N389,1,0)</f>
        <v>1</v>
      </c>
      <c r="R389" s="1">
        <f t="shared" ref="R389:R452" si="83">IF(SUM(O389:Q389)=3,1,0)</f>
        <v>1</v>
      </c>
      <c r="S389" s="8"/>
      <c r="T389" s="8"/>
      <c r="U389" s="8"/>
      <c r="V389" s="8"/>
      <c r="X389" s="1">
        <f>INDEX(Distances!$C$4:$L$69,SUMIF(Results!$Z$4:$Z$69,Results!J389,Results!$AA$4:$AA$69),Results!K389)</f>
        <v>0.09</v>
      </c>
    </row>
    <row r="390" spans="7:24" x14ac:dyDescent="0.45">
      <c r="G390" s="1" t="s">
        <v>10</v>
      </c>
      <c r="H390" s="1" t="s">
        <v>5</v>
      </c>
      <c r="I390" s="1">
        <v>13</v>
      </c>
      <c r="J390" s="1" t="s">
        <v>47</v>
      </c>
      <c r="K390" s="5">
        <v>7</v>
      </c>
      <c r="L390" s="5">
        <v>5</v>
      </c>
      <c r="M390" s="5">
        <v>6</v>
      </c>
      <c r="N390" s="1">
        <f>SUMIF(Distances!$B$4:$B$69,Results!J390,Distances!$M$4:$M$69)</f>
        <v>2</v>
      </c>
      <c r="O390" s="1">
        <f t="shared" si="80"/>
        <v>1</v>
      </c>
      <c r="P390" s="1">
        <f t="shared" si="81"/>
        <v>1</v>
      </c>
      <c r="Q390" s="1">
        <f t="shared" si="82"/>
        <v>1</v>
      </c>
      <c r="R390" s="1">
        <f t="shared" si="83"/>
        <v>1</v>
      </c>
      <c r="S390" s="8"/>
      <c r="T390" s="8"/>
      <c r="U390" s="8"/>
      <c r="V390" s="8"/>
      <c r="X390" s="1">
        <f>INDEX(Distances!$C$4:$L$69,SUMIF(Results!$Z$4:$Z$69,Results!J390,Results!$AA$4:$AA$69),Results!K390)</f>
        <v>0.5</v>
      </c>
    </row>
    <row r="391" spans="7:24" x14ac:dyDescent="0.45">
      <c r="G391" s="1" t="s">
        <v>10</v>
      </c>
      <c r="H391" s="1" t="s">
        <v>5</v>
      </c>
      <c r="I391" s="1">
        <v>14</v>
      </c>
      <c r="J391" s="1" t="s">
        <v>48</v>
      </c>
      <c r="K391" s="5">
        <v>4</v>
      </c>
      <c r="L391" s="5">
        <v>9</v>
      </c>
      <c r="M391" s="5">
        <v>7</v>
      </c>
      <c r="N391" s="1">
        <f>SUMIF(Distances!$B$4:$B$69,Results!J391,Distances!$M$4:$M$69)</f>
        <v>8</v>
      </c>
      <c r="O391" s="1">
        <f t="shared" si="80"/>
        <v>1</v>
      </c>
      <c r="P391" s="1">
        <f t="shared" si="81"/>
        <v>1</v>
      </c>
      <c r="Q391" s="1">
        <f t="shared" si="82"/>
        <v>1</v>
      </c>
      <c r="R391" s="1">
        <f t="shared" si="83"/>
        <v>1</v>
      </c>
      <c r="S391" s="8"/>
      <c r="T391" s="8"/>
      <c r="U391" s="8"/>
      <c r="V391" s="8"/>
      <c r="X391" s="1">
        <f>INDEX(Distances!$C$4:$L$69,SUMIF(Results!$Z$4:$Z$69,Results!J391,Results!$AA$4:$AA$69),Results!K391)</f>
        <v>0.62</v>
      </c>
    </row>
    <row r="392" spans="7:24" x14ac:dyDescent="0.45">
      <c r="G392" s="1" t="s">
        <v>10</v>
      </c>
      <c r="H392" s="1" t="s">
        <v>5</v>
      </c>
      <c r="I392" s="1">
        <v>15</v>
      </c>
      <c r="J392" s="1" t="s">
        <v>49</v>
      </c>
      <c r="K392" s="5">
        <v>3</v>
      </c>
      <c r="L392" s="5">
        <v>2</v>
      </c>
      <c r="M392" s="5">
        <v>8</v>
      </c>
      <c r="N392" s="1">
        <f>SUMIF(Distances!$B$4:$B$69,Results!J392,Distances!$M$4:$M$69)</f>
        <v>7</v>
      </c>
      <c r="O392" s="1">
        <f t="shared" si="80"/>
        <v>1</v>
      </c>
      <c r="P392" s="1">
        <f t="shared" si="81"/>
        <v>1</v>
      </c>
      <c r="Q392" s="1">
        <f t="shared" si="82"/>
        <v>1</v>
      </c>
      <c r="R392" s="1">
        <f t="shared" si="83"/>
        <v>1</v>
      </c>
      <c r="S392" s="8"/>
      <c r="T392" s="8"/>
      <c r="U392" s="8"/>
      <c r="V392" s="8"/>
      <c r="X392" s="1">
        <f>INDEX(Distances!$C$4:$L$69,SUMIF(Results!$Z$4:$Z$69,Results!J392,Results!$AA$4:$AA$69),Results!K392)</f>
        <v>0.17</v>
      </c>
    </row>
    <row r="393" spans="7:24" x14ac:dyDescent="0.45">
      <c r="G393" s="1" t="s">
        <v>10</v>
      </c>
      <c r="H393" s="1" t="s">
        <v>5</v>
      </c>
      <c r="I393" s="1">
        <v>16</v>
      </c>
      <c r="J393" s="1" t="s">
        <v>50</v>
      </c>
      <c r="K393" s="5">
        <v>4</v>
      </c>
      <c r="L393" s="5">
        <v>1</v>
      </c>
      <c r="M393" s="5">
        <v>5</v>
      </c>
      <c r="N393" s="1">
        <f>SUMIF(Distances!$B$4:$B$69,Results!J393,Distances!$M$4:$M$69)</f>
        <v>3</v>
      </c>
      <c r="O393" s="1">
        <f t="shared" si="80"/>
        <v>1</v>
      </c>
      <c r="P393" s="1">
        <f t="shared" si="81"/>
        <v>1</v>
      </c>
      <c r="Q393" s="1">
        <f t="shared" si="82"/>
        <v>1</v>
      </c>
      <c r="R393" s="1">
        <f t="shared" si="83"/>
        <v>1</v>
      </c>
      <c r="S393" s="8"/>
      <c r="T393" s="8"/>
      <c r="U393" s="8"/>
      <c r="V393" s="8"/>
      <c r="X393" s="1">
        <f>INDEX(Distances!$C$4:$L$69,SUMIF(Results!$Z$4:$Z$69,Results!J393,Results!$AA$4:$AA$69),Results!K393)</f>
        <v>0.11</v>
      </c>
    </row>
    <row r="394" spans="7:24" x14ac:dyDescent="0.45">
      <c r="G394" s="1" t="s">
        <v>10</v>
      </c>
      <c r="H394" s="1" t="s">
        <v>5</v>
      </c>
      <c r="I394" s="1">
        <v>17</v>
      </c>
      <c r="J394" s="1" t="s">
        <v>51</v>
      </c>
      <c r="K394" s="5">
        <v>3</v>
      </c>
      <c r="L394" s="5">
        <v>2</v>
      </c>
      <c r="M394" s="5">
        <v>4</v>
      </c>
      <c r="N394" s="1">
        <f>SUMIF(Distances!$B$4:$B$69,Results!J394,Distances!$M$4:$M$69)</f>
        <v>6</v>
      </c>
      <c r="O394" s="1">
        <f t="shared" si="80"/>
        <v>1</v>
      </c>
      <c r="P394" s="1">
        <f t="shared" si="81"/>
        <v>1</v>
      </c>
      <c r="Q394" s="1">
        <f t="shared" si="82"/>
        <v>1</v>
      </c>
      <c r="R394" s="1">
        <f t="shared" si="83"/>
        <v>1</v>
      </c>
      <c r="S394" s="8"/>
      <c r="T394" s="8"/>
      <c r="U394" s="8"/>
      <c r="V394" s="8"/>
      <c r="X394" s="1">
        <f>INDEX(Distances!$C$4:$L$69,SUMIF(Results!$Z$4:$Z$69,Results!J394,Results!$AA$4:$AA$69),Results!K394)</f>
        <v>0.2</v>
      </c>
    </row>
    <row r="395" spans="7:24" x14ac:dyDescent="0.45">
      <c r="G395" s="1" t="s">
        <v>10</v>
      </c>
      <c r="H395" s="1" t="s">
        <v>5</v>
      </c>
      <c r="I395" s="1">
        <v>18</v>
      </c>
      <c r="J395" s="1" t="s">
        <v>52</v>
      </c>
      <c r="K395" s="5">
        <v>7</v>
      </c>
      <c r="L395" s="5">
        <v>6</v>
      </c>
      <c r="M395" s="5">
        <v>2</v>
      </c>
      <c r="N395" s="1">
        <f>SUMIF(Distances!$B$4:$B$69,Results!J395,Distances!$M$4:$M$69)</f>
        <v>1</v>
      </c>
      <c r="O395" s="1">
        <f t="shared" si="80"/>
        <v>1</v>
      </c>
      <c r="P395" s="1">
        <f t="shared" si="81"/>
        <v>1</v>
      </c>
      <c r="Q395" s="1">
        <f t="shared" si="82"/>
        <v>1</v>
      </c>
      <c r="R395" s="1">
        <f t="shared" si="83"/>
        <v>1</v>
      </c>
      <c r="S395" s="8"/>
      <c r="T395" s="8"/>
      <c r="U395" s="8"/>
      <c r="V395" s="8"/>
      <c r="X395" s="1">
        <f>INDEX(Distances!$C$4:$L$69,SUMIF(Results!$Z$4:$Z$69,Results!J395,Results!$AA$4:$AA$69),Results!K395)</f>
        <v>0.18</v>
      </c>
    </row>
    <row r="396" spans="7:24" x14ac:dyDescent="0.45">
      <c r="G396" s="1" t="s">
        <v>10</v>
      </c>
      <c r="H396" s="1" t="s">
        <v>5</v>
      </c>
      <c r="I396" s="1">
        <v>19</v>
      </c>
      <c r="J396" s="1" t="s">
        <v>53</v>
      </c>
      <c r="K396" s="5">
        <v>1</v>
      </c>
      <c r="L396" s="5">
        <v>6</v>
      </c>
      <c r="M396" s="5">
        <v>7</v>
      </c>
      <c r="N396" s="1">
        <f>SUMIF(Distances!$B$4:$B$69,Results!J396,Distances!$M$4:$M$69)</f>
        <v>2</v>
      </c>
      <c r="O396" s="1">
        <f t="shared" si="80"/>
        <v>1</v>
      </c>
      <c r="P396" s="1">
        <f t="shared" si="81"/>
        <v>1</v>
      </c>
      <c r="Q396" s="1">
        <f t="shared" si="82"/>
        <v>1</v>
      </c>
      <c r="R396" s="1">
        <f t="shared" si="83"/>
        <v>1</v>
      </c>
      <c r="S396" s="8"/>
      <c r="T396" s="8"/>
      <c r="U396" s="8"/>
      <c r="V396" s="8"/>
      <c r="X396" s="1">
        <f>INDEX(Distances!$C$4:$L$69,SUMIF(Results!$Z$4:$Z$69,Results!J396,Results!$AA$4:$AA$69),Results!K396)</f>
        <v>0.69</v>
      </c>
    </row>
    <row r="397" spans="7:24" x14ac:dyDescent="0.45">
      <c r="G397" s="1" t="s">
        <v>10</v>
      </c>
      <c r="H397" s="1" t="s">
        <v>5</v>
      </c>
      <c r="I397" s="1">
        <v>20</v>
      </c>
      <c r="J397" s="1" t="s">
        <v>54</v>
      </c>
      <c r="K397" s="5">
        <v>9</v>
      </c>
      <c r="L397" s="5">
        <v>7</v>
      </c>
      <c r="M397" s="5">
        <v>5</v>
      </c>
      <c r="N397" s="1">
        <f>SUMIF(Distances!$B$4:$B$69,Results!J397,Distances!$M$4:$M$69)</f>
        <v>9</v>
      </c>
      <c r="O397" s="1">
        <f t="shared" si="80"/>
        <v>0</v>
      </c>
      <c r="P397" s="1">
        <f t="shared" si="81"/>
        <v>1</v>
      </c>
      <c r="Q397" s="1">
        <f t="shared" si="82"/>
        <v>1</v>
      </c>
      <c r="R397" s="1">
        <f t="shared" si="83"/>
        <v>0</v>
      </c>
      <c r="S397" s="8"/>
      <c r="T397" s="8"/>
      <c r="U397" s="8"/>
      <c r="V397" s="8"/>
      <c r="X397" s="1">
        <f>INDEX(Distances!$C$4:$L$69,SUMIF(Results!$Z$4:$Z$69,Results!J397,Results!$AA$4:$AA$69),Results!K397)</f>
        <v>0</v>
      </c>
    </row>
    <row r="398" spans="7:24" x14ac:dyDescent="0.45">
      <c r="G398" s="1" t="s">
        <v>10</v>
      </c>
      <c r="H398" s="1" t="s">
        <v>5</v>
      </c>
      <c r="I398" s="1">
        <v>21</v>
      </c>
      <c r="J398" s="1" t="s">
        <v>55</v>
      </c>
      <c r="K398" s="5">
        <v>4</v>
      </c>
      <c r="L398" s="5">
        <v>1</v>
      </c>
      <c r="M398" s="5">
        <v>5</v>
      </c>
      <c r="N398" s="1">
        <f>SUMIF(Distances!$B$4:$B$69,Results!J398,Distances!$M$4:$M$69)</f>
        <v>10</v>
      </c>
      <c r="O398" s="1">
        <f t="shared" si="80"/>
        <v>1</v>
      </c>
      <c r="P398" s="1">
        <f t="shared" si="81"/>
        <v>1</v>
      </c>
      <c r="Q398" s="1">
        <f t="shared" si="82"/>
        <v>1</v>
      </c>
      <c r="R398" s="1">
        <f t="shared" si="83"/>
        <v>1</v>
      </c>
      <c r="S398" s="26" t="s">
        <v>80</v>
      </c>
      <c r="T398" s="26"/>
      <c r="U398" s="26"/>
      <c r="V398" s="26"/>
      <c r="X398" s="1">
        <f>INDEX(Distances!$C$4:$L$69,SUMIF(Results!$Z$4:$Z$69,Results!J398,Results!$AA$4:$AA$69),Results!K398)</f>
        <v>0.54</v>
      </c>
    </row>
    <row r="399" spans="7:24" x14ac:dyDescent="0.45">
      <c r="G399" s="1" t="s">
        <v>10</v>
      </c>
      <c r="H399" s="1" t="s">
        <v>5</v>
      </c>
      <c r="I399" s="1">
        <v>22</v>
      </c>
      <c r="J399" s="1" t="s">
        <v>56</v>
      </c>
      <c r="K399" s="5">
        <v>10</v>
      </c>
      <c r="L399" s="5">
        <v>9</v>
      </c>
      <c r="M399" s="5">
        <v>8</v>
      </c>
      <c r="N399" s="1">
        <f>SUMIF(Distances!$B$4:$B$69,Results!J399,Distances!$M$4:$M$69)</f>
        <v>7</v>
      </c>
      <c r="O399" s="1">
        <f t="shared" si="80"/>
        <v>1</v>
      </c>
      <c r="P399" s="1">
        <f t="shared" si="81"/>
        <v>1</v>
      </c>
      <c r="Q399" s="1">
        <f t="shared" si="82"/>
        <v>1</v>
      </c>
      <c r="R399" s="1">
        <f t="shared" si="83"/>
        <v>1</v>
      </c>
      <c r="S399" s="9">
        <f>AVERAGE(O378:O399)</f>
        <v>0.95454545454545459</v>
      </c>
      <c r="T399" s="9">
        <f>AVERAGE(P378:P399)</f>
        <v>0.90909090909090906</v>
      </c>
      <c r="U399" s="9">
        <f t="shared" ref="U399" si="84">AVERAGE(Q378:Q399)</f>
        <v>0.90909090909090906</v>
      </c>
      <c r="V399" s="9">
        <f t="shared" ref="V399" si="85">AVERAGE(R378:R399)</f>
        <v>0.77272727272727271</v>
      </c>
      <c r="X399" s="1">
        <f>INDEX(Distances!$C$4:$L$69,SUMIF(Results!$Z$4:$Z$69,Results!J399,Results!$AA$4:$AA$69),Results!K399)</f>
        <v>0.23</v>
      </c>
    </row>
    <row r="400" spans="7:24" x14ac:dyDescent="0.45">
      <c r="G400" s="1" t="s">
        <v>57</v>
      </c>
      <c r="H400" s="1" t="s">
        <v>108</v>
      </c>
      <c r="I400" s="1">
        <v>1</v>
      </c>
      <c r="J400" s="1" t="s">
        <v>86</v>
      </c>
      <c r="K400" s="5">
        <v>2</v>
      </c>
      <c r="L400" s="5">
        <v>9</v>
      </c>
      <c r="M400" s="5">
        <v>10</v>
      </c>
      <c r="N400" s="1">
        <f>SUMIF(Distances!$B$4:$B$69,Results!J400,Distances!$M$4:$M$69)</f>
        <v>6</v>
      </c>
      <c r="O400" s="1">
        <f t="shared" si="80"/>
        <v>1</v>
      </c>
      <c r="P400" s="1">
        <f t="shared" si="81"/>
        <v>1</v>
      </c>
      <c r="Q400" s="1">
        <f t="shared" si="82"/>
        <v>1</v>
      </c>
      <c r="R400" s="1">
        <f t="shared" si="83"/>
        <v>1</v>
      </c>
      <c r="S400" s="8"/>
      <c r="T400" s="8"/>
      <c r="U400" s="8"/>
      <c r="V400" s="8"/>
      <c r="X400" s="1">
        <f>INDEX(Distances!$C$4:$L$69,SUMIF(Results!$Z$4:$Z$69,Results!J400,Results!$AA$4:$AA$69),Results!K400)</f>
        <v>0.5</v>
      </c>
    </row>
    <row r="401" spans="7:24" x14ac:dyDescent="0.45">
      <c r="G401" s="1" t="s">
        <v>57</v>
      </c>
      <c r="H401" s="1" t="s">
        <v>108</v>
      </c>
      <c r="I401" s="1">
        <v>2</v>
      </c>
      <c r="J401" s="1" t="s">
        <v>87</v>
      </c>
      <c r="K401" s="5">
        <v>1</v>
      </c>
      <c r="L401" s="5">
        <v>2</v>
      </c>
      <c r="M401" s="5">
        <v>3</v>
      </c>
      <c r="N401" s="1">
        <f>SUMIF(Distances!$B$4:$B$69,Results!J401,Distances!$M$4:$M$69)</f>
        <v>8</v>
      </c>
      <c r="O401" s="1">
        <f t="shared" si="80"/>
        <v>1</v>
      </c>
      <c r="P401" s="1">
        <f t="shared" si="81"/>
        <v>1</v>
      </c>
      <c r="Q401" s="1">
        <f t="shared" si="82"/>
        <v>1</v>
      </c>
      <c r="R401" s="1">
        <f t="shared" si="83"/>
        <v>1</v>
      </c>
      <c r="S401" s="8"/>
      <c r="T401" s="8"/>
      <c r="U401" s="8"/>
      <c r="V401" s="8"/>
      <c r="X401" s="1">
        <f>INDEX(Distances!$C$4:$L$69,SUMIF(Results!$Z$4:$Z$69,Results!J401,Results!$AA$4:$AA$69),Results!K401)</f>
        <v>0.75</v>
      </c>
    </row>
    <row r="402" spans="7:24" x14ac:dyDescent="0.45">
      <c r="G402" s="1" t="s">
        <v>57</v>
      </c>
      <c r="H402" s="1" t="s">
        <v>108</v>
      </c>
      <c r="I402" s="1">
        <v>3</v>
      </c>
      <c r="J402" s="1" t="s">
        <v>88</v>
      </c>
      <c r="K402" s="5">
        <v>10</v>
      </c>
      <c r="L402" s="5">
        <v>8</v>
      </c>
      <c r="M402" s="5">
        <v>9</v>
      </c>
      <c r="N402" s="1">
        <f>SUMIF(Distances!$B$4:$B$69,Results!J402,Distances!$M$4:$M$69)</f>
        <v>9</v>
      </c>
      <c r="O402" s="1">
        <f t="shared" si="80"/>
        <v>1</v>
      </c>
      <c r="P402" s="1">
        <f t="shared" si="81"/>
        <v>1</v>
      </c>
      <c r="Q402" s="1">
        <f t="shared" si="82"/>
        <v>0</v>
      </c>
      <c r="R402" s="1">
        <f t="shared" si="83"/>
        <v>0</v>
      </c>
      <c r="S402" s="8"/>
      <c r="T402" s="8"/>
      <c r="U402" s="8"/>
      <c r="V402" s="8"/>
      <c r="X402" s="1">
        <f>INDEX(Distances!$C$4:$L$69,SUMIF(Results!$Z$4:$Z$69,Results!J402,Results!$AA$4:$AA$69),Results!K402)</f>
        <v>0.46</v>
      </c>
    </row>
    <row r="403" spans="7:24" x14ac:dyDescent="0.45">
      <c r="G403" s="1" t="s">
        <v>57</v>
      </c>
      <c r="H403" s="1" t="s">
        <v>108</v>
      </c>
      <c r="I403" s="1">
        <v>4</v>
      </c>
      <c r="J403" s="1" t="s">
        <v>89</v>
      </c>
      <c r="K403" s="5">
        <v>3</v>
      </c>
      <c r="L403" s="5">
        <v>6</v>
      </c>
      <c r="M403" s="5">
        <v>9</v>
      </c>
      <c r="N403" s="1">
        <f>SUMIF(Distances!$B$4:$B$69,Results!J403,Distances!$M$4:$M$69)</f>
        <v>1</v>
      </c>
      <c r="O403" s="1">
        <f t="shared" si="80"/>
        <v>1</v>
      </c>
      <c r="P403" s="1">
        <f t="shared" si="81"/>
        <v>1</v>
      </c>
      <c r="Q403" s="1">
        <f t="shared" si="82"/>
        <v>1</v>
      </c>
      <c r="R403" s="1">
        <f t="shared" si="83"/>
        <v>1</v>
      </c>
      <c r="S403" s="8"/>
      <c r="T403" s="8"/>
      <c r="U403" s="8"/>
      <c r="V403" s="8"/>
      <c r="X403" s="1">
        <f>INDEX(Distances!$C$4:$L$69,SUMIF(Results!$Z$4:$Z$69,Results!J403,Results!$AA$4:$AA$69),Results!K403)</f>
        <v>0.69</v>
      </c>
    </row>
    <row r="404" spans="7:24" x14ac:dyDescent="0.45">
      <c r="G404" s="1" t="s">
        <v>57</v>
      </c>
      <c r="H404" s="1" t="s">
        <v>108</v>
      </c>
      <c r="I404" s="1">
        <v>5</v>
      </c>
      <c r="J404" s="1" t="s">
        <v>90</v>
      </c>
      <c r="K404" s="5">
        <v>4</v>
      </c>
      <c r="L404" s="5">
        <v>5</v>
      </c>
      <c r="M404" s="5">
        <v>9</v>
      </c>
      <c r="N404" s="1">
        <f>SUMIF(Distances!$B$4:$B$69,Results!J404,Distances!$M$4:$M$69)</f>
        <v>8</v>
      </c>
      <c r="O404" s="1">
        <f t="shared" si="80"/>
        <v>1</v>
      </c>
      <c r="P404" s="1">
        <f t="shared" si="81"/>
        <v>1</v>
      </c>
      <c r="Q404" s="1">
        <f t="shared" si="82"/>
        <v>1</v>
      </c>
      <c r="R404" s="1">
        <f t="shared" si="83"/>
        <v>1</v>
      </c>
      <c r="S404" s="8"/>
      <c r="T404" s="8"/>
      <c r="U404" s="8"/>
      <c r="V404" s="8"/>
      <c r="X404" s="1">
        <f>INDEX(Distances!$C$4:$L$69,SUMIF(Results!$Z$4:$Z$69,Results!J404,Results!$AA$4:$AA$69),Results!K404)</f>
        <v>0.45</v>
      </c>
    </row>
    <row r="405" spans="7:24" x14ac:dyDescent="0.45">
      <c r="G405" s="1" t="s">
        <v>57</v>
      </c>
      <c r="H405" s="1" t="s">
        <v>108</v>
      </c>
      <c r="I405" s="1">
        <v>6</v>
      </c>
      <c r="J405" s="1" t="s">
        <v>91</v>
      </c>
      <c r="K405" s="5">
        <v>1</v>
      </c>
      <c r="L405" s="5">
        <v>2</v>
      </c>
      <c r="M405" s="5">
        <v>4</v>
      </c>
      <c r="N405" s="1">
        <f>SUMIF(Distances!$B$4:$B$69,Results!J405,Distances!$M$4:$M$69)</f>
        <v>2</v>
      </c>
      <c r="O405" s="1">
        <f t="shared" si="80"/>
        <v>1</v>
      </c>
      <c r="P405" s="1">
        <f t="shared" si="81"/>
        <v>0</v>
      </c>
      <c r="Q405" s="1">
        <f t="shared" si="82"/>
        <v>1</v>
      </c>
      <c r="R405" s="1">
        <f t="shared" si="83"/>
        <v>0</v>
      </c>
      <c r="S405" s="8"/>
      <c r="T405" s="8"/>
      <c r="U405" s="8"/>
      <c r="V405" s="8"/>
      <c r="X405" s="1">
        <f>INDEX(Distances!$C$4:$L$69,SUMIF(Results!$Z$4:$Z$69,Results!J405,Results!$AA$4:$AA$69),Results!K405)</f>
        <v>0.18</v>
      </c>
    </row>
    <row r="406" spans="7:24" x14ac:dyDescent="0.45">
      <c r="G406" s="1" t="s">
        <v>57</v>
      </c>
      <c r="H406" s="1" t="s">
        <v>108</v>
      </c>
      <c r="I406" s="1">
        <v>7</v>
      </c>
      <c r="J406" s="1" t="s">
        <v>92</v>
      </c>
      <c r="K406" s="5">
        <v>1</v>
      </c>
      <c r="L406" s="5">
        <v>3</v>
      </c>
      <c r="M406" s="5">
        <v>8</v>
      </c>
      <c r="N406" s="1">
        <f>SUMIF(Distances!$B$4:$B$69,Results!J406,Distances!$M$4:$M$69)</f>
        <v>4</v>
      </c>
      <c r="O406" s="1">
        <f t="shared" si="80"/>
        <v>1</v>
      </c>
      <c r="P406" s="1">
        <f t="shared" si="81"/>
        <v>1</v>
      </c>
      <c r="Q406" s="1">
        <f t="shared" si="82"/>
        <v>1</v>
      </c>
      <c r="R406" s="1">
        <f t="shared" si="83"/>
        <v>1</v>
      </c>
      <c r="S406" s="8"/>
      <c r="T406" s="8"/>
      <c r="U406" s="8"/>
      <c r="V406" s="8"/>
      <c r="X406" s="1">
        <f>INDEX(Distances!$C$4:$L$69,SUMIF(Results!$Z$4:$Z$69,Results!J406,Results!$AA$4:$AA$69),Results!K406)</f>
        <v>0.69</v>
      </c>
    </row>
    <row r="407" spans="7:24" x14ac:dyDescent="0.45">
      <c r="G407" s="1" t="s">
        <v>57</v>
      </c>
      <c r="H407" s="1" t="s">
        <v>108</v>
      </c>
      <c r="I407" s="1">
        <v>8</v>
      </c>
      <c r="J407" s="1" t="s">
        <v>93</v>
      </c>
      <c r="K407" s="5">
        <v>4</v>
      </c>
      <c r="L407" s="5">
        <v>6</v>
      </c>
      <c r="M407" s="5">
        <v>8</v>
      </c>
      <c r="N407" s="1">
        <f>SUMIF(Distances!$B$4:$B$69,Results!J407,Distances!$M$4:$M$69)</f>
        <v>4</v>
      </c>
      <c r="O407" s="1">
        <f t="shared" si="80"/>
        <v>0</v>
      </c>
      <c r="P407" s="1">
        <f t="shared" si="81"/>
        <v>1</v>
      </c>
      <c r="Q407" s="1">
        <f t="shared" si="82"/>
        <v>1</v>
      </c>
      <c r="R407" s="1">
        <f t="shared" si="83"/>
        <v>0</v>
      </c>
      <c r="S407" s="8"/>
      <c r="T407" s="8"/>
      <c r="U407" s="8"/>
      <c r="V407" s="8"/>
      <c r="X407" s="1">
        <f>INDEX(Distances!$C$4:$L$69,SUMIF(Results!$Z$4:$Z$69,Results!J407,Results!$AA$4:$AA$69),Results!K407)</f>
        <v>0</v>
      </c>
    </row>
    <row r="408" spans="7:24" x14ac:dyDescent="0.45">
      <c r="G408" s="1" t="s">
        <v>57</v>
      </c>
      <c r="H408" s="1" t="s">
        <v>108</v>
      </c>
      <c r="I408" s="1">
        <v>9</v>
      </c>
      <c r="J408" s="1" t="s">
        <v>94</v>
      </c>
      <c r="K408" s="5">
        <v>2</v>
      </c>
      <c r="L408" s="5">
        <v>9</v>
      </c>
      <c r="M408" s="5">
        <v>5</v>
      </c>
      <c r="N408" s="1">
        <f>SUMIF(Distances!$B$4:$B$69,Results!J408,Distances!$M$4:$M$69)</f>
        <v>9</v>
      </c>
      <c r="O408" s="1">
        <f t="shared" si="80"/>
        <v>1</v>
      </c>
      <c r="P408" s="1">
        <f t="shared" si="81"/>
        <v>0</v>
      </c>
      <c r="Q408" s="1">
        <f t="shared" si="82"/>
        <v>1</v>
      </c>
      <c r="R408" s="1">
        <f t="shared" si="83"/>
        <v>0</v>
      </c>
      <c r="S408" s="8"/>
      <c r="T408" s="8"/>
      <c r="U408" s="8"/>
      <c r="V408" s="8"/>
      <c r="X408" s="1">
        <f>INDEX(Distances!$C$4:$L$69,SUMIF(Results!$Z$4:$Z$69,Results!J408,Results!$AA$4:$AA$69),Results!K408)</f>
        <v>0.1</v>
      </c>
    </row>
    <row r="409" spans="7:24" x14ac:dyDescent="0.45">
      <c r="G409" s="1" t="s">
        <v>57</v>
      </c>
      <c r="H409" s="1" t="s">
        <v>108</v>
      </c>
      <c r="I409" s="1">
        <v>10</v>
      </c>
      <c r="J409" s="1" t="s">
        <v>95</v>
      </c>
      <c r="K409" s="5">
        <v>1</v>
      </c>
      <c r="L409" s="5">
        <v>3</v>
      </c>
      <c r="M409" s="5">
        <v>4</v>
      </c>
      <c r="N409" s="1">
        <f>SUMIF(Distances!$B$4:$B$69,Results!J409,Distances!$M$4:$M$69)</f>
        <v>7</v>
      </c>
      <c r="O409" s="1">
        <f t="shared" si="80"/>
        <v>1</v>
      </c>
      <c r="P409" s="1">
        <f t="shared" si="81"/>
        <v>1</v>
      </c>
      <c r="Q409" s="1">
        <f t="shared" si="82"/>
        <v>1</v>
      </c>
      <c r="R409" s="1">
        <f t="shared" si="83"/>
        <v>1</v>
      </c>
      <c r="S409" s="8"/>
      <c r="T409" s="8"/>
      <c r="U409" s="8"/>
      <c r="V409" s="8"/>
      <c r="X409" s="1">
        <f>INDEX(Distances!$C$4:$L$69,SUMIF(Results!$Z$4:$Z$69,Results!J409,Results!$AA$4:$AA$69),Results!K409)</f>
        <v>0.38</v>
      </c>
    </row>
    <row r="410" spans="7:24" x14ac:dyDescent="0.45">
      <c r="G410" s="1" t="s">
        <v>57</v>
      </c>
      <c r="H410" s="1" t="s">
        <v>108</v>
      </c>
      <c r="I410" s="1">
        <v>11</v>
      </c>
      <c r="J410" s="1" t="s">
        <v>96</v>
      </c>
      <c r="K410" s="5">
        <v>1</v>
      </c>
      <c r="L410" s="5">
        <v>2</v>
      </c>
      <c r="M410" s="5">
        <v>3</v>
      </c>
      <c r="N410" s="1">
        <f>SUMIF(Distances!$B$4:$B$69,Results!J410,Distances!$M$4:$M$69)</f>
        <v>2</v>
      </c>
      <c r="O410" s="1">
        <f t="shared" si="80"/>
        <v>1</v>
      </c>
      <c r="P410" s="1">
        <f t="shared" si="81"/>
        <v>0</v>
      </c>
      <c r="Q410" s="1">
        <f t="shared" si="82"/>
        <v>1</v>
      </c>
      <c r="R410" s="1">
        <f t="shared" si="83"/>
        <v>0</v>
      </c>
      <c r="S410" s="8"/>
      <c r="T410" s="8"/>
      <c r="U410" s="8"/>
      <c r="V410" s="8"/>
      <c r="X410" s="1">
        <f>INDEX(Distances!$C$4:$L$69,SUMIF(Results!$Z$4:$Z$69,Results!J410,Results!$AA$4:$AA$69),Results!K410)</f>
        <v>0.71</v>
      </c>
    </row>
    <row r="411" spans="7:24" x14ac:dyDescent="0.45">
      <c r="G411" s="1" t="s">
        <v>57</v>
      </c>
      <c r="H411" s="1" t="s">
        <v>108</v>
      </c>
      <c r="I411" s="1">
        <v>12</v>
      </c>
      <c r="J411" s="1" t="s">
        <v>97</v>
      </c>
      <c r="K411" s="5">
        <v>10</v>
      </c>
      <c r="L411" s="5">
        <v>9</v>
      </c>
      <c r="M411" s="5">
        <v>8</v>
      </c>
      <c r="N411" s="1">
        <f>SUMIF(Distances!$B$4:$B$69,Results!J411,Distances!$M$4:$M$69)</f>
        <v>10</v>
      </c>
      <c r="O411" s="1">
        <f t="shared" si="80"/>
        <v>0</v>
      </c>
      <c r="P411" s="1">
        <f t="shared" si="81"/>
        <v>1</v>
      </c>
      <c r="Q411" s="1">
        <f t="shared" si="82"/>
        <v>1</v>
      </c>
      <c r="R411" s="1">
        <f t="shared" si="83"/>
        <v>0</v>
      </c>
      <c r="S411" s="8"/>
      <c r="T411" s="8"/>
      <c r="U411" s="8"/>
      <c r="V411" s="8"/>
      <c r="X411" s="1">
        <f>INDEX(Distances!$C$4:$L$69,SUMIF(Results!$Z$4:$Z$69,Results!J411,Results!$AA$4:$AA$69),Results!K411)</f>
        <v>0</v>
      </c>
    </row>
    <row r="412" spans="7:24" x14ac:dyDescent="0.45">
      <c r="G412" s="1" t="s">
        <v>57</v>
      </c>
      <c r="H412" s="1" t="s">
        <v>108</v>
      </c>
      <c r="I412" s="1">
        <v>13</v>
      </c>
      <c r="J412" s="1" t="s">
        <v>98</v>
      </c>
      <c r="K412" s="5">
        <v>10</v>
      </c>
      <c r="L412" s="5">
        <v>1</v>
      </c>
      <c r="M412" s="5">
        <v>4</v>
      </c>
      <c r="N412" s="1">
        <f>SUMIF(Distances!$B$4:$B$69,Results!J412,Distances!$M$4:$M$69)</f>
        <v>2</v>
      </c>
      <c r="O412" s="1">
        <f t="shared" si="80"/>
        <v>1</v>
      </c>
      <c r="P412" s="1">
        <f t="shared" si="81"/>
        <v>1</v>
      </c>
      <c r="Q412" s="1">
        <f t="shared" si="82"/>
        <v>1</v>
      </c>
      <c r="R412" s="1">
        <f t="shared" si="83"/>
        <v>1</v>
      </c>
      <c r="S412" s="8"/>
      <c r="T412" s="8"/>
      <c r="U412" s="8"/>
      <c r="V412" s="8"/>
      <c r="X412" s="1">
        <f>INDEX(Distances!$C$4:$L$69,SUMIF(Results!$Z$4:$Z$69,Results!J412,Results!$AA$4:$AA$69),Results!K412)</f>
        <v>0.25</v>
      </c>
    </row>
    <row r="413" spans="7:24" x14ac:dyDescent="0.45">
      <c r="G413" s="1" t="s">
        <v>57</v>
      </c>
      <c r="H413" s="1" t="s">
        <v>108</v>
      </c>
      <c r="I413" s="1">
        <v>14</v>
      </c>
      <c r="J413" s="1" t="s">
        <v>99</v>
      </c>
      <c r="K413" s="5">
        <v>6</v>
      </c>
      <c r="L413" s="5">
        <v>9</v>
      </c>
      <c r="M413" s="5">
        <v>10</v>
      </c>
      <c r="N413" s="1">
        <f>SUMIF(Distances!$B$4:$B$69,Results!J413,Distances!$M$4:$M$69)</f>
        <v>9</v>
      </c>
      <c r="O413" s="1">
        <f t="shared" si="80"/>
        <v>1</v>
      </c>
      <c r="P413" s="1">
        <f t="shared" si="81"/>
        <v>0</v>
      </c>
      <c r="Q413" s="1">
        <f t="shared" si="82"/>
        <v>1</v>
      </c>
      <c r="R413" s="1">
        <f t="shared" si="83"/>
        <v>0</v>
      </c>
      <c r="S413" s="8"/>
      <c r="T413" s="8"/>
      <c r="U413" s="8"/>
      <c r="V413" s="8"/>
      <c r="X413" s="1">
        <f>INDEX(Distances!$C$4:$L$69,SUMIF(Results!$Z$4:$Z$69,Results!J413,Results!$AA$4:$AA$69),Results!K413)</f>
        <v>0.17</v>
      </c>
    </row>
    <row r="414" spans="7:24" x14ac:dyDescent="0.45">
      <c r="G414" s="1" t="s">
        <v>57</v>
      </c>
      <c r="H414" s="1" t="s">
        <v>108</v>
      </c>
      <c r="I414" s="1">
        <v>15</v>
      </c>
      <c r="J414" s="1" t="s">
        <v>100</v>
      </c>
      <c r="K414" s="5">
        <v>2</v>
      </c>
      <c r="L414" s="5">
        <v>10</v>
      </c>
      <c r="M414" s="5">
        <v>7</v>
      </c>
      <c r="N414" s="1">
        <f>SUMIF(Distances!$B$4:$B$69,Results!J414,Distances!$M$4:$M$69)</f>
        <v>2</v>
      </c>
      <c r="O414" s="1">
        <f t="shared" si="80"/>
        <v>0</v>
      </c>
      <c r="P414" s="1">
        <f t="shared" si="81"/>
        <v>1</v>
      </c>
      <c r="Q414" s="1">
        <f t="shared" si="82"/>
        <v>1</v>
      </c>
      <c r="R414" s="1">
        <f t="shared" si="83"/>
        <v>0</v>
      </c>
      <c r="S414" s="8"/>
      <c r="T414" s="8"/>
      <c r="U414" s="8"/>
      <c r="V414" s="8"/>
      <c r="X414" s="1">
        <f>INDEX(Distances!$C$4:$L$69,SUMIF(Results!$Z$4:$Z$69,Results!J414,Results!$AA$4:$AA$69),Results!K414)</f>
        <v>0</v>
      </c>
    </row>
    <row r="415" spans="7:24" x14ac:dyDescent="0.45">
      <c r="G415" s="1" t="s">
        <v>57</v>
      </c>
      <c r="H415" s="1" t="s">
        <v>108</v>
      </c>
      <c r="I415" s="1">
        <v>16</v>
      </c>
      <c r="J415" s="1" t="s">
        <v>101</v>
      </c>
      <c r="K415" s="5">
        <v>6</v>
      </c>
      <c r="L415" s="5">
        <v>5</v>
      </c>
      <c r="M415" s="5">
        <v>9</v>
      </c>
      <c r="N415" s="1">
        <f>SUMIF(Distances!$B$4:$B$69,Results!J415,Distances!$M$4:$M$69)</f>
        <v>6</v>
      </c>
      <c r="O415" s="1">
        <f t="shared" si="80"/>
        <v>0</v>
      </c>
      <c r="P415" s="1">
        <f t="shared" si="81"/>
        <v>1</v>
      </c>
      <c r="Q415" s="1">
        <f t="shared" si="82"/>
        <v>1</v>
      </c>
      <c r="R415" s="1">
        <f t="shared" si="83"/>
        <v>0</v>
      </c>
      <c r="S415" s="8"/>
      <c r="T415" s="8"/>
      <c r="U415" s="8"/>
      <c r="V415" s="8"/>
      <c r="X415" s="1">
        <f>INDEX(Distances!$C$4:$L$69,SUMIF(Results!$Z$4:$Z$69,Results!J415,Results!$AA$4:$AA$69),Results!K415)</f>
        <v>0</v>
      </c>
    </row>
    <row r="416" spans="7:24" x14ac:dyDescent="0.45">
      <c r="G416" s="1" t="s">
        <v>57</v>
      </c>
      <c r="H416" s="1" t="s">
        <v>108</v>
      </c>
      <c r="I416" s="1">
        <v>17</v>
      </c>
      <c r="J416" s="1" t="s">
        <v>102</v>
      </c>
      <c r="K416" s="5">
        <v>1</v>
      </c>
      <c r="L416" s="5">
        <v>3</v>
      </c>
      <c r="M416" s="5">
        <v>6</v>
      </c>
      <c r="N416" s="1">
        <f>SUMIF(Distances!$B$4:$B$69,Results!J416,Distances!$M$4:$M$69)</f>
        <v>6</v>
      </c>
      <c r="O416" s="1">
        <f t="shared" si="80"/>
        <v>1</v>
      </c>
      <c r="P416" s="1">
        <f t="shared" si="81"/>
        <v>1</v>
      </c>
      <c r="Q416" s="1">
        <f t="shared" si="82"/>
        <v>0</v>
      </c>
      <c r="R416" s="1">
        <f t="shared" si="83"/>
        <v>0</v>
      </c>
      <c r="S416" s="8"/>
      <c r="T416" s="8"/>
      <c r="U416" s="8"/>
      <c r="V416" s="8"/>
      <c r="X416" s="1">
        <f>INDEX(Distances!$C$4:$L$69,SUMIF(Results!$Z$4:$Z$69,Results!J416,Results!$AA$4:$AA$69),Results!K416)</f>
        <v>0.11</v>
      </c>
    </row>
    <row r="417" spans="7:24" x14ac:dyDescent="0.45">
      <c r="G417" s="1" t="s">
        <v>57</v>
      </c>
      <c r="H417" s="1" t="s">
        <v>108</v>
      </c>
      <c r="I417" s="1">
        <v>18</v>
      </c>
      <c r="J417" s="1" t="s">
        <v>103</v>
      </c>
      <c r="K417" s="5">
        <v>1</v>
      </c>
      <c r="L417" s="5">
        <v>2</v>
      </c>
      <c r="M417" s="5">
        <v>4</v>
      </c>
      <c r="N417" s="1">
        <f>SUMIF(Distances!$B$4:$B$69,Results!J417,Distances!$M$4:$M$69)</f>
        <v>6</v>
      </c>
      <c r="O417" s="1">
        <f t="shared" si="80"/>
        <v>1</v>
      </c>
      <c r="P417" s="1">
        <f t="shared" si="81"/>
        <v>1</v>
      </c>
      <c r="Q417" s="1">
        <f t="shared" si="82"/>
        <v>1</v>
      </c>
      <c r="R417" s="1">
        <f t="shared" si="83"/>
        <v>1</v>
      </c>
      <c r="S417" s="8"/>
      <c r="T417" s="8"/>
      <c r="U417" s="8"/>
      <c r="V417" s="8"/>
      <c r="X417" s="1">
        <f>INDEX(Distances!$C$4:$L$69,SUMIF(Results!$Z$4:$Z$69,Results!J417,Results!$AA$4:$AA$69),Results!K417)</f>
        <v>0.25</v>
      </c>
    </row>
    <row r="418" spans="7:24" x14ac:dyDescent="0.45">
      <c r="G418" s="1" t="s">
        <v>57</v>
      </c>
      <c r="H418" s="1" t="s">
        <v>108</v>
      </c>
      <c r="I418" s="1">
        <v>19</v>
      </c>
      <c r="J418" s="1" t="s">
        <v>104</v>
      </c>
      <c r="K418" s="5">
        <v>5</v>
      </c>
      <c r="L418" s="5">
        <v>2</v>
      </c>
      <c r="M418" s="5">
        <v>1</v>
      </c>
      <c r="N418" s="1">
        <f>SUMIF(Distances!$B$4:$B$69,Results!J418,Distances!$M$4:$M$69)</f>
        <v>7</v>
      </c>
      <c r="O418" s="1">
        <f t="shared" si="80"/>
        <v>1</v>
      </c>
      <c r="P418" s="1">
        <f t="shared" si="81"/>
        <v>1</v>
      </c>
      <c r="Q418" s="1">
        <f t="shared" si="82"/>
        <v>1</v>
      </c>
      <c r="R418" s="1">
        <f t="shared" si="83"/>
        <v>1</v>
      </c>
      <c r="S418" s="8"/>
      <c r="T418" s="8"/>
      <c r="U418" s="8"/>
      <c r="V418" s="8"/>
      <c r="X418" s="1">
        <f>INDEX(Distances!$C$4:$L$69,SUMIF(Results!$Z$4:$Z$69,Results!J418,Results!$AA$4:$AA$69),Results!K418)</f>
        <v>0.23</v>
      </c>
    </row>
    <row r="419" spans="7:24" x14ac:dyDescent="0.45">
      <c r="G419" s="1" t="s">
        <v>57</v>
      </c>
      <c r="H419" s="1" t="s">
        <v>108</v>
      </c>
      <c r="I419" s="1">
        <v>20</v>
      </c>
      <c r="J419" s="1" t="s">
        <v>105</v>
      </c>
      <c r="K419" s="5">
        <v>10</v>
      </c>
      <c r="L419" s="5">
        <v>7</v>
      </c>
      <c r="M419" s="5">
        <v>9</v>
      </c>
      <c r="N419" s="1">
        <f>SUMIF(Distances!$B$4:$B$69,Results!J419,Distances!$M$4:$M$69)</f>
        <v>10</v>
      </c>
      <c r="O419" s="1">
        <f t="shared" si="80"/>
        <v>0</v>
      </c>
      <c r="P419" s="1">
        <f t="shared" si="81"/>
        <v>1</v>
      </c>
      <c r="Q419" s="1">
        <f t="shared" si="82"/>
        <v>1</v>
      </c>
      <c r="R419" s="1">
        <f t="shared" si="83"/>
        <v>0</v>
      </c>
      <c r="S419" s="8"/>
      <c r="T419" s="8"/>
      <c r="U419" s="8"/>
      <c r="V419" s="8"/>
      <c r="X419" s="1">
        <f>INDEX(Distances!$C$4:$L$69,SUMIF(Results!$Z$4:$Z$69,Results!J419,Results!$AA$4:$AA$69),Results!K419)</f>
        <v>0</v>
      </c>
    </row>
    <row r="420" spans="7:24" x14ac:dyDescent="0.45">
      <c r="G420" s="1" t="s">
        <v>57</v>
      </c>
      <c r="H420" s="1" t="s">
        <v>108</v>
      </c>
      <c r="I420" s="1">
        <v>21</v>
      </c>
      <c r="J420" s="1" t="s">
        <v>106</v>
      </c>
      <c r="K420" s="5">
        <v>7</v>
      </c>
      <c r="L420" s="5">
        <v>10</v>
      </c>
      <c r="M420" s="5">
        <v>9</v>
      </c>
      <c r="N420" s="1">
        <f>SUMIF(Distances!$B$4:$B$69,Results!J420,Distances!$M$4:$M$69)</f>
        <v>8</v>
      </c>
      <c r="O420" s="1">
        <f t="shared" si="80"/>
        <v>1</v>
      </c>
      <c r="P420" s="1">
        <f t="shared" si="81"/>
        <v>1</v>
      </c>
      <c r="Q420" s="1">
        <f t="shared" si="82"/>
        <v>1</v>
      </c>
      <c r="R420" s="1">
        <f t="shared" si="83"/>
        <v>1</v>
      </c>
      <c r="S420" s="26" t="s">
        <v>80</v>
      </c>
      <c r="T420" s="26"/>
      <c r="U420" s="26"/>
      <c r="V420" s="26"/>
      <c r="X420" s="1">
        <f>INDEX(Distances!$C$4:$L$69,SUMIF(Results!$Z$4:$Z$69,Results!J420,Results!$AA$4:$AA$69),Results!K420)</f>
        <v>0.67</v>
      </c>
    </row>
    <row r="421" spans="7:24" x14ac:dyDescent="0.45">
      <c r="G421" s="1" t="s">
        <v>57</v>
      </c>
      <c r="H421" s="1" t="s">
        <v>108</v>
      </c>
      <c r="I421" s="1">
        <v>22</v>
      </c>
      <c r="J421" s="1" t="s">
        <v>107</v>
      </c>
      <c r="K421" s="5">
        <v>7</v>
      </c>
      <c r="L421" s="5">
        <v>9</v>
      </c>
      <c r="M421" s="5">
        <v>10</v>
      </c>
      <c r="N421" s="1">
        <f>SUMIF(Distances!$B$4:$B$69,Results!J421,Distances!$M$4:$M$69)</f>
        <v>1</v>
      </c>
      <c r="O421" s="1">
        <f t="shared" si="80"/>
        <v>1</v>
      </c>
      <c r="P421" s="1">
        <f t="shared" si="81"/>
        <v>1</v>
      </c>
      <c r="Q421" s="1">
        <f t="shared" si="82"/>
        <v>1</v>
      </c>
      <c r="R421" s="1">
        <f t="shared" si="83"/>
        <v>1</v>
      </c>
      <c r="S421" s="9">
        <f>AVERAGE(O400:O421)</f>
        <v>0.77272727272727271</v>
      </c>
      <c r="T421" s="9">
        <f>AVERAGE(P400:P421)</f>
        <v>0.81818181818181823</v>
      </c>
      <c r="U421" s="9">
        <f t="shared" ref="U421" si="86">AVERAGE(Q400:Q421)</f>
        <v>0.90909090909090906</v>
      </c>
      <c r="V421" s="9">
        <f t="shared" ref="V421" si="87">AVERAGE(R400:R421)</f>
        <v>0.5</v>
      </c>
      <c r="X421" s="1">
        <f>INDEX(Distances!$C$4:$L$69,SUMIF(Results!$Z$4:$Z$69,Results!J421,Results!$AA$4:$AA$69),Results!K421)</f>
        <v>0.53</v>
      </c>
    </row>
    <row r="422" spans="7:24" x14ac:dyDescent="0.45">
      <c r="G422" s="1" t="s">
        <v>57</v>
      </c>
      <c r="H422" s="1" t="s">
        <v>3</v>
      </c>
      <c r="I422" s="1">
        <v>1</v>
      </c>
      <c r="J422" s="1" t="s">
        <v>13</v>
      </c>
      <c r="K422" s="5">
        <v>3</v>
      </c>
      <c r="L422" s="5">
        <v>6</v>
      </c>
      <c r="M422" s="5">
        <v>9</v>
      </c>
      <c r="N422" s="1">
        <f>SUMIF(Distances!$B$4:$B$69,Results!J422,Distances!$M$4:$M$69)</f>
        <v>10</v>
      </c>
      <c r="O422" s="1">
        <f t="shared" si="80"/>
        <v>1</v>
      </c>
      <c r="P422" s="1">
        <f t="shared" si="81"/>
        <v>1</v>
      </c>
      <c r="Q422" s="1">
        <f t="shared" si="82"/>
        <v>1</v>
      </c>
      <c r="R422" s="1">
        <f t="shared" si="83"/>
        <v>1</v>
      </c>
      <c r="S422" s="8"/>
      <c r="T422" s="8"/>
      <c r="U422" s="8"/>
      <c r="V422" s="8"/>
      <c r="X422" s="1">
        <f>INDEX(Distances!$C$4:$L$69,SUMIF(Results!$Z$4:$Z$69,Results!J422,Results!$AA$4:$AA$69),Results!K422)</f>
        <v>0.55000000000000004</v>
      </c>
    </row>
    <row r="423" spans="7:24" x14ac:dyDescent="0.45">
      <c r="G423" s="1" t="s">
        <v>57</v>
      </c>
      <c r="H423" s="1" t="s">
        <v>3</v>
      </c>
      <c r="I423" s="1">
        <v>2</v>
      </c>
      <c r="J423" s="1" t="s">
        <v>14</v>
      </c>
      <c r="K423" s="5">
        <v>2</v>
      </c>
      <c r="L423" s="5">
        <v>8</v>
      </c>
      <c r="M423" s="5">
        <v>9</v>
      </c>
      <c r="N423" s="1">
        <f>SUMIF(Distances!$B$4:$B$69,Results!J423,Distances!$M$4:$M$69)</f>
        <v>6</v>
      </c>
      <c r="O423" s="1">
        <f t="shared" si="80"/>
        <v>1</v>
      </c>
      <c r="P423" s="1">
        <f t="shared" si="81"/>
        <v>1</v>
      </c>
      <c r="Q423" s="1">
        <f t="shared" si="82"/>
        <v>1</v>
      </c>
      <c r="R423" s="1">
        <f t="shared" si="83"/>
        <v>1</v>
      </c>
      <c r="S423" s="8"/>
      <c r="T423" s="8"/>
      <c r="U423" s="8"/>
      <c r="V423" s="8"/>
      <c r="X423" s="1">
        <f>INDEX(Distances!$C$4:$L$69,SUMIF(Results!$Z$4:$Z$69,Results!J423,Results!$AA$4:$AA$69),Results!K423)</f>
        <v>0.38</v>
      </c>
    </row>
    <row r="424" spans="7:24" x14ac:dyDescent="0.45">
      <c r="G424" s="1" t="s">
        <v>57</v>
      </c>
      <c r="H424" s="1" t="s">
        <v>3</v>
      </c>
      <c r="I424" s="1">
        <v>3</v>
      </c>
      <c r="J424" s="1" t="s">
        <v>15</v>
      </c>
      <c r="K424" s="5">
        <v>9</v>
      </c>
      <c r="L424" s="5">
        <v>1</v>
      </c>
      <c r="M424" s="5">
        <v>9</v>
      </c>
      <c r="N424" s="1">
        <f>SUMIF(Distances!$B$4:$B$69,Results!J424,Distances!$M$4:$M$69)</f>
        <v>7</v>
      </c>
      <c r="O424" s="1">
        <f t="shared" si="80"/>
        <v>1</v>
      </c>
      <c r="P424" s="1">
        <f t="shared" si="81"/>
        <v>1</v>
      </c>
      <c r="Q424" s="1">
        <f t="shared" si="82"/>
        <v>1</v>
      </c>
      <c r="R424" s="1">
        <f t="shared" si="83"/>
        <v>1</v>
      </c>
      <c r="S424" s="8"/>
      <c r="T424" s="8"/>
      <c r="U424" s="8"/>
      <c r="V424" s="8"/>
      <c r="X424" s="1">
        <f>INDEX(Distances!$C$4:$L$69,SUMIF(Results!$Z$4:$Z$69,Results!J424,Results!$AA$4:$AA$69),Results!K424)</f>
        <v>0.5</v>
      </c>
    </row>
    <row r="425" spans="7:24" x14ac:dyDescent="0.45">
      <c r="G425" s="1" t="s">
        <v>57</v>
      </c>
      <c r="H425" s="1" t="s">
        <v>3</v>
      </c>
      <c r="I425" s="1">
        <v>4</v>
      </c>
      <c r="J425" s="1" t="s">
        <v>16</v>
      </c>
      <c r="K425" s="5">
        <v>2</v>
      </c>
      <c r="L425" s="5">
        <v>8</v>
      </c>
      <c r="M425" s="5">
        <v>4</v>
      </c>
      <c r="N425" s="1">
        <f>SUMIF(Distances!$B$4:$B$69,Results!J425,Distances!$M$4:$M$69)</f>
        <v>5</v>
      </c>
      <c r="O425" s="1">
        <f t="shared" si="80"/>
        <v>1</v>
      </c>
      <c r="P425" s="1">
        <f t="shared" si="81"/>
        <v>1</v>
      </c>
      <c r="Q425" s="1">
        <f t="shared" si="82"/>
        <v>1</v>
      </c>
      <c r="R425" s="1">
        <f t="shared" si="83"/>
        <v>1</v>
      </c>
      <c r="S425" s="8"/>
      <c r="T425" s="8"/>
      <c r="U425" s="8"/>
      <c r="V425" s="8"/>
      <c r="X425" s="1">
        <f>INDEX(Distances!$C$4:$L$69,SUMIF(Results!$Z$4:$Z$69,Results!J425,Results!$AA$4:$AA$69),Results!K425)</f>
        <v>0.75</v>
      </c>
    </row>
    <row r="426" spans="7:24" x14ac:dyDescent="0.45">
      <c r="G426" s="1" t="s">
        <v>57</v>
      </c>
      <c r="H426" s="1" t="s">
        <v>3</v>
      </c>
      <c r="I426" s="1">
        <v>5</v>
      </c>
      <c r="J426" s="1" t="s">
        <v>17</v>
      </c>
      <c r="K426" s="5">
        <v>3</v>
      </c>
      <c r="L426" s="5">
        <v>5</v>
      </c>
      <c r="M426" s="5">
        <v>9</v>
      </c>
      <c r="N426" s="1">
        <f>SUMIF(Distances!$B$4:$B$69,Results!J426,Distances!$M$4:$M$69)</f>
        <v>10</v>
      </c>
      <c r="O426" s="1">
        <f t="shared" si="80"/>
        <v>1</v>
      </c>
      <c r="P426" s="1">
        <f t="shared" si="81"/>
        <v>1</v>
      </c>
      <c r="Q426" s="1">
        <f t="shared" si="82"/>
        <v>1</v>
      </c>
      <c r="R426" s="1">
        <f t="shared" si="83"/>
        <v>1</v>
      </c>
      <c r="S426" s="8"/>
      <c r="T426" s="8"/>
      <c r="U426" s="8"/>
      <c r="V426" s="8"/>
      <c r="X426" s="1">
        <f>INDEX(Distances!$C$4:$L$69,SUMIF(Results!$Z$4:$Z$69,Results!J426,Results!$AA$4:$AA$69),Results!K426)</f>
        <v>0.55000000000000004</v>
      </c>
    </row>
    <row r="427" spans="7:24" x14ac:dyDescent="0.45">
      <c r="G427" s="1" t="s">
        <v>57</v>
      </c>
      <c r="H427" s="1" t="s">
        <v>3</v>
      </c>
      <c r="I427" s="1">
        <v>6</v>
      </c>
      <c r="J427" s="1" t="s">
        <v>18</v>
      </c>
      <c r="K427" s="5">
        <v>3</v>
      </c>
      <c r="L427" s="5">
        <v>8</v>
      </c>
      <c r="M427" s="5">
        <v>9</v>
      </c>
      <c r="N427" s="1">
        <f>SUMIF(Distances!$B$4:$B$69,Results!J427,Distances!$M$4:$M$69)</f>
        <v>10</v>
      </c>
      <c r="O427" s="1">
        <f t="shared" si="80"/>
        <v>1</v>
      </c>
      <c r="P427" s="1">
        <f t="shared" si="81"/>
        <v>1</v>
      </c>
      <c r="Q427" s="1">
        <f t="shared" si="82"/>
        <v>1</v>
      </c>
      <c r="R427" s="1">
        <f t="shared" si="83"/>
        <v>1</v>
      </c>
      <c r="S427" s="8"/>
      <c r="T427" s="8"/>
      <c r="U427" s="8"/>
      <c r="V427" s="8"/>
      <c r="X427" s="1">
        <f>INDEX(Distances!$C$4:$L$69,SUMIF(Results!$Z$4:$Z$69,Results!J427,Results!$AA$4:$AA$69),Results!K427)</f>
        <v>0.36</v>
      </c>
    </row>
    <row r="428" spans="7:24" x14ac:dyDescent="0.45">
      <c r="G428" s="1" t="s">
        <v>57</v>
      </c>
      <c r="H428" s="1" t="s">
        <v>3</v>
      </c>
      <c r="I428" s="1">
        <v>7</v>
      </c>
      <c r="J428" s="1" t="s">
        <v>19</v>
      </c>
      <c r="K428" s="5">
        <v>2</v>
      </c>
      <c r="L428" s="5">
        <v>8</v>
      </c>
      <c r="M428" s="5">
        <v>5</v>
      </c>
      <c r="N428" s="1">
        <f>SUMIF(Distances!$B$4:$B$69,Results!J428,Distances!$M$4:$M$69)</f>
        <v>8</v>
      </c>
      <c r="O428" s="1">
        <f t="shared" si="80"/>
        <v>1</v>
      </c>
      <c r="P428" s="1">
        <f t="shared" si="81"/>
        <v>0</v>
      </c>
      <c r="Q428" s="1">
        <f t="shared" si="82"/>
        <v>1</v>
      </c>
      <c r="R428" s="1">
        <f t="shared" si="83"/>
        <v>0</v>
      </c>
      <c r="S428" s="8"/>
      <c r="T428" s="8"/>
      <c r="U428" s="8"/>
      <c r="V428" s="8"/>
      <c r="X428" s="1">
        <f>INDEX(Distances!$C$4:$L$69,SUMIF(Results!$Z$4:$Z$69,Results!J428,Results!$AA$4:$AA$69),Results!K428)</f>
        <v>0.76</v>
      </c>
    </row>
    <row r="429" spans="7:24" x14ac:dyDescent="0.45">
      <c r="G429" s="1" t="s">
        <v>57</v>
      </c>
      <c r="H429" s="1" t="s">
        <v>3</v>
      </c>
      <c r="I429" s="1">
        <v>8</v>
      </c>
      <c r="J429" s="1" t="s">
        <v>20</v>
      </c>
      <c r="K429" s="5">
        <v>5</v>
      </c>
      <c r="L429" s="5">
        <v>6</v>
      </c>
      <c r="M429" s="5">
        <v>9</v>
      </c>
      <c r="N429" s="1">
        <f>SUMIF(Distances!$B$4:$B$69,Results!J429,Distances!$M$4:$M$69)</f>
        <v>3</v>
      </c>
      <c r="O429" s="1">
        <f t="shared" si="80"/>
        <v>1</v>
      </c>
      <c r="P429" s="1">
        <f t="shared" si="81"/>
        <v>1</v>
      </c>
      <c r="Q429" s="1">
        <f t="shared" si="82"/>
        <v>1</v>
      </c>
      <c r="R429" s="1">
        <f t="shared" si="83"/>
        <v>1</v>
      </c>
      <c r="S429" s="8"/>
      <c r="T429" s="8"/>
      <c r="U429" s="8"/>
      <c r="V429" s="8"/>
      <c r="X429" s="1">
        <f>INDEX(Distances!$C$4:$L$69,SUMIF(Results!$Z$4:$Z$69,Results!J429,Results!$AA$4:$AA$69),Results!K429)</f>
        <v>0.09</v>
      </c>
    </row>
    <row r="430" spans="7:24" x14ac:dyDescent="0.45">
      <c r="G430" s="1" t="s">
        <v>57</v>
      </c>
      <c r="H430" s="1" t="s">
        <v>3</v>
      </c>
      <c r="I430" s="1">
        <v>9</v>
      </c>
      <c r="J430" s="1" t="s">
        <v>21</v>
      </c>
      <c r="K430" s="5">
        <v>4</v>
      </c>
      <c r="L430" s="5">
        <v>8</v>
      </c>
      <c r="M430" s="5">
        <v>10</v>
      </c>
      <c r="N430" s="1">
        <f>SUMIF(Distances!$B$4:$B$69,Results!J430,Distances!$M$4:$M$69)</f>
        <v>5</v>
      </c>
      <c r="O430" s="1">
        <f t="shared" si="80"/>
        <v>1</v>
      </c>
      <c r="P430" s="1">
        <f t="shared" si="81"/>
        <v>1</v>
      </c>
      <c r="Q430" s="1">
        <f t="shared" si="82"/>
        <v>1</v>
      </c>
      <c r="R430" s="1">
        <f t="shared" si="83"/>
        <v>1</v>
      </c>
      <c r="S430" s="8"/>
      <c r="T430" s="8"/>
      <c r="U430" s="8"/>
      <c r="V430" s="8"/>
      <c r="X430" s="1">
        <f>INDEX(Distances!$C$4:$L$69,SUMIF(Results!$Z$4:$Z$69,Results!J430,Results!$AA$4:$AA$69),Results!K430)</f>
        <v>0.78</v>
      </c>
    </row>
    <row r="431" spans="7:24" x14ac:dyDescent="0.45">
      <c r="G431" s="1" t="s">
        <v>57</v>
      </c>
      <c r="H431" s="1" t="s">
        <v>3</v>
      </c>
      <c r="I431" s="1">
        <v>10</v>
      </c>
      <c r="J431" s="1" t="s">
        <v>22</v>
      </c>
      <c r="K431" s="5">
        <v>5</v>
      </c>
      <c r="L431" s="5">
        <v>8</v>
      </c>
      <c r="M431" s="5">
        <v>9</v>
      </c>
      <c r="N431" s="1">
        <f>SUMIF(Distances!$B$4:$B$69,Results!J431,Distances!$M$4:$M$69)</f>
        <v>10</v>
      </c>
      <c r="O431" s="1">
        <f t="shared" si="80"/>
        <v>1</v>
      </c>
      <c r="P431" s="1">
        <f t="shared" si="81"/>
        <v>1</v>
      </c>
      <c r="Q431" s="1">
        <f t="shared" si="82"/>
        <v>1</v>
      </c>
      <c r="R431" s="1">
        <f t="shared" si="83"/>
        <v>1</v>
      </c>
      <c r="S431" s="8"/>
      <c r="T431" s="8"/>
      <c r="U431" s="8"/>
      <c r="V431" s="8"/>
      <c r="X431" s="1">
        <f>INDEX(Distances!$C$4:$L$69,SUMIF(Results!$Z$4:$Z$69,Results!J431,Results!$AA$4:$AA$69),Results!K431)</f>
        <v>0.59</v>
      </c>
    </row>
    <row r="432" spans="7:24" x14ac:dyDescent="0.45">
      <c r="G432" s="1" t="s">
        <v>57</v>
      </c>
      <c r="H432" s="1" t="s">
        <v>3</v>
      </c>
      <c r="I432" s="1">
        <v>11</v>
      </c>
      <c r="J432" s="1" t="s">
        <v>23</v>
      </c>
      <c r="K432" s="5">
        <v>4</v>
      </c>
      <c r="L432" s="5">
        <v>9</v>
      </c>
      <c r="M432" s="5">
        <v>10</v>
      </c>
      <c r="N432" s="1">
        <f>SUMIF(Distances!$B$4:$B$69,Results!J432,Distances!$M$4:$M$69)</f>
        <v>10</v>
      </c>
      <c r="O432" s="1">
        <f t="shared" si="80"/>
        <v>1</v>
      </c>
      <c r="P432" s="1">
        <f t="shared" si="81"/>
        <v>1</v>
      </c>
      <c r="Q432" s="1">
        <f t="shared" si="82"/>
        <v>0</v>
      </c>
      <c r="R432" s="1">
        <f t="shared" si="83"/>
        <v>0</v>
      </c>
      <c r="S432" s="8"/>
      <c r="T432" s="8"/>
      <c r="U432" s="8"/>
      <c r="V432" s="8"/>
      <c r="X432" s="1">
        <f>INDEX(Distances!$C$4:$L$69,SUMIF(Results!$Z$4:$Z$69,Results!J432,Results!$AA$4:$AA$69),Results!K432)</f>
        <v>0.67</v>
      </c>
    </row>
    <row r="433" spans="7:24" x14ac:dyDescent="0.45">
      <c r="G433" s="1" t="s">
        <v>57</v>
      </c>
      <c r="H433" s="1" t="s">
        <v>3</v>
      </c>
      <c r="I433" s="1">
        <v>12</v>
      </c>
      <c r="J433" s="1" t="s">
        <v>24</v>
      </c>
      <c r="K433" s="5">
        <v>3</v>
      </c>
      <c r="L433" s="5">
        <v>4</v>
      </c>
      <c r="M433" s="5">
        <v>10</v>
      </c>
      <c r="N433" s="1">
        <f>SUMIF(Distances!$B$4:$B$69,Results!J433,Distances!$M$4:$M$69)</f>
        <v>9</v>
      </c>
      <c r="O433" s="1">
        <f t="shared" si="80"/>
        <v>1</v>
      </c>
      <c r="P433" s="1">
        <f t="shared" si="81"/>
        <v>1</v>
      </c>
      <c r="Q433" s="1">
        <f t="shared" si="82"/>
        <v>1</v>
      </c>
      <c r="R433" s="1">
        <f t="shared" si="83"/>
        <v>1</v>
      </c>
      <c r="S433" s="8"/>
      <c r="T433" s="8"/>
      <c r="U433" s="8"/>
      <c r="V433" s="8"/>
      <c r="X433" s="1">
        <f>INDEX(Distances!$C$4:$L$69,SUMIF(Results!$Z$4:$Z$69,Results!J433,Results!$AA$4:$AA$69),Results!K433)</f>
        <v>0.08</v>
      </c>
    </row>
    <row r="434" spans="7:24" x14ac:dyDescent="0.45">
      <c r="G434" s="1" t="s">
        <v>57</v>
      </c>
      <c r="H434" s="1" t="s">
        <v>3</v>
      </c>
      <c r="I434" s="1">
        <v>13</v>
      </c>
      <c r="J434" s="1" t="s">
        <v>25</v>
      </c>
      <c r="K434" s="5">
        <v>6</v>
      </c>
      <c r="L434" s="5">
        <v>8</v>
      </c>
      <c r="M434" s="5">
        <v>6</v>
      </c>
      <c r="N434" s="1">
        <f>SUMIF(Distances!$B$4:$B$69,Results!J434,Distances!$M$4:$M$69)</f>
        <v>7</v>
      </c>
      <c r="O434" s="1">
        <f t="shared" si="80"/>
        <v>1</v>
      </c>
      <c r="P434" s="1">
        <f t="shared" si="81"/>
        <v>1</v>
      </c>
      <c r="Q434" s="1">
        <f t="shared" si="82"/>
        <v>1</v>
      </c>
      <c r="R434" s="1">
        <f t="shared" si="83"/>
        <v>1</v>
      </c>
      <c r="S434" s="8"/>
      <c r="T434" s="8"/>
      <c r="U434" s="8"/>
      <c r="V434" s="8"/>
      <c r="X434" s="1">
        <f>INDEX(Distances!$C$4:$L$69,SUMIF(Results!$Z$4:$Z$69,Results!J434,Results!$AA$4:$AA$69),Results!K434)</f>
        <v>0.18</v>
      </c>
    </row>
    <row r="435" spans="7:24" x14ac:dyDescent="0.45">
      <c r="G435" s="1" t="s">
        <v>57</v>
      </c>
      <c r="H435" s="1" t="s">
        <v>3</v>
      </c>
      <c r="I435" s="1">
        <v>14</v>
      </c>
      <c r="J435" s="1" t="s">
        <v>26</v>
      </c>
      <c r="K435" s="5">
        <v>3</v>
      </c>
      <c r="L435" s="5">
        <v>6</v>
      </c>
      <c r="M435" s="5">
        <v>7</v>
      </c>
      <c r="N435" s="1">
        <f>SUMIF(Distances!$B$4:$B$69,Results!J435,Distances!$M$4:$M$69)</f>
        <v>4</v>
      </c>
      <c r="O435" s="1">
        <f t="shared" si="80"/>
        <v>1</v>
      </c>
      <c r="P435" s="1">
        <f t="shared" si="81"/>
        <v>1</v>
      </c>
      <c r="Q435" s="1">
        <f t="shared" si="82"/>
        <v>1</v>
      </c>
      <c r="R435" s="1">
        <f t="shared" si="83"/>
        <v>1</v>
      </c>
      <c r="S435" s="8"/>
      <c r="T435" s="8"/>
      <c r="U435" s="8"/>
      <c r="V435" s="8"/>
      <c r="X435" s="1">
        <f>INDEX(Distances!$C$4:$L$69,SUMIF(Results!$Z$4:$Z$69,Results!J435,Results!$AA$4:$AA$69),Results!K435)</f>
        <v>0.25</v>
      </c>
    </row>
    <row r="436" spans="7:24" x14ac:dyDescent="0.45">
      <c r="G436" s="1" t="s">
        <v>57</v>
      </c>
      <c r="H436" s="1" t="s">
        <v>3</v>
      </c>
      <c r="I436" s="1">
        <v>15</v>
      </c>
      <c r="J436" s="1" t="s">
        <v>27</v>
      </c>
      <c r="K436" s="5">
        <v>2</v>
      </c>
      <c r="L436" s="5">
        <v>7</v>
      </c>
      <c r="M436" s="5">
        <v>9</v>
      </c>
      <c r="N436" s="1">
        <f>SUMIF(Distances!$B$4:$B$69,Results!J436,Distances!$M$4:$M$69)</f>
        <v>6</v>
      </c>
      <c r="O436" s="1">
        <f t="shared" si="80"/>
        <v>1</v>
      </c>
      <c r="P436" s="1">
        <f t="shared" si="81"/>
        <v>1</v>
      </c>
      <c r="Q436" s="1">
        <f t="shared" si="82"/>
        <v>1</v>
      </c>
      <c r="R436" s="1">
        <f t="shared" si="83"/>
        <v>1</v>
      </c>
      <c r="S436" s="8"/>
      <c r="T436" s="8"/>
      <c r="U436" s="8"/>
      <c r="V436" s="8"/>
      <c r="X436" s="1">
        <f>INDEX(Distances!$C$4:$L$69,SUMIF(Results!$Z$4:$Z$69,Results!J436,Results!$AA$4:$AA$69),Results!K436)</f>
        <v>0.94</v>
      </c>
    </row>
    <row r="437" spans="7:24" x14ac:dyDescent="0.45">
      <c r="G437" s="1" t="s">
        <v>57</v>
      </c>
      <c r="H437" s="1" t="s">
        <v>3</v>
      </c>
      <c r="I437" s="1">
        <v>16</v>
      </c>
      <c r="J437" s="1" t="s">
        <v>28</v>
      </c>
      <c r="K437" s="5">
        <v>1</v>
      </c>
      <c r="L437" s="5">
        <v>6</v>
      </c>
      <c r="M437" s="5">
        <v>7</v>
      </c>
      <c r="N437" s="1">
        <f>SUMIF(Distances!$B$4:$B$69,Results!J437,Distances!$M$4:$M$69)</f>
        <v>10</v>
      </c>
      <c r="O437" s="1">
        <f t="shared" si="80"/>
        <v>1</v>
      </c>
      <c r="P437" s="1">
        <f t="shared" si="81"/>
        <v>1</v>
      </c>
      <c r="Q437" s="1">
        <f t="shared" si="82"/>
        <v>1</v>
      </c>
      <c r="R437" s="1">
        <f t="shared" si="83"/>
        <v>1</v>
      </c>
      <c r="S437" s="8"/>
      <c r="T437" s="8"/>
      <c r="U437" s="8"/>
      <c r="V437" s="8"/>
      <c r="X437" s="1">
        <f>INDEX(Distances!$C$4:$L$69,SUMIF(Results!$Z$4:$Z$69,Results!J437,Results!$AA$4:$AA$69),Results!K437)</f>
        <v>0.65</v>
      </c>
    </row>
    <row r="438" spans="7:24" x14ac:dyDescent="0.45">
      <c r="G438" s="1" t="s">
        <v>57</v>
      </c>
      <c r="H438" s="1" t="s">
        <v>3</v>
      </c>
      <c r="I438" s="1">
        <v>17</v>
      </c>
      <c r="J438" s="1" t="s">
        <v>29</v>
      </c>
      <c r="K438" s="5">
        <v>8</v>
      </c>
      <c r="L438" s="5">
        <v>4</v>
      </c>
      <c r="M438" s="5">
        <v>2</v>
      </c>
      <c r="N438" s="1">
        <f>SUMIF(Distances!$B$4:$B$69,Results!J438,Distances!$M$4:$M$69)</f>
        <v>6</v>
      </c>
      <c r="O438" s="1">
        <f t="shared" si="80"/>
        <v>1</v>
      </c>
      <c r="P438" s="1">
        <f t="shared" si="81"/>
        <v>1</v>
      </c>
      <c r="Q438" s="1">
        <f t="shared" si="82"/>
        <v>1</v>
      </c>
      <c r="R438" s="1">
        <f t="shared" si="83"/>
        <v>1</v>
      </c>
      <c r="S438" s="8"/>
      <c r="T438" s="8"/>
      <c r="U438" s="8"/>
      <c r="V438" s="8"/>
      <c r="X438" s="1">
        <f>INDEX(Distances!$C$4:$L$69,SUMIF(Results!$Z$4:$Z$69,Results!J438,Results!$AA$4:$AA$69),Results!K438)</f>
        <v>0.71</v>
      </c>
    </row>
    <row r="439" spans="7:24" x14ac:dyDescent="0.45">
      <c r="G439" s="1" t="s">
        <v>57</v>
      </c>
      <c r="H439" s="1" t="s">
        <v>3</v>
      </c>
      <c r="I439" s="1">
        <v>18</v>
      </c>
      <c r="J439" s="1" t="s">
        <v>30</v>
      </c>
      <c r="K439" s="5">
        <v>6</v>
      </c>
      <c r="L439" s="5">
        <v>2</v>
      </c>
      <c r="M439" s="5">
        <v>8</v>
      </c>
      <c r="N439" s="1">
        <f>SUMIF(Distances!$B$4:$B$69,Results!J439,Distances!$M$4:$M$69)</f>
        <v>10</v>
      </c>
      <c r="O439" s="1">
        <f t="shared" si="80"/>
        <v>1</v>
      </c>
      <c r="P439" s="1">
        <f t="shared" si="81"/>
        <v>1</v>
      </c>
      <c r="Q439" s="1">
        <f t="shared" si="82"/>
        <v>1</v>
      </c>
      <c r="R439" s="1">
        <f t="shared" si="83"/>
        <v>1</v>
      </c>
      <c r="S439" s="8"/>
      <c r="T439" s="8"/>
      <c r="U439" s="8"/>
      <c r="V439" s="8"/>
      <c r="X439" s="1">
        <f>INDEX(Distances!$C$4:$L$69,SUMIF(Results!$Z$4:$Z$69,Results!J439,Results!$AA$4:$AA$69),Results!K439)</f>
        <v>0.73</v>
      </c>
    </row>
    <row r="440" spans="7:24" x14ac:dyDescent="0.45">
      <c r="G440" s="1" t="s">
        <v>57</v>
      </c>
      <c r="H440" s="1" t="s">
        <v>3</v>
      </c>
      <c r="I440" s="1">
        <v>19</v>
      </c>
      <c r="J440" s="1" t="s">
        <v>31</v>
      </c>
      <c r="K440" s="5">
        <v>6</v>
      </c>
      <c r="L440" s="5">
        <v>4</v>
      </c>
      <c r="M440" s="5">
        <v>1</v>
      </c>
      <c r="N440" s="1">
        <f>SUMIF(Distances!$B$4:$B$69,Results!J440,Distances!$M$4:$M$69)</f>
        <v>8</v>
      </c>
      <c r="O440" s="1">
        <f t="shared" si="80"/>
        <v>1</v>
      </c>
      <c r="P440" s="1">
        <f t="shared" si="81"/>
        <v>1</v>
      </c>
      <c r="Q440" s="1">
        <f t="shared" si="82"/>
        <v>1</v>
      </c>
      <c r="R440" s="1">
        <f t="shared" si="83"/>
        <v>1</v>
      </c>
      <c r="S440" s="8"/>
      <c r="T440" s="8"/>
      <c r="U440" s="8"/>
      <c r="V440" s="8"/>
      <c r="X440" s="1">
        <f>INDEX(Distances!$C$4:$L$69,SUMIF(Results!$Z$4:$Z$69,Results!J440,Results!$AA$4:$AA$69),Results!K440)</f>
        <v>0.53</v>
      </c>
    </row>
    <row r="441" spans="7:24" x14ac:dyDescent="0.45">
      <c r="G441" s="1" t="s">
        <v>57</v>
      </c>
      <c r="H441" s="1" t="s">
        <v>3</v>
      </c>
      <c r="I441" s="1">
        <v>20</v>
      </c>
      <c r="J441" s="1" t="s">
        <v>32</v>
      </c>
      <c r="K441" s="5">
        <v>9</v>
      </c>
      <c r="L441" s="5">
        <v>4</v>
      </c>
      <c r="M441" s="5">
        <v>1</v>
      </c>
      <c r="N441" s="1">
        <f>SUMIF(Distances!$B$4:$B$69,Results!J441,Distances!$M$4:$M$69)</f>
        <v>6</v>
      </c>
      <c r="O441" s="1">
        <f t="shared" si="80"/>
        <v>1</v>
      </c>
      <c r="P441" s="1">
        <f t="shared" si="81"/>
        <v>1</v>
      </c>
      <c r="Q441" s="1">
        <f t="shared" si="82"/>
        <v>1</v>
      </c>
      <c r="R441" s="1">
        <f t="shared" si="83"/>
        <v>1</v>
      </c>
      <c r="S441" s="8"/>
      <c r="T441" s="8"/>
      <c r="U441" s="8"/>
      <c r="V441" s="8"/>
      <c r="X441" s="1">
        <f>INDEX(Distances!$C$4:$L$69,SUMIF(Results!$Z$4:$Z$69,Results!J441,Results!$AA$4:$AA$69),Results!K441)</f>
        <v>0.55000000000000004</v>
      </c>
    </row>
    <row r="442" spans="7:24" x14ac:dyDescent="0.45">
      <c r="G442" s="1" t="s">
        <v>57</v>
      </c>
      <c r="H442" s="1" t="s">
        <v>3</v>
      </c>
      <c r="I442" s="1">
        <v>21</v>
      </c>
      <c r="J442" s="1" t="s">
        <v>33</v>
      </c>
      <c r="K442" s="5">
        <v>3</v>
      </c>
      <c r="L442" s="5">
        <v>9</v>
      </c>
      <c r="M442" s="5">
        <v>4</v>
      </c>
      <c r="N442" s="1">
        <f>SUMIF(Distances!$B$4:$B$69,Results!J442,Distances!$M$4:$M$69)</f>
        <v>9</v>
      </c>
      <c r="O442" s="1">
        <f t="shared" si="80"/>
        <v>1</v>
      </c>
      <c r="P442" s="1">
        <f t="shared" si="81"/>
        <v>0</v>
      </c>
      <c r="Q442" s="1">
        <f t="shared" si="82"/>
        <v>1</v>
      </c>
      <c r="R442" s="1">
        <f t="shared" si="83"/>
        <v>0</v>
      </c>
      <c r="S442" s="26" t="s">
        <v>80</v>
      </c>
      <c r="T442" s="26"/>
      <c r="U442" s="26"/>
      <c r="V442" s="26"/>
      <c r="X442" s="1">
        <f>INDEX(Distances!$C$4:$L$69,SUMIF(Results!$Z$4:$Z$69,Results!J442,Results!$AA$4:$AA$69),Results!K442)</f>
        <v>0.2</v>
      </c>
    </row>
    <row r="443" spans="7:24" x14ac:dyDescent="0.45">
      <c r="G443" s="1" t="s">
        <v>57</v>
      </c>
      <c r="H443" s="1" t="s">
        <v>3</v>
      </c>
      <c r="I443" s="1">
        <v>22</v>
      </c>
      <c r="J443" s="1" t="s">
        <v>34</v>
      </c>
      <c r="K443" s="5">
        <v>5</v>
      </c>
      <c r="L443" s="5">
        <v>7</v>
      </c>
      <c r="M443" s="5">
        <v>4</v>
      </c>
      <c r="N443" s="1">
        <f>SUMIF(Distances!$B$4:$B$69,Results!J443,Distances!$M$4:$M$69)</f>
        <v>5</v>
      </c>
      <c r="O443" s="1">
        <f t="shared" si="80"/>
        <v>0</v>
      </c>
      <c r="P443" s="1">
        <f t="shared" si="81"/>
        <v>1</v>
      </c>
      <c r="Q443" s="1">
        <f t="shared" si="82"/>
        <v>1</v>
      </c>
      <c r="R443" s="1">
        <f t="shared" si="83"/>
        <v>0</v>
      </c>
      <c r="S443" s="9">
        <f>AVERAGE(O422:O443)</f>
        <v>0.95454545454545459</v>
      </c>
      <c r="T443" s="9">
        <f>AVERAGE(P422:P443)</f>
        <v>0.90909090909090906</v>
      </c>
      <c r="U443" s="9">
        <f t="shared" ref="U443" si="88">AVERAGE(Q422:Q443)</f>
        <v>0.95454545454545459</v>
      </c>
      <c r="V443" s="9">
        <f t="shared" ref="V443" si="89">AVERAGE(R422:R443)</f>
        <v>0.81818181818181823</v>
      </c>
      <c r="X443" s="1">
        <f>INDEX(Distances!$C$4:$L$69,SUMIF(Results!$Z$4:$Z$69,Results!J443,Results!$AA$4:$AA$69),Results!K443)</f>
        <v>0</v>
      </c>
    </row>
    <row r="444" spans="7:24" x14ac:dyDescent="0.45">
      <c r="G444" s="1" t="s">
        <v>57</v>
      </c>
      <c r="H444" s="1" t="s">
        <v>5</v>
      </c>
      <c r="I444" s="1">
        <v>1</v>
      </c>
      <c r="J444" s="1" t="s">
        <v>35</v>
      </c>
      <c r="K444" s="5">
        <v>4</v>
      </c>
      <c r="L444" s="5">
        <v>6</v>
      </c>
      <c r="M444" s="5">
        <v>2</v>
      </c>
      <c r="N444" s="1">
        <f>SUMIF(Distances!$B$4:$B$69,Results!J444,Distances!$M$4:$M$69)</f>
        <v>8</v>
      </c>
      <c r="O444" s="1">
        <f t="shared" si="80"/>
        <v>1</v>
      </c>
      <c r="P444" s="1">
        <f t="shared" si="81"/>
        <v>1</v>
      </c>
      <c r="Q444" s="1">
        <f t="shared" si="82"/>
        <v>1</v>
      </c>
      <c r="R444" s="1">
        <f t="shared" si="83"/>
        <v>1</v>
      </c>
      <c r="S444" s="8"/>
      <c r="T444" s="8"/>
      <c r="U444" s="8"/>
      <c r="V444" s="8"/>
      <c r="X444" s="1">
        <f>INDEX(Distances!$C$4:$L$69,SUMIF(Results!$Z$4:$Z$69,Results!J444,Results!$AA$4:$AA$69),Results!K444)</f>
        <v>0.31</v>
      </c>
    </row>
    <row r="445" spans="7:24" x14ac:dyDescent="0.45">
      <c r="G445" s="1" t="s">
        <v>57</v>
      </c>
      <c r="H445" s="1" t="s">
        <v>5</v>
      </c>
      <c r="I445" s="1">
        <v>2</v>
      </c>
      <c r="J445" s="1" t="s">
        <v>36</v>
      </c>
      <c r="K445" s="5">
        <v>6</v>
      </c>
      <c r="L445" s="5">
        <v>2</v>
      </c>
      <c r="M445" s="5">
        <v>9</v>
      </c>
      <c r="N445" s="1">
        <f>SUMIF(Distances!$B$4:$B$69,Results!J445,Distances!$M$4:$M$69)</f>
        <v>3</v>
      </c>
      <c r="O445" s="1">
        <f t="shared" si="80"/>
        <v>1</v>
      </c>
      <c r="P445" s="1">
        <f t="shared" si="81"/>
        <v>1</v>
      </c>
      <c r="Q445" s="1">
        <f t="shared" si="82"/>
        <v>1</v>
      </c>
      <c r="R445" s="1">
        <f t="shared" si="83"/>
        <v>1</v>
      </c>
      <c r="S445" s="8"/>
      <c r="T445" s="8"/>
      <c r="U445" s="8"/>
      <c r="V445" s="8"/>
      <c r="X445" s="1">
        <f>INDEX(Distances!$C$4:$L$69,SUMIF(Results!$Z$4:$Z$69,Results!J445,Results!$AA$4:$AA$69),Results!K445)</f>
        <v>0.1</v>
      </c>
    </row>
    <row r="446" spans="7:24" x14ac:dyDescent="0.45">
      <c r="G446" s="1" t="s">
        <v>57</v>
      </c>
      <c r="H446" s="1" t="s">
        <v>5</v>
      </c>
      <c r="I446" s="1">
        <v>3</v>
      </c>
      <c r="J446" s="1" t="s">
        <v>37</v>
      </c>
      <c r="K446" s="5">
        <v>3</v>
      </c>
      <c r="L446" s="5">
        <v>2</v>
      </c>
      <c r="M446" s="5">
        <v>9</v>
      </c>
      <c r="N446" s="1">
        <f>SUMIF(Distances!$B$4:$B$69,Results!J446,Distances!$M$4:$M$69)</f>
        <v>7</v>
      </c>
      <c r="O446" s="1">
        <f t="shared" si="80"/>
        <v>1</v>
      </c>
      <c r="P446" s="1">
        <f t="shared" si="81"/>
        <v>1</v>
      </c>
      <c r="Q446" s="1">
        <f t="shared" si="82"/>
        <v>1</v>
      </c>
      <c r="R446" s="1">
        <f t="shared" si="83"/>
        <v>1</v>
      </c>
      <c r="S446" s="8"/>
      <c r="T446" s="8"/>
      <c r="U446" s="8"/>
      <c r="V446" s="8"/>
      <c r="X446" s="1">
        <f>INDEX(Distances!$C$4:$L$69,SUMIF(Results!$Z$4:$Z$69,Results!J446,Results!$AA$4:$AA$69),Results!K446)</f>
        <v>0.25</v>
      </c>
    </row>
    <row r="447" spans="7:24" x14ac:dyDescent="0.45">
      <c r="G447" s="1" t="s">
        <v>57</v>
      </c>
      <c r="H447" s="1" t="s">
        <v>5</v>
      </c>
      <c r="I447" s="1">
        <v>4</v>
      </c>
      <c r="J447" s="1" t="s">
        <v>38</v>
      </c>
      <c r="K447" s="5">
        <v>7</v>
      </c>
      <c r="L447" s="5">
        <v>1</v>
      </c>
      <c r="M447" s="5">
        <v>8</v>
      </c>
      <c r="N447" s="1">
        <f>SUMIF(Distances!$B$4:$B$69,Results!J447,Distances!$M$4:$M$69)</f>
        <v>6</v>
      </c>
      <c r="O447" s="1">
        <f t="shared" si="80"/>
        <v>1</v>
      </c>
      <c r="P447" s="1">
        <f t="shared" si="81"/>
        <v>1</v>
      </c>
      <c r="Q447" s="1">
        <f t="shared" si="82"/>
        <v>1</v>
      </c>
      <c r="R447" s="1">
        <f t="shared" si="83"/>
        <v>1</v>
      </c>
      <c r="S447" s="8"/>
      <c r="T447" s="8"/>
      <c r="U447" s="8"/>
      <c r="V447" s="8"/>
      <c r="X447" s="1">
        <f>INDEX(Distances!$C$4:$L$69,SUMIF(Results!$Z$4:$Z$69,Results!J447,Results!$AA$4:$AA$69),Results!K447)</f>
        <v>0.46</v>
      </c>
    </row>
    <row r="448" spans="7:24" x14ac:dyDescent="0.45">
      <c r="G448" s="1" t="s">
        <v>57</v>
      </c>
      <c r="H448" s="1" t="s">
        <v>5</v>
      </c>
      <c r="I448" s="1">
        <v>5</v>
      </c>
      <c r="J448" s="1" t="s">
        <v>39</v>
      </c>
      <c r="K448" s="5">
        <v>8</v>
      </c>
      <c r="L448" s="5">
        <v>2</v>
      </c>
      <c r="M448" s="5">
        <v>9</v>
      </c>
      <c r="N448" s="1">
        <f>SUMIF(Distances!$B$4:$B$69,Results!J448,Distances!$M$4:$M$69)</f>
        <v>10</v>
      </c>
      <c r="O448" s="1">
        <f t="shared" si="80"/>
        <v>1</v>
      </c>
      <c r="P448" s="1">
        <f t="shared" si="81"/>
        <v>1</v>
      </c>
      <c r="Q448" s="1">
        <f t="shared" si="82"/>
        <v>1</v>
      </c>
      <c r="R448" s="1">
        <f t="shared" si="83"/>
        <v>1</v>
      </c>
      <c r="S448" s="8"/>
      <c r="T448" s="8"/>
      <c r="U448" s="8"/>
      <c r="V448" s="8"/>
      <c r="X448" s="1">
        <f>INDEX(Distances!$C$4:$L$69,SUMIF(Results!$Z$4:$Z$69,Results!J448,Results!$AA$4:$AA$69),Results!K448)</f>
        <v>0.73</v>
      </c>
    </row>
    <row r="449" spans="7:24" x14ac:dyDescent="0.45">
      <c r="G449" s="1" t="s">
        <v>57</v>
      </c>
      <c r="H449" s="1" t="s">
        <v>5</v>
      </c>
      <c r="I449" s="1">
        <v>6</v>
      </c>
      <c r="J449" s="1" t="s">
        <v>40</v>
      </c>
      <c r="K449" s="5">
        <v>7</v>
      </c>
      <c r="L449" s="5">
        <v>2</v>
      </c>
      <c r="M449" s="5">
        <v>9</v>
      </c>
      <c r="N449" s="1">
        <f>SUMIF(Distances!$B$4:$B$69,Results!J449,Distances!$M$4:$M$69)</f>
        <v>9</v>
      </c>
      <c r="O449" s="1">
        <f t="shared" si="80"/>
        <v>1</v>
      </c>
      <c r="P449" s="1">
        <f t="shared" si="81"/>
        <v>1</v>
      </c>
      <c r="Q449" s="1">
        <f t="shared" si="82"/>
        <v>0</v>
      </c>
      <c r="R449" s="1">
        <f t="shared" si="83"/>
        <v>0</v>
      </c>
      <c r="S449" s="8"/>
      <c r="T449" s="8"/>
      <c r="U449" s="8"/>
      <c r="V449" s="8"/>
      <c r="X449" s="1">
        <f>INDEX(Distances!$C$4:$L$69,SUMIF(Results!$Z$4:$Z$69,Results!J449,Results!$AA$4:$AA$69),Results!K449)</f>
        <v>0.5</v>
      </c>
    </row>
    <row r="450" spans="7:24" x14ac:dyDescent="0.45">
      <c r="G450" s="1" t="s">
        <v>57</v>
      </c>
      <c r="H450" s="1" t="s">
        <v>5</v>
      </c>
      <c r="I450" s="1">
        <v>7</v>
      </c>
      <c r="J450" s="1" t="s">
        <v>41</v>
      </c>
      <c r="K450" s="5">
        <v>3</v>
      </c>
      <c r="L450" s="5">
        <v>2</v>
      </c>
      <c r="M450" s="5">
        <v>8</v>
      </c>
      <c r="N450" s="1">
        <f>SUMIF(Distances!$B$4:$B$69,Results!J450,Distances!$M$4:$M$69)</f>
        <v>2</v>
      </c>
      <c r="O450" s="1">
        <f t="shared" si="80"/>
        <v>1</v>
      </c>
      <c r="P450" s="1">
        <f t="shared" si="81"/>
        <v>0</v>
      </c>
      <c r="Q450" s="1">
        <f t="shared" si="82"/>
        <v>1</v>
      </c>
      <c r="R450" s="1">
        <f t="shared" si="83"/>
        <v>0</v>
      </c>
      <c r="S450" s="8"/>
      <c r="T450" s="8"/>
      <c r="U450" s="8"/>
      <c r="V450" s="8"/>
      <c r="X450" s="1">
        <f>INDEX(Distances!$C$4:$L$69,SUMIF(Results!$Z$4:$Z$69,Results!J450,Results!$AA$4:$AA$69),Results!K450)</f>
        <v>0.69</v>
      </c>
    </row>
    <row r="451" spans="7:24" x14ac:dyDescent="0.45">
      <c r="G451" s="1" t="s">
        <v>57</v>
      </c>
      <c r="H451" s="1" t="s">
        <v>5</v>
      </c>
      <c r="I451" s="1">
        <v>8</v>
      </c>
      <c r="J451" s="1" t="s">
        <v>42</v>
      </c>
      <c r="K451" s="5">
        <v>7</v>
      </c>
      <c r="L451" s="5">
        <v>2</v>
      </c>
      <c r="M451" s="5">
        <v>9</v>
      </c>
      <c r="N451" s="1">
        <f>SUMIF(Distances!$B$4:$B$69,Results!J451,Distances!$M$4:$M$69)</f>
        <v>2</v>
      </c>
      <c r="O451" s="1">
        <f t="shared" si="80"/>
        <v>1</v>
      </c>
      <c r="P451" s="1">
        <f t="shared" si="81"/>
        <v>0</v>
      </c>
      <c r="Q451" s="1">
        <f t="shared" si="82"/>
        <v>1</v>
      </c>
      <c r="R451" s="1">
        <f t="shared" si="83"/>
        <v>0</v>
      </c>
      <c r="S451" s="8"/>
      <c r="T451" s="8"/>
      <c r="U451" s="8"/>
      <c r="V451" s="8"/>
      <c r="X451" s="1">
        <f>INDEX(Distances!$C$4:$L$69,SUMIF(Results!$Z$4:$Z$69,Results!J451,Results!$AA$4:$AA$69),Results!K451)</f>
        <v>0.33</v>
      </c>
    </row>
    <row r="452" spans="7:24" x14ac:dyDescent="0.45">
      <c r="G452" s="1" t="s">
        <v>57</v>
      </c>
      <c r="H452" s="1" t="s">
        <v>5</v>
      </c>
      <c r="I452" s="1">
        <v>9</v>
      </c>
      <c r="J452" s="1" t="s">
        <v>43</v>
      </c>
      <c r="K452" s="5">
        <v>3</v>
      </c>
      <c r="L452" s="5">
        <v>8</v>
      </c>
      <c r="M452" s="5">
        <v>5</v>
      </c>
      <c r="N452" s="1">
        <f>SUMIF(Distances!$B$4:$B$69,Results!J452,Distances!$M$4:$M$69)</f>
        <v>5</v>
      </c>
      <c r="O452" s="1">
        <f t="shared" si="80"/>
        <v>1</v>
      </c>
      <c r="P452" s="1">
        <f t="shared" si="81"/>
        <v>1</v>
      </c>
      <c r="Q452" s="1">
        <f t="shared" si="82"/>
        <v>0</v>
      </c>
      <c r="R452" s="1">
        <f t="shared" si="83"/>
        <v>0</v>
      </c>
      <c r="S452" s="8"/>
      <c r="T452" s="8"/>
      <c r="U452" s="8"/>
      <c r="V452" s="8"/>
      <c r="X452" s="1">
        <f>INDEX(Distances!$C$4:$L$69,SUMIF(Results!$Z$4:$Z$69,Results!J452,Results!$AA$4:$AA$69),Results!K452)</f>
        <v>0.75</v>
      </c>
    </row>
    <row r="453" spans="7:24" x14ac:dyDescent="0.45">
      <c r="G453" s="1" t="s">
        <v>57</v>
      </c>
      <c r="H453" s="1" t="s">
        <v>5</v>
      </c>
      <c r="I453" s="1">
        <v>10</v>
      </c>
      <c r="J453" s="1" t="s">
        <v>44</v>
      </c>
      <c r="K453" s="5">
        <v>1</v>
      </c>
      <c r="L453" s="5">
        <v>8</v>
      </c>
      <c r="M453" s="5">
        <v>2</v>
      </c>
      <c r="N453" s="1">
        <f>SUMIF(Distances!$B$4:$B$69,Results!J453,Distances!$M$4:$M$69)</f>
        <v>10</v>
      </c>
      <c r="O453" s="1">
        <f t="shared" ref="O453:O516" si="90">IF(K453&lt;&gt;N453,1,0)</f>
        <v>1</v>
      </c>
      <c r="P453" s="1">
        <f t="shared" ref="P453:P516" si="91">IF(L453&lt;&gt;N453,1,0)</f>
        <v>1</v>
      </c>
      <c r="Q453" s="1">
        <f t="shared" ref="Q453:Q516" si="92">IF(M453&lt;&gt;N453,1,0)</f>
        <v>1</v>
      </c>
      <c r="R453" s="1">
        <f t="shared" ref="R453:R516" si="93">IF(SUM(O453:Q453)=3,1,0)</f>
        <v>1</v>
      </c>
      <c r="S453" s="8"/>
      <c r="T453" s="8"/>
      <c r="U453" s="8"/>
      <c r="V453" s="8"/>
      <c r="X453" s="1">
        <f>INDEX(Distances!$C$4:$L$69,SUMIF(Results!$Z$4:$Z$69,Results!J453,Results!$AA$4:$AA$69),Results!K453)</f>
        <v>0.25</v>
      </c>
    </row>
    <row r="454" spans="7:24" x14ac:dyDescent="0.45">
      <c r="G454" s="1" t="s">
        <v>57</v>
      </c>
      <c r="H454" s="1" t="s">
        <v>5</v>
      </c>
      <c r="I454" s="1">
        <v>11</v>
      </c>
      <c r="J454" s="1" t="s">
        <v>45</v>
      </c>
      <c r="K454" s="5">
        <v>2</v>
      </c>
      <c r="L454" s="5">
        <v>9</v>
      </c>
      <c r="M454" s="5">
        <v>3</v>
      </c>
      <c r="N454" s="1">
        <f>SUMIF(Distances!$B$4:$B$69,Results!J454,Distances!$M$4:$M$69)</f>
        <v>10</v>
      </c>
      <c r="O454" s="1">
        <f t="shared" si="90"/>
        <v>1</v>
      </c>
      <c r="P454" s="1">
        <f t="shared" si="91"/>
        <v>1</v>
      </c>
      <c r="Q454" s="1">
        <f t="shared" si="92"/>
        <v>1</v>
      </c>
      <c r="R454" s="1">
        <f t="shared" si="93"/>
        <v>1</v>
      </c>
      <c r="S454" s="8"/>
      <c r="T454" s="8"/>
      <c r="U454" s="8"/>
      <c r="V454" s="8"/>
      <c r="X454" s="1">
        <f>INDEX(Distances!$C$4:$L$69,SUMIF(Results!$Z$4:$Z$69,Results!J454,Results!$AA$4:$AA$69),Results!K454)</f>
        <v>0.31</v>
      </c>
    </row>
    <row r="455" spans="7:24" x14ac:dyDescent="0.45">
      <c r="G455" s="1" t="s">
        <v>57</v>
      </c>
      <c r="H455" s="1" t="s">
        <v>5</v>
      </c>
      <c r="I455" s="1">
        <v>12</v>
      </c>
      <c r="J455" s="1" t="s">
        <v>46</v>
      </c>
      <c r="K455" s="5">
        <v>4</v>
      </c>
      <c r="L455" s="5">
        <v>7</v>
      </c>
      <c r="M455" s="5">
        <v>3</v>
      </c>
      <c r="N455" s="1">
        <f>SUMIF(Distances!$B$4:$B$69,Results!J455,Distances!$M$4:$M$69)</f>
        <v>5</v>
      </c>
      <c r="O455" s="1">
        <f t="shared" si="90"/>
        <v>1</v>
      </c>
      <c r="P455" s="1">
        <f t="shared" si="91"/>
        <v>1</v>
      </c>
      <c r="Q455" s="1">
        <f t="shared" si="92"/>
        <v>1</v>
      </c>
      <c r="R455" s="1">
        <f t="shared" si="93"/>
        <v>1</v>
      </c>
      <c r="S455" s="8"/>
      <c r="T455" s="8"/>
      <c r="U455" s="8"/>
      <c r="V455" s="8"/>
      <c r="X455" s="1">
        <f>INDEX(Distances!$C$4:$L$69,SUMIF(Results!$Z$4:$Z$69,Results!J455,Results!$AA$4:$AA$69),Results!K455)</f>
        <v>0.17</v>
      </c>
    </row>
    <row r="456" spans="7:24" x14ac:dyDescent="0.45">
      <c r="G456" s="1" t="s">
        <v>57</v>
      </c>
      <c r="H456" s="1" t="s">
        <v>5</v>
      </c>
      <c r="I456" s="1">
        <v>13</v>
      </c>
      <c r="J456" s="1" t="s">
        <v>47</v>
      </c>
      <c r="K456" s="5">
        <v>2</v>
      </c>
      <c r="L456" s="5">
        <v>3</v>
      </c>
      <c r="M456" s="5">
        <v>9</v>
      </c>
      <c r="N456" s="1">
        <f>SUMIF(Distances!$B$4:$B$69,Results!J456,Distances!$M$4:$M$69)</f>
        <v>2</v>
      </c>
      <c r="O456" s="1">
        <f t="shared" si="90"/>
        <v>0</v>
      </c>
      <c r="P456" s="1">
        <f t="shared" si="91"/>
        <v>1</v>
      </c>
      <c r="Q456" s="1">
        <f t="shared" si="92"/>
        <v>1</v>
      </c>
      <c r="R456" s="1">
        <f t="shared" si="93"/>
        <v>0</v>
      </c>
      <c r="S456" s="8"/>
      <c r="T456" s="8"/>
      <c r="U456" s="8"/>
      <c r="V456" s="8"/>
      <c r="X456" s="1">
        <f>INDEX(Distances!$C$4:$L$69,SUMIF(Results!$Z$4:$Z$69,Results!J456,Results!$AA$4:$AA$69),Results!K456)</f>
        <v>0</v>
      </c>
    </row>
    <row r="457" spans="7:24" x14ac:dyDescent="0.45">
      <c r="G457" s="1" t="s">
        <v>57</v>
      </c>
      <c r="H457" s="1" t="s">
        <v>5</v>
      </c>
      <c r="I457" s="1">
        <v>14</v>
      </c>
      <c r="J457" s="1" t="s">
        <v>48</v>
      </c>
      <c r="K457" s="5">
        <v>3</v>
      </c>
      <c r="L457" s="5">
        <v>6</v>
      </c>
      <c r="M457" s="5">
        <v>1</v>
      </c>
      <c r="N457" s="1">
        <f>SUMIF(Distances!$B$4:$B$69,Results!J457,Distances!$M$4:$M$69)</f>
        <v>8</v>
      </c>
      <c r="O457" s="1">
        <f t="shared" si="90"/>
        <v>1</v>
      </c>
      <c r="P457" s="1">
        <f t="shared" si="91"/>
        <v>1</v>
      </c>
      <c r="Q457" s="1">
        <f t="shared" si="92"/>
        <v>1</v>
      </c>
      <c r="R457" s="1">
        <f t="shared" si="93"/>
        <v>1</v>
      </c>
      <c r="S457" s="8"/>
      <c r="T457" s="8"/>
      <c r="U457" s="8"/>
      <c r="V457" s="8"/>
      <c r="X457" s="1">
        <f>INDEX(Distances!$C$4:$L$69,SUMIF(Results!$Z$4:$Z$69,Results!J457,Results!$AA$4:$AA$69),Results!K457)</f>
        <v>0.81</v>
      </c>
    </row>
    <row r="458" spans="7:24" x14ac:dyDescent="0.45">
      <c r="G458" s="1" t="s">
        <v>57</v>
      </c>
      <c r="H458" s="1" t="s">
        <v>5</v>
      </c>
      <c r="I458" s="1">
        <v>15</v>
      </c>
      <c r="J458" s="1" t="s">
        <v>49</v>
      </c>
      <c r="K458" s="5">
        <v>6</v>
      </c>
      <c r="L458" s="5">
        <v>3</v>
      </c>
      <c r="M458" s="5">
        <v>7</v>
      </c>
      <c r="N458" s="1">
        <f>SUMIF(Distances!$B$4:$B$69,Results!J458,Distances!$M$4:$M$69)</f>
        <v>7</v>
      </c>
      <c r="O458" s="1">
        <f t="shared" si="90"/>
        <v>1</v>
      </c>
      <c r="P458" s="1">
        <f t="shared" si="91"/>
        <v>1</v>
      </c>
      <c r="Q458" s="1">
        <f t="shared" si="92"/>
        <v>0</v>
      </c>
      <c r="R458" s="1">
        <f t="shared" si="93"/>
        <v>0</v>
      </c>
      <c r="S458" s="8"/>
      <c r="T458" s="8"/>
      <c r="U458" s="8"/>
      <c r="V458" s="8"/>
      <c r="X458" s="1">
        <f>INDEX(Distances!$C$4:$L$69,SUMIF(Results!$Z$4:$Z$69,Results!J458,Results!$AA$4:$AA$69),Results!K458)</f>
        <v>0.6</v>
      </c>
    </row>
    <row r="459" spans="7:24" x14ac:dyDescent="0.45">
      <c r="G459" s="1" t="s">
        <v>57</v>
      </c>
      <c r="H459" s="1" t="s">
        <v>5</v>
      </c>
      <c r="I459" s="1">
        <v>16</v>
      </c>
      <c r="J459" s="1" t="s">
        <v>50</v>
      </c>
      <c r="K459" s="5">
        <v>10</v>
      </c>
      <c r="L459" s="5">
        <v>3</v>
      </c>
      <c r="M459" s="5">
        <v>9</v>
      </c>
      <c r="N459" s="1">
        <f>SUMIF(Distances!$B$4:$B$69,Results!J459,Distances!$M$4:$M$69)</f>
        <v>3</v>
      </c>
      <c r="O459" s="1">
        <f t="shared" si="90"/>
        <v>1</v>
      </c>
      <c r="P459" s="1">
        <f t="shared" si="91"/>
        <v>0</v>
      </c>
      <c r="Q459" s="1">
        <f t="shared" si="92"/>
        <v>1</v>
      </c>
      <c r="R459" s="1">
        <f t="shared" si="93"/>
        <v>0</v>
      </c>
      <c r="S459" s="8"/>
      <c r="T459" s="8"/>
      <c r="U459" s="8"/>
      <c r="V459" s="8"/>
      <c r="X459" s="1">
        <f>INDEX(Distances!$C$4:$L$69,SUMIF(Results!$Z$4:$Z$69,Results!J459,Results!$AA$4:$AA$69),Results!K459)</f>
        <v>0.64</v>
      </c>
    </row>
    <row r="460" spans="7:24" x14ac:dyDescent="0.45">
      <c r="G460" s="1" t="s">
        <v>57</v>
      </c>
      <c r="H460" s="1" t="s">
        <v>5</v>
      </c>
      <c r="I460" s="1">
        <v>17</v>
      </c>
      <c r="J460" s="1" t="s">
        <v>51</v>
      </c>
      <c r="K460" s="5">
        <v>3</v>
      </c>
      <c r="L460" s="5">
        <v>7</v>
      </c>
      <c r="M460" s="5">
        <v>2</v>
      </c>
      <c r="N460" s="1">
        <f>SUMIF(Distances!$B$4:$B$69,Results!J460,Distances!$M$4:$M$69)</f>
        <v>6</v>
      </c>
      <c r="O460" s="1">
        <f t="shared" si="90"/>
        <v>1</v>
      </c>
      <c r="P460" s="1">
        <f t="shared" si="91"/>
        <v>1</v>
      </c>
      <c r="Q460" s="1">
        <f t="shared" si="92"/>
        <v>1</v>
      </c>
      <c r="R460" s="1">
        <f t="shared" si="93"/>
        <v>1</v>
      </c>
      <c r="S460" s="8"/>
      <c r="T460" s="8"/>
      <c r="U460" s="8"/>
      <c r="V460" s="8"/>
      <c r="X460" s="1">
        <f>INDEX(Distances!$C$4:$L$69,SUMIF(Results!$Z$4:$Z$69,Results!J460,Results!$AA$4:$AA$69),Results!K460)</f>
        <v>0.2</v>
      </c>
    </row>
    <row r="461" spans="7:24" x14ac:dyDescent="0.45">
      <c r="G461" s="1" t="s">
        <v>57</v>
      </c>
      <c r="H461" s="1" t="s">
        <v>5</v>
      </c>
      <c r="I461" s="1">
        <v>18</v>
      </c>
      <c r="J461" s="1" t="s">
        <v>52</v>
      </c>
      <c r="K461" s="5">
        <v>4</v>
      </c>
      <c r="L461" s="5">
        <v>2</v>
      </c>
      <c r="M461" s="5">
        <v>7</v>
      </c>
      <c r="N461" s="1">
        <f>SUMIF(Distances!$B$4:$B$69,Results!J461,Distances!$M$4:$M$69)</f>
        <v>1</v>
      </c>
      <c r="O461" s="1">
        <f t="shared" si="90"/>
        <v>1</v>
      </c>
      <c r="P461" s="1">
        <f t="shared" si="91"/>
        <v>1</v>
      </c>
      <c r="Q461" s="1">
        <f t="shared" si="92"/>
        <v>1</v>
      </c>
      <c r="R461" s="1">
        <f t="shared" si="93"/>
        <v>1</v>
      </c>
      <c r="S461" s="8"/>
      <c r="T461" s="8"/>
      <c r="U461" s="8"/>
      <c r="V461" s="8"/>
      <c r="X461" s="1">
        <f>INDEX(Distances!$C$4:$L$69,SUMIF(Results!$Z$4:$Z$69,Results!J461,Results!$AA$4:$AA$69),Results!K461)</f>
        <v>0.73</v>
      </c>
    </row>
    <row r="462" spans="7:24" x14ac:dyDescent="0.45">
      <c r="G462" s="1" t="s">
        <v>57</v>
      </c>
      <c r="H462" s="1" t="s">
        <v>5</v>
      </c>
      <c r="I462" s="1">
        <v>19</v>
      </c>
      <c r="J462" s="1" t="s">
        <v>53</v>
      </c>
      <c r="K462" s="5">
        <v>2</v>
      </c>
      <c r="L462" s="5">
        <v>6</v>
      </c>
      <c r="M462" s="5">
        <v>2</v>
      </c>
      <c r="N462" s="1">
        <f>SUMIF(Distances!$B$4:$B$69,Results!J462,Distances!$M$4:$M$69)</f>
        <v>2</v>
      </c>
      <c r="O462" s="1">
        <f t="shared" si="90"/>
        <v>0</v>
      </c>
      <c r="P462" s="1">
        <f t="shared" si="91"/>
        <v>1</v>
      </c>
      <c r="Q462" s="1">
        <f t="shared" si="92"/>
        <v>0</v>
      </c>
      <c r="R462" s="1">
        <f t="shared" si="93"/>
        <v>0</v>
      </c>
      <c r="S462" s="8"/>
      <c r="T462" s="8"/>
      <c r="U462" s="8"/>
      <c r="V462" s="8"/>
      <c r="X462" s="1">
        <f>INDEX(Distances!$C$4:$L$69,SUMIF(Results!$Z$4:$Z$69,Results!J462,Results!$AA$4:$AA$69),Results!K462)</f>
        <v>0</v>
      </c>
    </row>
    <row r="463" spans="7:24" x14ac:dyDescent="0.45">
      <c r="G463" s="1" t="s">
        <v>57</v>
      </c>
      <c r="H463" s="1" t="s">
        <v>5</v>
      </c>
      <c r="I463" s="1">
        <v>20</v>
      </c>
      <c r="J463" s="1" t="s">
        <v>54</v>
      </c>
      <c r="K463" s="5">
        <v>8</v>
      </c>
      <c r="L463" s="5">
        <v>3</v>
      </c>
      <c r="M463" s="5">
        <v>9</v>
      </c>
      <c r="N463" s="1">
        <f>SUMIF(Distances!$B$4:$B$69,Results!J463,Distances!$M$4:$M$69)</f>
        <v>9</v>
      </c>
      <c r="O463" s="1">
        <f t="shared" si="90"/>
        <v>1</v>
      </c>
      <c r="P463" s="1">
        <f t="shared" si="91"/>
        <v>1</v>
      </c>
      <c r="Q463" s="1">
        <f t="shared" si="92"/>
        <v>0</v>
      </c>
      <c r="R463" s="1">
        <f t="shared" si="93"/>
        <v>0</v>
      </c>
      <c r="S463" s="8"/>
      <c r="T463" s="8"/>
      <c r="U463" s="8"/>
      <c r="V463" s="8"/>
      <c r="X463" s="1">
        <f>INDEX(Distances!$C$4:$L$69,SUMIF(Results!$Z$4:$Z$69,Results!J463,Results!$AA$4:$AA$69),Results!K463)</f>
        <v>0.27</v>
      </c>
    </row>
    <row r="464" spans="7:24" x14ac:dyDescent="0.45">
      <c r="G464" s="1" t="s">
        <v>57</v>
      </c>
      <c r="H464" s="1" t="s">
        <v>5</v>
      </c>
      <c r="I464" s="1">
        <v>21</v>
      </c>
      <c r="J464" s="1" t="s">
        <v>55</v>
      </c>
      <c r="K464" s="5">
        <v>2</v>
      </c>
      <c r="L464" s="5">
        <v>9</v>
      </c>
      <c r="M464" s="5">
        <v>4</v>
      </c>
      <c r="N464" s="1">
        <f>SUMIF(Distances!$B$4:$B$69,Results!J464,Distances!$M$4:$M$69)</f>
        <v>10</v>
      </c>
      <c r="O464" s="1">
        <f t="shared" si="90"/>
        <v>1</v>
      </c>
      <c r="P464" s="1">
        <f t="shared" si="91"/>
        <v>1</v>
      </c>
      <c r="Q464" s="1">
        <f t="shared" si="92"/>
        <v>1</v>
      </c>
      <c r="R464" s="1">
        <f t="shared" si="93"/>
        <v>1</v>
      </c>
      <c r="S464" s="26" t="s">
        <v>80</v>
      </c>
      <c r="T464" s="26"/>
      <c r="U464" s="26"/>
      <c r="V464" s="26"/>
      <c r="X464" s="1">
        <f>INDEX(Distances!$C$4:$L$69,SUMIF(Results!$Z$4:$Z$69,Results!J464,Results!$AA$4:$AA$69),Results!K464)</f>
        <v>0.54</v>
      </c>
    </row>
    <row r="465" spans="7:24" x14ac:dyDescent="0.45">
      <c r="G465" s="1" t="s">
        <v>57</v>
      </c>
      <c r="H465" s="1" t="s">
        <v>5</v>
      </c>
      <c r="I465" s="1">
        <v>22</v>
      </c>
      <c r="J465" s="1" t="s">
        <v>56</v>
      </c>
      <c r="K465" s="5">
        <v>3</v>
      </c>
      <c r="L465" s="5">
        <v>8</v>
      </c>
      <c r="M465" s="5">
        <v>2</v>
      </c>
      <c r="N465" s="1">
        <f>SUMIF(Distances!$B$4:$B$69,Results!J465,Distances!$M$4:$M$69)</f>
        <v>7</v>
      </c>
      <c r="O465" s="1">
        <f t="shared" si="90"/>
        <v>1</v>
      </c>
      <c r="P465" s="1">
        <f t="shared" si="91"/>
        <v>1</v>
      </c>
      <c r="Q465" s="1">
        <f t="shared" si="92"/>
        <v>1</v>
      </c>
      <c r="R465" s="1">
        <f t="shared" si="93"/>
        <v>1</v>
      </c>
      <c r="S465" s="9">
        <f>AVERAGE(O444:O465)</f>
        <v>0.90909090909090906</v>
      </c>
      <c r="T465" s="9">
        <f>AVERAGE(P444:P465)</f>
        <v>0.86363636363636365</v>
      </c>
      <c r="U465" s="9">
        <f t="shared" ref="U465" si="94">AVERAGE(Q444:Q465)</f>
        <v>0.77272727272727271</v>
      </c>
      <c r="V465" s="9">
        <f t="shared" ref="V465" si="95">AVERAGE(R444:R465)</f>
        <v>0.59090909090909094</v>
      </c>
      <c r="X465" s="1">
        <f>INDEX(Distances!$C$4:$L$69,SUMIF(Results!$Z$4:$Z$69,Results!J465,Results!$AA$4:$AA$69),Results!K465)</f>
        <v>0.78</v>
      </c>
    </row>
    <row r="466" spans="7:24" x14ac:dyDescent="0.45">
      <c r="G466" s="1" t="s">
        <v>58</v>
      </c>
      <c r="H466" s="1" t="s">
        <v>108</v>
      </c>
      <c r="I466" s="1">
        <v>1</v>
      </c>
      <c r="J466" s="1" t="s">
        <v>86</v>
      </c>
      <c r="K466" s="5">
        <v>1</v>
      </c>
      <c r="L466" s="5">
        <v>2</v>
      </c>
      <c r="M466" s="5">
        <v>7</v>
      </c>
      <c r="N466" s="1">
        <f>SUMIF(Distances!$B$4:$B$69,Results!J466,Distances!$M$4:$M$69)</f>
        <v>6</v>
      </c>
      <c r="O466" s="1">
        <f t="shared" si="90"/>
        <v>1</v>
      </c>
      <c r="P466" s="1">
        <f t="shared" si="91"/>
        <v>1</v>
      </c>
      <c r="Q466" s="1">
        <f t="shared" si="92"/>
        <v>1</v>
      </c>
      <c r="R466" s="1">
        <f t="shared" si="93"/>
        <v>1</v>
      </c>
      <c r="S466" s="8"/>
      <c r="T466" s="8"/>
      <c r="U466" s="8"/>
      <c r="V466" s="8"/>
      <c r="X466" s="1">
        <f>INDEX(Distances!$C$4:$L$69,SUMIF(Results!$Z$4:$Z$69,Results!J466,Results!$AA$4:$AA$69),Results!K466)</f>
        <v>0.2</v>
      </c>
    </row>
    <row r="467" spans="7:24" x14ac:dyDescent="0.45">
      <c r="G467" s="1" t="s">
        <v>58</v>
      </c>
      <c r="H467" s="1" t="s">
        <v>108</v>
      </c>
      <c r="I467" s="1">
        <v>2</v>
      </c>
      <c r="J467" s="1" t="s">
        <v>87</v>
      </c>
      <c r="K467" s="5">
        <v>6</v>
      </c>
      <c r="L467" s="5">
        <v>2</v>
      </c>
      <c r="M467" s="5">
        <v>8</v>
      </c>
      <c r="N467" s="1">
        <f>SUMIF(Distances!$B$4:$B$69,Results!J467,Distances!$M$4:$M$69)</f>
        <v>8</v>
      </c>
      <c r="O467" s="1">
        <f t="shared" si="90"/>
        <v>1</v>
      </c>
      <c r="P467" s="1">
        <f t="shared" si="91"/>
        <v>1</v>
      </c>
      <c r="Q467" s="1">
        <f t="shared" si="92"/>
        <v>0</v>
      </c>
      <c r="R467" s="1">
        <f t="shared" si="93"/>
        <v>0</v>
      </c>
      <c r="S467" s="8"/>
      <c r="T467" s="8"/>
      <c r="U467" s="8"/>
      <c r="V467" s="8"/>
      <c r="X467" s="1">
        <f>INDEX(Distances!$C$4:$L$69,SUMIF(Results!$Z$4:$Z$69,Results!J467,Results!$AA$4:$AA$69),Results!K467)</f>
        <v>0.1</v>
      </c>
    </row>
    <row r="468" spans="7:24" x14ac:dyDescent="0.45">
      <c r="G468" s="1" t="s">
        <v>58</v>
      </c>
      <c r="H468" s="1" t="s">
        <v>108</v>
      </c>
      <c r="I468" s="1">
        <v>3</v>
      </c>
      <c r="J468" s="1" t="s">
        <v>88</v>
      </c>
      <c r="K468" s="5">
        <v>10</v>
      </c>
      <c r="L468" s="5">
        <v>3</v>
      </c>
      <c r="M468" s="5">
        <v>6</v>
      </c>
      <c r="N468" s="1">
        <f>SUMIF(Distances!$B$4:$B$69,Results!J468,Distances!$M$4:$M$69)</f>
        <v>9</v>
      </c>
      <c r="O468" s="1">
        <f t="shared" si="90"/>
        <v>1</v>
      </c>
      <c r="P468" s="1">
        <f t="shared" si="91"/>
        <v>1</v>
      </c>
      <c r="Q468" s="1">
        <f t="shared" si="92"/>
        <v>1</v>
      </c>
      <c r="R468" s="1">
        <f t="shared" si="93"/>
        <v>1</v>
      </c>
      <c r="S468" s="8"/>
      <c r="T468" s="8"/>
      <c r="U468" s="8"/>
      <c r="V468" s="8"/>
      <c r="X468" s="1">
        <f>INDEX(Distances!$C$4:$L$69,SUMIF(Results!$Z$4:$Z$69,Results!J468,Results!$AA$4:$AA$69),Results!K468)</f>
        <v>0.46</v>
      </c>
    </row>
    <row r="469" spans="7:24" x14ac:dyDescent="0.45">
      <c r="G469" s="1" t="s">
        <v>58</v>
      </c>
      <c r="H469" s="1" t="s">
        <v>108</v>
      </c>
      <c r="I469" s="1">
        <v>4</v>
      </c>
      <c r="J469" s="1" t="s">
        <v>89</v>
      </c>
      <c r="K469" s="5">
        <v>4</v>
      </c>
      <c r="L469" s="5">
        <v>9</v>
      </c>
      <c r="M469" s="5">
        <v>8</v>
      </c>
      <c r="N469" s="1">
        <f>SUMIF(Distances!$B$4:$B$69,Results!J469,Distances!$M$4:$M$69)</f>
        <v>1</v>
      </c>
      <c r="O469" s="1">
        <f t="shared" si="90"/>
        <v>1</v>
      </c>
      <c r="P469" s="1">
        <f t="shared" si="91"/>
        <v>1</v>
      </c>
      <c r="Q469" s="1">
        <f t="shared" si="92"/>
        <v>1</v>
      </c>
      <c r="R469" s="1">
        <f t="shared" si="93"/>
        <v>1</v>
      </c>
      <c r="S469" s="8"/>
      <c r="T469" s="8"/>
      <c r="U469" s="8"/>
      <c r="V469" s="8"/>
      <c r="X469" s="1">
        <f>INDEX(Distances!$C$4:$L$69,SUMIF(Results!$Z$4:$Z$69,Results!J469,Results!$AA$4:$AA$69),Results!K469)</f>
        <v>0.38</v>
      </c>
    </row>
    <row r="470" spans="7:24" x14ac:dyDescent="0.45">
      <c r="G470" s="1" t="s">
        <v>58</v>
      </c>
      <c r="H470" s="1" t="s">
        <v>108</v>
      </c>
      <c r="I470" s="1">
        <v>5</v>
      </c>
      <c r="J470" s="1" t="s">
        <v>90</v>
      </c>
      <c r="K470" s="5">
        <v>7</v>
      </c>
      <c r="L470" s="5">
        <v>8</v>
      </c>
      <c r="M470" s="5">
        <v>10</v>
      </c>
      <c r="N470" s="1">
        <f>SUMIF(Distances!$B$4:$B$69,Results!J470,Distances!$M$4:$M$69)</f>
        <v>8</v>
      </c>
      <c r="O470" s="1">
        <f t="shared" si="90"/>
        <v>1</v>
      </c>
      <c r="P470" s="1">
        <f t="shared" si="91"/>
        <v>0</v>
      </c>
      <c r="Q470" s="1">
        <f t="shared" si="92"/>
        <v>1</v>
      </c>
      <c r="R470" s="1">
        <f t="shared" si="93"/>
        <v>0</v>
      </c>
      <c r="S470" s="8"/>
      <c r="T470" s="8"/>
      <c r="U470" s="8"/>
      <c r="V470" s="8"/>
      <c r="X470" s="1">
        <f>INDEX(Distances!$C$4:$L$69,SUMIF(Results!$Z$4:$Z$69,Results!J470,Results!$AA$4:$AA$69),Results!K470)</f>
        <v>0.55000000000000004</v>
      </c>
    </row>
    <row r="471" spans="7:24" x14ac:dyDescent="0.45">
      <c r="G471" s="1" t="s">
        <v>58</v>
      </c>
      <c r="H471" s="1" t="s">
        <v>108</v>
      </c>
      <c r="I471" s="1">
        <v>6</v>
      </c>
      <c r="J471" s="1" t="s">
        <v>91</v>
      </c>
      <c r="K471" s="5">
        <v>1</v>
      </c>
      <c r="L471" s="5">
        <v>3</v>
      </c>
      <c r="M471" s="5">
        <v>2</v>
      </c>
      <c r="N471" s="1">
        <f>SUMIF(Distances!$B$4:$B$69,Results!J471,Distances!$M$4:$M$69)</f>
        <v>2</v>
      </c>
      <c r="O471" s="1">
        <f t="shared" si="90"/>
        <v>1</v>
      </c>
      <c r="P471" s="1">
        <f t="shared" si="91"/>
        <v>1</v>
      </c>
      <c r="Q471" s="1">
        <f t="shared" si="92"/>
        <v>0</v>
      </c>
      <c r="R471" s="1">
        <f t="shared" si="93"/>
        <v>0</v>
      </c>
      <c r="S471" s="8"/>
      <c r="T471" s="8"/>
      <c r="U471" s="8"/>
      <c r="V471" s="8"/>
      <c r="X471" s="1">
        <f>INDEX(Distances!$C$4:$L$69,SUMIF(Results!$Z$4:$Z$69,Results!J471,Results!$AA$4:$AA$69),Results!K471)</f>
        <v>0.18</v>
      </c>
    </row>
    <row r="472" spans="7:24" x14ac:dyDescent="0.45">
      <c r="G472" s="1" t="s">
        <v>58</v>
      </c>
      <c r="H472" s="1" t="s">
        <v>108</v>
      </c>
      <c r="I472" s="1">
        <v>7</v>
      </c>
      <c r="J472" s="1" t="s">
        <v>92</v>
      </c>
      <c r="K472" s="5">
        <v>3</v>
      </c>
      <c r="L472" s="5">
        <v>5</v>
      </c>
      <c r="M472" s="5">
        <v>6</v>
      </c>
      <c r="N472" s="1">
        <f>SUMIF(Distances!$B$4:$B$69,Results!J472,Distances!$M$4:$M$69)</f>
        <v>4</v>
      </c>
      <c r="O472" s="1">
        <f t="shared" si="90"/>
        <v>1</v>
      </c>
      <c r="P472" s="1">
        <f t="shared" si="91"/>
        <v>1</v>
      </c>
      <c r="Q472" s="1">
        <f t="shared" si="92"/>
        <v>1</v>
      </c>
      <c r="R472" s="1">
        <f t="shared" si="93"/>
        <v>1</v>
      </c>
      <c r="S472" s="8"/>
      <c r="T472" s="8"/>
      <c r="U472" s="8"/>
      <c r="V472" s="8"/>
      <c r="X472" s="1">
        <f>INDEX(Distances!$C$4:$L$69,SUMIF(Results!$Z$4:$Z$69,Results!J472,Results!$AA$4:$AA$69),Results!K472)</f>
        <v>0.31</v>
      </c>
    </row>
    <row r="473" spans="7:24" x14ac:dyDescent="0.45">
      <c r="G473" s="1" t="s">
        <v>58</v>
      </c>
      <c r="H473" s="1" t="s">
        <v>108</v>
      </c>
      <c r="I473" s="1">
        <v>8</v>
      </c>
      <c r="J473" s="1" t="s">
        <v>93</v>
      </c>
      <c r="K473" s="5">
        <v>10</v>
      </c>
      <c r="L473" s="5">
        <v>4</v>
      </c>
      <c r="M473" s="5">
        <v>6</v>
      </c>
      <c r="N473" s="1">
        <f>SUMIF(Distances!$B$4:$B$69,Results!J473,Distances!$M$4:$M$69)</f>
        <v>4</v>
      </c>
      <c r="O473" s="1">
        <f t="shared" si="90"/>
        <v>1</v>
      </c>
      <c r="P473" s="1">
        <f t="shared" si="91"/>
        <v>0</v>
      </c>
      <c r="Q473" s="1">
        <f t="shared" si="92"/>
        <v>1</v>
      </c>
      <c r="R473" s="1">
        <f t="shared" si="93"/>
        <v>0</v>
      </c>
      <c r="S473" s="8"/>
      <c r="T473" s="8"/>
      <c r="U473" s="8"/>
      <c r="V473" s="8"/>
      <c r="X473" s="1">
        <f>INDEX(Distances!$C$4:$L$69,SUMIF(Results!$Z$4:$Z$69,Results!J473,Results!$AA$4:$AA$69),Results!K473)</f>
        <v>0.4</v>
      </c>
    </row>
    <row r="474" spans="7:24" x14ac:dyDescent="0.45">
      <c r="G474" s="1" t="s">
        <v>58</v>
      </c>
      <c r="H474" s="1" t="s">
        <v>108</v>
      </c>
      <c r="I474" s="1">
        <v>9</v>
      </c>
      <c r="J474" s="1" t="s">
        <v>94</v>
      </c>
      <c r="K474" s="5">
        <v>1</v>
      </c>
      <c r="L474" s="5">
        <v>7</v>
      </c>
      <c r="M474" s="5">
        <v>10</v>
      </c>
      <c r="N474" s="1">
        <f>SUMIF(Distances!$B$4:$B$69,Results!J474,Distances!$M$4:$M$69)</f>
        <v>9</v>
      </c>
      <c r="O474" s="1">
        <f t="shared" si="90"/>
        <v>1</v>
      </c>
      <c r="P474" s="1">
        <f t="shared" si="91"/>
        <v>1</v>
      </c>
      <c r="Q474" s="1">
        <f t="shared" si="92"/>
        <v>1</v>
      </c>
      <c r="R474" s="1">
        <f t="shared" si="93"/>
        <v>1</v>
      </c>
      <c r="S474" s="8"/>
      <c r="T474" s="8"/>
      <c r="U474" s="8"/>
      <c r="V474" s="8"/>
      <c r="X474" s="1">
        <f>INDEX(Distances!$C$4:$L$69,SUMIF(Results!$Z$4:$Z$69,Results!J474,Results!$AA$4:$AA$69),Results!K474)</f>
        <v>0.71</v>
      </c>
    </row>
    <row r="475" spans="7:24" x14ac:dyDescent="0.45">
      <c r="G475" s="1" t="s">
        <v>58</v>
      </c>
      <c r="H475" s="1" t="s">
        <v>108</v>
      </c>
      <c r="I475" s="1">
        <v>10</v>
      </c>
      <c r="J475" s="1" t="s">
        <v>95</v>
      </c>
      <c r="K475" s="5">
        <v>6</v>
      </c>
      <c r="L475" s="5">
        <v>3</v>
      </c>
      <c r="M475" s="5">
        <v>9</v>
      </c>
      <c r="N475" s="1">
        <f>SUMIF(Distances!$B$4:$B$69,Results!J475,Distances!$M$4:$M$69)</f>
        <v>7</v>
      </c>
      <c r="O475" s="1">
        <f t="shared" si="90"/>
        <v>1</v>
      </c>
      <c r="P475" s="1">
        <f t="shared" si="91"/>
        <v>1</v>
      </c>
      <c r="Q475" s="1">
        <f t="shared" si="92"/>
        <v>1</v>
      </c>
      <c r="R475" s="1">
        <f t="shared" si="93"/>
        <v>1</v>
      </c>
      <c r="S475" s="8"/>
      <c r="T475" s="8"/>
      <c r="U475" s="8"/>
      <c r="V475" s="8"/>
      <c r="X475" s="1">
        <f>INDEX(Distances!$C$4:$L$69,SUMIF(Results!$Z$4:$Z$69,Results!J475,Results!$AA$4:$AA$69),Results!K475)</f>
        <v>0.36</v>
      </c>
    </row>
    <row r="476" spans="7:24" x14ac:dyDescent="0.45">
      <c r="G476" s="1" t="s">
        <v>58</v>
      </c>
      <c r="H476" s="1" t="s">
        <v>108</v>
      </c>
      <c r="I476" s="1">
        <v>11</v>
      </c>
      <c r="J476" s="1" t="s">
        <v>96</v>
      </c>
      <c r="K476" s="5">
        <v>8</v>
      </c>
      <c r="L476" s="5">
        <v>6</v>
      </c>
      <c r="M476" s="5">
        <v>5</v>
      </c>
      <c r="N476" s="1">
        <f>SUMIF(Distances!$B$4:$B$69,Results!J476,Distances!$M$4:$M$69)</f>
        <v>2</v>
      </c>
      <c r="O476" s="1">
        <f t="shared" si="90"/>
        <v>1</v>
      </c>
      <c r="P476" s="1">
        <f t="shared" si="91"/>
        <v>1</v>
      </c>
      <c r="Q476" s="1">
        <f t="shared" si="92"/>
        <v>1</v>
      </c>
      <c r="R476" s="1">
        <f t="shared" si="93"/>
        <v>1</v>
      </c>
      <c r="S476" s="8"/>
      <c r="T476" s="8"/>
      <c r="U476" s="8"/>
      <c r="V476" s="8"/>
      <c r="X476" s="1">
        <f>INDEX(Distances!$C$4:$L$69,SUMIF(Results!$Z$4:$Z$69,Results!J476,Results!$AA$4:$AA$69),Results!K476)</f>
        <v>0.18</v>
      </c>
    </row>
    <row r="477" spans="7:24" x14ac:dyDescent="0.45">
      <c r="G477" s="1" t="s">
        <v>58</v>
      </c>
      <c r="H477" s="1" t="s">
        <v>108</v>
      </c>
      <c r="I477" s="1">
        <v>12</v>
      </c>
      <c r="J477" s="1" t="s">
        <v>97</v>
      </c>
      <c r="K477" s="5">
        <v>4</v>
      </c>
      <c r="L477" s="5">
        <v>7</v>
      </c>
      <c r="M477" s="5">
        <v>8</v>
      </c>
      <c r="N477" s="1">
        <f>SUMIF(Distances!$B$4:$B$69,Results!J477,Distances!$M$4:$M$69)</f>
        <v>10</v>
      </c>
      <c r="O477" s="1">
        <f t="shared" si="90"/>
        <v>1</v>
      </c>
      <c r="P477" s="1">
        <f t="shared" si="91"/>
        <v>1</v>
      </c>
      <c r="Q477" s="1">
        <f t="shared" si="92"/>
        <v>1</v>
      </c>
      <c r="R477" s="1">
        <f t="shared" si="93"/>
        <v>1</v>
      </c>
      <c r="S477" s="8"/>
      <c r="T477" s="8"/>
      <c r="U477" s="8"/>
      <c r="V477" s="8"/>
      <c r="X477" s="1">
        <f>INDEX(Distances!$C$4:$L$69,SUMIF(Results!$Z$4:$Z$69,Results!J477,Results!$AA$4:$AA$69),Results!K477)</f>
        <v>0.46</v>
      </c>
    </row>
    <row r="478" spans="7:24" x14ac:dyDescent="0.45">
      <c r="G478" s="1" t="s">
        <v>58</v>
      </c>
      <c r="H478" s="1" t="s">
        <v>108</v>
      </c>
      <c r="I478" s="1">
        <v>13</v>
      </c>
      <c r="J478" s="1" t="s">
        <v>98</v>
      </c>
      <c r="K478" s="5">
        <v>2</v>
      </c>
      <c r="L478" s="5">
        <v>1</v>
      </c>
      <c r="M478" s="5">
        <v>8</v>
      </c>
      <c r="N478" s="1">
        <f>SUMIF(Distances!$B$4:$B$69,Results!J478,Distances!$M$4:$M$69)</f>
        <v>2</v>
      </c>
      <c r="O478" s="1">
        <f t="shared" si="90"/>
        <v>0</v>
      </c>
      <c r="P478" s="1">
        <f t="shared" si="91"/>
        <v>1</v>
      </c>
      <c r="Q478" s="1">
        <f t="shared" si="92"/>
        <v>1</v>
      </c>
      <c r="R478" s="1">
        <f t="shared" si="93"/>
        <v>0</v>
      </c>
      <c r="S478" s="8"/>
      <c r="T478" s="8"/>
      <c r="U478" s="8"/>
      <c r="V478" s="8"/>
      <c r="X478" s="1">
        <f>INDEX(Distances!$C$4:$L$69,SUMIF(Results!$Z$4:$Z$69,Results!J478,Results!$AA$4:$AA$69),Results!K478)</f>
        <v>0</v>
      </c>
    </row>
    <row r="479" spans="7:24" x14ac:dyDescent="0.45">
      <c r="G479" s="1" t="s">
        <v>58</v>
      </c>
      <c r="H479" s="1" t="s">
        <v>108</v>
      </c>
      <c r="I479" s="1">
        <v>14</v>
      </c>
      <c r="J479" s="1" t="s">
        <v>99</v>
      </c>
      <c r="K479" s="5">
        <v>5</v>
      </c>
      <c r="L479" s="5">
        <v>7</v>
      </c>
      <c r="M479" s="5">
        <v>8</v>
      </c>
      <c r="N479" s="1">
        <f>SUMIF(Distances!$B$4:$B$69,Results!J479,Distances!$M$4:$M$69)</f>
        <v>9</v>
      </c>
      <c r="O479" s="1">
        <f t="shared" si="90"/>
        <v>1</v>
      </c>
      <c r="P479" s="1">
        <f t="shared" si="91"/>
        <v>1</v>
      </c>
      <c r="Q479" s="1">
        <f t="shared" si="92"/>
        <v>1</v>
      </c>
      <c r="R479" s="1">
        <f t="shared" si="93"/>
        <v>1</v>
      </c>
      <c r="S479" s="8"/>
      <c r="T479" s="8"/>
      <c r="U479" s="8"/>
      <c r="V479" s="8"/>
      <c r="X479" s="1">
        <f>INDEX(Distances!$C$4:$L$69,SUMIF(Results!$Z$4:$Z$69,Results!J479,Results!$AA$4:$AA$69),Results!K479)</f>
        <v>0.67</v>
      </c>
    </row>
    <row r="480" spans="7:24" x14ac:dyDescent="0.45">
      <c r="G480" s="1" t="s">
        <v>58</v>
      </c>
      <c r="H480" s="1" t="s">
        <v>108</v>
      </c>
      <c r="I480" s="1">
        <v>15</v>
      </c>
      <c r="J480" s="1" t="s">
        <v>100</v>
      </c>
      <c r="K480" s="5">
        <v>4</v>
      </c>
      <c r="L480" s="5">
        <v>7</v>
      </c>
      <c r="M480" s="5">
        <v>10</v>
      </c>
      <c r="N480" s="1">
        <f>SUMIF(Distances!$B$4:$B$69,Results!J480,Distances!$M$4:$M$69)</f>
        <v>2</v>
      </c>
      <c r="O480" s="1">
        <f t="shared" si="90"/>
        <v>1</v>
      </c>
      <c r="P480" s="1">
        <f t="shared" si="91"/>
        <v>1</v>
      </c>
      <c r="Q480" s="1">
        <f t="shared" si="92"/>
        <v>1</v>
      </c>
      <c r="R480" s="1">
        <f t="shared" si="93"/>
        <v>1</v>
      </c>
      <c r="S480" s="8"/>
      <c r="T480" s="8"/>
      <c r="U480" s="8"/>
      <c r="V480" s="8"/>
      <c r="X480" s="1">
        <f>INDEX(Distances!$C$4:$L$69,SUMIF(Results!$Z$4:$Z$69,Results!J480,Results!$AA$4:$AA$69),Results!K480)</f>
        <v>0.54</v>
      </c>
    </row>
    <row r="481" spans="7:24" x14ac:dyDescent="0.45">
      <c r="G481" s="1" t="s">
        <v>58</v>
      </c>
      <c r="H481" s="1" t="s">
        <v>108</v>
      </c>
      <c r="I481" s="1">
        <v>16</v>
      </c>
      <c r="J481" s="1" t="s">
        <v>101</v>
      </c>
      <c r="K481" s="5">
        <v>6</v>
      </c>
      <c r="L481" s="5">
        <v>8</v>
      </c>
      <c r="M481" s="5">
        <v>2</v>
      </c>
      <c r="N481" s="1">
        <f>SUMIF(Distances!$B$4:$B$69,Results!J481,Distances!$M$4:$M$69)</f>
        <v>6</v>
      </c>
      <c r="O481" s="1">
        <f t="shared" si="90"/>
        <v>0</v>
      </c>
      <c r="P481" s="1">
        <f t="shared" si="91"/>
        <v>1</v>
      </c>
      <c r="Q481" s="1">
        <f t="shared" si="92"/>
        <v>1</v>
      </c>
      <c r="R481" s="1">
        <f t="shared" si="93"/>
        <v>0</v>
      </c>
      <c r="S481" s="8"/>
      <c r="T481" s="8"/>
      <c r="U481" s="8"/>
      <c r="V481" s="8"/>
      <c r="X481" s="1">
        <f>INDEX(Distances!$C$4:$L$69,SUMIF(Results!$Z$4:$Z$69,Results!J481,Results!$AA$4:$AA$69),Results!K481)</f>
        <v>0</v>
      </c>
    </row>
    <row r="482" spans="7:24" x14ac:dyDescent="0.45">
      <c r="G482" s="1" t="s">
        <v>58</v>
      </c>
      <c r="H482" s="1" t="s">
        <v>108</v>
      </c>
      <c r="I482" s="1">
        <v>17</v>
      </c>
      <c r="J482" s="1" t="s">
        <v>102</v>
      </c>
      <c r="K482" s="5">
        <v>1</v>
      </c>
      <c r="L482" s="5">
        <v>10</v>
      </c>
      <c r="M482" s="5">
        <v>5</v>
      </c>
      <c r="N482" s="1">
        <f>SUMIF(Distances!$B$4:$B$69,Results!J482,Distances!$M$4:$M$69)</f>
        <v>6</v>
      </c>
      <c r="O482" s="1">
        <f t="shared" si="90"/>
        <v>1</v>
      </c>
      <c r="P482" s="1">
        <f t="shared" si="91"/>
        <v>1</v>
      </c>
      <c r="Q482" s="1">
        <f t="shared" si="92"/>
        <v>1</v>
      </c>
      <c r="R482" s="1">
        <f t="shared" si="93"/>
        <v>1</v>
      </c>
      <c r="S482" s="8"/>
      <c r="T482" s="8"/>
      <c r="U482" s="8"/>
      <c r="V482" s="8"/>
      <c r="X482" s="1">
        <f>INDEX(Distances!$C$4:$L$69,SUMIF(Results!$Z$4:$Z$69,Results!J482,Results!$AA$4:$AA$69),Results!K482)</f>
        <v>0.11</v>
      </c>
    </row>
    <row r="483" spans="7:24" x14ac:dyDescent="0.45">
      <c r="G483" s="1" t="s">
        <v>58</v>
      </c>
      <c r="H483" s="1" t="s">
        <v>108</v>
      </c>
      <c r="I483" s="1">
        <v>18</v>
      </c>
      <c r="J483" s="1" t="s">
        <v>103</v>
      </c>
      <c r="K483" s="5">
        <v>4</v>
      </c>
      <c r="L483" s="5">
        <v>8</v>
      </c>
      <c r="M483" s="5">
        <v>6</v>
      </c>
      <c r="N483" s="1">
        <f>SUMIF(Distances!$B$4:$B$69,Results!J483,Distances!$M$4:$M$69)</f>
        <v>6</v>
      </c>
      <c r="O483" s="1">
        <f t="shared" si="90"/>
        <v>1</v>
      </c>
      <c r="P483" s="1">
        <f t="shared" si="91"/>
        <v>1</v>
      </c>
      <c r="Q483" s="1">
        <f t="shared" si="92"/>
        <v>0</v>
      </c>
      <c r="R483" s="1">
        <f t="shared" si="93"/>
        <v>0</v>
      </c>
      <c r="S483" s="8"/>
      <c r="T483" s="8"/>
      <c r="U483" s="8"/>
      <c r="V483" s="8"/>
      <c r="X483" s="1">
        <f>INDEX(Distances!$C$4:$L$69,SUMIF(Results!$Z$4:$Z$69,Results!J483,Results!$AA$4:$AA$69),Results!K483)</f>
        <v>0.17</v>
      </c>
    </row>
    <row r="484" spans="7:24" x14ac:dyDescent="0.45">
      <c r="G484" s="1" t="s">
        <v>58</v>
      </c>
      <c r="H484" s="1" t="s">
        <v>108</v>
      </c>
      <c r="I484" s="1">
        <v>19</v>
      </c>
      <c r="J484" s="1" t="s">
        <v>104</v>
      </c>
      <c r="K484" s="5">
        <v>9</v>
      </c>
      <c r="L484" s="5">
        <v>6</v>
      </c>
      <c r="M484" s="5">
        <v>5</v>
      </c>
      <c r="N484" s="1">
        <f>SUMIF(Distances!$B$4:$B$69,Results!J484,Distances!$M$4:$M$69)</f>
        <v>7</v>
      </c>
      <c r="O484" s="1">
        <f t="shared" si="90"/>
        <v>1</v>
      </c>
      <c r="P484" s="1">
        <f t="shared" si="91"/>
        <v>1</v>
      </c>
      <c r="Q484" s="1">
        <f t="shared" si="92"/>
        <v>1</v>
      </c>
      <c r="R484" s="1">
        <f t="shared" si="93"/>
        <v>1</v>
      </c>
      <c r="S484" s="8"/>
      <c r="T484" s="8"/>
      <c r="U484" s="8"/>
      <c r="V484" s="8"/>
      <c r="X484" s="1">
        <f>INDEX(Distances!$C$4:$L$69,SUMIF(Results!$Z$4:$Z$69,Results!J484,Results!$AA$4:$AA$69),Results!K484)</f>
        <v>0.08</v>
      </c>
    </row>
    <row r="485" spans="7:24" x14ac:dyDescent="0.45">
      <c r="G485" s="1" t="s">
        <v>58</v>
      </c>
      <c r="H485" s="1" t="s">
        <v>108</v>
      </c>
      <c r="I485" s="1">
        <v>20</v>
      </c>
      <c r="J485" s="1" t="s">
        <v>105</v>
      </c>
      <c r="K485" s="5">
        <v>7</v>
      </c>
      <c r="L485" s="5">
        <v>8</v>
      </c>
      <c r="M485" s="5">
        <v>1</v>
      </c>
      <c r="N485" s="1">
        <f>SUMIF(Distances!$B$4:$B$69,Results!J485,Distances!$M$4:$M$69)</f>
        <v>10</v>
      </c>
      <c r="O485" s="1">
        <f t="shared" si="90"/>
        <v>1</v>
      </c>
      <c r="P485" s="1">
        <f t="shared" si="91"/>
        <v>1</v>
      </c>
      <c r="Q485" s="1">
        <f t="shared" si="92"/>
        <v>1</v>
      </c>
      <c r="R485" s="1">
        <f t="shared" si="93"/>
        <v>1</v>
      </c>
      <c r="S485" s="8"/>
      <c r="T485" s="8"/>
      <c r="U485" s="8"/>
      <c r="V485" s="8"/>
      <c r="X485" s="1">
        <f>INDEX(Distances!$C$4:$L$69,SUMIF(Results!$Z$4:$Z$69,Results!J485,Results!$AA$4:$AA$69),Results!K485)</f>
        <v>0.1</v>
      </c>
    </row>
    <row r="486" spans="7:24" x14ac:dyDescent="0.45">
      <c r="G486" s="1" t="s">
        <v>58</v>
      </c>
      <c r="H486" s="1" t="s">
        <v>108</v>
      </c>
      <c r="I486" s="1">
        <v>21</v>
      </c>
      <c r="J486" s="1" t="s">
        <v>106</v>
      </c>
      <c r="K486" s="5">
        <v>5</v>
      </c>
      <c r="L486" s="5">
        <v>3</v>
      </c>
      <c r="M486" s="5">
        <v>8</v>
      </c>
      <c r="N486" s="1">
        <f>SUMIF(Distances!$B$4:$B$69,Results!J486,Distances!$M$4:$M$69)</f>
        <v>8</v>
      </c>
      <c r="O486" s="1">
        <f t="shared" si="90"/>
        <v>1</v>
      </c>
      <c r="P486" s="1">
        <f t="shared" si="91"/>
        <v>1</v>
      </c>
      <c r="Q486" s="1">
        <f t="shared" si="92"/>
        <v>0</v>
      </c>
      <c r="R486" s="1">
        <f t="shared" si="93"/>
        <v>0</v>
      </c>
      <c r="S486" s="26" t="s">
        <v>80</v>
      </c>
      <c r="T486" s="26"/>
      <c r="U486" s="26"/>
      <c r="V486" s="26"/>
      <c r="X486" s="1">
        <f>INDEX(Distances!$C$4:$L$69,SUMIF(Results!$Z$4:$Z$69,Results!J486,Results!$AA$4:$AA$69),Results!K486)</f>
        <v>0.38</v>
      </c>
    </row>
    <row r="487" spans="7:24" x14ac:dyDescent="0.45">
      <c r="G487" s="1" t="s">
        <v>58</v>
      </c>
      <c r="H487" s="1" t="s">
        <v>108</v>
      </c>
      <c r="I487" s="1">
        <v>22</v>
      </c>
      <c r="J487" s="1" t="s">
        <v>107</v>
      </c>
      <c r="K487" s="5">
        <v>3</v>
      </c>
      <c r="L487" s="5">
        <v>7</v>
      </c>
      <c r="M487" s="5">
        <v>9</v>
      </c>
      <c r="N487" s="1">
        <f>SUMIF(Distances!$B$4:$B$69,Results!J487,Distances!$M$4:$M$69)</f>
        <v>1</v>
      </c>
      <c r="O487" s="1">
        <f t="shared" si="90"/>
        <v>1</v>
      </c>
      <c r="P487" s="1">
        <f t="shared" si="91"/>
        <v>1</v>
      </c>
      <c r="Q487" s="1">
        <f t="shared" si="92"/>
        <v>1</v>
      </c>
      <c r="R487" s="1">
        <f t="shared" si="93"/>
        <v>1</v>
      </c>
      <c r="S487" s="9">
        <f>AVERAGE(O466:O487)</f>
        <v>0.90909090909090906</v>
      </c>
      <c r="T487" s="9">
        <f>AVERAGE(P466:P487)</f>
        <v>0.90909090909090906</v>
      </c>
      <c r="U487" s="9">
        <f t="shared" ref="U487" si="96">AVERAGE(Q466:Q487)</f>
        <v>0.81818181818181823</v>
      </c>
      <c r="V487" s="9">
        <f t="shared" ref="V487" si="97">AVERAGE(R466:R487)</f>
        <v>0.63636363636363635</v>
      </c>
      <c r="X487" s="1">
        <f>INDEX(Distances!$C$4:$L$69,SUMIF(Results!$Z$4:$Z$69,Results!J487,Results!$AA$4:$AA$69),Results!K487)</f>
        <v>0.89</v>
      </c>
    </row>
    <row r="488" spans="7:24" x14ac:dyDescent="0.45">
      <c r="G488" s="1" t="s">
        <v>58</v>
      </c>
      <c r="H488" s="1" t="s">
        <v>3</v>
      </c>
      <c r="I488" s="1">
        <v>1</v>
      </c>
      <c r="J488" s="1" t="s">
        <v>13</v>
      </c>
      <c r="K488" s="5">
        <v>5</v>
      </c>
      <c r="L488" s="5">
        <v>1</v>
      </c>
      <c r="M488" s="5">
        <v>9</v>
      </c>
      <c r="N488" s="1">
        <f>SUMIF(Distances!$B$4:$B$69,Results!J488,Distances!$M$4:$M$69)</f>
        <v>10</v>
      </c>
      <c r="O488" s="1">
        <f t="shared" si="90"/>
        <v>1</v>
      </c>
      <c r="P488" s="1">
        <f t="shared" si="91"/>
        <v>1</v>
      </c>
      <c r="Q488" s="1">
        <f t="shared" si="92"/>
        <v>1</v>
      </c>
      <c r="R488" s="1">
        <f t="shared" si="93"/>
        <v>1</v>
      </c>
      <c r="S488" s="8"/>
      <c r="T488" s="8"/>
      <c r="U488" s="8"/>
      <c r="V488" s="8"/>
      <c r="X488" s="1">
        <f>INDEX(Distances!$C$4:$L$69,SUMIF(Results!$Z$4:$Z$69,Results!J488,Results!$AA$4:$AA$69),Results!K488)</f>
        <v>0.5</v>
      </c>
    </row>
    <row r="489" spans="7:24" x14ac:dyDescent="0.45">
      <c r="G489" s="1" t="s">
        <v>58</v>
      </c>
      <c r="H489" s="1" t="s">
        <v>3</v>
      </c>
      <c r="I489" s="1">
        <v>2</v>
      </c>
      <c r="J489" s="1" t="s">
        <v>14</v>
      </c>
      <c r="K489" s="5">
        <v>6</v>
      </c>
      <c r="L489" s="5">
        <v>8</v>
      </c>
      <c r="M489" s="5">
        <v>10</v>
      </c>
      <c r="N489" s="1">
        <f>SUMIF(Distances!$B$4:$B$69,Results!J489,Distances!$M$4:$M$69)</f>
        <v>6</v>
      </c>
      <c r="O489" s="1">
        <f t="shared" si="90"/>
        <v>0</v>
      </c>
      <c r="P489" s="1">
        <f t="shared" si="91"/>
        <v>1</v>
      </c>
      <c r="Q489" s="1">
        <f t="shared" si="92"/>
        <v>1</v>
      </c>
      <c r="R489" s="1">
        <f t="shared" si="93"/>
        <v>0</v>
      </c>
      <c r="S489" s="8"/>
      <c r="T489" s="8"/>
      <c r="U489" s="8"/>
      <c r="V489" s="8"/>
      <c r="X489" s="1">
        <f>INDEX(Distances!$C$4:$L$69,SUMIF(Results!$Z$4:$Z$69,Results!J489,Results!$AA$4:$AA$69),Results!K489)</f>
        <v>0</v>
      </c>
    </row>
    <row r="490" spans="7:24" x14ac:dyDescent="0.45">
      <c r="G490" s="1" t="s">
        <v>58</v>
      </c>
      <c r="H490" s="1" t="s">
        <v>3</v>
      </c>
      <c r="I490" s="1">
        <v>3</v>
      </c>
      <c r="J490" s="1" t="s">
        <v>15</v>
      </c>
      <c r="K490" s="5">
        <v>2</v>
      </c>
      <c r="L490" s="5">
        <v>8</v>
      </c>
      <c r="M490" s="5">
        <v>7</v>
      </c>
      <c r="N490" s="1">
        <f>SUMIF(Distances!$B$4:$B$69,Results!J490,Distances!$M$4:$M$69)</f>
        <v>7</v>
      </c>
      <c r="O490" s="1">
        <f t="shared" si="90"/>
        <v>1</v>
      </c>
      <c r="P490" s="1">
        <f t="shared" si="91"/>
        <v>1</v>
      </c>
      <c r="Q490" s="1">
        <f t="shared" si="92"/>
        <v>0</v>
      </c>
      <c r="R490" s="1">
        <f t="shared" si="93"/>
        <v>0</v>
      </c>
      <c r="S490" s="8"/>
      <c r="T490" s="8"/>
      <c r="U490" s="8"/>
      <c r="V490" s="8"/>
      <c r="X490" s="1">
        <f>INDEX(Distances!$C$4:$L$69,SUMIF(Results!$Z$4:$Z$69,Results!J490,Results!$AA$4:$AA$69),Results!K490)</f>
        <v>0.73</v>
      </c>
    </row>
    <row r="491" spans="7:24" x14ac:dyDescent="0.45">
      <c r="G491" s="1" t="s">
        <v>58</v>
      </c>
      <c r="H491" s="1" t="s">
        <v>3</v>
      </c>
      <c r="I491" s="1">
        <v>4</v>
      </c>
      <c r="J491" s="1" t="s">
        <v>16</v>
      </c>
      <c r="K491" s="5">
        <v>5</v>
      </c>
      <c r="L491" s="5">
        <v>9</v>
      </c>
      <c r="M491" s="5">
        <v>10</v>
      </c>
      <c r="N491" s="1">
        <f>SUMIF(Distances!$B$4:$B$69,Results!J491,Distances!$M$4:$M$69)</f>
        <v>5</v>
      </c>
      <c r="O491" s="1">
        <f t="shared" si="90"/>
        <v>0</v>
      </c>
      <c r="P491" s="1">
        <f t="shared" si="91"/>
        <v>1</v>
      </c>
      <c r="Q491" s="1">
        <f t="shared" si="92"/>
        <v>1</v>
      </c>
      <c r="R491" s="1">
        <f t="shared" si="93"/>
        <v>0</v>
      </c>
      <c r="S491" s="8"/>
      <c r="T491" s="8"/>
      <c r="U491" s="8"/>
      <c r="V491" s="8"/>
      <c r="X491" s="1">
        <f>INDEX(Distances!$C$4:$L$69,SUMIF(Results!$Z$4:$Z$69,Results!J491,Results!$AA$4:$AA$69),Results!K491)</f>
        <v>0</v>
      </c>
    </row>
    <row r="492" spans="7:24" x14ac:dyDescent="0.45">
      <c r="G492" s="1" t="s">
        <v>58</v>
      </c>
      <c r="H492" s="1" t="s">
        <v>3</v>
      </c>
      <c r="I492" s="1">
        <v>5</v>
      </c>
      <c r="J492" s="1" t="s">
        <v>17</v>
      </c>
      <c r="K492" s="5">
        <v>3</v>
      </c>
      <c r="L492" s="5">
        <v>1</v>
      </c>
      <c r="M492" s="5">
        <v>9</v>
      </c>
      <c r="N492" s="1">
        <f>SUMIF(Distances!$B$4:$B$69,Results!J492,Distances!$M$4:$M$69)</f>
        <v>10</v>
      </c>
      <c r="O492" s="1">
        <f t="shared" si="90"/>
        <v>1</v>
      </c>
      <c r="P492" s="1">
        <f t="shared" si="91"/>
        <v>1</v>
      </c>
      <c r="Q492" s="1">
        <f t="shared" si="92"/>
        <v>1</v>
      </c>
      <c r="R492" s="1">
        <f t="shared" si="93"/>
        <v>1</v>
      </c>
      <c r="S492" s="8"/>
      <c r="T492" s="8"/>
      <c r="U492" s="8"/>
      <c r="V492" s="8"/>
      <c r="X492" s="1">
        <f>INDEX(Distances!$C$4:$L$69,SUMIF(Results!$Z$4:$Z$69,Results!J492,Results!$AA$4:$AA$69),Results!K492)</f>
        <v>0.55000000000000004</v>
      </c>
    </row>
    <row r="493" spans="7:24" x14ac:dyDescent="0.45">
      <c r="G493" s="1" t="s">
        <v>58</v>
      </c>
      <c r="H493" s="1" t="s">
        <v>3</v>
      </c>
      <c r="I493" s="1">
        <v>6</v>
      </c>
      <c r="J493" s="1" t="s">
        <v>18</v>
      </c>
      <c r="K493" s="5">
        <v>7</v>
      </c>
      <c r="L493" s="5">
        <v>4</v>
      </c>
      <c r="M493" s="5">
        <v>3</v>
      </c>
      <c r="N493" s="1">
        <f>SUMIF(Distances!$B$4:$B$69,Results!J493,Distances!$M$4:$M$69)</f>
        <v>10</v>
      </c>
      <c r="O493" s="1">
        <f t="shared" si="90"/>
        <v>1</v>
      </c>
      <c r="P493" s="1">
        <f t="shared" si="91"/>
        <v>1</v>
      </c>
      <c r="Q493" s="1">
        <f t="shared" si="92"/>
        <v>1</v>
      </c>
      <c r="R493" s="1">
        <f t="shared" si="93"/>
        <v>1</v>
      </c>
      <c r="S493" s="8"/>
      <c r="T493" s="8"/>
      <c r="U493" s="8"/>
      <c r="V493" s="8"/>
      <c r="X493" s="1">
        <f>INDEX(Distances!$C$4:$L$69,SUMIF(Results!$Z$4:$Z$69,Results!J493,Results!$AA$4:$AA$69),Results!K493)</f>
        <v>0.79</v>
      </c>
    </row>
    <row r="494" spans="7:24" x14ac:dyDescent="0.45">
      <c r="G494" s="1" t="s">
        <v>58</v>
      </c>
      <c r="H494" s="1" t="s">
        <v>3</v>
      </c>
      <c r="I494" s="1">
        <v>7</v>
      </c>
      <c r="J494" s="1" t="s">
        <v>19</v>
      </c>
      <c r="K494" s="5">
        <v>5</v>
      </c>
      <c r="L494" s="5">
        <v>7</v>
      </c>
      <c r="M494" s="5">
        <v>8</v>
      </c>
      <c r="N494" s="1">
        <f>SUMIF(Distances!$B$4:$B$69,Results!J494,Distances!$M$4:$M$69)</f>
        <v>8</v>
      </c>
      <c r="O494" s="1">
        <f t="shared" si="90"/>
        <v>1</v>
      </c>
      <c r="P494" s="1">
        <f t="shared" si="91"/>
        <v>1</v>
      </c>
      <c r="Q494" s="1">
        <f t="shared" si="92"/>
        <v>0</v>
      </c>
      <c r="R494" s="1">
        <f t="shared" si="93"/>
        <v>0</v>
      </c>
      <c r="S494" s="8"/>
      <c r="T494" s="8"/>
      <c r="U494" s="8"/>
      <c r="V494" s="8"/>
      <c r="X494" s="1">
        <f>INDEX(Distances!$C$4:$L$69,SUMIF(Results!$Z$4:$Z$69,Results!J494,Results!$AA$4:$AA$69),Results!K494)</f>
        <v>0.59</v>
      </c>
    </row>
    <row r="495" spans="7:24" x14ac:dyDescent="0.45">
      <c r="G495" s="1" t="s">
        <v>58</v>
      </c>
      <c r="H495" s="1" t="s">
        <v>3</v>
      </c>
      <c r="I495" s="1">
        <v>8</v>
      </c>
      <c r="J495" s="1" t="s">
        <v>20</v>
      </c>
      <c r="K495" s="5">
        <v>1</v>
      </c>
      <c r="L495" s="5">
        <v>4</v>
      </c>
      <c r="M495" s="5">
        <v>2</v>
      </c>
      <c r="N495" s="1">
        <f>SUMIF(Distances!$B$4:$B$69,Results!J495,Distances!$M$4:$M$69)</f>
        <v>3</v>
      </c>
      <c r="O495" s="1">
        <f t="shared" si="90"/>
        <v>1</v>
      </c>
      <c r="P495" s="1">
        <f t="shared" si="91"/>
        <v>1</v>
      </c>
      <c r="Q495" s="1">
        <f t="shared" si="92"/>
        <v>1</v>
      </c>
      <c r="R495" s="1">
        <f t="shared" si="93"/>
        <v>1</v>
      </c>
      <c r="S495" s="8"/>
      <c r="T495" s="8"/>
      <c r="U495" s="8"/>
      <c r="V495" s="8"/>
      <c r="X495" s="1">
        <f>INDEX(Distances!$C$4:$L$69,SUMIF(Results!$Z$4:$Z$69,Results!J495,Results!$AA$4:$AA$69),Results!K495)</f>
        <v>0.71</v>
      </c>
    </row>
    <row r="496" spans="7:24" x14ac:dyDescent="0.45">
      <c r="G496" s="1" t="s">
        <v>58</v>
      </c>
      <c r="H496" s="1" t="s">
        <v>3</v>
      </c>
      <c r="I496" s="1">
        <v>9</v>
      </c>
      <c r="J496" s="1" t="s">
        <v>21</v>
      </c>
      <c r="K496" s="5">
        <v>10</v>
      </c>
      <c r="L496" s="5">
        <v>2</v>
      </c>
      <c r="M496" s="5">
        <v>4</v>
      </c>
      <c r="N496" s="1">
        <f>SUMIF(Distances!$B$4:$B$69,Results!J496,Distances!$M$4:$M$69)</f>
        <v>5</v>
      </c>
      <c r="O496" s="1">
        <f t="shared" si="90"/>
        <v>1</v>
      </c>
      <c r="P496" s="1">
        <f t="shared" si="91"/>
        <v>1</v>
      </c>
      <c r="Q496" s="1">
        <f t="shared" si="92"/>
        <v>1</v>
      </c>
      <c r="R496" s="1">
        <f t="shared" si="93"/>
        <v>1</v>
      </c>
      <c r="S496" s="8"/>
      <c r="T496" s="8"/>
      <c r="U496" s="8"/>
      <c r="V496" s="8"/>
      <c r="X496" s="1">
        <f>INDEX(Distances!$C$4:$L$69,SUMIF(Results!$Z$4:$Z$69,Results!J496,Results!$AA$4:$AA$69),Results!K496)</f>
        <v>0.56000000000000005</v>
      </c>
    </row>
    <row r="497" spans="7:24" x14ac:dyDescent="0.45">
      <c r="G497" s="1" t="s">
        <v>58</v>
      </c>
      <c r="H497" s="1" t="s">
        <v>3</v>
      </c>
      <c r="I497" s="1">
        <v>10</v>
      </c>
      <c r="J497" s="1" t="s">
        <v>22</v>
      </c>
      <c r="K497" s="5">
        <v>1</v>
      </c>
      <c r="L497" s="5">
        <v>3</v>
      </c>
      <c r="M497" s="5">
        <v>10</v>
      </c>
      <c r="N497" s="1">
        <f>SUMIF(Distances!$B$4:$B$69,Results!J497,Distances!$M$4:$M$69)</f>
        <v>10</v>
      </c>
      <c r="O497" s="1">
        <f t="shared" si="90"/>
        <v>1</v>
      </c>
      <c r="P497" s="1">
        <f t="shared" si="91"/>
        <v>1</v>
      </c>
      <c r="Q497" s="1">
        <f t="shared" si="92"/>
        <v>0</v>
      </c>
      <c r="R497" s="1">
        <f t="shared" si="93"/>
        <v>0</v>
      </c>
      <c r="S497" s="8"/>
      <c r="T497" s="8"/>
      <c r="U497" s="8"/>
      <c r="V497" s="8"/>
      <c r="X497" s="1">
        <f>INDEX(Distances!$C$4:$L$69,SUMIF(Results!$Z$4:$Z$69,Results!J497,Results!$AA$4:$AA$69),Results!K497)</f>
        <v>0.17</v>
      </c>
    </row>
    <row r="498" spans="7:24" x14ac:dyDescent="0.45">
      <c r="G498" s="1" t="s">
        <v>58</v>
      </c>
      <c r="H498" s="1" t="s">
        <v>3</v>
      </c>
      <c r="I498" s="1">
        <v>11</v>
      </c>
      <c r="J498" s="1" t="s">
        <v>23</v>
      </c>
      <c r="K498" s="5">
        <v>2</v>
      </c>
      <c r="L498" s="5">
        <v>3</v>
      </c>
      <c r="M498" s="5">
        <v>6</v>
      </c>
      <c r="N498" s="1">
        <f>SUMIF(Distances!$B$4:$B$69,Results!J498,Distances!$M$4:$M$69)</f>
        <v>10</v>
      </c>
      <c r="O498" s="1">
        <f t="shared" si="90"/>
        <v>1</v>
      </c>
      <c r="P498" s="1">
        <f t="shared" si="91"/>
        <v>1</v>
      </c>
      <c r="Q498" s="1">
        <f t="shared" si="92"/>
        <v>1</v>
      </c>
      <c r="R498" s="1">
        <f t="shared" si="93"/>
        <v>1</v>
      </c>
      <c r="S498" s="8"/>
      <c r="T498" s="8"/>
      <c r="U498" s="8"/>
      <c r="V498" s="8"/>
      <c r="X498" s="1">
        <f>INDEX(Distances!$C$4:$L$69,SUMIF(Results!$Z$4:$Z$69,Results!J498,Results!$AA$4:$AA$69),Results!K498)</f>
        <v>0.69</v>
      </c>
    </row>
    <row r="499" spans="7:24" x14ac:dyDescent="0.45">
      <c r="G499" s="1" t="s">
        <v>58</v>
      </c>
      <c r="H499" s="1" t="s">
        <v>3</v>
      </c>
      <c r="I499" s="1">
        <v>12</v>
      </c>
      <c r="J499" s="1" t="s">
        <v>24</v>
      </c>
      <c r="K499" s="5">
        <v>9</v>
      </c>
      <c r="L499" s="5">
        <v>7</v>
      </c>
      <c r="M499" s="5">
        <v>10</v>
      </c>
      <c r="N499" s="1">
        <f>SUMIF(Distances!$B$4:$B$69,Results!J499,Distances!$M$4:$M$69)</f>
        <v>9</v>
      </c>
      <c r="O499" s="1">
        <f t="shared" si="90"/>
        <v>0</v>
      </c>
      <c r="P499" s="1">
        <f t="shared" si="91"/>
        <v>1</v>
      </c>
      <c r="Q499" s="1">
        <f t="shared" si="92"/>
        <v>1</v>
      </c>
      <c r="R499" s="1">
        <f t="shared" si="93"/>
        <v>0</v>
      </c>
      <c r="S499" s="8"/>
      <c r="T499" s="8"/>
      <c r="U499" s="8"/>
      <c r="V499" s="8"/>
      <c r="X499" s="1">
        <f>INDEX(Distances!$C$4:$L$69,SUMIF(Results!$Z$4:$Z$69,Results!J499,Results!$AA$4:$AA$69),Results!K499)</f>
        <v>0</v>
      </c>
    </row>
    <row r="500" spans="7:24" x14ac:dyDescent="0.45">
      <c r="G500" s="1" t="s">
        <v>58</v>
      </c>
      <c r="H500" s="1" t="s">
        <v>3</v>
      </c>
      <c r="I500" s="1">
        <v>13</v>
      </c>
      <c r="J500" s="1" t="s">
        <v>25</v>
      </c>
      <c r="K500" s="5">
        <v>8</v>
      </c>
      <c r="L500" s="5">
        <v>7</v>
      </c>
      <c r="M500" s="5">
        <v>5</v>
      </c>
      <c r="N500" s="1">
        <f>SUMIF(Distances!$B$4:$B$69,Results!J500,Distances!$M$4:$M$69)</f>
        <v>7</v>
      </c>
      <c r="O500" s="1">
        <f t="shared" si="90"/>
        <v>1</v>
      </c>
      <c r="P500" s="1">
        <f t="shared" si="91"/>
        <v>0</v>
      </c>
      <c r="Q500" s="1">
        <f t="shared" si="92"/>
        <v>1</v>
      </c>
      <c r="R500" s="1">
        <f t="shared" si="93"/>
        <v>0</v>
      </c>
      <c r="S500" s="8"/>
      <c r="T500" s="8"/>
      <c r="U500" s="8"/>
      <c r="V500" s="8"/>
      <c r="X500" s="1">
        <f>INDEX(Distances!$C$4:$L$69,SUMIF(Results!$Z$4:$Z$69,Results!J500,Results!$AA$4:$AA$69),Results!K500)</f>
        <v>0.1</v>
      </c>
    </row>
    <row r="501" spans="7:24" x14ac:dyDescent="0.45">
      <c r="G501" s="1" t="s">
        <v>58</v>
      </c>
      <c r="H501" s="1" t="s">
        <v>3</v>
      </c>
      <c r="I501" s="1">
        <v>14</v>
      </c>
      <c r="J501" s="1" t="s">
        <v>26</v>
      </c>
      <c r="K501" s="5">
        <v>1</v>
      </c>
      <c r="L501" s="5">
        <v>8</v>
      </c>
      <c r="M501" s="5">
        <v>9</v>
      </c>
      <c r="N501" s="1">
        <f>SUMIF(Distances!$B$4:$B$69,Results!J501,Distances!$M$4:$M$69)</f>
        <v>4</v>
      </c>
      <c r="O501" s="1">
        <f t="shared" si="90"/>
        <v>1</v>
      </c>
      <c r="P501" s="1">
        <f t="shared" si="91"/>
        <v>1</v>
      </c>
      <c r="Q501" s="1">
        <f t="shared" si="92"/>
        <v>1</v>
      </c>
      <c r="R501" s="1">
        <f t="shared" si="93"/>
        <v>1</v>
      </c>
      <c r="S501" s="8"/>
      <c r="T501" s="8"/>
      <c r="U501" s="8"/>
      <c r="V501" s="8"/>
      <c r="X501" s="1">
        <f>INDEX(Distances!$C$4:$L$69,SUMIF(Results!$Z$4:$Z$69,Results!J501,Results!$AA$4:$AA$69),Results!K501)</f>
        <v>0.76</v>
      </c>
    </row>
    <row r="502" spans="7:24" x14ac:dyDescent="0.45">
      <c r="G502" s="1" t="s">
        <v>58</v>
      </c>
      <c r="H502" s="1" t="s">
        <v>3</v>
      </c>
      <c r="I502" s="1">
        <v>15</v>
      </c>
      <c r="J502" s="1" t="s">
        <v>27</v>
      </c>
      <c r="K502" s="5">
        <v>3</v>
      </c>
      <c r="L502" s="5">
        <v>6</v>
      </c>
      <c r="M502" s="5">
        <v>9</v>
      </c>
      <c r="N502" s="1">
        <f>SUMIF(Distances!$B$4:$B$69,Results!J502,Distances!$M$4:$M$69)</f>
        <v>6</v>
      </c>
      <c r="O502" s="1">
        <f t="shared" si="90"/>
        <v>1</v>
      </c>
      <c r="P502" s="1">
        <f t="shared" si="91"/>
        <v>0</v>
      </c>
      <c r="Q502" s="1">
        <f t="shared" si="92"/>
        <v>1</v>
      </c>
      <c r="R502" s="1">
        <f t="shared" si="93"/>
        <v>0</v>
      </c>
      <c r="S502" s="8"/>
      <c r="T502" s="8"/>
      <c r="U502" s="8"/>
      <c r="V502" s="8"/>
      <c r="X502" s="1">
        <f>INDEX(Distances!$C$4:$L$69,SUMIF(Results!$Z$4:$Z$69,Results!J502,Results!$AA$4:$AA$69),Results!K502)</f>
        <v>0.42</v>
      </c>
    </row>
    <row r="503" spans="7:24" x14ac:dyDescent="0.45">
      <c r="G503" s="1" t="s">
        <v>58</v>
      </c>
      <c r="H503" s="1" t="s">
        <v>3</v>
      </c>
      <c r="I503" s="1">
        <v>16</v>
      </c>
      <c r="J503" s="1" t="s">
        <v>28</v>
      </c>
      <c r="K503" s="5">
        <v>7</v>
      </c>
      <c r="L503" s="5">
        <v>10</v>
      </c>
      <c r="M503" s="5">
        <v>9</v>
      </c>
      <c r="N503" s="1">
        <f>SUMIF(Distances!$B$4:$B$69,Results!J503,Distances!$M$4:$M$69)</f>
        <v>10</v>
      </c>
      <c r="O503" s="1">
        <f t="shared" si="90"/>
        <v>1</v>
      </c>
      <c r="P503" s="1">
        <f t="shared" si="91"/>
        <v>0</v>
      </c>
      <c r="Q503" s="1">
        <f t="shared" si="92"/>
        <v>1</v>
      </c>
      <c r="R503" s="1">
        <f t="shared" si="93"/>
        <v>0</v>
      </c>
      <c r="S503" s="8"/>
      <c r="T503" s="8"/>
      <c r="U503" s="8"/>
      <c r="V503" s="8"/>
      <c r="X503" s="1">
        <f>INDEX(Distances!$C$4:$L$69,SUMIF(Results!$Z$4:$Z$69,Results!J503,Results!$AA$4:$AA$69),Results!K503)</f>
        <v>0.17</v>
      </c>
    </row>
    <row r="504" spans="7:24" x14ac:dyDescent="0.45">
      <c r="G504" s="1" t="s">
        <v>58</v>
      </c>
      <c r="H504" s="1" t="s">
        <v>3</v>
      </c>
      <c r="I504" s="1">
        <v>17</v>
      </c>
      <c r="J504" s="1" t="s">
        <v>29</v>
      </c>
      <c r="K504" s="5">
        <v>1</v>
      </c>
      <c r="L504" s="5">
        <v>5</v>
      </c>
      <c r="M504" s="5">
        <v>6</v>
      </c>
      <c r="N504" s="1">
        <f>SUMIF(Distances!$B$4:$B$69,Results!J504,Distances!$M$4:$M$69)</f>
        <v>6</v>
      </c>
      <c r="O504" s="1">
        <f t="shared" si="90"/>
        <v>1</v>
      </c>
      <c r="P504" s="1">
        <f t="shared" si="91"/>
        <v>1</v>
      </c>
      <c r="Q504" s="1">
        <f t="shared" si="92"/>
        <v>0</v>
      </c>
      <c r="R504" s="1">
        <f t="shared" si="93"/>
        <v>0</v>
      </c>
      <c r="S504" s="8"/>
      <c r="T504" s="8"/>
      <c r="U504" s="8"/>
      <c r="V504" s="8"/>
      <c r="X504" s="1">
        <f>INDEX(Distances!$C$4:$L$69,SUMIF(Results!$Z$4:$Z$69,Results!J504,Results!$AA$4:$AA$69),Results!K504)</f>
        <v>0.09</v>
      </c>
    </row>
    <row r="505" spans="7:24" x14ac:dyDescent="0.45">
      <c r="G505" s="1" t="s">
        <v>58</v>
      </c>
      <c r="H505" s="1" t="s">
        <v>3</v>
      </c>
      <c r="I505" s="1">
        <v>18</v>
      </c>
      <c r="J505" s="1" t="s">
        <v>30</v>
      </c>
      <c r="K505" s="5">
        <v>8</v>
      </c>
      <c r="L505" s="5">
        <v>9</v>
      </c>
      <c r="M505" s="5">
        <v>1</v>
      </c>
      <c r="N505" s="1">
        <f>SUMIF(Distances!$B$4:$B$69,Results!J505,Distances!$M$4:$M$69)</f>
        <v>10</v>
      </c>
      <c r="O505" s="1">
        <f t="shared" si="90"/>
        <v>1</v>
      </c>
      <c r="P505" s="1">
        <f t="shared" si="91"/>
        <v>1</v>
      </c>
      <c r="Q505" s="1">
        <f t="shared" si="92"/>
        <v>1</v>
      </c>
      <c r="R505" s="1">
        <f t="shared" si="93"/>
        <v>1</v>
      </c>
      <c r="S505" s="8"/>
      <c r="T505" s="8"/>
      <c r="U505" s="8"/>
      <c r="V505" s="8"/>
      <c r="X505" s="1">
        <f>INDEX(Distances!$C$4:$L$69,SUMIF(Results!$Z$4:$Z$69,Results!J505,Results!$AA$4:$AA$69),Results!K505)</f>
        <v>0.5</v>
      </c>
    </row>
    <row r="506" spans="7:24" x14ac:dyDescent="0.45">
      <c r="G506" s="1" t="s">
        <v>58</v>
      </c>
      <c r="H506" s="1" t="s">
        <v>3</v>
      </c>
      <c r="I506" s="1">
        <v>19</v>
      </c>
      <c r="J506" s="1" t="s">
        <v>31</v>
      </c>
      <c r="K506" s="5">
        <v>3</v>
      </c>
      <c r="L506" s="5">
        <v>9</v>
      </c>
      <c r="M506" s="5">
        <v>2</v>
      </c>
      <c r="N506" s="1">
        <f>SUMIF(Distances!$B$4:$B$69,Results!J506,Distances!$M$4:$M$69)</f>
        <v>8</v>
      </c>
      <c r="O506" s="1">
        <f t="shared" si="90"/>
        <v>1</v>
      </c>
      <c r="P506" s="1">
        <f t="shared" si="91"/>
        <v>1</v>
      </c>
      <c r="Q506" s="1">
        <f t="shared" si="92"/>
        <v>1</v>
      </c>
      <c r="R506" s="1">
        <f t="shared" si="93"/>
        <v>1</v>
      </c>
      <c r="S506" s="8"/>
      <c r="T506" s="8"/>
      <c r="U506" s="8"/>
      <c r="V506" s="8"/>
      <c r="X506" s="1">
        <f>INDEX(Distances!$C$4:$L$69,SUMIF(Results!$Z$4:$Z$69,Results!J506,Results!$AA$4:$AA$69),Results!K506)</f>
        <v>0.65</v>
      </c>
    </row>
    <row r="507" spans="7:24" x14ac:dyDescent="0.45">
      <c r="G507" s="1" t="s">
        <v>58</v>
      </c>
      <c r="H507" s="1" t="s">
        <v>3</v>
      </c>
      <c r="I507" s="1">
        <v>20</v>
      </c>
      <c r="J507" s="1" t="s">
        <v>32</v>
      </c>
      <c r="K507" s="5">
        <v>4</v>
      </c>
      <c r="L507" s="5">
        <v>5</v>
      </c>
      <c r="M507" s="5">
        <v>10</v>
      </c>
      <c r="N507" s="1">
        <f>SUMIF(Distances!$B$4:$B$69,Results!J507,Distances!$M$4:$M$69)</f>
        <v>6</v>
      </c>
      <c r="O507" s="1">
        <f t="shared" si="90"/>
        <v>1</v>
      </c>
      <c r="P507" s="1">
        <f t="shared" si="91"/>
        <v>1</v>
      </c>
      <c r="Q507" s="1">
        <f t="shared" si="92"/>
        <v>1</v>
      </c>
      <c r="R507" s="1">
        <f t="shared" si="93"/>
        <v>1</v>
      </c>
      <c r="S507" s="8"/>
      <c r="T507" s="8"/>
      <c r="U507" s="8"/>
      <c r="V507" s="8"/>
      <c r="X507" s="1">
        <f>INDEX(Distances!$C$4:$L$69,SUMIF(Results!$Z$4:$Z$69,Results!J507,Results!$AA$4:$AA$69),Results!K507)</f>
        <v>0.94</v>
      </c>
    </row>
    <row r="508" spans="7:24" x14ac:dyDescent="0.45">
      <c r="G508" s="1" t="s">
        <v>58</v>
      </c>
      <c r="H508" s="1" t="s">
        <v>3</v>
      </c>
      <c r="I508" s="1">
        <v>21</v>
      </c>
      <c r="J508" s="1" t="s">
        <v>33</v>
      </c>
      <c r="K508" s="5">
        <v>3</v>
      </c>
      <c r="L508" s="5">
        <v>7</v>
      </c>
      <c r="M508" s="5">
        <v>5</v>
      </c>
      <c r="N508" s="1">
        <f>SUMIF(Distances!$B$4:$B$69,Results!J508,Distances!$M$4:$M$69)</f>
        <v>9</v>
      </c>
      <c r="O508" s="1">
        <f t="shared" si="90"/>
        <v>1</v>
      </c>
      <c r="P508" s="1">
        <f t="shared" si="91"/>
        <v>1</v>
      </c>
      <c r="Q508" s="1">
        <f t="shared" si="92"/>
        <v>1</v>
      </c>
      <c r="R508" s="1">
        <f t="shared" si="93"/>
        <v>1</v>
      </c>
      <c r="S508" s="26" t="s">
        <v>80</v>
      </c>
      <c r="T508" s="26"/>
      <c r="U508" s="26"/>
      <c r="V508" s="26"/>
      <c r="X508" s="1">
        <f>INDEX(Distances!$C$4:$L$69,SUMIF(Results!$Z$4:$Z$69,Results!J508,Results!$AA$4:$AA$69),Results!K508)</f>
        <v>0.2</v>
      </c>
    </row>
    <row r="509" spans="7:24" x14ac:dyDescent="0.45">
      <c r="G509" s="1" t="s">
        <v>58</v>
      </c>
      <c r="H509" s="1" t="s">
        <v>3</v>
      </c>
      <c r="I509" s="1">
        <v>22</v>
      </c>
      <c r="J509" s="1" t="s">
        <v>34</v>
      </c>
      <c r="K509" s="5">
        <v>9</v>
      </c>
      <c r="L509" s="5">
        <v>3</v>
      </c>
      <c r="M509" s="5">
        <v>2</v>
      </c>
      <c r="N509" s="1">
        <f>SUMIF(Distances!$B$4:$B$69,Results!J509,Distances!$M$4:$M$69)</f>
        <v>5</v>
      </c>
      <c r="O509" s="1">
        <f t="shared" si="90"/>
        <v>1</v>
      </c>
      <c r="P509" s="1">
        <f t="shared" si="91"/>
        <v>1</v>
      </c>
      <c r="Q509" s="1">
        <f t="shared" si="92"/>
        <v>1</v>
      </c>
      <c r="R509" s="1">
        <f t="shared" si="93"/>
        <v>1</v>
      </c>
      <c r="S509" s="9">
        <f>AVERAGE(O488:O509)</f>
        <v>0.86363636363636365</v>
      </c>
      <c r="T509" s="9">
        <f>AVERAGE(P488:P509)</f>
        <v>0.86363636363636365</v>
      </c>
      <c r="U509" s="9">
        <f t="shared" ref="U509" si="98">AVERAGE(Q488:Q509)</f>
        <v>0.81818181818181823</v>
      </c>
      <c r="V509" s="9">
        <f t="shared" ref="V509" si="99">AVERAGE(R488:R509)</f>
        <v>0.54545454545454541</v>
      </c>
      <c r="X509" s="1">
        <f>INDEX(Distances!$C$4:$L$69,SUMIF(Results!$Z$4:$Z$69,Results!J509,Results!$AA$4:$AA$69),Results!K509)</f>
        <v>0.82</v>
      </c>
    </row>
    <row r="510" spans="7:24" x14ac:dyDescent="0.45">
      <c r="G510" s="1" t="s">
        <v>58</v>
      </c>
      <c r="H510" s="1" t="s">
        <v>5</v>
      </c>
      <c r="I510" s="1">
        <v>1</v>
      </c>
      <c r="J510" s="1" t="s">
        <v>35</v>
      </c>
      <c r="K510" s="5">
        <v>6</v>
      </c>
      <c r="L510" s="5">
        <v>9</v>
      </c>
      <c r="M510" s="5">
        <v>10</v>
      </c>
      <c r="N510" s="1">
        <f>SUMIF(Distances!$B$4:$B$69,Results!J510,Distances!$M$4:$M$69)</f>
        <v>8</v>
      </c>
      <c r="O510" s="1">
        <f t="shared" si="90"/>
        <v>1</v>
      </c>
      <c r="P510" s="1">
        <f t="shared" si="91"/>
        <v>1</v>
      </c>
      <c r="Q510" s="1">
        <f t="shared" si="92"/>
        <v>1</v>
      </c>
      <c r="R510" s="1">
        <f t="shared" si="93"/>
        <v>1</v>
      </c>
      <c r="S510" s="8"/>
      <c r="T510" s="8"/>
      <c r="U510" s="8"/>
      <c r="V510" s="8"/>
      <c r="X510" s="1">
        <f>INDEX(Distances!$C$4:$L$69,SUMIF(Results!$Z$4:$Z$69,Results!J510,Results!$AA$4:$AA$69),Results!K510)</f>
        <v>0.31</v>
      </c>
    </row>
    <row r="511" spans="7:24" x14ac:dyDescent="0.45">
      <c r="G511" s="1" t="s">
        <v>58</v>
      </c>
      <c r="H511" s="1" t="s">
        <v>5</v>
      </c>
      <c r="I511" s="1">
        <v>2</v>
      </c>
      <c r="J511" s="1" t="s">
        <v>36</v>
      </c>
      <c r="K511" s="5">
        <v>2</v>
      </c>
      <c r="L511" s="5">
        <v>7</v>
      </c>
      <c r="M511" s="5">
        <v>9</v>
      </c>
      <c r="N511" s="1">
        <f>SUMIF(Distances!$B$4:$B$69,Results!J511,Distances!$M$4:$M$69)</f>
        <v>3</v>
      </c>
      <c r="O511" s="1">
        <f t="shared" si="90"/>
        <v>1</v>
      </c>
      <c r="P511" s="1">
        <f t="shared" si="91"/>
        <v>1</v>
      </c>
      <c r="Q511" s="1">
        <f t="shared" si="92"/>
        <v>1</v>
      </c>
      <c r="R511" s="1">
        <f t="shared" si="93"/>
        <v>1</v>
      </c>
      <c r="S511" s="8"/>
      <c r="T511" s="8"/>
      <c r="U511" s="8"/>
      <c r="V511" s="8"/>
      <c r="X511" s="1">
        <f>INDEX(Distances!$C$4:$L$69,SUMIF(Results!$Z$4:$Z$69,Results!J511,Results!$AA$4:$AA$69),Results!K511)</f>
        <v>0.42</v>
      </c>
    </row>
    <row r="512" spans="7:24" x14ac:dyDescent="0.45">
      <c r="G512" s="1" t="s">
        <v>58</v>
      </c>
      <c r="H512" s="1" t="s">
        <v>5</v>
      </c>
      <c r="I512" s="1">
        <v>3</v>
      </c>
      <c r="J512" s="1" t="s">
        <v>37</v>
      </c>
      <c r="K512" s="5">
        <v>10</v>
      </c>
      <c r="L512" s="5">
        <v>4</v>
      </c>
      <c r="M512" s="5">
        <v>9</v>
      </c>
      <c r="N512" s="1">
        <f>SUMIF(Distances!$B$4:$B$69,Results!J512,Distances!$M$4:$M$69)</f>
        <v>7</v>
      </c>
      <c r="O512" s="1">
        <f t="shared" si="90"/>
        <v>1</v>
      </c>
      <c r="P512" s="1">
        <f t="shared" si="91"/>
        <v>1</v>
      </c>
      <c r="Q512" s="1">
        <f t="shared" si="92"/>
        <v>1</v>
      </c>
      <c r="R512" s="1">
        <f t="shared" si="93"/>
        <v>1</v>
      </c>
      <c r="S512" s="8"/>
      <c r="T512" s="8"/>
      <c r="U512" s="8"/>
      <c r="V512" s="8"/>
      <c r="X512" s="1">
        <f>INDEX(Distances!$C$4:$L$69,SUMIF(Results!$Z$4:$Z$69,Results!J512,Results!$AA$4:$AA$69),Results!K512)</f>
        <v>0.85</v>
      </c>
    </row>
    <row r="513" spans="7:24" x14ac:dyDescent="0.45">
      <c r="G513" s="1" t="s">
        <v>58</v>
      </c>
      <c r="H513" s="1" t="s">
        <v>5</v>
      </c>
      <c r="I513" s="1">
        <v>4</v>
      </c>
      <c r="J513" s="1" t="s">
        <v>38</v>
      </c>
      <c r="K513" s="5">
        <v>7</v>
      </c>
      <c r="L513" s="5">
        <v>5</v>
      </c>
      <c r="M513" s="5">
        <v>2</v>
      </c>
      <c r="N513" s="1">
        <f>SUMIF(Distances!$B$4:$B$69,Results!J513,Distances!$M$4:$M$69)</f>
        <v>6</v>
      </c>
      <c r="O513" s="1">
        <f t="shared" si="90"/>
        <v>1</v>
      </c>
      <c r="P513" s="1">
        <f t="shared" si="91"/>
        <v>1</v>
      </c>
      <c r="Q513" s="1">
        <f t="shared" si="92"/>
        <v>1</v>
      </c>
      <c r="R513" s="1">
        <f t="shared" si="93"/>
        <v>1</v>
      </c>
      <c r="S513" s="8"/>
      <c r="T513" s="8"/>
      <c r="U513" s="8"/>
      <c r="V513" s="8"/>
      <c r="X513" s="1">
        <f>INDEX(Distances!$C$4:$L$69,SUMIF(Results!$Z$4:$Z$69,Results!J513,Results!$AA$4:$AA$69),Results!K513)</f>
        <v>0.46</v>
      </c>
    </row>
    <row r="514" spans="7:24" x14ac:dyDescent="0.45">
      <c r="G514" s="1" t="s">
        <v>58</v>
      </c>
      <c r="H514" s="1" t="s">
        <v>5</v>
      </c>
      <c r="I514" s="1">
        <v>5</v>
      </c>
      <c r="J514" s="1" t="s">
        <v>39</v>
      </c>
      <c r="K514" s="5">
        <v>4</v>
      </c>
      <c r="L514" s="5">
        <v>1</v>
      </c>
      <c r="M514" s="5">
        <v>6</v>
      </c>
      <c r="N514" s="1">
        <f>SUMIF(Distances!$B$4:$B$69,Results!J514,Distances!$M$4:$M$69)</f>
        <v>10</v>
      </c>
      <c r="O514" s="1">
        <f t="shared" si="90"/>
        <v>1</v>
      </c>
      <c r="P514" s="1">
        <f t="shared" si="91"/>
        <v>1</v>
      </c>
      <c r="Q514" s="1">
        <f t="shared" si="92"/>
        <v>1</v>
      </c>
      <c r="R514" s="1">
        <f t="shared" si="93"/>
        <v>1</v>
      </c>
      <c r="S514" s="8"/>
      <c r="T514" s="8"/>
      <c r="U514" s="8"/>
      <c r="V514" s="8"/>
      <c r="X514" s="1">
        <f>INDEX(Distances!$C$4:$L$69,SUMIF(Results!$Z$4:$Z$69,Results!J514,Results!$AA$4:$AA$69),Results!K514)</f>
        <v>0.33</v>
      </c>
    </row>
    <row r="515" spans="7:24" x14ac:dyDescent="0.45">
      <c r="G515" s="1" t="s">
        <v>58</v>
      </c>
      <c r="H515" s="1" t="s">
        <v>5</v>
      </c>
      <c r="I515" s="1">
        <v>6</v>
      </c>
      <c r="J515" s="1" t="s">
        <v>40</v>
      </c>
      <c r="K515" s="5">
        <v>2</v>
      </c>
      <c r="L515" s="5">
        <v>8</v>
      </c>
      <c r="M515" s="5">
        <v>5</v>
      </c>
      <c r="N515" s="1">
        <f>SUMIF(Distances!$B$4:$B$69,Results!J515,Distances!$M$4:$M$69)</f>
        <v>9</v>
      </c>
      <c r="O515" s="1">
        <f t="shared" si="90"/>
        <v>1</v>
      </c>
      <c r="P515" s="1">
        <f t="shared" si="91"/>
        <v>1</v>
      </c>
      <c r="Q515" s="1">
        <f t="shared" si="92"/>
        <v>1</v>
      </c>
      <c r="R515" s="1">
        <f t="shared" si="93"/>
        <v>1</v>
      </c>
      <c r="S515" s="8"/>
      <c r="T515" s="8"/>
      <c r="U515" s="8"/>
      <c r="V515" s="8"/>
      <c r="X515" s="1">
        <f>INDEX(Distances!$C$4:$L$69,SUMIF(Results!$Z$4:$Z$69,Results!J515,Results!$AA$4:$AA$69),Results!K515)</f>
        <v>0.38</v>
      </c>
    </row>
    <row r="516" spans="7:24" x14ac:dyDescent="0.45">
      <c r="G516" s="1" t="s">
        <v>58</v>
      </c>
      <c r="H516" s="1" t="s">
        <v>5</v>
      </c>
      <c r="I516" s="1">
        <v>7</v>
      </c>
      <c r="J516" s="1" t="s">
        <v>41</v>
      </c>
      <c r="K516" s="5">
        <v>7</v>
      </c>
      <c r="L516" s="5">
        <v>4</v>
      </c>
      <c r="M516" s="5">
        <v>1</v>
      </c>
      <c r="N516" s="1">
        <f>SUMIF(Distances!$B$4:$B$69,Results!J516,Distances!$M$4:$M$69)</f>
        <v>2</v>
      </c>
      <c r="O516" s="1">
        <f t="shared" si="90"/>
        <v>1</v>
      </c>
      <c r="P516" s="1">
        <f t="shared" si="91"/>
        <v>1</v>
      </c>
      <c r="Q516" s="1">
        <f t="shared" si="92"/>
        <v>1</v>
      </c>
      <c r="R516" s="1">
        <f t="shared" si="93"/>
        <v>1</v>
      </c>
      <c r="S516" s="8"/>
      <c r="T516" s="8"/>
      <c r="U516" s="8"/>
      <c r="V516" s="8"/>
      <c r="X516" s="1">
        <f>INDEX(Distances!$C$4:$L$69,SUMIF(Results!$Z$4:$Z$69,Results!J516,Results!$AA$4:$AA$69),Results!K516)</f>
        <v>0.09</v>
      </c>
    </row>
    <row r="517" spans="7:24" x14ac:dyDescent="0.45">
      <c r="G517" s="1" t="s">
        <v>58</v>
      </c>
      <c r="H517" s="1" t="s">
        <v>5</v>
      </c>
      <c r="I517" s="1">
        <v>8</v>
      </c>
      <c r="J517" s="1" t="s">
        <v>42</v>
      </c>
      <c r="K517" s="5">
        <v>3</v>
      </c>
      <c r="L517" s="5">
        <v>9</v>
      </c>
      <c r="M517" s="5">
        <v>10</v>
      </c>
      <c r="N517" s="1">
        <f>SUMIF(Distances!$B$4:$B$69,Results!J517,Distances!$M$4:$M$69)</f>
        <v>2</v>
      </c>
      <c r="O517" s="1">
        <f t="shared" ref="O517:O580" si="100">IF(K517&lt;&gt;N517,1,0)</f>
        <v>1</v>
      </c>
      <c r="P517" s="1">
        <f t="shared" ref="P517:P580" si="101">IF(L517&lt;&gt;N517,1,0)</f>
        <v>1</v>
      </c>
      <c r="Q517" s="1">
        <f t="shared" ref="Q517:Q580" si="102">IF(M517&lt;&gt;N517,1,0)</f>
        <v>1</v>
      </c>
      <c r="R517" s="1">
        <f t="shared" ref="R517:R580" si="103">IF(SUM(O517:Q517)=3,1,0)</f>
        <v>1</v>
      </c>
      <c r="S517" s="8"/>
      <c r="T517" s="8"/>
      <c r="U517" s="8"/>
      <c r="V517" s="8"/>
      <c r="X517" s="1">
        <f>INDEX(Distances!$C$4:$L$69,SUMIF(Results!$Z$4:$Z$69,Results!J517,Results!$AA$4:$AA$69),Results!K517)</f>
        <v>0.36</v>
      </c>
    </row>
    <row r="518" spans="7:24" x14ac:dyDescent="0.45">
      <c r="G518" s="1" t="s">
        <v>58</v>
      </c>
      <c r="H518" s="1" t="s">
        <v>5</v>
      </c>
      <c r="I518" s="1">
        <v>9</v>
      </c>
      <c r="J518" s="1" t="s">
        <v>43</v>
      </c>
      <c r="K518" s="5">
        <v>7</v>
      </c>
      <c r="L518" s="5">
        <v>2</v>
      </c>
      <c r="M518" s="5">
        <v>1</v>
      </c>
      <c r="N518" s="1">
        <f>SUMIF(Distances!$B$4:$B$69,Results!J518,Distances!$M$4:$M$69)</f>
        <v>5</v>
      </c>
      <c r="O518" s="1">
        <f t="shared" si="100"/>
        <v>1</v>
      </c>
      <c r="P518" s="1">
        <f t="shared" si="101"/>
        <v>1</v>
      </c>
      <c r="Q518" s="1">
        <f t="shared" si="102"/>
        <v>1</v>
      </c>
      <c r="R518" s="1">
        <f t="shared" si="103"/>
        <v>1</v>
      </c>
      <c r="S518" s="8"/>
      <c r="T518" s="8"/>
      <c r="U518" s="8"/>
      <c r="V518" s="8"/>
      <c r="X518" s="1">
        <f>INDEX(Distances!$C$4:$L$69,SUMIF(Results!$Z$4:$Z$69,Results!J518,Results!$AA$4:$AA$69),Results!K518)</f>
        <v>0.5</v>
      </c>
    </row>
    <row r="519" spans="7:24" x14ac:dyDescent="0.45">
      <c r="G519" s="1" t="s">
        <v>58</v>
      </c>
      <c r="H519" s="1" t="s">
        <v>5</v>
      </c>
      <c r="I519" s="1">
        <v>10</v>
      </c>
      <c r="J519" s="1" t="s">
        <v>44</v>
      </c>
      <c r="K519" s="5">
        <v>7</v>
      </c>
      <c r="L519" s="5">
        <v>3</v>
      </c>
      <c r="M519" s="5">
        <v>2</v>
      </c>
      <c r="N519" s="1">
        <f>SUMIF(Distances!$B$4:$B$69,Results!J519,Distances!$M$4:$M$69)</f>
        <v>10</v>
      </c>
      <c r="O519" s="1">
        <f t="shared" si="100"/>
        <v>1</v>
      </c>
      <c r="P519" s="1">
        <f t="shared" si="101"/>
        <v>1</v>
      </c>
      <c r="Q519" s="1">
        <f t="shared" si="102"/>
        <v>1</v>
      </c>
      <c r="R519" s="1">
        <f t="shared" si="103"/>
        <v>1</v>
      </c>
      <c r="S519" s="8"/>
      <c r="T519" s="8"/>
      <c r="U519" s="8"/>
      <c r="V519" s="8"/>
      <c r="X519" s="1">
        <f>INDEX(Distances!$C$4:$L$69,SUMIF(Results!$Z$4:$Z$69,Results!J519,Results!$AA$4:$AA$69),Results!K519)</f>
        <v>0.75</v>
      </c>
    </row>
    <row r="520" spans="7:24" x14ac:dyDescent="0.45">
      <c r="G520" s="1" t="s">
        <v>58</v>
      </c>
      <c r="H520" s="1" t="s">
        <v>5</v>
      </c>
      <c r="I520" s="1">
        <v>11</v>
      </c>
      <c r="J520" s="1" t="s">
        <v>45</v>
      </c>
      <c r="K520" s="5">
        <v>5</v>
      </c>
      <c r="L520" s="5">
        <v>2</v>
      </c>
      <c r="M520" s="5">
        <v>9</v>
      </c>
      <c r="N520" s="1">
        <f>SUMIF(Distances!$B$4:$B$69,Results!J520,Distances!$M$4:$M$69)</f>
        <v>10</v>
      </c>
      <c r="O520" s="1">
        <f t="shared" si="100"/>
        <v>1</v>
      </c>
      <c r="P520" s="1">
        <f t="shared" si="101"/>
        <v>1</v>
      </c>
      <c r="Q520" s="1">
        <f t="shared" si="102"/>
        <v>1</v>
      </c>
      <c r="R520" s="1">
        <f t="shared" si="103"/>
        <v>1</v>
      </c>
      <c r="S520" s="8"/>
      <c r="T520" s="8"/>
      <c r="U520" s="8"/>
      <c r="V520" s="8"/>
      <c r="X520" s="1">
        <f>INDEX(Distances!$C$4:$L$69,SUMIF(Results!$Z$4:$Z$69,Results!J520,Results!$AA$4:$AA$69),Results!K520)</f>
        <v>0.36</v>
      </c>
    </row>
    <row r="521" spans="7:24" x14ac:dyDescent="0.45">
      <c r="G521" s="1" t="s">
        <v>58</v>
      </c>
      <c r="H521" s="1" t="s">
        <v>5</v>
      </c>
      <c r="I521" s="1">
        <v>12</v>
      </c>
      <c r="J521" s="1" t="s">
        <v>46</v>
      </c>
      <c r="K521" s="5">
        <v>10</v>
      </c>
      <c r="L521" s="5">
        <v>1</v>
      </c>
      <c r="M521" s="5">
        <v>3</v>
      </c>
      <c r="N521" s="1">
        <f>SUMIF(Distances!$B$4:$B$69,Results!J521,Distances!$M$4:$M$69)</f>
        <v>5</v>
      </c>
      <c r="O521" s="1">
        <f t="shared" si="100"/>
        <v>1</v>
      </c>
      <c r="P521" s="1">
        <f t="shared" si="101"/>
        <v>1</v>
      </c>
      <c r="Q521" s="1">
        <f t="shared" si="102"/>
        <v>1</v>
      </c>
      <c r="R521" s="1">
        <f t="shared" si="103"/>
        <v>1</v>
      </c>
      <c r="S521" s="8"/>
      <c r="T521" s="8"/>
      <c r="U521" s="8"/>
      <c r="V521" s="8"/>
      <c r="X521" s="1">
        <f>INDEX(Distances!$C$4:$L$69,SUMIF(Results!$Z$4:$Z$69,Results!J521,Results!$AA$4:$AA$69),Results!K521)</f>
        <v>0.09</v>
      </c>
    </row>
    <row r="522" spans="7:24" x14ac:dyDescent="0.45">
      <c r="G522" s="1" t="s">
        <v>58</v>
      </c>
      <c r="H522" s="1" t="s">
        <v>5</v>
      </c>
      <c r="I522" s="1">
        <v>13</v>
      </c>
      <c r="J522" s="1" t="s">
        <v>47</v>
      </c>
      <c r="K522" s="5">
        <v>8</v>
      </c>
      <c r="L522" s="5">
        <v>10</v>
      </c>
      <c r="M522" s="5">
        <v>3</v>
      </c>
      <c r="N522" s="1">
        <f>SUMIF(Distances!$B$4:$B$69,Results!J522,Distances!$M$4:$M$69)</f>
        <v>2</v>
      </c>
      <c r="O522" s="1">
        <f t="shared" si="100"/>
        <v>1</v>
      </c>
      <c r="P522" s="1">
        <f t="shared" si="101"/>
        <v>1</v>
      </c>
      <c r="Q522" s="1">
        <f t="shared" si="102"/>
        <v>1</v>
      </c>
      <c r="R522" s="1">
        <f t="shared" si="103"/>
        <v>1</v>
      </c>
      <c r="S522" s="8"/>
      <c r="T522" s="8"/>
      <c r="U522" s="8"/>
      <c r="V522" s="8"/>
      <c r="X522" s="1">
        <f>INDEX(Distances!$C$4:$L$69,SUMIF(Results!$Z$4:$Z$69,Results!J522,Results!$AA$4:$AA$69),Results!K522)</f>
        <v>0.11</v>
      </c>
    </row>
    <row r="523" spans="7:24" x14ac:dyDescent="0.45">
      <c r="G523" s="1" t="s">
        <v>58</v>
      </c>
      <c r="H523" s="1" t="s">
        <v>5</v>
      </c>
      <c r="I523" s="1">
        <v>14</v>
      </c>
      <c r="J523" s="1" t="s">
        <v>48</v>
      </c>
      <c r="K523" s="5">
        <v>2</v>
      </c>
      <c r="L523" s="5">
        <v>3</v>
      </c>
      <c r="M523" s="5">
        <v>7</v>
      </c>
      <c r="N523" s="1">
        <f>SUMIF(Distances!$B$4:$B$69,Results!J523,Distances!$M$4:$M$69)</f>
        <v>8</v>
      </c>
      <c r="O523" s="1">
        <f t="shared" si="100"/>
        <v>1</v>
      </c>
      <c r="P523" s="1">
        <f t="shared" si="101"/>
        <v>1</v>
      </c>
      <c r="Q523" s="1">
        <f t="shared" si="102"/>
        <v>1</v>
      </c>
      <c r="R523" s="1">
        <f t="shared" si="103"/>
        <v>1</v>
      </c>
      <c r="S523" s="8"/>
      <c r="T523" s="8"/>
      <c r="U523" s="8"/>
      <c r="V523" s="8"/>
      <c r="X523" s="1">
        <f>INDEX(Distances!$C$4:$L$69,SUMIF(Results!$Z$4:$Z$69,Results!J523,Results!$AA$4:$AA$69),Results!K523)</f>
        <v>0.79</v>
      </c>
    </row>
    <row r="524" spans="7:24" x14ac:dyDescent="0.45">
      <c r="G524" s="1" t="s">
        <v>58</v>
      </c>
      <c r="H524" s="1" t="s">
        <v>5</v>
      </c>
      <c r="I524" s="1">
        <v>15</v>
      </c>
      <c r="J524" s="1" t="s">
        <v>49</v>
      </c>
      <c r="K524" s="5">
        <v>1</v>
      </c>
      <c r="L524" s="5">
        <v>10</v>
      </c>
      <c r="M524" s="5">
        <v>4</v>
      </c>
      <c r="N524" s="1">
        <f>SUMIF(Distances!$B$4:$B$69,Results!J524,Distances!$M$4:$M$69)</f>
        <v>7</v>
      </c>
      <c r="O524" s="1">
        <f t="shared" si="100"/>
        <v>1</v>
      </c>
      <c r="P524" s="1">
        <f t="shared" si="101"/>
        <v>1</v>
      </c>
      <c r="Q524" s="1">
        <f t="shared" si="102"/>
        <v>1</v>
      </c>
      <c r="R524" s="1">
        <f t="shared" si="103"/>
        <v>1</v>
      </c>
      <c r="S524" s="8"/>
      <c r="T524" s="8"/>
      <c r="U524" s="8"/>
      <c r="V524" s="8"/>
      <c r="X524" s="1">
        <f>INDEX(Distances!$C$4:$L$69,SUMIF(Results!$Z$4:$Z$69,Results!J524,Results!$AA$4:$AA$69),Results!K524)</f>
        <v>0.79</v>
      </c>
    </row>
    <row r="525" spans="7:24" x14ac:dyDescent="0.45">
      <c r="G525" s="1" t="s">
        <v>58</v>
      </c>
      <c r="H525" s="1" t="s">
        <v>5</v>
      </c>
      <c r="I525" s="1">
        <v>16</v>
      </c>
      <c r="J525" s="1" t="s">
        <v>50</v>
      </c>
      <c r="K525" s="5">
        <v>7</v>
      </c>
      <c r="L525" s="5">
        <v>6</v>
      </c>
      <c r="M525" s="5">
        <v>2</v>
      </c>
      <c r="N525" s="1">
        <f>SUMIF(Distances!$B$4:$B$69,Results!J525,Distances!$M$4:$M$69)</f>
        <v>3</v>
      </c>
      <c r="O525" s="1">
        <f t="shared" si="100"/>
        <v>1</v>
      </c>
      <c r="P525" s="1">
        <f t="shared" si="101"/>
        <v>1</v>
      </c>
      <c r="Q525" s="1">
        <f t="shared" si="102"/>
        <v>1</v>
      </c>
      <c r="R525" s="1">
        <f t="shared" si="103"/>
        <v>1</v>
      </c>
      <c r="S525" s="8"/>
      <c r="T525" s="8"/>
      <c r="U525" s="8"/>
      <c r="V525" s="8"/>
      <c r="X525" s="1">
        <f>INDEX(Distances!$C$4:$L$69,SUMIF(Results!$Z$4:$Z$69,Results!J525,Results!$AA$4:$AA$69),Results!K525)</f>
        <v>0.2</v>
      </c>
    </row>
    <row r="526" spans="7:24" x14ac:dyDescent="0.45">
      <c r="G526" s="1" t="s">
        <v>58</v>
      </c>
      <c r="H526" s="1" t="s">
        <v>5</v>
      </c>
      <c r="I526" s="1">
        <v>17</v>
      </c>
      <c r="J526" s="1" t="s">
        <v>51</v>
      </c>
      <c r="K526" s="5">
        <v>8</v>
      </c>
      <c r="L526" s="5">
        <v>1</v>
      </c>
      <c r="M526" s="5">
        <v>6</v>
      </c>
      <c r="N526" s="1">
        <f>SUMIF(Distances!$B$4:$B$69,Results!J526,Distances!$M$4:$M$69)</f>
        <v>6</v>
      </c>
      <c r="O526" s="1">
        <f t="shared" si="100"/>
        <v>1</v>
      </c>
      <c r="P526" s="1">
        <f t="shared" si="101"/>
        <v>1</v>
      </c>
      <c r="Q526" s="1">
        <f t="shared" si="102"/>
        <v>0</v>
      </c>
      <c r="R526" s="1">
        <f t="shared" si="103"/>
        <v>0</v>
      </c>
      <c r="S526" s="8"/>
      <c r="T526" s="8"/>
      <c r="U526" s="8"/>
      <c r="V526" s="8"/>
      <c r="X526" s="1">
        <f>INDEX(Distances!$C$4:$L$69,SUMIF(Results!$Z$4:$Z$69,Results!J526,Results!$AA$4:$AA$69),Results!K526)</f>
        <v>0.71</v>
      </c>
    </row>
    <row r="527" spans="7:24" x14ac:dyDescent="0.45">
      <c r="G527" s="1" t="s">
        <v>58</v>
      </c>
      <c r="H527" s="1" t="s">
        <v>5</v>
      </c>
      <c r="I527" s="1">
        <v>18</v>
      </c>
      <c r="J527" s="1" t="s">
        <v>52</v>
      </c>
      <c r="K527" s="5">
        <v>3</v>
      </c>
      <c r="L527" s="5">
        <v>5</v>
      </c>
      <c r="M527" s="5">
        <v>2</v>
      </c>
      <c r="N527" s="1">
        <f>SUMIF(Distances!$B$4:$B$69,Results!J527,Distances!$M$4:$M$69)</f>
        <v>1</v>
      </c>
      <c r="O527" s="1">
        <f t="shared" si="100"/>
        <v>1</v>
      </c>
      <c r="P527" s="1">
        <f t="shared" si="101"/>
        <v>1</v>
      </c>
      <c r="Q527" s="1">
        <f t="shared" si="102"/>
        <v>1</v>
      </c>
      <c r="R527" s="1">
        <f t="shared" si="103"/>
        <v>1</v>
      </c>
      <c r="S527" s="8"/>
      <c r="T527" s="8"/>
      <c r="U527" s="8"/>
      <c r="V527" s="8"/>
      <c r="X527" s="1">
        <f>INDEX(Distances!$C$4:$L$69,SUMIF(Results!$Z$4:$Z$69,Results!J527,Results!$AA$4:$AA$69),Results!K527)</f>
        <v>0.54</v>
      </c>
    </row>
    <row r="528" spans="7:24" x14ac:dyDescent="0.45">
      <c r="G528" s="1" t="s">
        <v>58</v>
      </c>
      <c r="H528" s="1" t="s">
        <v>5</v>
      </c>
      <c r="I528" s="1">
        <v>19</v>
      </c>
      <c r="J528" s="1" t="s">
        <v>53</v>
      </c>
      <c r="K528" s="5">
        <v>4</v>
      </c>
      <c r="L528" s="5">
        <v>10</v>
      </c>
      <c r="M528" s="5">
        <v>6</v>
      </c>
      <c r="N528" s="1">
        <f>SUMIF(Distances!$B$4:$B$69,Results!J528,Distances!$M$4:$M$69)</f>
        <v>2</v>
      </c>
      <c r="O528" s="1">
        <f t="shared" si="100"/>
        <v>1</v>
      </c>
      <c r="P528" s="1">
        <f t="shared" si="101"/>
        <v>1</v>
      </c>
      <c r="Q528" s="1">
        <f t="shared" si="102"/>
        <v>1</v>
      </c>
      <c r="R528" s="1">
        <f t="shared" si="103"/>
        <v>1</v>
      </c>
      <c r="S528" s="8"/>
      <c r="T528" s="8"/>
      <c r="U528" s="8"/>
      <c r="V528" s="8"/>
      <c r="X528" s="1">
        <f>INDEX(Distances!$C$4:$L$69,SUMIF(Results!$Z$4:$Z$69,Results!J528,Results!$AA$4:$AA$69),Results!K528)</f>
        <v>0.1</v>
      </c>
    </row>
    <row r="529" spans="7:24" x14ac:dyDescent="0.45">
      <c r="G529" s="1" t="s">
        <v>58</v>
      </c>
      <c r="H529" s="1" t="s">
        <v>5</v>
      </c>
      <c r="I529" s="1">
        <v>20</v>
      </c>
      <c r="J529" s="1" t="s">
        <v>54</v>
      </c>
      <c r="K529" s="5">
        <v>9</v>
      </c>
      <c r="L529" s="5">
        <v>7</v>
      </c>
      <c r="M529" s="5">
        <v>3</v>
      </c>
      <c r="N529" s="1">
        <f>SUMIF(Distances!$B$4:$B$69,Results!J529,Distances!$M$4:$M$69)</f>
        <v>9</v>
      </c>
      <c r="O529" s="1">
        <f t="shared" si="100"/>
        <v>0</v>
      </c>
      <c r="P529" s="1">
        <f t="shared" si="101"/>
        <v>1</v>
      </c>
      <c r="Q529" s="1">
        <f t="shared" si="102"/>
        <v>1</v>
      </c>
      <c r="R529" s="1">
        <f t="shared" si="103"/>
        <v>0</v>
      </c>
      <c r="S529" s="8"/>
      <c r="T529" s="8"/>
      <c r="U529" s="8"/>
      <c r="V529" s="8"/>
      <c r="X529" s="1">
        <f>INDEX(Distances!$C$4:$L$69,SUMIF(Results!$Z$4:$Z$69,Results!J529,Results!$AA$4:$AA$69),Results!K529)</f>
        <v>0</v>
      </c>
    </row>
    <row r="530" spans="7:24" x14ac:dyDescent="0.45">
      <c r="G530" s="1" t="s">
        <v>58</v>
      </c>
      <c r="H530" s="1" t="s">
        <v>5</v>
      </c>
      <c r="I530" s="1">
        <v>21</v>
      </c>
      <c r="J530" s="1" t="s">
        <v>55</v>
      </c>
      <c r="K530" s="5">
        <v>2</v>
      </c>
      <c r="L530" s="5">
        <v>1</v>
      </c>
      <c r="M530" s="5">
        <v>7</v>
      </c>
      <c r="N530" s="1">
        <f>SUMIF(Distances!$B$4:$B$69,Results!J530,Distances!$M$4:$M$69)</f>
        <v>10</v>
      </c>
      <c r="O530" s="1">
        <f t="shared" si="100"/>
        <v>1</v>
      </c>
      <c r="P530" s="1">
        <f t="shared" si="101"/>
        <v>1</v>
      </c>
      <c r="Q530" s="1">
        <f t="shared" si="102"/>
        <v>1</v>
      </c>
      <c r="R530" s="1">
        <f t="shared" si="103"/>
        <v>1</v>
      </c>
      <c r="S530" s="26" t="s">
        <v>80</v>
      </c>
      <c r="T530" s="26"/>
      <c r="U530" s="26"/>
      <c r="V530" s="26"/>
      <c r="X530" s="1">
        <f>INDEX(Distances!$C$4:$L$69,SUMIF(Results!$Z$4:$Z$69,Results!J530,Results!$AA$4:$AA$69),Results!K530)</f>
        <v>0.54</v>
      </c>
    </row>
    <row r="531" spans="7:24" x14ac:dyDescent="0.45">
      <c r="G531" s="1" t="s">
        <v>58</v>
      </c>
      <c r="H531" s="1" t="s">
        <v>5</v>
      </c>
      <c r="I531" s="1">
        <v>22</v>
      </c>
      <c r="J531" s="1" t="s">
        <v>56</v>
      </c>
      <c r="K531" s="5">
        <v>1</v>
      </c>
      <c r="L531" s="5">
        <v>4</v>
      </c>
      <c r="M531" s="5">
        <v>9</v>
      </c>
      <c r="N531" s="1">
        <f>SUMIF(Distances!$B$4:$B$69,Results!J531,Distances!$M$4:$M$69)</f>
        <v>7</v>
      </c>
      <c r="O531" s="1">
        <f t="shared" si="100"/>
        <v>1</v>
      </c>
      <c r="P531" s="1">
        <f t="shared" si="101"/>
        <v>1</v>
      </c>
      <c r="Q531" s="1">
        <f t="shared" si="102"/>
        <v>1</v>
      </c>
      <c r="R531" s="1">
        <f t="shared" si="103"/>
        <v>1</v>
      </c>
      <c r="S531" s="9">
        <f>AVERAGE(O510:O531)</f>
        <v>0.95454545454545459</v>
      </c>
      <c r="T531" s="9">
        <f>AVERAGE(P510:P531)</f>
        <v>1</v>
      </c>
      <c r="U531" s="9">
        <f t="shared" ref="U531" si="104">AVERAGE(Q510:Q531)</f>
        <v>0.95454545454545459</v>
      </c>
      <c r="V531" s="9">
        <f t="shared" ref="V531" si="105">AVERAGE(R510:R531)</f>
        <v>0.90909090909090906</v>
      </c>
      <c r="X531" s="1">
        <f>INDEX(Distances!$C$4:$L$69,SUMIF(Results!$Z$4:$Z$69,Results!J531,Results!$AA$4:$AA$69),Results!K531)</f>
        <v>0.79</v>
      </c>
    </row>
    <row r="532" spans="7:24" x14ac:dyDescent="0.45">
      <c r="G532" s="1" t="s">
        <v>59</v>
      </c>
      <c r="H532" s="1" t="s">
        <v>108</v>
      </c>
      <c r="I532" s="1">
        <v>1</v>
      </c>
      <c r="J532" s="1" t="s">
        <v>86</v>
      </c>
      <c r="K532" s="5">
        <v>8</v>
      </c>
      <c r="L532" s="5">
        <v>3</v>
      </c>
      <c r="M532" s="5">
        <v>4</v>
      </c>
      <c r="N532" s="1">
        <f>SUMIF(Distances!$B$4:$B$69,Results!J532,Distances!$M$4:$M$69)</f>
        <v>6</v>
      </c>
      <c r="O532" s="1">
        <f t="shared" si="100"/>
        <v>1</v>
      </c>
      <c r="P532" s="1">
        <f t="shared" si="101"/>
        <v>1</v>
      </c>
      <c r="Q532" s="1">
        <f t="shared" si="102"/>
        <v>1</v>
      </c>
      <c r="R532" s="1">
        <f t="shared" si="103"/>
        <v>1</v>
      </c>
      <c r="S532" s="8"/>
      <c r="T532" s="8"/>
      <c r="U532" s="8"/>
      <c r="V532" s="8"/>
      <c r="X532" s="1">
        <f>INDEX(Distances!$C$4:$L$69,SUMIF(Results!$Z$4:$Z$69,Results!J532,Results!$AA$4:$AA$69),Results!K532)</f>
        <v>0.27</v>
      </c>
    </row>
    <row r="533" spans="7:24" x14ac:dyDescent="0.45">
      <c r="G533" s="1" t="s">
        <v>59</v>
      </c>
      <c r="H533" s="1" t="s">
        <v>108</v>
      </c>
      <c r="I533" s="1">
        <v>2</v>
      </c>
      <c r="J533" s="1" t="s">
        <v>87</v>
      </c>
      <c r="K533" s="5">
        <v>3</v>
      </c>
      <c r="L533" s="5">
        <v>7</v>
      </c>
      <c r="M533" s="5">
        <v>2</v>
      </c>
      <c r="N533" s="1">
        <f>SUMIF(Distances!$B$4:$B$69,Results!J533,Distances!$M$4:$M$69)</f>
        <v>8</v>
      </c>
      <c r="O533" s="1">
        <f t="shared" si="100"/>
        <v>1</v>
      </c>
      <c r="P533" s="1">
        <f t="shared" si="101"/>
        <v>1</v>
      </c>
      <c r="Q533" s="1">
        <f t="shared" si="102"/>
        <v>1</v>
      </c>
      <c r="R533" s="1">
        <f t="shared" si="103"/>
        <v>1</v>
      </c>
      <c r="S533" s="8"/>
      <c r="T533" s="8"/>
      <c r="U533" s="8"/>
      <c r="V533" s="8"/>
      <c r="X533" s="1">
        <f>INDEX(Distances!$C$4:$L$69,SUMIF(Results!$Z$4:$Z$69,Results!J533,Results!$AA$4:$AA$69),Results!K533)</f>
        <v>0.5</v>
      </c>
    </row>
    <row r="534" spans="7:24" x14ac:dyDescent="0.45">
      <c r="G534" s="1" t="s">
        <v>59</v>
      </c>
      <c r="H534" s="1" t="s">
        <v>108</v>
      </c>
      <c r="I534" s="1">
        <v>3</v>
      </c>
      <c r="J534" s="1" t="s">
        <v>88</v>
      </c>
      <c r="K534" s="5">
        <v>4</v>
      </c>
      <c r="L534" s="5">
        <v>1</v>
      </c>
      <c r="M534" s="5">
        <v>8</v>
      </c>
      <c r="N534" s="1">
        <f>SUMIF(Distances!$B$4:$B$69,Results!J534,Distances!$M$4:$M$69)</f>
        <v>9</v>
      </c>
      <c r="O534" s="1">
        <f t="shared" si="100"/>
        <v>1</v>
      </c>
      <c r="P534" s="1">
        <f t="shared" si="101"/>
        <v>1</v>
      </c>
      <c r="Q534" s="1">
        <f t="shared" si="102"/>
        <v>1</v>
      </c>
      <c r="R534" s="1">
        <f t="shared" si="103"/>
        <v>1</v>
      </c>
      <c r="S534" s="8"/>
      <c r="T534" s="8"/>
      <c r="U534" s="8"/>
      <c r="V534" s="8"/>
      <c r="X534" s="1">
        <f>INDEX(Distances!$C$4:$L$69,SUMIF(Results!$Z$4:$Z$69,Results!J534,Results!$AA$4:$AA$69),Results!K534)</f>
        <v>0.18</v>
      </c>
    </row>
    <row r="535" spans="7:24" x14ac:dyDescent="0.45">
      <c r="G535" s="1" t="s">
        <v>59</v>
      </c>
      <c r="H535" s="1" t="s">
        <v>108</v>
      </c>
      <c r="I535" s="1">
        <v>4</v>
      </c>
      <c r="J535" s="1" t="s">
        <v>89</v>
      </c>
      <c r="K535" s="5">
        <v>3</v>
      </c>
      <c r="L535" s="5">
        <v>10</v>
      </c>
      <c r="M535" s="5">
        <v>2</v>
      </c>
      <c r="N535" s="1">
        <f>SUMIF(Distances!$B$4:$B$69,Results!J535,Distances!$M$4:$M$69)</f>
        <v>1</v>
      </c>
      <c r="O535" s="1">
        <f t="shared" si="100"/>
        <v>1</v>
      </c>
      <c r="P535" s="1">
        <f t="shared" si="101"/>
        <v>1</v>
      </c>
      <c r="Q535" s="1">
        <f t="shared" si="102"/>
        <v>1</v>
      </c>
      <c r="R535" s="1">
        <f t="shared" si="103"/>
        <v>1</v>
      </c>
      <c r="S535" s="8"/>
      <c r="T535" s="8"/>
      <c r="U535" s="8"/>
      <c r="V535" s="8"/>
      <c r="X535" s="1">
        <f>INDEX(Distances!$C$4:$L$69,SUMIF(Results!$Z$4:$Z$69,Results!J535,Results!$AA$4:$AA$69),Results!K535)</f>
        <v>0.69</v>
      </c>
    </row>
    <row r="536" spans="7:24" x14ac:dyDescent="0.45">
      <c r="G536" s="1" t="s">
        <v>59</v>
      </c>
      <c r="H536" s="1" t="s">
        <v>108</v>
      </c>
      <c r="I536" s="1">
        <v>5</v>
      </c>
      <c r="J536" s="1" t="s">
        <v>90</v>
      </c>
      <c r="K536" s="5">
        <v>9</v>
      </c>
      <c r="L536" s="5">
        <v>7</v>
      </c>
      <c r="M536" s="5">
        <v>5</v>
      </c>
      <c r="N536" s="1">
        <f>SUMIF(Distances!$B$4:$B$69,Results!J536,Distances!$M$4:$M$69)</f>
        <v>8</v>
      </c>
      <c r="O536" s="1">
        <f t="shared" si="100"/>
        <v>1</v>
      </c>
      <c r="P536" s="1">
        <f t="shared" si="101"/>
        <v>1</v>
      </c>
      <c r="Q536" s="1">
        <f t="shared" si="102"/>
        <v>1</v>
      </c>
      <c r="R536" s="1">
        <f t="shared" si="103"/>
        <v>1</v>
      </c>
      <c r="S536" s="8"/>
      <c r="T536" s="8"/>
      <c r="U536" s="8"/>
      <c r="V536" s="8"/>
      <c r="X536" s="1">
        <f>INDEX(Distances!$C$4:$L$69,SUMIF(Results!$Z$4:$Z$69,Results!J536,Results!$AA$4:$AA$69),Results!K536)</f>
        <v>0.79</v>
      </c>
    </row>
    <row r="537" spans="7:24" x14ac:dyDescent="0.45">
      <c r="G537" s="1" t="s">
        <v>59</v>
      </c>
      <c r="H537" s="1" t="s">
        <v>108</v>
      </c>
      <c r="I537" s="1">
        <v>6</v>
      </c>
      <c r="J537" s="1" t="s">
        <v>91</v>
      </c>
      <c r="K537" s="5">
        <v>2</v>
      </c>
      <c r="L537" s="5">
        <v>4</v>
      </c>
      <c r="M537" s="5">
        <v>10</v>
      </c>
      <c r="N537" s="1">
        <f>SUMIF(Distances!$B$4:$B$69,Results!J537,Distances!$M$4:$M$69)</f>
        <v>2</v>
      </c>
      <c r="O537" s="1">
        <f t="shared" si="100"/>
        <v>0</v>
      </c>
      <c r="P537" s="1">
        <f t="shared" si="101"/>
        <v>1</v>
      </c>
      <c r="Q537" s="1">
        <f t="shared" si="102"/>
        <v>1</v>
      </c>
      <c r="R537" s="1">
        <f t="shared" si="103"/>
        <v>0</v>
      </c>
      <c r="S537" s="8"/>
      <c r="T537" s="8"/>
      <c r="U537" s="8"/>
      <c r="V537" s="8"/>
      <c r="X537" s="1">
        <f>INDEX(Distances!$C$4:$L$69,SUMIF(Results!$Z$4:$Z$69,Results!J537,Results!$AA$4:$AA$69),Results!K537)</f>
        <v>0</v>
      </c>
    </row>
    <row r="538" spans="7:24" x14ac:dyDescent="0.45">
      <c r="G538" s="1" t="s">
        <v>59</v>
      </c>
      <c r="H538" s="1" t="s">
        <v>108</v>
      </c>
      <c r="I538" s="1">
        <v>7</v>
      </c>
      <c r="J538" s="1" t="s">
        <v>92</v>
      </c>
      <c r="K538" s="5">
        <v>3</v>
      </c>
      <c r="L538" s="5">
        <v>5</v>
      </c>
      <c r="M538" s="5">
        <v>9</v>
      </c>
      <c r="N538" s="1">
        <f>SUMIF(Distances!$B$4:$B$69,Results!J538,Distances!$M$4:$M$69)</f>
        <v>4</v>
      </c>
      <c r="O538" s="1">
        <f t="shared" si="100"/>
        <v>1</v>
      </c>
      <c r="P538" s="1">
        <f t="shared" si="101"/>
        <v>1</v>
      </c>
      <c r="Q538" s="1">
        <f t="shared" si="102"/>
        <v>1</v>
      </c>
      <c r="R538" s="1">
        <f t="shared" si="103"/>
        <v>1</v>
      </c>
      <c r="S538" s="8"/>
      <c r="T538" s="8"/>
      <c r="U538" s="8"/>
      <c r="V538" s="8"/>
      <c r="X538" s="1">
        <f>INDEX(Distances!$C$4:$L$69,SUMIF(Results!$Z$4:$Z$69,Results!J538,Results!$AA$4:$AA$69),Results!K538)</f>
        <v>0.31</v>
      </c>
    </row>
    <row r="539" spans="7:24" x14ac:dyDescent="0.45">
      <c r="G539" s="1" t="s">
        <v>59</v>
      </c>
      <c r="H539" s="1" t="s">
        <v>108</v>
      </c>
      <c r="I539" s="1">
        <v>8</v>
      </c>
      <c r="J539" s="1" t="s">
        <v>93</v>
      </c>
      <c r="K539" s="5">
        <v>7</v>
      </c>
      <c r="L539" s="5">
        <v>4</v>
      </c>
      <c r="M539" s="5">
        <v>2</v>
      </c>
      <c r="N539" s="1">
        <f>SUMIF(Distances!$B$4:$B$69,Results!J539,Distances!$M$4:$M$69)</f>
        <v>4</v>
      </c>
      <c r="O539" s="1">
        <f t="shared" si="100"/>
        <v>1</v>
      </c>
      <c r="P539" s="1">
        <f t="shared" si="101"/>
        <v>0</v>
      </c>
      <c r="Q539" s="1">
        <f t="shared" si="102"/>
        <v>1</v>
      </c>
      <c r="R539" s="1">
        <f t="shared" si="103"/>
        <v>0</v>
      </c>
      <c r="S539" s="8"/>
      <c r="T539" s="8"/>
      <c r="U539" s="8"/>
      <c r="V539" s="8"/>
      <c r="X539" s="1">
        <f>INDEX(Distances!$C$4:$L$69,SUMIF(Results!$Z$4:$Z$69,Results!J539,Results!$AA$4:$AA$69),Results!K539)</f>
        <v>0.76</v>
      </c>
    </row>
    <row r="540" spans="7:24" x14ac:dyDescent="0.45">
      <c r="G540" s="1" t="s">
        <v>59</v>
      </c>
      <c r="H540" s="1" t="s">
        <v>108</v>
      </c>
      <c r="I540" s="1">
        <v>9</v>
      </c>
      <c r="J540" s="1" t="s">
        <v>94</v>
      </c>
      <c r="K540" s="5">
        <v>9</v>
      </c>
      <c r="L540" s="5">
        <v>10</v>
      </c>
      <c r="M540" s="5">
        <v>3</v>
      </c>
      <c r="N540" s="1">
        <f>SUMIF(Distances!$B$4:$B$69,Results!J540,Distances!$M$4:$M$69)</f>
        <v>9</v>
      </c>
      <c r="O540" s="1">
        <f t="shared" si="100"/>
        <v>0</v>
      </c>
      <c r="P540" s="1">
        <f t="shared" si="101"/>
        <v>1</v>
      </c>
      <c r="Q540" s="1">
        <f t="shared" si="102"/>
        <v>1</v>
      </c>
      <c r="R540" s="1">
        <f t="shared" si="103"/>
        <v>0</v>
      </c>
      <c r="S540" s="8"/>
      <c r="T540" s="8"/>
      <c r="U540" s="8"/>
      <c r="V540" s="8"/>
      <c r="X540" s="1">
        <f>INDEX(Distances!$C$4:$L$69,SUMIF(Results!$Z$4:$Z$69,Results!J540,Results!$AA$4:$AA$69),Results!K540)</f>
        <v>0</v>
      </c>
    </row>
    <row r="541" spans="7:24" x14ac:dyDescent="0.45">
      <c r="G541" s="1" t="s">
        <v>59</v>
      </c>
      <c r="H541" s="1" t="s">
        <v>108</v>
      </c>
      <c r="I541" s="1">
        <v>10</v>
      </c>
      <c r="J541" s="1" t="s">
        <v>95</v>
      </c>
      <c r="K541" s="5">
        <v>6</v>
      </c>
      <c r="L541" s="5">
        <v>1</v>
      </c>
      <c r="M541" s="5">
        <v>9</v>
      </c>
      <c r="N541" s="1">
        <f>SUMIF(Distances!$B$4:$B$69,Results!J541,Distances!$M$4:$M$69)</f>
        <v>7</v>
      </c>
      <c r="O541" s="1">
        <f t="shared" si="100"/>
        <v>1</v>
      </c>
      <c r="P541" s="1">
        <f t="shared" si="101"/>
        <v>1</v>
      </c>
      <c r="Q541" s="1">
        <f t="shared" si="102"/>
        <v>1</v>
      </c>
      <c r="R541" s="1">
        <f t="shared" si="103"/>
        <v>1</v>
      </c>
      <c r="S541" s="8"/>
      <c r="T541" s="8"/>
      <c r="U541" s="8"/>
      <c r="V541" s="8"/>
      <c r="X541" s="1">
        <f>INDEX(Distances!$C$4:$L$69,SUMIF(Results!$Z$4:$Z$69,Results!J541,Results!$AA$4:$AA$69),Results!K541)</f>
        <v>0.36</v>
      </c>
    </row>
    <row r="542" spans="7:24" x14ac:dyDescent="0.45">
      <c r="G542" s="1" t="s">
        <v>59</v>
      </c>
      <c r="H542" s="1" t="s">
        <v>108</v>
      </c>
      <c r="I542" s="1">
        <v>11</v>
      </c>
      <c r="J542" s="1" t="s">
        <v>96</v>
      </c>
      <c r="K542" s="5">
        <v>3</v>
      </c>
      <c r="L542" s="5">
        <v>5</v>
      </c>
      <c r="M542" s="5">
        <v>4</v>
      </c>
      <c r="N542" s="1">
        <f>SUMIF(Distances!$B$4:$B$69,Results!J542,Distances!$M$4:$M$69)</f>
        <v>2</v>
      </c>
      <c r="O542" s="1">
        <f t="shared" si="100"/>
        <v>1</v>
      </c>
      <c r="P542" s="1">
        <f t="shared" si="101"/>
        <v>1</v>
      </c>
      <c r="Q542" s="1">
        <f t="shared" si="102"/>
        <v>1</v>
      </c>
      <c r="R542" s="1">
        <f t="shared" si="103"/>
        <v>1</v>
      </c>
      <c r="S542" s="8"/>
      <c r="T542" s="8"/>
      <c r="U542" s="8"/>
      <c r="V542" s="8"/>
      <c r="X542" s="1">
        <f>INDEX(Distances!$C$4:$L$69,SUMIF(Results!$Z$4:$Z$69,Results!J542,Results!$AA$4:$AA$69),Results!K542)</f>
        <v>0.25</v>
      </c>
    </row>
    <row r="543" spans="7:24" x14ac:dyDescent="0.45">
      <c r="G543" s="1" t="s">
        <v>59</v>
      </c>
      <c r="H543" s="1" t="s">
        <v>108</v>
      </c>
      <c r="I543" s="1">
        <v>12</v>
      </c>
      <c r="J543" s="1" t="s">
        <v>97</v>
      </c>
      <c r="K543" s="5">
        <v>2</v>
      </c>
      <c r="L543" s="5">
        <v>4</v>
      </c>
      <c r="M543" s="5">
        <v>5</v>
      </c>
      <c r="N543" s="1">
        <f>SUMIF(Distances!$B$4:$B$69,Results!J543,Distances!$M$4:$M$69)</f>
        <v>10</v>
      </c>
      <c r="O543" s="1">
        <f t="shared" si="100"/>
        <v>1</v>
      </c>
      <c r="P543" s="1">
        <f t="shared" si="101"/>
        <v>1</v>
      </c>
      <c r="Q543" s="1">
        <f t="shared" si="102"/>
        <v>1</v>
      </c>
      <c r="R543" s="1">
        <f t="shared" si="103"/>
        <v>1</v>
      </c>
      <c r="S543" s="8"/>
      <c r="T543" s="8"/>
      <c r="U543" s="8"/>
      <c r="V543" s="8"/>
      <c r="X543" s="1">
        <f>INDEX(Distances!$C$4:$L$69,SUMIF(Results!$Z$4:$Z$69,Results!J543,Results!$AA$4:$AA$69),Results!K543)</f>
        <v>0.5</v>
      </c>
    </row>
    <row r="544" spans="7:24" x14ac:dyDescent="0.45">
      <c r="G544" s="1" t="s">
        <v>59</v>
      </c>
      <c r="H544" s="1" t="s">
        <v>108</v>
      </c>
      <c r="I544" s="1">
        <v>13</v>
      </c>
      <c r="J544" s="1" t="s">
        <v>98</v>
      </c>
      <c r="K544" s="5">
        <v>2</v>
      </c>
      <c r="L544" s="5">
        <v>5</v>
      </c>
      <c r="M544" s="5">
        <v>4</v>
      </c>
      <c r="N544" s="1">
        <f>SUMIF(Distances!$B$4:$B$69,Results!J544,Distances!$M$4:$M$69)</f>
        <v>2</v>
      </c>
      <c r="O544" s="1">
        <f t="shared" si="100"/>
        <v>0</v>
      </c>
      <c r="P544" s="1">
        <f t="shared" si="101"/>
        <v>1</v>
      </c>
      <c r="Q544" s="1">
        <f t="shared" si="102"/>
        <v>1</v>
      </c>
      <c r="R544" s="1">
        <f t="shared" si="103"/>
        <v>0</v>
      </c>
      <c r="S544" s="8"/>
      <c r="T544" s="8"/>
      <c r="U544" s="8"/>
      <c r="V544" s="8"/>
      <c r="X544" s="1">
        <f>INDEX(Distances!$C$4:$L$69,SUMIF(Results!$Z$4:$Z$69,Results!J544,Results!$AA$4:$AA$69),Results!K544)</f>
        <v>0</v>
      </c>
    </row>
    <row r="545" spans="7:24" x14ac:dyDescent="0.45">
      <c r="G545" s="1" t="s">
        <v>59</v>
      </c>
      <c r="H545" s="1" t="s">
        <v>108</v>
      </c>
      <c r="I545" s="1">
        <v>14</v>
      </c>
      <c r="J545" s="1" t="s">
        <v>99</v>
      </c>
      <c r="K545" s="5">
        <v>1</v>
      </c>
      <c r="L545" s="5">
        <v>2</v>
      </c>
      <c r="M545" s="5">
        <v>3</v>
      </c>
      <c r="N545" s="1">
        <f>SUMIF(Distances!$B$4:$B$69,Results!J545,Distances!$M$4:$M$69)</f>
        <v>9</v>
      </c>
      <c r="O545" s="1">
        <f t="shared" si="100"/>
        <v>1</v>
      </c>
      <c r="P545" s="1">
        <f t="shared" si="101"/>
        <v>1</v>
      </c>
      <c r="Q545" s="1">
        <f t="shared" si="102"/>
        <v>1</v>
      </c>
      <c r="R545" s="1">
        <f t="shared" si="103"/>
        <v>1</v>
      </c>
      <c r="S545" s="8"/>
      <c r="T545" s="8"/>
      <c r="U545" s="8"/>
      <c r="V545" s="8"/>
      <c r="X545" s="1">
        <f>INDEX(Distances!$C$4:$L$69,SUMIF(Results!$Z$4:$Z$69,Results!J545,Results!$AA$4:$AA$69),Results!K545)</f>
        <v>0.31</v>
      </c>
    </row>
    <row r="546" spans="7:24" x14ac:dyDescent="0.45">
      <c r="G546" s="1" t="s">
        <v>59</v>
      </c>
      <c r="H546" s="1" t="s">
        <v>108</v>
      </c>
      <c r="I546" s="1">
        <v>15</v>
      </c>
      <c r="J546" s="1" t="s">
        <v>100</v>
      </c>
      <c r="K546" s="5">
        <v>4</v>
      </c>
      <c r="L546" s="5">
        <v>7</v>
      </c>
      <c r="M546" s="5">
        <v>3</v>
      </c>
      <c r="N546" s="1">
        <f>SUMIF(Distances!$B$4:$B$69,Results!J546,Distances!$M$4:$M$69)</f>
        <v>2</v>
      </c>
      <c r="O546" s="1">
        <f t="shared" si="100"/>
        <v>1</v>
      </c>
      <c r="P546" s="1">
        <f t="shared" si="101"/>
        <v>1</v>
      </c>
      <c r="Q546" s="1">
        <f t="shared" si="102"/>
        <v>1</v>
      </c>
      <c r="R546" s="1">
        <f t="shared" si="103"/>
        <v>1</v>
      </c>
      <c r="S546" s="8"/>
      <c r="T546" s="8"/>
      <c r="U546" s="8"/>
      <c r="V546" s="8"/>
      <c r="X546" s="1">
        <f>INDEX(Distances!$C$4:$L$69,SUMIF(Results!$Z$4:$Z$69,Results!J546,Results!$AA$4:$AA$69),Results!K546)</f>
        <v>0.54</v>
      </c>
    </row>
    <row r="547" spans="7:24" x14ac:dyDescent="0.45">
      <c r="G547" s="1" t="s">
        <v>59</v>
      </c>
      <c r="H547" s="1" t="s">
        <v>108</v>
      </c>
      <c r="I547" s="1">
        <v>16</v>
      </c>
      <c r="J547" s="1" t="s">
        <v>101</v>
      </c>
      <c r="K547" s="5">
        <v>9</v>
      </c>
      <c r="L547" s="5">
        <v>4</v>
      </c>
      <c r="M547" s="5">
        <v>3</v>
      </c>
      <c r="N547" s="1">
        <f>SUMIF(Distances!$B$4:$B$69,Results!J547,Distances!$M$4:$M$69)</f>
        <v>6</v>
      </c>
      <c r="O547" s="1">
        <f t="shared" si="100"/>
        <v>1</v>
      </c>
      <c r="P547" s="1">
        <f t="shared" si="101"/>
        <v>1</v>
      </c>
      <c r="Q547" s="1">
        <f t="shared" si="102"/>
        <v>1</v>
      </c>
      <c r="R547" s="1">
        <f t="shared" si="103"/>
        <v>1</v>
      </c>
      <c r="S547" s="8"/>
      <c r="T547" s="8"/>
      <c r="U547" s="8"/>
      <c r="V547" s="8"/>
      <c r="X547" s="1">
        <f>INDEX(Distances!$C$4:$L$69,SUMIF(Results!$Z$4:$Z$69,Results!J547,Results!$AA$4:$AA$69),Results!K547)</f>
        <v>0.5</v>
      </c>
    </row>
    <row r="548" spans="7:24" x14ac:dyDescent="0.45">
      <c r="G548" s="1" t="s">
        <v>59</v>
      </c>
      <c r="H548" s="1" t="s">
        <v>108</v>
      </c>
      <c r="I548" s="1">
        <v>17</v>
      </c>
      <c r="J548" s="1" t="s">
        <v>102</v>
      </c>
      <c r="K548" s="5">
        <v>2</v>
      </c>
      <c r="L548" s="5">
        <v>4</v>
      </c>
      <c r="M548" s="5">
        <v>1</v>
      </c>
      <c r="N548" s="1">
        <f>SUMIF(Distances!$B$4:$B$69,Results!J548,Distances!$M$4:$M$69)</f>
        <v>6</v>
      </c>
      <c r="O548" s="1">
        <f t="shared" si="100"/>
        <v>1</v>
      </c>
      <c r="P548" s="1">
        <f t="shared" si="101"/>
        <v>1</v>
      </c>
      <c r="Q548" s="1">
        <f t="shared" si="102"/>
        <v>1</v>
      </c>
      <c r="R548" s="1">
        <f t="shared" si="103"/>
        <v>1</v>
      </c>
      <c r="S548" s="8"/>
      <c r="T548" s="8"/>
      <c r="U548" s="8"/>
      <c r="V548" s="8"/>
      <c r="X548" s="1">
        <f>INDEX(Distances!$C$4:$L$69,SUMIF(Results!$Z$4:$Z$69,Results!J548,Results!$AA$4:$AA$69),Results!K548)</f>
        <v>0.71</v>
      </c>
    </row>
    <row r="549" spans="7:24" x14ac:dyDescent="0.45">
      <c r="G549" s="1" t="s">
        <v>59</v>
      </c>
      <c r="H549" s="1" t="s">
        <v>108</v>
      </c>
      <c r="I549" s="1">
        <v>18</v>
      </c>
      <c r="J549" s="1" t="s">
        <v>103</v>
      </c>
      <c r="K549" s="5">
        <v>1</v>
      </c>
      <c r="L549" s="5">
        <v>4</v>
      </c>
      <c r="M549" s="5">
        <v>3</v>
      </c>
      <c r="N549" s="1">
        <f>SUMIF(Distances!$B$4:$B$69,Results!J549,Distances!$M$4:$M$69)</f>
        <v>6</v>
      </c>
      <c r="O549" s="1">
        <f t="shared" si="100"/>
        <v>1</v>
      </c>
      <c r="P549" s="1">
        <f t="shared" si="101"/>
        <v>1</v>
      </c>
      <c r="Q549" s="1">
        <f t="shared" si="102"/>
        <v>1</v>
      </c>
      <c r="R549" s="1">
        <f t="shared" si="103"/>
        <v>1</v>
      </c>
      <c r="S549" s="8"/>
      <c r="T549" s="8"/>
      <c r="U549" s="8"/>
      <c r="V549" s="8"/>
      <c r="X549" s="1">
        <f>INDEX(Distances!$C$4:$L$69,SUMIF(Results!$Z$4:$Z$69,Results!J549,Results!$AA$4:$AA$69),Results!K549)</f>
        <v>0.25</v>
      </c>
    </row>
    <row r="550" spans="7:24" x14ac:dyDescent="0.45">
      <c r="G550" s="1" t="s">
        <v>59</v>
      </c>
      <c r="H550" s="1" t="s">
        <v>108</v>
      </c>
      <c r="I550" s="1">
        <v>19</v>
      </c>
      <c r="J550" s="1" t="s">
        <v>104</v>
      </c>
      <c r="K550" s="5">
        <v>8</v>
      </c>
      <c r="L550" s="5">
        <v>3</v>
      </c>
      <c r="M550" s="5">
        <v>2</v>
      </c>
      <c r="N550" s="1">
        <f>SUMIF(Distances!$B$4:$B$69,Results!J550,Distances!$M$4:$M$69)</f>
        <v>7</v>
      </c>
      <c r="O550" s="1">
        <f t="shared" si="100"/>
        <v>1</v>
      </c>
      <c r="P550" s="1">
        <f t="shared" si="101"/>
        <v>1</v>
      </c>
      <c r="Q550" s="1">
        <f t="shared" si="102"/>
        <v>1</v>
      </c>
      <c r="R550" s="1">
        <f t="shared" si="103"/>
        <v>1</v>
      </c>
      <c r="S550" s="8"/>
      <c r="T550" s="8"/>
      <c r="U550" s="8"/>
      <c r="V550" s="8"/>
      <c r="X550" s="1">
        <f>INDEX(Distances!$C$4:$L$69,SUMIF(Results!$Z$4:$Z$69,Results!J550,Results!$AA$4:$AA$69),Results!K550)</f>
        <v>0.79</v>
      </c>
    </row>
    <row r="551" spans="7:24" x14ac:dyDescent="0.45">
      <c r="G551" s="1" t="s">
        <v>59</v>
      </c>
      <c r="H551" s="1" t="s">
        <v>108</v>
      </c>
      <c r="I551" s="1">
        <v>20</v>
      </c>
      <c r="J551" s="1" t="s">
        <v>105</v>
      </c>
      <c r="K551" s="5">
        <v>6</v>
      </c>
      <c r="L551" s="5">
        <v>4</v>
      </c>
      <c r="M551" s="5">
        <v>8</v>
      </c>
      <c r="N551" s="1">
        <f>SUMIF(Distances!$B$4:$B$69,Results!J551,Distances!$M$4:$M$69)</f>
        <v>10</v>
      </c>
      <c r="O551" s="1">
        <f t="shared" si="100"/>
        <v>1</v>
      </c>
      <c r="P551" s="1">
        <f t="shared" si="101"/>
        <v>1</v>
      </c>
      <c r="Q551" s="1">
        <f t="shared" si="102"/>
        <v>1</v>
      </c>
      <c r="R551" s="1">
        <f t="shared" si="103"/>
        <v>1</v>
      </c>
      <c r="S551" s="8"/>
      <c r="T551" s="8"/>
      <c r="U551" s="8"/>
      <c r="V551" s="8"/>
      <c r="X551" s="1">
        <f>INDEX(Distances!$C$4:$L$69,SUMIF(Results!$Z$4:$Z$69,Results!J551,Results!$AA$4:$AA$69),Results!K551)</f>
        <v>0.18</v>
      </c>
    </row>
    <row r="552" spans="7:24" x14ac:dyDescent="0.45">
      <c r="G552" s="1" t="s">
        <v>59</v>
      </c>
      <c r="H552" s="1" t="s">
        <v>108</v>
      </c>
      <c r="I552" s="1">
        <v>21</v>
      </c>
      <c r="J552" s="1" t="s">
        <v>106</v>
      </c>
      <c r="K552" s="5">
        <v>3</v>
      </c>
      <c r="L552" s="5">
        <v>2</v>
      </c>
      <c r="M552" s="5">
        <v>1</v>
      </c>
      <c r="N552" s="1">
        <f>SUMIF(Distances!$B$4:$B$69,Results!J552,Distances!$M$4:$M$69)</f>
        <v>8</v>
      </c>
      <c r="O552" s="1">
        <f t="shared" si="100"/>
        <v>1</v>
      </c>
      <c r="P552" s="1">
        <f t="shared" si="101"/>
        <v>1</v>
      </c>
      <c r="Q552" s="1">
        <f t="shared" si="102"/>
        <v>1</v>
      </c>
      <c r="R552" s="1">
        <f t="shared" si="103"/>
        <v>1</v>
      </c>
      <c r="S552" s="26" t="s">
        <v>80</v>
      </c>
      <c r="T552" s="26"/>
      <c r="U552" s="26"/>
      <c r="V552" s="26"/>
      <c r="X552" s="1">
        <f>INDEX(Distances!$C$4:$L$69,SUMIF(Results!$Z$4:$Z$69,Results!J552,Results!$AA$4:$AA$69),Results!K552)</f>
        <v>0.46</v>
      </c>
    </row>
    <row r="553" spans="7:24" x14ac:dyDescent="0.45">
      <c r="G553" s="1" t="s">
        <v>59</v>
      </c>
      <c r="H553" s="1" t="s">
        <v>108</v>
      </c>
      <c r="I553" s="1">
        <v>22</v>
      </c>
      <c r="J553" s="1" t="s">
        <v>107</v>
      </c>
      <c r="K553" s="5">
        <v>4</v>
      </c>
      <c r="L553" s="5">
        <v>2</v>
      </c>
      <c r="M553" s="5">
        <v>9</v>
      </c>
      <c r="N553" s="1">
        <f>SUMIF(Distances!$B$4:$B$69,Results!J553,Distances!$M$4:$M$69)</f>
        <v>1</v>
      </c>
      <c r="O553" s="1">
        <f t="shared" si="100"/>
        <v>1</v>
      </c>
      <c r="P553" s="1">
        <f t="shared" si="101"/>
        <v>1</v>
      </c>
      <c r="Q553" s="1">
        <f t="shared" si="102"/>
        <v>1</v>
      </c>
      <c r="R553" s="1">
        <f t="shared" si="103"/>
        <v>1</v>
      </c>
      <c r="S553" s="9">
        <f>AVERAGE(O532:O553)</f>
        <v>0.86363636363636365</v>
      </c>
      <c r="T553" s="9">
        <f>AVERAGE(P532:P553)</f>
        <v>0.95454545454545459</v>
      </c>
      <c r="U553" s="9">
        <f t="shared" ref="U553" si="106">AVERAGE(Q532:Q553)</f>
        <v>1</v>
      </c>
      <c r="V553" s="9">
        <f t="shared" ref="V553" si="107">AVERAGE(R532:R553)</f>
        <v>0.81818181818181823</v>
      </c>
      <c r="X553" s="1">
        <f>INDEX(Distances!$C$4:$L$69,SUMIF(Results!$Z$4:$Z$69,Results!J553,Results!$AA$4:$AA$69),Results!K553)</f>
        <v>0.82</v>
      </c>
    </row>
    <row r="554" spans="7:24" x14ac:dyDescent="0.45">
      <c r="G554" s="1" t="s">
        <v>59</v>
      </c>
      <c r="H554" s="1" t="s">
        <v>3</v>
      </c>
      <c r="I554" s="1">
        <v>1</v>
      </c>
      <c r="J554" s="1" t="s">
        <v>13</v>
      </c>
      <c r="K554" s="5">
        <v>2</v>
      </c>
      <c r="L554" s="5">
        <v>4</v>
      </c>
      <c r="M554" s="5">
        <v>1</v>
      </c>
      <c r="N554" s="1">
        <f>SUMIF(Distances!$B$4:$B$69,Results!J554,Distances!$M$4:$M$69)</f>
        <v>10</v>
      </c>
      <c r="O554" s="1">
        <f t="shared" si="100"/>
        <v>1</v>
      </c>
      <c r="P554" s="1">
        <f t="shared" si="101"/>
        <v>1</v>
      </c>
      <c r="Q554" s="1">
        <f t="shared" si="102"/>
        <v>1</v>
      </c>
      <c r="R554" s="1">
        <f t="shared" si="103"/>
        <v>1</v>
      </c>
      <c r="S554" s="8"/>
      <c r="T554" s="8"/>
      <c r="U554" s="8"/>
      <c r="V554" s="8"/>
      <c r="X554" s="1">
        <f>INDEX(Distances!$C$4:$L$69,SUMIF(Results!$Z$4:$Z$69,Results!J554,Results!$AA$4:$AA$69),Results!K554)</f>
        <v>0.67</v>
      </c>
    </row>
    <row r="555" spans="7:24" x14ac:dyDescent="0.45">
      <c r="G555" s="1" t="s">
        <v>59</v>
      </c>
      <c r="H555" s="1" t="s">
        <v>3</v>
      </c>
      <c r="I555" s="1">
        <v>2</v>
      </c>
      <c r="J555" s="1" t="s">
        <v>14</v>
      </c>
      <c r="K555" s="5">
        <v>3</v>
      </c>
      <c r="L555" s="5">
        <v>5</v>
      </c>
      <c r="M555" s="5">
        <v>10</v>
      </c>
      <c r="N555" s="1">
        <f>SUMIF(Distances!$B$4:$B$69,Results!J555,Distances!$M$4:$M$69)</f>
        <v>6</v>
      </c>
      <c r="O555" s="1">
        <f t="shared" si="100"/>
        <v>1</v>
      </c>
      <c r="P555" s="1">
        <f t="shared" si="101"/>
        <v>1</v>
      </c>
      <c r="Q555" s="1">
        <f t="shared" si="102"/>
        <v>1</v>
      </c>
      <c r="R555" s="1">
        <f t="shared" si="103"/>
        <v>1</v>
      </c>
      <c r="S555" s="8"/>
      <c r="T555" s="8"/>
      <c r="U555" s="8"/>
      <c r="V555" s="8"/>
      <c r="X555" s="1">
        <f>INDEX(Distances!$C$4:$L$69,SUMIF(Results!$Z$4:$Z$69,Results!J555,Results!$AA$4:$AA$69),Results!K555)</f>
        <v>0.57999999999999996</v>
      </c>
    </row>
    <row r="556" spans="7:24" x14ac:dyDescent="0.45">
      <c r="G556" s="1" t="s">
        <v>59</v>
      </c>
      <c r="H556" s="1" t="s">
        <v>3</v>
      </c>
      <c r="I556" s="1">
        <v>3</v>
      </c>
      <c r="J556" s="1" t="s">
        <v>15</v>
      </c>
      <c r="K556" s="5">
        <v>9</v>
      </c>
      <c r="L556" s="5">
        <v>4</v>
      </c>
      <c r="M556" s="5">
        <v>1</v>
      </c>
      <c r="N556" s="1">
        <f>SUMIF(Distances!$B$4:$B$69,Results!J556,Distances!$M$4:$M$69)</f>
        <v>7</v>
      </c>
      <c r="O556" s="1">
        <f t="shared" si="100"/>
        <v>1</v>
      </c>
      <c r="P556" s="1">
        <f t="shared" si="101"/>
        <v>1</v>
      </c>
      <c r="Q556" s="1">
        <f t="shared" si="102"/>
        <v>1</v>
      </c>
      <c r="R556" s="1">
        <f t="shared" si="103"/>
        <v>1</v>
      </c>
      <c r="S556" s="8"/>
      <c r="T556" s="8"/>
      <c r="U556" s="8"/>
      <c r="V556" s="8"/>
      <c r="X556" s="1">
        <f>INDEX(Distances!$C$4:$L$69,SUMIF(Results!$Z$4:$Z$69,Results!J556,Results!$AA$4:$AA$69),Results!K556)</f>
        <v>0.5</v>
      </c>
    </row>
    <row r="557" spans="7:24" x14ac:dyDescent="0.45">
      <c r="G557" s="1" t="s">
        <v>59</v>
      </c>
      <c r="H557" s="1" t="s">
        <v>3</v>
      </c>
      <c r="I557" s="1">
        <v>4</v>
      </c>
      <c r="J557" s="1" t="s">
        <v>16</v>
      </c>
      <c r="K557" s="5">
        <v>2</v>
      </c>
      <c r="L557" s="5">
        <v>10</v>
      </c>
      <c r="M557" s="5">
        <v>1</v>
      </c>
      <c r="N557" s="1">
        <f>SUMIF(Distances!$B$4:$B$69,Results!J557,Distances!$M$4:$M$69)</f>
        <v>5</v>
      </c>
      <c r="O557" s="1">
        <f t="shared" si="100"/>
        <v>1</v>
      </c>
      <c r="P557" s="1">
        <f t="shared" si="101"/>
        <v>1</v>
      </c>
      <c r="Q557" s="1">
        <f t="shared" si="102"/>
        <v>1</v>
      </c>
      <c r="R557" s="1">
        <f t="shared" si="103"/>
        <v>1</v>
      </c>
      <c r="S557" s="8"/>
      <c r="T557" s="8"/>
      <c r="U557" s="8"/>
      <c r="V557" s="8"/>
      <c r="X557" s="1">
        <f>INDEX(Distances!$C$4:$L$69,SUMIF(Results!$Z$4:$Z$69,Results!J557,Results!$AA$4:$AA$69),Results!K557)</f>
        <v>0.75</v>
      </c>
    </row>
    <row r="558" spans="7:24" x14ac:dyDescent="0.45">
      <c r="G558" s="1" t="s">
        <v>59</v>
      </c>
      <c r="H558" s="1" t="s">
        <v>3</v>
      </c>
      <c r="I558" s="1">
        <v>5</v>
      </c>
      <c r="J558" s="1" t="s">
        <v>17</v>
      </c>
      <c r="K558" s="5">
        <v>8</v>
      </c>
      <c r="L558" s="5">
        <v>7</v>
      </c>
      <c r="M558" s="5">
        <v>10</v>
      </c>
      <c r="N558" s="1">
        <f>SUMIF(Distances!$B$4:$B$69,Results!J558,Distances!$M$4:$M$69)</f>
        <v>10</v>
      </c>
      <c r="O558" s="1">
        <f t="shared" si="100"/>
        <v>1</v>
      </c>
      <c r="P558" s="1">
        <f t="shared" si="101"/>
        <v>1</v>
      </c>
      <c r="Q558" s="1">
        <f t="shared" si="102"/>
        <v>0</v>
      </c>
      <c r="R558" s="1">
        <f t="shared" si="103"/>
        <v>0</v>
      </c>
      <c r="S558" s="8"/>
      <c r="T558" s="8"/>
      <c r="U558" s="8"/>
      <c r="V558" s="8"/>
      <c r="X558" s="1">
        <f>INDEX(Distances!$C$4:$L$69,SUMIF(Results!$Z$4:$Z$69,Results!J558,Results!$AA$4:$AA$69),Results!K558)</f>
        <v>0.27</v>
      </c>
    </row>
    <row r="559" spans="7:24" x14ac:dyDescent="0.45">
      <c r="G559" s="1" t="s">
        <v>59</v>
      </c>
      <c r="H559" s="1" t="s">
        <v>3</v>
      </c>
      <c r="I559" s="1">
        <v>6</v>
      </c>
      <c r="J559" s="1" t="s">
        <v>18</v>
      </c>
      <c r="K559" s="5">
        <v>1</v>
      </c>
      <c r="L559" s="5">
        <v>4</v>
      </c>
      <c r="M559" s="5">
        <v>8</v>
      </c>
      <c r="N559" s="1">
        <f>SUMIF(Distances!$B$4:$B$69,Results!J559,Distances!$M$4:$M$69)</f>
        <v>10</v>
      </c>
      <c r="O559" s="1">
        <f t="shared" si="100"/>
        <v>1</v>
      </c>
      <c r="P559" s="1">
        <f t="shared" si="101"/>
        <v>1</v>
      </c>
      <c r="Q559" s="1">
        <f t="shared" si="102"/>
        <v>1</v>
      </c>
      <c r="R559" s="1">
        <f t="shared" si="103"/>
        <v>1</v>
      </c>
      <c r="S559" s="8"/>
      <c r="T559" s="8"/>
      <c r="U559" s="8"/>
      <c r="V559" s="8"/>
      <c r="X559" s="1">
        <f>INDEX(Distances!$C$4:$L$69,SUMIF(Results!$Z$4:$Z$69,Results!J559,Results!$AA$4:$AA$69),Results!K559)</f>
        <v>0.64</v>
      </c>
    </row>
    <row r="560" spans="7:24" x14ac:dyDescent="0.45">
      <c r="G560" s="1" t="s">
        <v>59</v>
      </c>
      <c r="H560" s="1" t="s">
        <v>3</v>
      </c>
      <c r="I560" s="1">
        <v>7</v>
      </c>
      <c r="J560" s="1" t="s">
        <v>19</v>
      </c>
      <c r="K560" s="5">
        <v>4</v>
      </c>
      <c r="L560" s="5">
        <v>7</v>
      </c>
      <c r="M560" s="5">
        <v>6</v>
      </c>
      <c r="N560" s="1">
        <f>SUMIF(Distances!$B$4:$B$69,Results!J560,Distances!$M$4:$M$69)</f>
        <v>8</v>
      </c>
      <c r="O560" s="1">
        <f t="shared" si="100"/>
        <v>1</v>
      </c>
      <c r="P560" s="1">
        <f t="shared" si="101"/>
        <v>1</v>
      </c>
      <c r="Q560" s="1">
        <f t="shared" si="102"/>
        <v>1</v>
      </c>
      <c r="R560" s="1">
        <f t="shared" si="103"/>
        <v>1</v>
      </c>
      <c r="S560" s="8"/>
      <c r="T560" s="8"/>
      <c r="U560" s="8"/>
      <c r="V560" s="8"/>
      <c r="X560" s="1">
        <f>INDEX(Distances!$C$4:$L$69,SUMIF(Results!$Z$4:$Z$69,Results!J560,Results!$AA$4:$AA$69),Results!K560)</f>
        <v>0.15</v>
      </c>
    </row>
    <row r="561" spans="7:24" x14ac:dyDescent="0.45">
      <c r="G561" s="1" t="s">
        <v>59</v>
      </c>
      <c r="H561" s="1" t="s">
        <v>3</v>
      </c>
      <c r="I561" s="1">
        <v>8</v>
      </c>
      <c r="J561" s="1" t="s">
        <v>20</v>
      </c>
      <c r="K561" s="5">
        <v>8</v>
      </c>
      <c r="L561" s="5">
        <v>4</v>
      </c>
      <c r="M561" s="5">
        <v>9</v>
      </c>
      <c r="N561" s="1">
        <f>SUMIF(Distances!$B$4:$B$69,Results!J561,Distances!$M$4:$M$69)</f>
        <v>3</v>
      </c>
      <c r="O561" s="1">
        <f t="shared" si="100"/>
        <v>1</v>
      </c>
      <c r="P561" s="1">
        <f t="shared" si="101"/>
        <v>1</v>
      </c>
      <c r="Q561" s="1">
        <f t="shared" si="102"/>
        <v>1</v>
      </c>
      <c r="R561" s="1">
        <f t="shared" si="103"/>
        <v>1</v>
      </c>
      <c r="S561" s="8"/>
      <c r="T561" s="8"/>
      <c r="U561" s="8"/>
      <c r="V561" s="8"/>
      <c r="X561" s="1">
        <f>INDEX(Distances!$C$4:$L$69,SUMIF(Results!$Z$4:$Z$69,Results!J561,Results!$AA$4:$AA$69),Results!K561)</f>
        <v>0.69</v>
      </c>
    </row>
    <row r="562" spans="7:24" x14ac:dyDescent="0.45">
      <c r="G562" s="1" t="s">
        <v>59</v>
      </c>
      <c r="H562" s="1" t="s">
        <v>3</v>
      </c>
      <c r="I562" s="1">
        <v>9</v>
      </c>
      <c r="J562" s="1" t="s">
        <v>21</v>
      </c>
      <c r="K562" s="5">
        <v>5</v>
      </c>
      <c r="L562" s="5">
        <v>3</v>
      </c>
      <c r="M562" s="5">
        <v>8</v>
      </c>
      <c r="N562" s="1">
        <f>SUMIF(Distances!$B$4:$B$69,Results!J562,Distances!$M$4:$M$69)</f>
        <v>5</v>
      </c>
      <c r="O562" s="1">
        <f t="shared" si="100"/>
        <v>0</v>
      </c>
      <c r="P562" s="1">
        <f t="shared" si="101"/>
        <v>1</v>
      </c>
      <c r="Q562" s="1">
        <f t="shared" si="102"/>
        <v>1</v>
      </c>
      <c r="R562" s="1">
        <f t="shared" si="103"/>
        <v>0</v>
      </c>
      <c r="S562" s="8"/>
      <c r="T562" s="8"/>
      <c r="U562" s="8"/>
      <c r="V562" s="8"/>
      <c r="X562" s="1">
        <f>INDEX(Distances!$C$4:$L$69,SUMIF(Results!$Z$4:$Z$69,Results!J562,Results!$AA$4:$AA$69),Results!K562)</f>
        <v>0</v>
      </c>
    </row>
    <row r="563" spans="7:24" x14ac:dyDescent="0.45">
      <c r="G563" s="1" t="s">
        <v>59</v>
      </c>
      <c r="H563" s="1" t="s">
        <v>3</v>
      </c>
      <c r="I563" s="1">
        <v>10</v>
      </c>
      <c r="J563" s="1" t="s">
        <v>22</v>
      </c>
      <c r="K563" s="5">
        <v>10</v>
      </c>
      <c r="L563" s="5">
        <v>9</v>
      </c>
      <c r="M563" s="5">
        <v>8</v>
      </c>
      <c r="N563" s="1">
        <f>SUMIF(Distances!$B$4:$B$69,Results!J563,Distances!$M$4:$M$69)</f>
        <v>10</v>
      </c>
      <c r="O563" s="1">
        <f t="shared" si="100"/>
        <v>0</v>
      </c>
      <c r="P563" s="1">
        <f t="shared" si="101"/>
        <v>1</v>
      </c>
      <c r="Q563" s="1">
        <f t="shared" si="102"/>
        <v>1</v>
      </c>
      <c r="R563" s="1">
        <f t="shared" si="103"/>
        <v>0</v>
      </c>
      <c r="S563" s="8"/>
      <c r="T563" s="8"/>
      <c r="U563" s="8"/>
      <c r="V563" s="8"/>
      <c r="X563" s="1">
        <f>INDEX(Distances!$C$4:$L$69,SUMIF(Results!$Z$4:$Z$69,Results!J563,Results!$AA$4:$AA$69),Results!K563)</f>
        <v>0</v>
      </c>
    </row>
    <row r="564" spans="7:24" x14ac:dyDescent="0.45">
      <c r="G564" s="1" t="s">
        <v>59</v>
      </c>
      <c r="H564" s="1" t="s">
        <v>3</v>
      </c>
      <c r="I564" s="1">
        <v>11</v>
      </c>
      <c r="J564" s="1" t="s">
        <v>23</v>
      </c>
      <c r="K564" s="5">
        <v>4</v>
      </c>
      <c r="L564" s="5">
        <v>2</v>
      </c>
      <c r="M564" s="5">
        <v>3</v>
      </c>
      <c r="N564" s="1">
        <f>SUMIF(Distances!$B$4:$B$69,Results!J564,Distances!$M$4:$M$69)</f>
        <v>10</v>
      </c>
      <c r="O564" s="1">
        <f t="shared" si="100"/>
        <v>1</v>
      </c>
      <c r="P564" s="1">
        <f t="shared" si="101"/>
        <v>1</v>
      </c>
      <c r="Q564" s="1">
        <f t="shared" si="102"/>
        <v>1</v>
      </c>
      <c r="R564" s="1">
        <f t="shared" si="103"/>
        <v>1</v>
      </c>
      <c r="S564" s="8"/>
      <c r="T564" s="8"/>
      <c r="U564" s="8"/>
      <c r="V564" s="8"/>
      <c r="X564" s="1">
        <f>INDEX(Distances!$C$4:$L$69,SUMIF(Results!$Z$4:$Z$69,Results!J564,Results!$AA$4:$AA$69),Results!K564)</f>
        <v>0.67</v>
      </c>
    </row>
    <row r="565" spans="7:24" x14ac:dyDescent="0.45">
      <c r="G565" s="1" t="s">
        <v>59</v>
      </c>
      <c r="H565" s="1" t="s">
        <v>3</v>
      </c>
      <c r="I565" s="1">
        <v>12</v>
      </c>
      <c r="J565" s="1" t="s">
        <v>24</v>
      </c>
      <c r="K565" s="5">
        <v>5</v>
      </c>
      <c r="L565" s="5">
        <v>8</v>
      </c>
      <c r="M565" s="5">
        <v>4</v>
      </c>
      <c r="N565" s="1">
        <f>SUMIF(Distances!$B$4:$B$69,Results!J565,Distances!$M$4:$M$69)</f>
        <v>9</v>
      </c>
      <c r="O565" s="1">
        <f t="shared" si="100"/>
        <v>1</v>
      </c>
      <c r="P565" s="1">
        <f t="shared" si="101"/>
        <v>1</v>
      </c>
      <c r="Q565" s="1">
        <f t="shared" si="102"/>
        <v>1</v>
      </c>
      <c r="R565" s="1">
        <f t="shared" si="103"/>
        <v>1</v>
      </c>
      <c r="S565" s="8"/>
      <c r="T565" s="8"/>
      <c r="U565" s="8"/>
      <c r="V565" s="8"/>
      <c r="X565" s="1">
        <f>INDEX(Distances!$C$4:$L$69,SUMIF(Results!$Z$4:$Z$69,Results!J565,Results!$AA$4:$AA$69),Results!K565)</f>
        <v>0.56999999999999995</v>
      </c>
    </row>
    <row r="566" spans="7:24" x14ac:dyDescent="0.45">
      <c r="G566" s="1" t="s">
        <v>59</v>
      </c>
      <c r="H566" s="1" t="s">
        <v>3</v>
      </c>
      <c r="I566" s="1">
        <v>13</v>
      </c>
      <c r="J566" s="1" t="s">
        <v>25</v>
      </c>
      <c r="K566" s="5">
        <v>2</v>
      </c>
      <c r="L566" s="5">
        <v>9</v>
      </c>
      <c r="M566" s="5">
        <v>1</v>
      </c>
      <c r="N566" s="1">
        <f>SUMIF(Distances!$B$4:$B$69,Results!J566,Distances!$M$4:$M$69)</f>
        <v>7</v>
      </c>
      <c r="O566" s="1">
        <f t="shared" si="100"/>
        <v>1</v>
      </c>
      <c r="P566" s="1">
        <f t="shared" si="101"/>
        <v>1</v>
      </c>
      <c r="Q566" s="1">
        <f t="shared" si="102"/>
        <v>1</v>
      </c>
      <c r="R566" s="1">
        <f t="shared" si="103"/>
        <v>1</v>
      </c>
      <c r="S566" s="8"/>
      <c r="T566" s="8"/>
      <c r="U566" s="8"/>
      <c r="V566" s="8"/>
      <c r="X566" s="1">
        <f>INDEX(Distances!$C$4:$L$69,SUMIF(Results!$Z$4:$Z$69,Results!J566,Results!$AA$4:$AA$69),Results!K566)</f>
        <v>0.1</v>
      </c>
    </row>
    <row r="567" spans="7:24" x14ac:dyDescent="0.45">
      <c r="G567" s="1" t="s">
        <v>59</v>
      </c>
      <c r="H567" s="1" t="s">
        <v>3</v>
      </c>
      <c r="I567" s="1">
        <v>14</v>
      </c>
      <c r="J567" s="1" t="s">
        <v>26</v>
      </c>
      <c r="K567" s="5">
        <v>10</v>
      </c>
      <c r="L567" s="5">
        <v>4</v>
      </c>
      <c r="M567" s="5">
        <v>6</v>
      </c>
      <c r="N567" s="1">
        <f>SUMIF(Distances!$B$4:$B$69,Results!J567,Distances!$M$4:$M$69)</f>
        <v>4</v>
      </c>
      <c r="O567" s="1">
        <f t="shared" si="100"/>
        <v>1</v>
      </c>
      <c r="P567" s="1">
        <f t="shared" si="101"/>
        <v>0</v>
      </c>
      <c r="Q567" s="1">
        <f t="shared" si="102"/>
        <v>1</v>
      </c>
      <c r="R567" s="1">
        <f t="shared" si="103"/>
        <v>0</v>
      </c>
      <c r="S567" s="8"/>
      <c r="T567" s="8"/>
      <c r="U567" s="8"/>
      <c r="V567" s="8"/>
      <c r="X567" s="1">
        <f>INDEX(Distances!$C$4:$L$69,SUMIF(Results!$Z$4:$Z$69,Results!J567,Results!$AA$4:$AA$69),Results!K567)</f>
        <v>0.43</v>
      </c>
    </row>
    <row r="568" spans="7:24" x14ac:dyDescent="0.45">
      <c r="G568" s="1" t="s">
        <v>59</v>
      </c>
      <c r="H568" s="1" t="s">
        <v>3</v>
      </c>
      <c r="I568" s="1">
        <v>15</v>
      </c>
      <c r="J568" s="1" t="s">
        <v>27</v>
      </c>
      <c r="K568" s="5">
        <v>7</v>
      </c>
      <c r="L568" s="5">
        <v>10</v>
      </c>
      <c r="M568" s="5">
        <v>2</v>
      </c>
      <c r="N568" s="1">
        <f>SUMIF(Distances!$B$4:$B$69,Results!J568,Distances!$M$4:$M$69)</f>
        <v>6</v>
      </c>
      <c r="O568" s="1">
        <f t="shared" si="100"/>
        <v>1</v>
      </c>
      <c r="P568" s="1">
        <f t="shared" si="101"/>
        <v>1</v>
      </c>
      <c r="Q568" s="1">
        <f t="shared" si="102"/>
        <v>1</v>
      </c>
      <c r="R568" s="1">
        <f t="shared" si="103"/>
        <v>1</v>
      </c>
      <c r="S568" s="8"/>
      <c r="T568" s="8"/>
      <c r="U568" s="8"/>
      <c r="V568" s="8"/>
      <c r="X568" s="1">
        <f>INDEX(Distances!$C$4:$L$69,SUMIF(Results!$Z$4:$Z$69,Results!J568,Results!$AA$4:$AA$69),Results!K568)</f>
        <v>0.83</v>
      </c>
    </row>
    <row r="569" spans="7:24" x14ac:dyDescent="0.45">
      <c r="G569" s="1" t="s">
        <v>59</v>
      </c>
      <c r="H569" s="1" t="s">
        <v>3</v>
      </c>
      <c r="I569" s="1">
        <v>16</v>
      </c>
      <c r="J569" s="1" t="s">
        <v>28</v>
      </c>
      <c r="K569" s="5">
        <v>5</v>
      </c>
      <c r="L569" s="5">
        <v>1</v>
      </c>
      <c r="M569" s="5">
        <v>10</v>
      </c>
      <c r="N569" s="1">
        <f>SUMIF(Distances!$B$4:$B$69,Results!J569,Distances!$M$4:$M$69)</f>
        <v>10</v>
      </c>
      <c r="O569" s="1">
        <f t="shared" si="100"/>
        <v>1</v>
      </c>
      <c r="P569" s="1">
        <f t="shared" si="101"/>
        <v>1</v>
      </c>
      <c r="Q569" s="1">
        <f t="shared" si="102"/>
        <v>0</v>
      </c>
      <c r="R569" s="1">
        <f t="shared" si="103"/>
        <v>0</v>
      </c>
      <c r="S569" s="8"/>
      <c r="T569" s="8"/>
      <c r="U569" s="8"/>
      <c r="V569" s="8"/>
      <c r="X569" s="1">
        <f>INDEX(Distances!$C$4:$L$69,SUMIF(Results!$Z$4:$Z$69,Results!J569,Results!$AA$4:$AA$69),Results!K569)</f>
        <v>0.17</v>
      </c>
    </row>
    <row r="570" spans="7:24" x14ac:dyDescent="0.45">
      <c r="G570" s="1" t="s">
        <v>59</v>
      </c>
      <c r="H570" s="1" t="s">
        <v>3</v>
      </c>
      <c r="I570" s="1">
        <v>17</v>
      </c>
      <c r="J570" s="1" t="s">
        <v>29</v>
      </c>
      <c r="K570" s="5">
        <v>7</v>
      </c>
      <c r="L570" s="5">
        <v>9</v>
      </c>
      <c r="M570" s="5">
        <v>5</v>
      </c>
      <c r="N570" s="1">
        <f>SUMIF(Distances!$B$4:$B$69,Results!J570,Distances!$M$4:$M$69)</f>
        <v>6</v>
      </c>
      <c r="O570" s="1">
        <f t="shared" si="100"/>
        <v>1</v>
      </c>
      <c r="P570" s="1">
        <f t="shared" si="101"/>
        <v>1</v>
      </c>
      <c r="Q570" s="1">
        <f t="shared" si="102"/>
        <v>1</v>
      </c>
      <c r="R570" s="1">
        <f t="shared" si="103"/>
        <v>1</v>
      </c>
      <c r="S570" s="8"/>
      <c r="T570" s="8"/>
      <c r="U570" s="8"/>
      <c r="V570" s="8"/>
      <c r="X570" s="1">
        <f>INDEX(Distances!$C$4:$L$69,SUMIF(Results!$Z$4:$Z$69,Results!J570,Results!$AA$4:$AA$69),Results!K570)</f>
        <v>0.17</v>
      </c>
    </row>
    <row r="571" spans="7:24" x14ac:dyDescent="0.45">
      <c r="G571" s="1" t="s">
        <v>59</v>
      </c>
      <c r="H571" s="1" t="s">
        <v>3</v>
      </c>
      <c r="I571" s="1">
        <v>18</v>
      </c>
      <c r="J571" s="1" t="s">
        <v>30</v>
      </c>
      <c r="K571" s="5">
        <v>3</v>
      </c>
      <c r="L571" s="5">
        <v>6</v>
      </c>
      <c r="M571" s="5">
        <v>9</v>
      </c>
      <c r="N571" s="1">
        <f>SUMIF(Distances!$B$4:$B$69,Results!J571,Distances!$M$4:$M$69)</f>
        <v>10</v>
      </c>
      <c r="O571" s="1">
        <f t="shared" si="100"/>
        <v>1</v>
      </c>
      <c r="P571" s="1">
        <f t="shared" si="101"/>
        <v>1</v>
      </c>
      <c r="Q571" s="1">
        <f t="shared" si="102"/>
        <v>1</v>
      </c>
      <c r="R571" s="1">
        <f t="shared" si="103"/>
        <v>1</v>
      </c>
      <c r="S571" s="8"/>
      <c r="T571" s="8"/>
      <c r="U571" s="8"/>
      <c r="V571" s="8"/>
      <c r="X571" s="1">
        <f>INDEX(Distances!$C$4:$L$69,SUMIF(Results!$Z$4:$Z$69,Results!J571,Results!$AA$4:$AA$69),Results!K571)</f>
        <v>0.83</v>
      </c>
    </row>
    <row r="572" spans="7:24" x14ac:dyDescent="0.45">
      <c r="G572" s="1" t="s">
        <v>59</v>
      </c>
      <c r="H572" s="1" t="s">
        <v>3</v>
      </c>
      <c r="I572" s="1">
        <v>19</v>
      </c>
      <c r="J572" s="1" t="s">
        <v>31</v>
      </c>
      <c r="K572" s="5">
        <v>4</v>
      </c>
      <c r="L572" s="5">
        <v>3</v>
      </c>
      <c r="M572" s="5">
        <v>2</v>
      </c>
      <c r="N572" s="1">
        <f>SUMIF(Distances!$B$4:$B$69,Results!J572,Distances!$M$4:$M$69)</f>
        <v>8</v>
      </c>
      <c r="O572" s="1">
        <f t="shared" si="100"/>
        <v>1</v>
      </c>
      <c r="P572" s="1">
        <f t="shared" si="101"/>
        <v>1</v>
      </c>
      <c r="Q572" s="1">
        <f t="shared" si="102"/>
        <v>1</v>
      </c>
      <c r="R572" s="1">
        <f t="shared" si="103"/>
        <v>1</v>
      </c>
      <c r="S572" s="8"/>
      <c r="T572" s="8"/>
      <c r="U572" s="8"/>
      <c r="V572" s="8"/>
      <c r="X572" s="1">
        <f>INDEX(Distances!$C$4:$L$69,SUMIF(Results!$Z$4:$Z$69,Results!J572,Results!$AA$4:$AA$69),Results!K572)</f>
        <v>0.15</v>
      </c>
    </row>
    <row r="573" spans="7:24" x14ac:dyDescent="0.45">
      <c r="G573" s="1" t="s">
        <v>59</v>
      </c>
      <c r="H573" s="1" t="s">
        <v>3</v>
      </c>
      <c r="I573" s="1">
        <v>20</v>
      </c>
      <c r="J573" s="1" t="s">
        <v>32</v>
      </c>
      <c r="K573" s="5">
        <v>2</v>
      </c>
      <c r="L573" s="5">
        <v>5</v>
      </c>
      <c r="M573" s="5">
        <v>9</v>
      </c>
      <c r="N573" s="1">
        <f>SUMIF(Distances!$B$4:$B$69,Results!J573,Distances!$M$4:$M$69)</f>
        <v>6</v>
      </c>
      <c r="O573" s="1">
        <f t="shared" si="100"/>
        <v>1</v>
      </c>
      <c r="P573" s="1">
        <f t="shared" si="101"/>
        <v>1</v>
      </c>
      <c r="Q573" s="1">
        <f t="shared" si="102"/>
        <v>1</v>
      </c>
      <c r="R573" s="1">
        <f t="shared" si="103"/>
        <v>1</v>
      </c>
      <c r="S573" s="8"/>
      <c r="T573" s="8"/>
      <c r="U573" s="8"/>
      <c r="V573" s="8"/>
      <c r="X573" s="1">
        <f>INDEX(Distances!$C$4:$L$69,SUMIF(Results!$Z$4:$Z$69,Results!J573,Results!$AA$4:$AA$69),Results!K573)</f>
        <v>0.4</v>
      </c>
    </row>
    <row r="574" spans="7:24" x14ac:dyDescent="0.45">
      <c r="G574" s="1" t="s">
        <v>59</v>
      </c>
      <c r="H574" s="1" t="s">
        <v>3</v>
      </c>
      <c r="I574" s="1">
        <v>21</v>
      </c>
      <c r="J574" s="1" t="s">
        <v>33</v>
      </c>
      <c r="K574" s="5">
        <v>1</v>
      </c>
      <c r="L574" s="5">
        <v>3</v>
      </c>
      <c r="M574" s="5">
        <v>5</v>
      </c>
      <c r="N574" s="1">
        <f>SUMIF(Distances!$B$4:$B$69,Results!J574,Distances!$M$4:$M$69)</f>
        <v>9</v>
      </c>
      <c r="O574" s="1">
        <f t="shared" si="100"/>
        <v>1</v>
      </c>
      <c r="P574" s="1">
        <f t="shared" si="101"/>
        <v>1</v>
      </c>
      <c r="Q574" s="1">
        <f t="shared" si="102"/>
        <v>1</v>
      </c>
      <c r="R574" s="1">
        <f t="shared" si="103"/>
        <v>1</v>
      </c>
      <c r="S574" s="26" t="s">
        <v>80</v>
      </c>
      <c r="T574" s="26"/>
      <c r="U574" s="26"/>
      <c r="V574" s="26"/>
      <c r="X574" s="1">
        <f>INDEX(Distances!$C$4:$L$69,SUMIF(Results!$Z$4:$Z$69,Results!J574,Results!$AA$4:$AA$69),Results!K574)</f>
        <v>0.27</v>
      </c>
    </row>
    <row r="575" spans="7:24" x14ac:dyDescent="0.45">
      <c r="G575" s="1" t="s">
        <v>59</v>
      </c>
      <c r="H575" s="1" t="s">
        <v>3</v>
      </c>
      <c r="I575" s="1">
        <v>22</v>
      </c>
      <c r="J575" s="1" t="s">
        <v>34</v>
      </c>
      <c r="K575" s="5">
        <v>7</v>
      </c>
      <c r="L575" s="5">
        <v>2</v>
      </c>
      <c r="M575" s="5">
        <v>10</v>
      </c>
      <c r="N575" s="1">
        <f>SUMIF(Distances!$B$4:$B$69,Results!J575,Distances!$M$4:$M$69)</f>
        <v>5</v>
      </c>
      <c r="O575" s="1">
        <f t="shared" si="100"/>
        <v>1</v>
      </c>
      <c r="P575" s="1">
        <f t="shared" si="101"/>
        <v>1</v>
      </c>
      <c r="Q575" s="1">
        <f t="shared" si="102"/>
        <v>1</v>
      </c>
      <c r="R575" s="1">
        <f t="shared" si="103"/>
        <v>1</v>
      </c>
      <c r="S575" s="9">
        <f>AVERAGE(O554:O575)</f>
        <v>0.90909090909090906</v>
      </c>
      <c r="T575" s="9">
        <f>AVERAGE(P554:P575)</f>
        <v>0.95454545454545459</v>
      </c>
      <c r="U575" s="9">
        <f t="shared" ref="U575" si="108">AVERAGE(Q554:Q575)</f>
        <v>0.90909090909090906</v>
      </c>
      <c r="V575" s="9">
        <f t="shared" ref="V575" si="109">AVERAGE(R554:R575)</f>
        <v>0.77272727272727271</v>
      </c>
      <c r="X575" s="1">
        <f>INDEX(Distances!$C$4:$L$69,SUMIF(Results!$Z$4:$Z$69,Results!J575,Results!$AA$4:$AA$69),Results!K575)</f>
        <v>0.56999999999999995</v>
      </c>
    </row>
    <row r="576" spans="7:24" x14ac:dyDescent="0.45">
      <c r="G576" s="1" t="s">
        <v>59</v>
      </c>
      <c r="H576" s="1" t="s">
        <v>5</v>
      </c>
      <c r="I576" s="1">
        <v>1</v>
      </c>
      <c r="J576" s="1" t="s">
        <v>35</v>
      </c>
      <c r="K576" s="5">
        <v>7</v>
      </c>
      <c r="L576" s="5">
        <v>9</v>
      </c>
      <c r="M576" s="5">
        <v>1</v>
      </c>
      <c r="N576" s="1">
        <f>SUMIF(Distances!$B$4:$B$69,Results!J576,Distances!$M$4:$M$69)</f>
        <v>8</v>
      </c>
      <c r="O576" s="1">
        <f t="shared" si="100"/>
        <v>1</v>
      </c>
      <c r="P576" s="1">
        <f t="shared" si="101"/>
        <v>1</v>
      </c>
      <c r="Q576" s="1">
        <f t="shared" si="102"/>
        <v>1</v>
      </c>
      <c r="R576" s="1">
        <f t="shared" si="103"/>
        <v>1</v>
      </c>
      <c r="S576" s="8"/>
      <c r="T576" s="8"/>
      <c r="U576" s="8"/>
      <c r="V576" s="8"/>
      <c r="X576" s="1">
        <f>INDEX(Distances!$C$4:$L$69,SUMIF(Results!$Z$4:$Z$69,Results!J576,Results!$AA$4:$AA$69),Results!K576)</f>
        <v>0.69</v>
      </c>
    </row>
    <row r="577" spans="7:24" x14ac:dyDescent="0.45">
      <c r="G577" s="1" t="s">
        <v>59</v>
      </c>
      <c r="H577" s="1" t="s">
        <v>5</v>
      </c>
      <c r="I577" s="1">
        <v>2</v>
      </c>
      <c r="J577" s="1" t="s">
        <v>36</v>
      </c>
      <c r="K577" s="5">
        <v>5</v>
      </c>
      <c r="L577" s="5">
        <v>2</v>
      </c>
      <c r="M577" s="5">
        <v>8</v>
      </c>
      <c r="N577" s="1">
        <f>SUMIF(Distances!$B$4:$B$69,Results!J577,Distances!$M$4:$M$69)</f>
        <v>3</v>
      </c>
      <c r="O577" s="1">
        <f t="shared" si="100"/>
        <v>1</v>
      </c>
      <c r="P577" s="1">
        <f t="shared" si="101"/>
        <v>1</v>
      </c>
      <c r="Q577" s="1">
        <f t="shared" si="102"/>
        <v>1</v>
      </c>
      <c r="R577" s="1">
        <f t="shared" si="103"/>
        <v>1</v>
      </c>
      <c r="S577" s="8"/>
      <c r="T577" s="8"/>
      <c r="U577" s="8"/>
      <c r="V577" s="8"/>
      <c r="X577" s="1">
        <f>INDEX(Distances!$C$4:$L$69,SUMIF(Results!$Z$4:$Z$69,Results!J577,Results!$AA$4:$AA$69),Results!K577)</f>
        <v>0.36</v>
      </c>
    </row>
    <row r="578" spans="7:24" x14ac:dyDescent="0.45">
      <c r="G578" s="1" t="s">
        <v>59</v>
      </c>
      <c r="H578" s="1" t="s">
        <v>5</v>
      </c>
      <c r="I578" s="1">
        <v>3</v>
      </c>
      <c r="J578" s="1" t="s">
        <v>37</v>
      </c>
      <c r="K578" s="5">
        <v>3</v>
      </c>
      <c r="L578" s="5">
        <v>5</v>
      </c>
      <c r="M578" s="5">
        <v>9</v>
      </c>
      <c r="N578" s="1">
        <f>SUMIF(Distances!$B$4:$B$69,Results!J578,Distances!$M$4:$M$69)</f>
        <v>7</v>
      </c>
      <c r="O578" s="1">
        <f t="shared" si="100"/>
        <v>1</v>
      </c>
      <c r="P578" s="1">
        <f t="shared" si="101"/>
        <v>1</v>
      </c>
      <c r="Q578" s="1">
        <f t="shared" si="102"/>
        <v>1</v>
      </c>
      <c r="R578" s="1">
        <f t="shared" si="103"/>
        <v>1</v>
      </c>
      <c r="S578" s="8"/>
      <c r="T578" s="8"/>
      <c r="U578" s="8"/>
      <c r="V578" s="8"/>
      <c r="X578" s="1">
        <f>INDEX(Distances!$C$4:$L$69,SUMIF(Results!$Z$4:$Z$69,Results!J578,Results!$AA$4:$AA$69),Results!K578)</f>
        <v>0.25</v>
      </c>
    </row>
    <row r="579" spans="7:24" x14ac:dyDescent="0.45">
      <c r="G579" s="1" t="s">
        <v>59</v>
      </c>
      <c r="H579" s="1" t="s">
        <v>5</v>
      </c>
      <c r="I579" s="1">
        <v>4</v>
      </c>
      <c r="J579" s="1" t="s">
        <v>38</v>
      </c>
      <c r="K579" s="5">
        <v>4</v>
      </c>
      <c r="L579" s="5">
        <v>7</v>
      </c>
      <c r="M579" s="5">
        <v>9</v>
      </c>
      <c r="N579" s="1">
        <f>SUMIF(Distances!$B$4:$B$69,Results!J579,Distances!$M$4:$M$69)</f>
        <v>6</v>
      </c>
      <c r="O579" s="1">
        <f t="shared" si="100"/>
        <v>1</v>
      </c>
      <c r="P579" s="1">
        <f t="shared" si="101"/>
        <v>1</v>
      </c>
      <c r="Q579" s="1">
        <f t="shared" si="102"/>
        <v>1</v>
      </c>
      <c r="R579" s="1">
        <f t="shared" si="103"/>
        <v>1</v>
      </c>
      <c r="S579" s="8"/>
      <c r="T579" s="8"/>
      <c r="U579" s="8"/>
      <c r="V579" s="8"/>
      <c r="X579" s="1">
        <f>INDEX(Distances!$C$4:$L$69,SUMIF(Results!$Z$4:$Z$69,Results!J579,Results!$AA$4:$AA$69),Results!K579)</f>
        <v>0.2</v>
      </c>
    </row>
    <row r="580" spans="7:24" x14ac:dyDescent="0.45">
      <c r="G580" s="1" t="s">
        <v>59</v>
      </c>
      <c r="H580" s="1" t="s">
        <v>5</v>
      </c>
      <c r="I580" s="1">
        <v>5</v>
      </c>
      <c r="J580" s="1" t="s">
        <v>39</v>
      </c>
      <c r="K580" s="5">
        <v>4</v>
      </c>
      <c r="L580" s="5">
        <v>7</v>
      </c>
      <c r="M580" s="5">
        <v>8</v>
      </c>
      <c r="N580" s="1">
        <f>SUMIF(Distances!$B$4:$B$69,Results!J580,Distances!$M$4:$M$69)</f>
        <v>10</v>
      </c>
      <c r="O580" s="1">
        <f t="shared" si="100"/>
        <v>1</v>
      </c>
      <c r="P580" s="1">
        <f t="shared" si="101"/>
        <v>1</v>
      </c>
      <c r="Q580" s="1">
        <f t="shared" si="102"/>
        <v>1</v>
      </c>
      <c r="R580" s="1">
        <f t="shared" si="103"/>
        <v>1</v>
      </c>
      <c r="S580" s="8"/>
      <c r="T580" s="8"/>
      <c r="U580" s="8"/>
      <c r="V580" s="8"/>
      <c r="X580" s="1">
        <f>INDEX(Distances!$C$4:$L$69,SUMIF(Results!$Z$4:$Z$69,Results!J580,Results!$AA$4:$AA$69),Results!K580)</f>
        <v>0.33</v>
      </c>
    </row>
    <row r="581" spans="7:24" x14ac:dyDescent="0.45">
      <c r="G581" s="1" t="s">
        <v>59</v>
      </c>
      <c r="H581" s="1" t="s">
        <v>5</v>
      </c>
      <c r="I581" s="1">
        <v>6</v>
      </c>
      <c r="J581" s="1" t="s">
        <v>40</v>
      </c>
      <c r="K581" s="5">
        <v>10</v>
      </c>
      <c r="L581" s="5">
        <v>4</v>
      </c>
      <c r="M581" s="5">
        <v>1</v>
      </c>
      <c r="N581" s="1">
        <f>SUMIF(Distances!$B$4:$B$69,Results!J581,Distances!$M$4:$M$69)</f>
        <v>9</v>
      </c>
      <c r="O581" s="1">
        <f t="shared" ref="O581:O644" si="110">IF(K581&lt;&gt;N581,1,0)</f>
        <v>1</v>
      </c>
      <c r="P581" s="1">
        <f t="shared" ref="P581:P644" si="111">IF(L581&lt;&gt;N581,1,0)</f>
        <v>1</v>
      </c>
      <c r="Q581" s="1">
        <f t="shared" ref="Q581:Q644" si="112">IF(M581&lt;&gt;N581,1,0)</f>
        <v>1</v>
      </c>
      <c r="R581" s="1">
        <f t="shared" ref="R581:R644" si="113">IF(SUM(O581:Q581)=3,1,0)</f>
        <v>1</v>
      </c>
      <c r="S581" s="8"/>
      <c r="T581" s="8"/>
      <c r="U581" s="8"/>
      <c r="V581" s="8"/>
      <c r="X581" s="1">
        <f>INDEX(Distances!$C$4:$L$69,SUMIF(Results!$Z$4:$Z$69,Results!J581,Results!$AA$4:$AA$69),Results!K581)</f>
        <v>0.25</v>
      </c>
    </row>
    <row r="582" spans="7:24" x14ac:dyDescent="0.45">
      <c r="G582" s="1" t="s">
        <v>59</v>
      </c>
      <c r="H582" s="1" t="s">
        <v>5</v>
      </c>
      <c r="I582" s="1">
        <v>7</v>
      </c>
      <c r="J582" s="1" t="s">
        <v>41</v>
      </c>
      <c r="K582" s="5">
        <v>6</v>
      </c>
      <c r="L582" s="5">
        <v>5</v>
      </c>
      <c r="M582" s="5">
        <v>8</v>
      </c>
      <c r="N582" s="1">
        <f>SUMIF(Distances!$B$4:$B$69,Results!J582,Distances!$M$4:$M$69)</f>
        <v>2</v>
      </c>
      <c r="O582" s="1">
        <f t="shared" si="110"/>
        <v>1</v>
      </c>
      <c r="P582" s="1">
        <f t="shared" si="111"/>
        <v>1</v>
      </c>
      <c r="Q582" s="1">
        <f t="shared" si="112"/>
        <v>1</v>
      </c>
      <c r="R582" s="1">
        <f t="shared" si="113"/>
        <v>1</v>
      </c>
      <c r="S582" s="8"/>
      <c r="T582" s="8"/>
      <c r="U582" s="8"/>
      <c r="V582" s="8"/>
      <c r="X582" s="1">
        <f>INDEX(Distances!$C$4:$L$69,SUMIF(Results!$Z$4:$Z$69,Results!J582,Results!$AA$4:$AA$69),Results!K582)</f>
        <v>0.6</v>
      </c>
    </row>
    <row r="583" spans="7:24" x14ac:dyDescent="0.45">
      <c r="G583" s="1" t="s">
        <v>59</v>
      </c>
      <c r="H583" s="1" t="s">
        <v>5</v>
      </c>
      <c r="I583" s="1">
        <v>8</v>
      </c>
      <c r="J583" s="1" t="s">
        <v>42</v>
      </c>
      <c r="K583" s="5">
        <v>8</v>
      </c>
      <c r="L583" s="5">
        <v>6</v>
      </c>
      <c r="M583" s="5">
        <v>2</v>
      </c>
      <c r="N583" s="1">
        <f>SUMIF(Distances!$B$4:$B$69,Results!J583,Distances!$M$4:$M$69)</f>
        <v>2</v>
      </c>
      <c r="O583" s="1">
        <f t="shared" si="110"/>
        <v>1</v>
      </c>
      <c r="P583" s="1">
        <f t="shared" si="111"/>
        <v>1</v>
      </c>
      <c r="Q583" s="1">
        <f t="shared" si="112"/>
        <v>0</v>
      </c>
      <c r="R583" s="1">
        <f t="shared" si="113"/>
        <v>0</v>
      </c>
      <c r="S583" s="8"/>
      <c r="T583" s="8"/>
      <c r="U583" s="8"/>
      <c r="V583" s="8"/>
      <c r="X583" s="1">
        <f>INDEX(Distances!$C$4:$L$69,SUMIF(Results!$Z$4:$Z$69,Results!J583,Results!$AA$4:$AA$69),Results!K583)</f>
        <v>0.1</v>
      </c>
    </row>
    <row r="584" spans="7:24" x14ac:dyDescent="0.45">
      <c r="G584" s="1" t="s">
        <v>59</v>
      </c>
      <c r="H584" s="1" t="s">
        <v>5</v>
      </c>
      <c r="I584" s="1">
        <v>9</v>
      </c>
      <c r="J584" s="1" t="s">
        <v>43</v>
      </c>
      <c r="K584" s="5">
        <v>2</v>
      </c>
      <c r="L584" s="5">
        <v>1</v>
      </c>
      <c r="M584" s="5">
        <v>8</v>
      </c>
      <c r="N584" s="1">
        <f>SUMIF(Distances!$B$4:$B$69,Results!J584,Distances!$M$4:$M$69)</f>
        <v>5</v>
      </c>
      <c r="O584" s="1">
        <f t="shared" si="110"/>
        <v>1</v>
      </c>
      <c r="P584" s="1">
        <f t="shared" si="111"/>
        <v>1</v>
      </c>
      <c r="Q584" s="1">
        <f t="shared" si="112"/>
        <v>1</v>
      </c>
      <c r="R584" s="1">
        <f t="shared" si="113"/>
        <v>1</v>
      </c>
      <c r="S584" s="8"/>
      <c r="T584" s="8"/>
      <c r="U584" s="8"/>
      <c r="V584" s="8"/>
      <c r="X584" s="1">
        <f>INDEX(Distances!$C$4:$L$69,SUMIF(Results!$Z$4:$Z$69,Results!J584,Results!$AA$4:$AA$69),Results!K584)</f>
        <v>0.83</v>
      </c>
    </row>
    <row r="585" spans="7:24" x14ac:dyDescent="0.45">
      <c r="G585" s="1" t="s">
        <v>59</v>
      </c>
      <c r="H585" s="1" t="s">
        <v>5</v>
      </c>
      <c r="I585" s="1">
        <v>10</v>
      </c>
      <c r="J585" s="1" t="s">
        <v>44</v>
      </c>
      <c r="K585" s="5">
        <v>4</v>
      </c>
      <c r="L585" s="5">
        <v>7</v>
      </c>
      <c r="M585" s="5">
        <v>8</v>
      </c>
      <c r="N585" s="1">
        <f>SUMIF(Distances!$B$4:$B$69,Results!J585,Distances!$M$4:$M$69)</f>
        <v>10</v>
      </c>
      <c r="O585" s="1">
        <f t="shared" si="110"/>
        <v>1</v>
      </c>
      <c r="P585" s="1">
        <f t="shared" si="111"/>
        <v>1</v>
      </c>
      <c r="Q585" s="1">
        <f t="shared" si="112"/>
        <v>1</v>
      </c>
      <c r="R585" s="1">
        <f t="shared" si="113"/>
        <v>1</v>
      </c>
      <c r="S585" s="8"/>
      <c r="T585" s="8"/>
      <c r="U585" s="8"/>
      <c r="V585" s="8"/>
      <c r="X585" s="1">
        <f>INDEX(Distances!$C$4:$L$69,SUMIF(Results!$Z$4:$Z$69,Results!J585,Results!$AA$4:$AA$69),Results!K585)</f>
        <v>0.73</v>
      </c>
    </row>
    <row r="586" spans="7:24" x14ac:dyDescent="0.45">
      <c r="G586" s="1" t="s">
        <v>59</v>
      </c>
      <c r="H586" s="1" t="s">
        <v>5</v>
      </c>
      <c r="I586" s="1">
        <v>11</v>
      </c>
      <c r="J586" s="1" t="s">
        <v>45</v>
      </c>
      <c r="K586" s="5">
        <v>3</v>
      </c>
      <c r="L586" s="5">
        <v>5</v>
      </c>
      <c r="M586" s="5">
        <v>7</v>
      </c>
      <c r="N586" s="1">
        <f>SUMIF(Distances!$B$4:$B$69,Results!J586,Distances!$M$4:$M$69)</f>
        <v>10</v>
      </c>
      <c r="O586" s="1">
        <f t="shared" si="110"/>
        <v>1</v>
      </c>
      <c r="P586" s="1">
        <f t="shared" si="111"/>
        <v>1</v>
      </c>
      <c r="Q586" s="1">
        <f t="shared" si="112"/>
        <v>1</v>
      </c>
      <c r="R586" s="1">
        <f t="shared" si="113"/>
        <v>1</v>
      </c>
      <c r="S586" s="8"/>
      <c r="T586" s="8"/>
      <c r="U586" s="8"/>
      <c r="V586" s="8"/>
      <c r="X586" s="1">
        <f>INDEX(Distances!$C$4:$L$69,SUMIF(Results!$Z$4:$Z$69,Results!J586,Results!$AA$4:$AA$69),Results!K586)</f>
        <v>0.59</v>
      </c>
    </row>
    <row r="587" spans="7:24" x14ac:dyDescent="0.45">
      <c r="G587" s="1" t="s">
        <v>59</v>
      </c>
      <c r="H587" s="1" t="s">
        <v>5</v>
      </c>
      <c r="I587" s="1">
        <v>12</v>
      </c>
      <c r="J587" s="1" t="s">
        <v>46</v>
      </c>
      <c r="K587" s="5">
        <v>8</v>
      </c>
      <c r="L587" s="5">
        <v>3</v>
      </c>
      <c r="M587" s="5">
        <v>1</v>
      </c>
      <c r="N587" s="1">
        <f>SUMIF(Distances!$B$4:$B$69,Results!J587,Distances!$M$4:$M$69)</f>
        <v>5</v>
      </c>
      <c r="O587" s="1">
        <f t="shared" si="110"/>
        <v>1</v>
      </c>
      <c r="P587" s="1">
        <f t="shared" si="111"/>
        <v>1</v>
      </c>
      <c r="Q587" s="1">
        <f t="shared" si="112"/>
        <v>1</v>
      </c>
      <c r="R587" s="1">
        <f t="shared" si="113"/>
        <v>1</v>
      </c>
      <c r="S587" s="8"/>
      <c r="T587" s="8"/>
      <c r="U587" s="8"/>
      <c r="V587" s="8"/>
      <c r="X587" s="1">
        <f>INDEX(Distances!$C$4:$L$69,SUMIF(Results!$Z$4:$Z$69,Results!J587,Results!$AA$4:$AA$69),Results!K587)</f>
        <v>0.36</v>
      </c>
    </row>
    <row r="588" spans="7:24" x14ac:dyDescent="0.45">
      <c r="G588" s="1" t="s">
        <v>59</v>
      </c>
      <c r="H588" s="1" t="s">
        <v>5</v>
      </c>
      <c r="I588" s="1">
        <v>13</v>
      </c>
      <c r="J588" s="1" t="s">
        <v>47</v>
      </c>
      <c r="K588" s="5">
        <v>1</v>
      </c>
      <c r="L588" s="5">
        <v>4</v>
      </c>
      <c r="M588" s="5">
        <v>2</v>
      </c>
      <c r="N588" s="1">
        <f>SUMIF(Distances!$B$4:$B$69,Results!J588,Distances!$M$4:$M$69)</f>
        <v>2</v>
      </c>
      <c r="O588" s="1">
        <f t="shared" si="110"/>
        <v>1</v>
      </c>
      <c r="P588" s="1">
        <f t="shared" si="111"/>
        <v>1</v>
      </c>
      <c r="Q588" s="1">
        <f t="shared" si="112"/>
        <v>0</v>
      </c>
      <c r="R588" s="1">
        <f t="shared" si="113"/>
        <v>0</v>
      </c>
      <c r="S588" s="8"/>
      <c r="T588" s="8"/>
      <c r="U588" s="8"/>
      <c r="V588" s="8"/>
      <c r="X588" s="1">
        <f>INDEX(Distances!$C$4:$L$69,SUMIF(Results!$Z$4:$Z$69,Results!J588,Results!$AA$4:$AA$69),Results!K588)</f>
        <v>0.71</v>
      </c>
    </row>
    <row r="589" spans="7:24" x14ac:dyDescent="0.45">
      <c r="G589" s="1" t="s">
        <v>59</v>
      </c>
      <c r="H589" s="1" t="s">
        <v>5</v>
      </c>
      <c r="I589" s="1">
        <v>14</v>
      </c>
      <c r="J589" s="1" t="s">
        <v>48</v>
      </c>
      <c r="K589" s="5">
        <v>3</v>
      </c>
      <c r="L589" s="5">
        <v>7</v>
      </c>
      <c r="M589" s="5">
        <v>1</v>
      </c>
      <c r="N589" s="1">
        <f>SUMIF(Distances!$B$4:$B$69,Results!J589,Distances!$M$4:$M$69)</f>
        <v>8</v>
      </c>
      <c r="O589" s="1">
        <f t="shared" si="110"/>
        <v>1</v>
      </c>
      <c r="P589" s="1">
        <f t="shared" si="111"/>
        <v>1</v>
      </c>
      <c r="Q589" s="1">
        <f t="shared" si="112"/>
        <v>1</v>
      </c>
      <c r="R589" s="1">
        <f t="shared" si="113"/>
        <v>1</v>
      </c>
      <c r="S589" s="8"/>
      <c r="T589" s="8"/>
      <c r="U589" s="8"/>
      <c r="V589" s="8"/>
      <c r="X589" s="1">
        <f>INDEX(Distances!$C$4:$L$69,SUMIF(Results!$Z$4:$Z$69,Results!J589,Results!$AA$4:$AA$69),Results!K589)</f>
        <v>0.81</v>
      </c>
    </row>
    <row r="590" spans="7:24" x14ac:dyDescent="0.45">
      <c r="G590" s="1" t="s">
        <v>59</v>
      </c>
      <c r="H590" s="1" t="s">
        <v>5</v>
      </c>
      <c r="I590" s="1">
        <v>15</v>
      </c>
      <c r="J590" s="1" t="s">
        <v>49</v>
      </c>
      <c r="K590" s="5">
        <v>7</v>
      </c>
      <c r="L590" s="5">
        <v>4</v>
      </c>
      <c r="M590" s="5">
        <v>9</v>
      </c>
      <c r="N590" s="1">
        <f>SUMIF(Distances!$B$4:$B$69,Results!J590,Distances!$M$4:$M$69)</f>
        <v>7</v>
      </c>
      <c r="O590" s="1">
        <f t="shared" si="110"/>
        <v>0</v>
      </c>
      <c r="P590" s="1">
        <f t="shared" si="111"/>
        <v>1</v>
      </c>
      <c r="Q590" s="1">
        <f t="shared" si="112"/>
        <v>1</v>
      </c>
      <c r="R590" s="1">
        <f t="shared" si="113"/>
        <v>0</v>
      </c>
      <c r="S590" s="8"/>
      <c r="T590" s="8"/>
      <c r="U590" s="8"/>
      <c r="V590" s="8"/>
      <c r="X590" s="1">
        <f>INDEX(Distances!$C$4:$L$69,SUMIF(Results!$Z$4:$Z$69,Results!J590,Results!$AA$4:$AA$69),Results!K590)</f>
        <v>0</v>
      </c>
    </row>
    <row r="591" spans="7:24" x14ac:dyDescent="0.45">
      <c r="G591" s="1" t="s">
        <v>59</v>
      </c>
      <c r="H591" s="1" t="s">
        <v>5</v>
      </c>
      <c r="I591" s="1">
        <v>16</v>
      </c>
      <c r="J591" s="1" t="s">
        <v>50</v>
      </c>
      <c r="K591" s="5">
        <v>1</v>
      </c>
      <c r="L591" s="5">
        <v>7</v>
      </c>
      <c r="M591" s="5">
        <v>3</v>
      </c>
      <c r="N591" s="1">
        <f>SUMIF(Distances!$B$4:$B$69,Results!J591,Distances!$M$4:$M$69)</f>
        <v>3</v>
      </c>
      <c r="O591" s="1">
        <f t="shared" si="110"/>
        <v>1</v>
      </c>
      <c r="P591" s="1">
        <f t="shared" si="111"/>
        <v>1</v>
      </c>
      <c r="Q591" s="1">
        <f t="shared" si="112"/>
        <v>0</v>
      </c>
      <c r="R591" s="1">
        <f t="shared" si="113"/>
        <v>0</v>
      </c>
      <c r="S591" s="8"/>
      <c r="T591" s="8"/>
      <c r="U591" s="8"/>
      <c r="V591" s="8"/>
      <c r="X591" s="1">
        <f>INDEX(Distances!$C$4:$L$69,SUMIF(Results!$Z$4:$Z$69,Results!J591,Results!$AA$4:$AA$69),Results!K591)</f>
        <v>0.73</v>
      </c>
    </row>
    <row r="592" spans="7:24" x14ac:dyDescent="0.45">
      <c r="G592" s="1" t="s">
        <v>59</v>
      </c>
      <c r="H592" s="1" t="s">
        <v>5</v>
      </c>
      <c r="I592" s="1">
        <v>17</v>
      </c>
      <c r="J592" s="1" t="s">
        <v>51</v>
      </c>
      <c r="K592" s="5">
        <v>2</v>
      </c>
      <c r="L592" s="5">
        <v>5</v>
      </c>
      <c r="M592" s="5">
        <v>8</v>
      </c>
      <c r="N592" s="1">
        <f>SUMIF(Distances!$B$4:$B$69,Results!J592,Distances!$M$4:$M$69)</f>
        <v>6</v>
      </c>
      <c r="O592" s="1">
        <f t="shared" si="110"/>
        <v>1</v>
      </c>
      <c r="P592" s="1">
        <f t="shared" si="111"/>
        <v>1</v>
      </c>
      <c r="Q592" s="1">
        <f t="shared" si="112"/>
        <v>1</v>
      </c>
      <c r="R592" s="1">
        <f t="shared" si="113"/>
        <v>1</v>
      </c>
      <c r="S592" s="8"/>
      <c r="T592" s="8"/>
      <c r="U592" s="8"/>
      <c r="V592" s="8"/>
      <c r="X592" s="1">
        <f>INDEX(Distances!$C$4:$L$69,SUMIF(Results!$Z$4:$Z$69,Results!J592,Results!$AA$4:$AA$69),Results!K592)</f>
        <v>0.18</v>
      </c>
    </row>
    <row r="593" spans="7:24" x14ac:dyDescent="0.45">
      <c r="G593" s="1" t="s">
        <v>59</v>
      </c>
      <c r="H593" s="1" t="s">
        <v>5</v>
      </c>
      <c r="I593" s="1">
        <v>18</v>
      </c>
      <c r="J593" s="1" t="s">
        <v>52</v>
      </c>
      <c r="K593" s="5">
        <v>4</v>
      </c>
      <c r="L593" s="5">
        <v>6</v>
      </c>
      <c r="M593" s="5">
        <v>5</v>
      </c>
      <c r="N593" s="1">
        <f>SUMIF(Distances!$B$4:$B$69,Results!J593,Distances!$M$4:$M$69)</f>
        <v>1</v>
      </c>
      <c r="O593" s="1">
        <f t="shared" si="110"/>
        <v>1</v>
      </c>
      <c r="P593" s="1">
        <f t="shared" si="111"/>
        <v>1</v>
      </c>
      <c r="Q593" s="1">
        <f t="shared" si="112"/>
        <v>1</v>
      </c>
      <c r="R593" s="1">
        <f t="shared" si="113"/>
        <v>1</v>
      </c>
      <c r="S593" s="8"/>
      <c r="T593" s="8"/>
      <c r="U593" s="8"/>
      <c r="V593" s="8"/>
      <c r="X593" s="1">
        <f>INDEX(Distances!$C$4:$L$69,SUMIF(Results!$Z$4:$Z$69,Results!J593,Results!$AA$4:$AA$69),Results!K593)</f>
        <v>0.73</v>
      </c>
    </row>
    <row r="594" spans="7:24" x14ac:dyDescent="0.45">
      <c r="G594" s="1" t="s">
        <v>59</v>
      </c>
      <c r="H594" s="1" t="s">
        <v>5</v>
      </c>
      <c r="I594" s="1">
        <v>19</v>
      </c>
      <c r="J594" s="1" t="s">
        <v>53</v>
      </c>
      <c r="K594" s="5">
        <v>3</v>
      </c>
      <c r="L594" s="5">
        <v>6</v>
      </c>
      <c r="M594" s="5">
        <v>2</v>
      </c>
      <c r="N594" s="1">
        <f>SUMIF(Distances!$B$4:$B$69,Results!J594,Distances!$M$4:$M$69)</f>
        <v>2</v>
      </c>
      <c r="O594" s="1">
        <f t="shared" si="110"/>
        <v>1</v>
      </c>
      <c r="P594" s="1">
        <f t="shared" si="111"/>
        <v>1</v>
      </c>
      <c r="Q594" s="1">
        <f t="shared" si="112"/>
        <v>0</v>
      </c>
      <c r="R594" s="1">
        <f t="shared" si="113"/>
        <v>0</v>
      </c>
      <c r="S594" s="8"/>
      <c r="T594" s="8"/>
      <c r="U594" s="8"/>
      <c r="V594" s="8"/>
      <c r="X594" s="1">
        <f>INDEX(Distances!$C$4:$L$69,SUMIF(Results!$Z$4:$Z$69,Results!J594,Results!$AA$4:$AA$69),Results!K594)</f>
        <v>0.18</v>
      </c>
    </row>
    <row r="595" spans="7:24" x14ac:dyDescent="0.45">
      <c r="G595" s="1" t="s">
        <v>59</v>
      </c>
      <c r="H595" s="1" t="s">
        <v>5</v>
      </c>
      <c r="I595" s="1">
        <v>20</v>
      </c>
      <c r="J595" s="1" t="s">
        <v>54</v>
      </c>
      <c r="K595" s="5">
        <v>2</v>
      </c>
      <c r="L595" s="5">
        <v>6</v>
      </c>
      <c r="M595" s="5">
        <v>8</v>
      </c>
      <c r="N595" s="1">
        <f>SUMIF(Distances!$B$4:$B$69,Results!J595,Distances!$M$4:$M$69)</f>
        <v>9</v>
      </c>
      <c r="O595" s="1">
        <f t="shared" si="110"/>
        <v>1</v>
      </c>
      <c r="P595" s="1">
        <f t="shared" si="111"/>
        <v>1</v>
      </c>
      <c r="Q595" s="1">
        <f t="shared" si="112"/>
        <v>1</v>
      </c>
      <c r="R595" s="1">
        <f t="shared" si="113"/>
        <v>1</v>
      </c>
      <c r="S595" s="8"/>
      <c r="T595" s="8"/>
      <c r="U595" s="8"/>
      <c r="V595" s="8"/>
      <c r="X595" s="1">
        <f>INDEX(Distances!$C$4:$L$69,SUMIF(Results!$Z$4:$Z$69,Results!J595,Results!$AA$4:$AA$69),Results!K595)</f>
        <v>0.46</v>
      </c>
    </row>
    <row r="596" spans="7:24" x14ac:dyDescent="0.45">
      <c r="G596" s="1" t="s">
        <v>59</v>
      </c>
      <c r="H596" s="1" t="s">
        <v>5</v>
      </c>
      <c r="I596" s="1">
        <v>21</v>
      </c>
      <c r="J596" s="1" t="s">
        <v>55</v>
      </c>
      <c r="K596" s="5">
        <v>1</v>
      </c>
      <c r="L596" s="5">
        <v>4</v>
      </c>
      <c r="M596" s="5">
        <v>6</v>
      </c>
      <c r="N596" s="1">
        <f>SUMIF(Distances!$B$4:$B$69,Results!J596,Distances!$M$4:$M$69)</f>
        <v>10</v>
      </c>
      <c r="O596" s="1">
        <f t="shared" si="110"/>
        <v>1</v>
      </c>
      <c r="P596" s="1">
        <f t="shared" si="111"/>
        <v>1</v>
      </c>
      <c r="Q596" s="1">
        <f t="shared" si="112"/>
        <v>1</v>
      </c>
      <c r="R596" s="1">
        <f t="shared" si="113"/>
        <v>1</v>
      </c>
      <c r="S596" s="26" t="s">
        <v>80</v>
      </c>
      <c r="T596" s="26"/>
      <c r="U596" s="26"/>
      <c r="V596" s="26"/>
      <c r="X596" s="1">
        <f>INDEX(Distances!$C$4:$L$69,SUMIF(Results!$Z$4:$Z$69,Results!J596,Results!$AA$4:$AA$69),Results!K596)</f>
        <v>0.54</v>
      </c>
    </row>
    <row r="597" spans="7:24" x14ac:dyDescent="0.45">
      <c r="G597" s="1" t="s">
        <v>59</v>
      </c>
      <c r="H597" s="1" t="s">
        <v>5</v>
      </c>
      <c r="I597" s="1">
        <v>22</v>
      </c>
      <c r="J597" s="1" t="s">
        <v>56</v>
      </c>
      <c r="K597" s="5">
        <v>7</v>
      </c>
      <c r="L597" s="5">
        <v>4</v>
      </c>
      <c r="M597" s="5">
        <v>6</v>
      </c>
      <c r="N597" s="1">
        <f>SUMIF(Distances!$B$4:$B$69,Results!J597,Distances!$M$4:$M$69)</f>
        <v>7</v>
      </c>
      <c r="O597" s="1">
        <f t="shared" si="110"/>
        <v>0</v>
      </c>
      <c r="P597" s="1">
        <f t="shared" si="111"/>
        <v>1</v>
      </c>
      <c r="Q597" s="1">
        <f t="shared" si="112"/>
        <v>1</v>
      </c>
      <c r="R597" s="1">
        <f t="shared" si="113"/>
        <v>0</v>
      </c>
      <c r="S597" s="9">
        <f>AVERAGE(O576:O597)</f>
        <v>0.90909090909090906</v>
      </c>
      <c r="T597" s="9">
        <f>AVERAGE(P576:P597)</f>
        <v>1</v>
      </c>
      <c r="U597" s="9">
        <f t="shared" ref="U597" si="114">AVERAGE(Q576:Q597)</f>
        <v>0.81818181818181823</v>
      </c>
      <c r="V597" s="9">
        <f t="shared" ref="V597" si="115">AVERAGE(R576:R597)</f>
        <v>0.72727272727272729</v>
      </c>
      <c r="X597" s="1">
        <f>INDEX(Distances!$C$4:$L$69,SUMIF(Results!$Z$4:$Z$69,Results!J597,Results!$AA$4:$AA$69),Results!K597)</f>
        <v>0</v>
      </c>
    </row>
    <row r="598" spans="7:24" x14ac:dyDescent="0.45">
      <c r="G598" s="1" t="s">
        <v>85</v>
      </c>
      <c r="H598" s="1" t="s">
        <v>108</v>
      </c>
      <c r="I598" s="1">
        <v>1</v>
      </c>
      <c r="J598" s="1" t="s">
        <v>86</v>
      </c>
      <c r="K598" s="5">
        <v>4</v>
      </c>
      <c r="L598" s="5">
        <v>6</v>
      </c>
      <c r="M598" s="5">
        <v>2</v>
      </c>
      <c r="N598" s="1">
        <f>SUMIF(Distances!$B$4:$B$69,Results!J598,Distances!$M$4:$M$69)</f>
        <v>6</v>
      </c>
      <c r="O598" s="1">
        <f t="shared" si="110"/>
        <v>1</v>
      </c>
      <c r="P598" s="1">
        <f t="shared" si="111"/>
        <v>0</v>
      </c>
      <c r="Q598" s="1">
        <f t="shared" si="112"/>
        <v>1</v>
      </c>
      <c r="R598" s="1">
        <f t="shared" si="113"/>
        <v>0</v>
      </c>
      <c r="S598" s="8"/>
      <c r="T598" s="8"/>
      <c r="U598" s="8"/>
      <c r="V598" s="8"/>
      <c r="X598" s="1">
        <f>INDEX(Distances!$C$4:$L$69,SUMIF(Results!$Z$4:$Z$69,Results!J598,Results!$AA$4:$AA$69),Results!K598)</f>
        <v>0.11</v>
      </c>
    </row>
    <row r="599" spans="7:24" x14ac:dyDescent="0.45">
      <c r="G599" s="1" t="s">
        <v>85</v>
      </c>
      <c r="H599" s="1" t="s">
        <v>108</v>
      </c>
      <c r="I599" s="1">
        <v>2</v>
      </c>
      <c r="J599" s="1" t="s">
        <v>87</v>
      </c>
      <c r="K599" s="5">
        <v>5</v>
      </c>
      <c r="L599" s="5">
        <v>10</v>
      </c>
      <c r="M599" s="5">
        <v>3</v>
      </c>
      <c r="N599" s="1">
        <f>SUMIF(Distances!$B$4:$B$69,Results!J599,Distances!$M$4:$M$69)</f>
        <v>8</v>
      </c>
      <c r="O599" s="1">
        <f t="shared" si="110"/>
        <v>1</v>
      </c>
      <c r="P599" s="1">
        <f t="shared" si="111"/>
        <v>1</v>
      </c>
      <c r="Q599" s="1">
        <f t="shared" si="112"/>
        <v>1</v>
      </c>
      <c r="R599" s="1">
        <f t="shared" si="113"/>
        <v>1</v>
      </c>
      <c r="S599" s="8"/>
      <c r="T599" s="8"/>
      <c r="U599" s="8"/>
      <c r="V599" s="8"/>
      <c r="X599" s="1">
        <f>INDEX(Distances!$C$4:$L$69,SUMIF(Results!$Z$4:$Z$69,Results!J599,Results!$AA$4:$AA$69),Results!K599)</f>
        <v>0.27</v>
      </c>
    </row>
    <row r="600" spans="7:24" x14ac:dyDescent="0.45">
      <c r="G600" s="1" t="s">
        <v>85</v>
      </c>
      <c r="H600" s="1" t="s">
        <v>108</v>
      </c>
      <c r="I600" s="1">
        <v>3</v>
      </c>
      <c r="J600" s="1" t="s">
        <v>88</v>
      </c>
      <c r="K600" s="5">
        <v>6</v>
      </c>
      <c r="L600" s="5">
        <v>10</v>
      </c>
      <c r="M600" s="5">
        <v>8</v>
      </c>
      <c r="N600" s="1">
        <f>SUMIF(Distances!$B$4:$B$69,Results!J600,Distances!$M$4:$M$69)</f>
        <v>9</v>
      </c>
      <c r="O600" s="1">
        <f t="shared" si="110"/>
        <v>1</v>
      </c>
      <c r="P600" s="1">
        <f t="shared" si="111"/>
        <v>1</v>
      </c>
      <c r="Q600" s="1">
        <f t="shared" si="112"/>
        <v>1</v>
      </c>
      <c r="R600" s="1">
        <f t="shared" si="113"/>
        <v>1</v>
      </c>
      <c r="S600" s="8"/>
      <c r="T600" s="8"/>
      <c r="U600" s="8"/>
      <c r="V600" s="8"/>
      <c r="X600" s="1">
        <f>INDEX(Distances!$C$4:$L$69,SUMIF(Results!$Z$4:$Z$69,Results!J600,Results!$AA$4:$AA$69),Results!K600)</f>
        <v>0.62</v>
      </c>
    </row>
    <row r="601" spans="7:24" x14ac:dyDescent="0.45">
      <c r="G601" s="1" t="s">
        <v>85</v>
      </c>
      <c r="H601" s="1" t="s">
        <v>108</v>
      </c>
      <c r="I601" s="1">
        <v>4</v>
      </c>
      <c r="J601" s="1" t="s">
        <v>89</v>
      </c>
      <c r="K601" s="5">
        <v>10</v>
      </c>
      <c r="L601" s="5">
        <v>8</v>
      </c>
      <c r="M601" s="5">
        <v>5</v>
      </c>
      <c r="N601" s="1">
        <f>SUMIF(Distances!$B$4:$B$69,Results!J601,Distances!$M$4:$M$69)</f>
        <v>1</v>
      </c>
      <c r="O601" s="1">
        <f t="shared" si="110"/>
        <v>1</v>
      </c>
      <c r="P601" s="1">
        <f t="shared" si="111"/>
        <v>1</v>
      </c>
      <c r="Q601" s="1">
        <f t="shared" si="112"/>
        <v>1</v>
      </c>
      <c r="R601" s="1">
        <f t="shared" si="113"/>
        <v>1</v>
      </c>
      <c r="S601" s="8"/>
      <c r="T601" s="8"/>
      <c r="U601" s="8"/>
      <c r="V601" s="8"/>
      <c r="X601" s="1">
        <f>INDEX(Distances!$C$4:$L$69,SUMIF(Results!$Z$4:$Z$69,Results!J601,Results!$AA$4:$AA$69),Results!K601)</f>
        <v>0.09</v>
      </c>
    </row>
    <row r="602" spans="7:24" x14ac:dyDescent="0.45">
      <c r="G602" s="1" t="s">
        <v>85</v>
      </c>
      <c r="H602" s="1" t="s">
        <v>108</v>
      </c>
      <c r="I602" s="1">
        <v>5</v>
      </c>
      <c r="J602" s="1" t="s">
        <v>90</v>
      </c>
      <c r="K602" s="5">
        <v>2</v>
      </c>
      <c r="L602" s="5">
        <v>3</v>
      </c>
      <c r="M602" s="5">
        <v>7</v>
      </c>
      <c r="N602" s="1">
        <f>SUMIF(Distances!$B$4:$B$69,Results!J602,Distances!$M$4:$M$69)</f>
        <v>8</v>
      </c>
      <c r="O602" s="1">
        <f t="shared" si="110"/>
        <v>1</v>
      </c>
      <c r="P602" s="1">
        <f t="shared" si="111"/>
        <v>1</v>
      </c>
      <c r="Q602" s="1">
        <f t="shared" si="112"/>
        <v>1</v>
      </c>
      <c r="R602" s="1">
        <f t="shared" si="113"/>
        <v>1</v>
      </c>
      <c r="S602" s="8"/>
      <c r="T602" s="8"/>
      <c r="U602" s="8"/>
      <c r="V602" s="8"/>
      <c r="X602" s="1">
        <f>INDEX(Distances!$C$4:$L$69,SUMIF(Results!$Z$4:$Z$69,Results!J602,Results!$AA$4:$AA$69),Results!K602)</f>
        <v>0.22</v>
      </c>
    </row>
    <row r="603" spans="7:24" x14ac:dyDescent="0.45">
      <c r="G603" s="1" t="s">
        <v>85</v>
      </c>
      <c r="H603" s="1" t="s">
        <v>108</v>
      </c>
      <c r="I603" s="1">
        <v>6</v>
      </c>
      <c r="J603" s="1" t="s">
        <v>91</v>
      </c>
      <c r="K603" s="5">
        <v>1</v>
      </c>
      <c r="L603" s="5">
        <v>4</v>
      </c>
      <c r="M603" s="5">
        <v>5</v>
      </c>
      <c r="N603" s="1">
        <f>SUMIF(Distances!$B$4:$B$69,Results!J603,Distances!$M$4:$M$69)</f>
        <v>2</v>
      </c>
      <c r="O603" s="1">
        <f t="shared" si="110"/>
        <v>1</v>
      </c>
      <c r="P603" s="1">
        <f t="shared" si="111"/>
        <v>1</v>
      </c>
      <c r="Q603" s="1">
        <f t="shared" si="112"/>
        <v>1</v>
      </c>
      <c r="R603" s="1">
        <f t="shared" si="113"/>
        <v>1</v>
      </c>
      <c r="S603" s="8"/>
      <c r="T603" s="8"/>
      <c r="U603" s="8"/>
      <c r="V603" s="8"/>
      <c r="X603" s="1">
        <f>INDEX(Distances!$C$4:$L$69,SUMIF(Results!$Z$4:$Z$69,Results!J603,Results!$AA$4:$AA$69),Results!K603)</f>
        <v>0.18</v>
      </c>
    </row>
    <row r="604" spans="7:24" x14ac:dyDescent="0.45">
      <c r="G604" s="1" t="s">
        <v>85</v>
      </c>
      <c r="H604" s="1" t="s">
        <v>108</v>
      </c>
      <c r="I604" s="1">
        <v>7</v>
      </c>
      <c r="J604" s="1" t="s">
        <v>92</v>
      </c>
      <c r="K604" s="5">
        <v>3</v>
      </c>
      <c r="L604" s="5">
        <v>6</v>
      </c>
      <c r="M604" s="5">
        <v>8</v>
      </c>
      <c r="N604" s="1">
        <f>SUMIF(Distances!$B$4:$B$69,Results!J604,Distances!$M$4:$M$69)</f>
        <v>4</v>
      </c>
      <c r="O604" s="1">
        <f t="shared" si="110"/>
        <v>1</v>
      </c>
      <c r="P604" s="1">
        <f t="shared" si="111"/>
        <v>1</v>
      </c>
      <c r="Q604" s="1">
        <f t="shared" si="112"/>
        <v>1</v>
      </c>
      <c r="R604" s="1">
        <f t="shared" si="113"/>
        <v>1</v>
      </c>
      <c r="S604" s="8"/>
      <c r="T604" s="8"/>
      <c r="U604" s="8"/>
      <c r="V604" s="8"/>
      <c r="X604" s="1">
        <f>INDEX(Distances!$C$4:$L$69,SUMIF(Results!$Z$4:$Z$69,Results!J604,Results!$AA$4:$AA$69),Results!K604)</f>
        <v>0.31</v>
      </c>
    </row>
    <row r="605" spans="7:24" x14ac:dyDescent="0.45">
      <c r="G605" s="1" t="s">
        <v>85</v>
      </c>
      <c r="H605" s="1" t="s">
        <v>108</v>
      </c>
      <c r="I605" s="1">
        <v>8</v>
      </c>
      <c r="J605" s="1" t="s">
        <v>93</v>
      </c>
      <c r="K605" s="5">
        <v>7</v>
      </c>
      <c r="L605" s="5">
        <v>5</v>
      </c>
      <c r="M605" s="5">
        <v>2</v>
      </c>
      <c r="N605" s="1">
        <f>SUMIF(Distances!$B$4:$B$69,Results!J605,Distances!$M$4:$M$69)</f>
        <v>4</v>
      </c>
      <c r="O605" s="1">
        <f t="shared" si="110"/>
        <v>1</v>
      </c>
      <c r="P605" s="1">
        <f t="shared" si="111"/>
        <v>1</v>
      </c>
      <c r="Q605" s="1">
        <f t="shared" si="112"/>
        <v>1</v>
      </c>
      <c r="R605" s="1">
        <f t="shared" si="113"/>
        <v>1</v>
      </c>
      <c r="S605" s="8"/>
      <c r="T605" s="8"/>
      <c r="U605" s="8"/>
      <c r="V605" s="8"/>
      <c r="X605" s="1">
        <f>INDEX(Distances!$C$4:$L$69,SUMIF(Results!$Z$4:$Z$69,Results!J605,Results!$AA$4:$AA$69),Results!K605)</f>
        <v>0.76</v>
      </c>
    </row>
    <row r="606" spans="7:24" x14ac:dyDescent="0.45">
      <c r="G606" s="1" t="s">
        <v>85</v>
      </c>
      <c r="H606" s="1" t="s">
        <v>108</v>
      </c>
      <c r="I606" s="1">
        <v>9</v>
      </c>
      <c r="J606" s="1" t="s">
        <v>94</v>
      </c>
      <c r="K606" s="5">
        <v>6</v>
      </c>
      <c r="L606" s="5">
        <v>4</v>
      </c>
      <c r="M606" s="5">
        <v>9</v>
      </c>
      <c r="N606" s="1">
        <f>SUMIF(Distances!$B$4:$B$69,Results!J606,Distances!$M$4:$M$69)</f>
        <v>9</v>
      </c>
      <c r="O606" s="1">
        <f t="shared" si="110"/>
        <v>1</v>
      </c>
      <c r="P606" s="1">
        <f t="shared" si="111"/>
        <v>1</v>
      </c>
      <c r="Q606" s="1">
        <f t="shared" si="112"/>
        <v>0</v>
      </c>
      <c r="R606" s="1">
        <f t="shared" si="113"/>
        <v>0</v>
      </c>
      <c r="S606" s="8"/>
      <c r="T606" s="8"/>
      <c r="U606" s="8"/>
      <c r="V606" s="8"/>
      <c r="X606" s="1">
        <f>INDEX(Distances!$C$4:$L$69,SUMIF(Results!$Z$4:$Z$69,Results!J606,Results!$AA$4:$AA$69),Results!K606)</f>
        <v>0.18</v>
      </c>
    </row>
    <row r="607" spans="7:24" x14ac:dyDescent="0.45">
      <c r="G607" s="1" t="s">
        <v>85</v>
      </c>
      <c r="H607" s="1" t="s">
        <v>108</v>
      </c>
      <c r="I607" s="1">
        <v>10</v>
      </c>
      <c r="J607" s="1" t="s">
        <v>95</v>
      </c>
      <c r="K607" s="5">
        <v>3</v>
      </c>
      <c r="L607" s="5">
        <v>7</v>
      </c>
      <c r="M607" s="5">
        <v>8</v>
      </c>
      <c r="N607" s="1">
        <f>SUMIF(Distances!$B$4:$B$69,Results!J607,Distances!$M$4:$M$69)</f>
        <v>7</v>
      </c>
      <c r="O607" s="1">
        <f t="shared" si="110"/>
        <v>1</v>
      </c>
      <c r="P607" s="1">
        <f t="shared" si="111"/>
        <v>0</v>
      </c>
      <c r="Q607" s="1">
        <f t="shared" si="112"/>
        <v>1</v>
      </c>
      <c r="R607" s="1">
        <f t="shared" si="113"/>
        <v>0</v>
      </c>
      <c r="S607" s="8"/>
      <c r="T607" s="8"/>
      <c r="U607" s="8"/>
      <c r="V607" s="8"/>
      <c r="X607" s="1">
        <f>INDEX(Distances!$C$4:$L$69,SUMIF(Results!$Z$4:$Z$69,Results!J607,Results!$AA$4:$AA$69),Results!K607)</f>
        <v>0.17</v>
      </c>
    </row>
    <row r="608" spans="7:24" x14ac:dyDescent="0.45">
      <c r="G608" s="1" t="s">
        <v>85</v>
      </c>
      <c r="H608" s="1" t="s">
        <v>108</v>
      </c>
      <c r="I608" s="1">
        <v>11</v>
      </c>
      <c r="J608" s="1" t="s">
        <v>96</v>
      </c>
      <c r="K608" s="5">
        <v>1</v>
      </c>
      <c r="L608" s="5">
        <v>5</v>
      </c>
      <c r="M608" s="5">
        <v>7</v>
      </c>
      <c r="N608" s="1">
        <f>SUMIF(Distances!$B$4:$B$69,Results!J608,Distances!$M$4:$M$69)</f>
        <v>2</v>
      </c>
      <c r="O608" s="1">
        <f t="shared" si="110"/>
        <v>1</v>
      </c>
      <c r="P608" s="1">
        <f t="shared" si="111"/>
        <v>1</v>
      </c>
      <c r="Q608" s="1">
        <f t="shared" si="112"/>
        <v>1</v>
      </c>
      <c r="R608" s="1">
        <f t="shared" si="113"/>
        <v>1</v>
      </c>
      <c r="S608" s="8"/>
      <c r="T608" s="8"/>
      <c r="U608" s="8"/>
      <c r="V608" s="8"/>
      <c r="X608" s="1">
        <f>INDEX(Distances!$C$4:$L$69,SUMIF(Results!$Z$4:$Z$69,Results!J608,Results!$AA$4:$AA$69),Results!K608)</f>
        <v>0.71</v>
      </c>
    </row>
    <row r="609" spans="7:24" x14ac:dyDescent="0.45">
      <c r="G609" s="1" t="s">
        <v>85</v>
      </c>
      <c r="H609" s="1" t="s">
        <v>108</v>
      </c>
      <c r="I609" s="1">
        <v>12</v>
      </c>
      <c r="J609" s="1" t="s">
        <v>97</v>
      </c>
      <c r="K609" s="5">
        <v>4</v>
      </c>
      <c r="L609" s="5">
        <v>6</v>
      </c>
      <c r="M609" s="5">
        <v>7</v>
      </c>
      <c r="N609" s="1">
        <f>SUMIF(Distances!$B$4:$B$69,Results!J609,Distances!$M$4:$M$69)</f>
        <v>10</v>
      </c>
      <c r="O609" s="1">
        <f t="shared" si="110"/>
        <v>1</v>
      </c>
      <c r="P609" s="1">
        <f t="shared" si="111"/>
        <v>1</v>
      </c>
      <c r="Q609" s="1">
        <f t="shared" si="112"/>
        <v>1</v>
      </c>
      <c r="R609" s="1">
        <f t="shared" si="113"/>
        <v>1</v>
      </c>
      <c r="S609" s="8"/>
      <c r="T609" s="8"/>
      <c r="U609" s="8"/>
      <c r="V609" s="8"/>
      <c r="X609" s="1">
        <f>INDEX(Distances!$C$4:$L$69,SUMIF(Results!$Z$4:$Z$69,Results!J609,Results!$AA$4:$AA$69),Results!K609)</f>
        <v>0.46</v>
      </c>
    </row>
    <row r="610" spans="7:24" x14ac:dyDescent="0.45">
      <c r="G610" s="1" t="s">
        <v>85</v>
      </c>
      <c r="H610" s="1" t="s">
        <v>108</v>
      </c>
      <c r="I610" s="1">
        <v>13</v>
      </c>
      <c r="J610" s="1" t="s">
        <v>98</v>
      </c>
      <c r="K610" s="5">
        <v>2</v>
      </c>
      <c r="L610" s="5">
        <v>6</v>
      </c>
      <c r="M610" s="5">
        <v>7</v>
      </c>
      <c r="N610" s="1">
        <f>SUMIF(Distances!$B$4:$B$69,Results!J610,Distances!$M$4:$M$69)</f>
        <v>2</v>
      </c>
      <c r="O610" s="1">
        <f t="shared" si="110"/>
        <v>0</v>
      </c>
      <c r="P610" s="1">
        <f t="shared" si="111"/>
        <v>1</v>
      </c>
      <c r="Q610" s="1">
        <f t="shared" si="112"/>
        <v>1</v>
      </c>
      <c r="R610" s="1">
        <f t="shared" si="113"/>
        <v>0</v>
      </c>
      <c r="S610" s="8"/>
      <c r="T610" s="8"/>
      <c r="U610" s="8"/>
      <c r="V610" s="8"/>
      <c r="X610" s="1">
        <f>INDEX(Distances!$C$4:$L$69,SUMIF(Results!$Z$4:$Z$69,Results!J610,Results!$AA$4:$AA$69),Results!K610)</f>
        <v>0</v>
      </c>
    </row>
    <row r="611" spans="7:24" x14ac:dyDescent="0.45">
      <c r="G611" s="1" t="s">
        <v>85</v>
      </c>
      <c r="H611" s="1" t="s">
        <v>108</v>
      </c>
      <c r="I611" s="1">
        <v>14</v>
      </c>
      <c r="J611" s="1" t="s">
        <v>99</v>
      </c>
      <c r="K611" s="5">
        <v>10</v>
      </c>
      <c r="L611" s="5">
        <v>6</v>
      </c>
      <c r="M611" s="5">
        <v>4</v>
      </c>
      <c r="N611" s="1">
        <f>SUMIF(Distances!$B$4:$B$69,Results!J611,Distances!$M$4:$M$69)</f>
        <v>9</v>
      </c>
      <c r="O611" s="1">
        <f t="shared" si="110"/>
        <v>1</v>
      </c>
      <c r="P611" s="1">
        <f t="shared" si="111"/>
        <v>1</v>
      </c>
      <c r="Q611" s="1">
        <f t="shared" si="112"/>
        <v>1</v>
      </c>
      <c r="R611" s="1">
        <f t="shared" si="113"/>
        <v>1</v>
      </c>
      <c r="S611" s="8"/>
      <c r="T611" s="8"/>
      <c r="U611" s="8"/>
      <c r="V611" s="8"/>
      <c r="X611" s="1">
        <f>INDEX(Distances!$C$4:$L$69,SUMIF(Results!$Z$4:$Z$69,Results!J611,Results!$AA$4:$AA$69),Results!K611)</f>
        <v>0.43</v>
      </c>
    </row>
    <row r="612" spans="7:24" x14ac:dyDescent="0.45">
      <c r="G612" s="1" t="s">
        <v>85</v>
      </c>
      <c r="H612" s="1" t="s">
        <v>108</v>
      </c>
      <c r="I612" s="1">
        <v>15</v>
      </c>
      <c r="J612" s="1" t="s">
        <v>100</v>
      </c>
      <c r="K612" s="5">
        <v>4</v>
      </c>
      <c r="L612" s="5">
        <v>9</v>
      </c>
      <c r="M612" s="5">
        <v>3</v>
      </c>
      <c r="N612" s="1">
        <f>SUMIF(Distances!$B$4:$B$69,Results!J612,Distances!$M$4:$M$69)</f>
        <v>2</v>
      </c>
      <c r="O612" s="1">
        <f t="shared" si="110"/>
        <v>1</v>
      </c>
      <c r="P612" s="1">
        <f t="shared" si="111"/>
        <v>1</v>
      </c>
      <c r="Q612" s="1">
        <f t="shared" si="112"/>
        <v>1</v>
      </c>
      <c r="R612" s="1">
        <f t="shared" si="113"/>
        <v>1</v>
      </c>
      <c r="S612" s="8"/>
      <c r="T612" s="8"/>
      <c r="U612" s="8"/>
      <c r="V612" s="8"/>
      <c r="X612" s="1">
        <f>INDEX(Distances!$C$4:$L$69,SUMIF(Results!$Z$4:$Z$69,Results!J612,Results!$AA$4:$AA$69),Results!K612)</f>
        <v>0.54</v>
      </c>
    </row>
    <row r="613" spans="7:24" x14ac:dyDescent="0.45">
      <c r="G613" s="1" t="s">
        <v>85</v>
      </c>
      <c r="H613" s="1" t="s">
        <v>108</v>
      </c>
      <c r="I613" s="1">
        <v>16</v>
      </c>
      <c r="J613" s="1" t="s">
        <v>101</v>
      </c>
      <c r="K613" s="5">
        <v>5</v>
      </c>
      <c r="L613" s="5">
        <v>6</v>
      </c>
      <c r="M613" s="5">
        <v>4</v>
      </c>
      <c r="N613" s="1">
        <f>SUMIF(Distances!$B$4:$B$69,Results!J613,Distances!$M$4:$M$69)</f>
        <v>6</v>
      </c>
      <c r="O613" s="1">
        <f t="shared" si="110"/>
        <v>1</v>
      </c>
      <c r="P613" s="1">
        <f t="shared" si="111"/>
        <v>0</v>
      </c>
      <c r="Q613" s="1">
        <f t="shared" si="112"/>
        <v>1</v>
      </c>
      <c r="R613" s="1">
        <f t="shared" si="113"/>
        <v>0</v>
      </c>
      <c r="S613" s="8"/>
      <c r="T613" s="8"/>
      <c r="U613" s="8"/>
      <c r="V613" s="8"/>
      <c r="X613" s="1">
        <f>INDEX(Distances!$C$4:$L$69,SUMIF(Results!$Z$4:$Z$69,Results!J613,Results!$AA$4:$AA$69),Results!K613)</f>
        <v>0.65</v>
      </c>
    </row>
    <row r="614" spans="7:24" x14ac:dyDescent="0.45">
      <c r="G614" s="1" t="s">
        <v>85</v>
      </c>
      <c r="H614" s="1" t="s">
        <v>108</v>
      </c>
      <c r="I614" s="1">
        <v>17</v>
      </c>
      <c r="J614" s="1" t="s">
        <v>102</v>
      </c>
      <c r="K614" s="5">
        <v>3</v>
      </c>
      <c r="L614" s="5">
        <v>6</v>
      </c>
      <c r="M614" s="5">
        <v>5</v>
      </c>
      <c r="N614" s="1">
        <f>SUMIF(Distances!$B$4:$B$69,Results!J614,Distances!$M$4:$M$69)</f>
        <v>6</v>
      </c>
      <c r="O614" s="1">
        <f t="shared" si="110"/>
        <v>1</v>
      </c>
      <c r="P614" s="1">
        <f t="shared" si="111"/>
        <v>0</v>
      </c>
      <c r="Q614" s="1">
        <f t="shared" si="112"/>
        <v>1</v>
      </c>
      <c r="R614" s="1">
        <f t="shared" si="113"/>
        <v>0</v>
      </c>
      <c r="S614" s="8"/>
      <c r="T614" s="8"/>
      <c r="U614" s="8"/>
      <c r="V614" s="8"/>
      <c r="X614" s="1">
        <f>INDEX(Distances!$C$4:$L$69,SUMIF(Results!$Z$4:$Z$69,Results!J614,Results!$AA$4:$AA$69),Results!K614)</f>
        <v>0.57999999999999996</v>
      </c>
    </row>
    <row r="615" spans="7:24" x14ac:dyDescent="0.45">
      <c r="G615" s="1" t="s">
        <v>85</v>
      </c>
      <c r="H615" s="1" t="s">
        <v>108</v>
      </c>
      <c r="I615" s="1">
        <v>18</v>
      </c>
      <c r="J615" s="1" t="s">
        <v>103</v>
      </c>
      <c r="K615" s="5">
        <v>5</v>
      </c>
      <c r="L615" s="5">
        <v>7</v>
      </c>
      <c r="M615" s="5">
        <v>2</v>
      </c>
      <c r="N615" s="1">
        <f>SUMIF(Distances!$B$4:$B$69,Results!J615,Distances!$M$4:$M$69)</f>
        <v>6</v>
      </c>
      <c r="O615" s="1">
        <f t="shared" si="110"/>
        <v>1</v>
      </c>
      <c r="P615" s="1">
        <f t="shared" si="111"/>
        <v>1</v>
      </c>
      <c r="Q615" s="1">
        <f t="shared" si="112"/>
        <v>1</v>
      </c>
      <c r="R615" s="1">
        <f t="shared" si="113"/>
        <v>1</v>
      </c>
      <c r="S615" s="8"/>
      <c r="T615" s="8"/>
      <c r="U615" s="8"/>
      <c r="V615" s="8"/>
      <c r="X615" s="1">
        <f>INDEX(Distances!$C$4:$L$69,SUMIF(Results!$Z$4:$Z$69,Results!J615,Results!$AA$4:$AA$69),Results!K615)</f>
        <v>0.47</v>
      </c>
    </row>
    <row r="616" spans="7:24" x14ac:dyDescent="0.45">
      <c r="G616" s="1" t="s">
        <v>85</v>
      </c>
      <c r="H616" s="1" t="s">
        <v>108</v>
      </c>
      <c r="I616" s="1">
        <v>19</v>
      </c>
      <c r="J616" s="1" t="s">
        <v>104</v>
      </c>
      <c r="K616" s="5">
        <v>1</v>
      </c>
      <c r="L616" s="5">
        <v>5</v>
      </c>
      <c r="M616" s="5">
        <v>8</v>
      </c>
      <c r="N616" s="1">
        <f>SUMIF(Distances!$B$4:$B$69,Results!J616,Distances!$M$4:$M$69)</f>
        <v>7</v>
      </c>
      <c r="O616" s="1">
        <f t="shared" si="110"/>
        <v>1</v>
      </c>
      <c r="P616" s="1">
        <f t="shared" si="111"/>
        <v>1</v>
      </c>
      <c r="Q616" s="1">
        <f t="shared" si="112"/>
        <v>1</v>
      </c>
      <c r="R616" s="1">
        <f t="shared" si="113"/>
        <v>1</v>
      </c>
      <c r="S616" s="8"/>
      <c r="T616" s="8"/>
      <c r="U616" s="8"/>
      <c r="V616" s="8"/>
      <c r="X616" s="1">
        <f>INDEX(Distances!$C$4:$L$69,SUMIF(Results!$Z$4:$Z$69,Results!J616,Results!$AA$4:$AA$69),Results!K616)</f>
        <v>0.25</v>
      </c>
    </row>
    <row r="617" spans="7:24" x14ac:dyDescent="0.45">
      <c r="G617" s="1" t="s">
        <v>85</v>
      </c>
      <c r="H617" s="1" t="s">
        <v>108</v>
      </c>
      <c r="I617" s="1">
        <v>20</v>
      </c>
      <c r="J617" s="1" t="s">
        <v>105</v>
      </c>
      <c r="K617" s="5">
        <v>9</v>
      </c>
      <c r="L617" s="5">
        <v>6</v>
      </c>
      <c r="M617" s="5">
        <v>2</v>
      </c>
      <c r="N617" s="1">
        <f>SUMIF(Distances!$B$4:$B$69,Results!J617,Distances!$M$4:$M$69)</f>
        <v>10</v>
      </c>
      <c r="O617" s="1">
        <f t="shared" si="110"/>
        <v>1</v>
      </c>
      <c r="P617" s="1">
        <f t="shared" si="111"/>
        <v>1</v>
      </c>
      <c r="Q617" s="1">
        <f t="shared" si="112"/>
        <v>1</v>
      </c>
      <c r="R617" s="1">
        <f t="shared" si="113"/>
        <v>1</v>
      </c>
      <c r="S617" s="8"/>
      <c r="T617" s="8"/>
      <c r="U617" s="8"/>
      <c r="V617" s="8"/>
      <c r="X617" s="1">
        <f>INDEX(Distances!$C$4:$L$69,SUMIF(Results!$Z$4:$Z$69,Results!J617,Results!$AA$4:$AA$69),Results!K617)</f>
        <v>0.17</v>
      </c>
    </row>
    <row r="618" spans="7:24" x14ac:dyDescent="0.45">
      <c r="G618" s="1" t="s">
        <v>85</v>
      </c>
      <c r="H618" s="1" t="s">
        <v>108</v>
      </c>
      <c r="I618" s="1">
        <v>21</v>
      </c>
      <c r="J618" s="1" t="s">
        <v>106</v>
      </c>
      <c r="K618" s="5">
        <v>3</v>
      </c>
      <c r="L618" s="5">
        <v>8</v>
      </c>
      <c r="M618" s="5">
        <v>6</v>
      </c>
      <c r="N618" s="1">
        <f>SUMIF(Distances!$B$4:$B$69,Results!J618,Distances!$M$4:$M$69)</f>
        <v>8</v>
      </c>
      <c r="O618" s="1">
        <f t="shared" si="110"/>
        <v>1</v>
      </c>
      <c r="P618" s="1">
        <f t="shared" si="111"/>
        <v>0</v>
      </c>
      <c r="Q618" s="1">
        <f t="shared" si="112"/>
        <v>1</v>
      </c>
      <c r="R618" s="1">
        <f t="shared" si="113"/>
        <v>0</v>
      </c>
      <c r="S618" s="26" t="s">
        <v>80</v>
      </c>
      <c r="T618" s="26"/>
      <c r="U618" s="26"/>
      <c r="V618" s="26"/>
      <c r="X618" s="1">
        <f>INDEX(Distances!$C$4:$L$69,SUMIF(Results!$Z$4:$Z$69,Results!J618,Results!$AA$4:$AA$69),Results!K618)</f>
        <v>0.46</v>
      </c>
    </row>
    <row r="619" spans="7:24" x14ac:dyDescent="0.45">
      <c r="G619" s="1" t="s">
        <v>85</v>
      </c>
      <c r="H619" s="1" t="s">
        <v>108</v>
      </c>
      <c r="I619" s="1">
        <v>22</v>
      </c>
      <c r="J619" s="1" t="s">
        <v>107</v>
      </c>
      <c r="K619" s="5">
        <v>2</v>
      </c>
      <c r="L619" s="5">
        <v>5</v>
      </c>
      <c r="M619" s="5">
        <v>7</v>
      </c>
      <c r="N619" s="1">
        <f>SUMIF(Distances!$B$4:$B$69,Results!J619,Distances!$M$4:$M$69)</f>
        <v>1</v>
      </c>
      <c r="O619" s="1">
        <f t="shared" si="110"/>
        <v>1</v>
      </c>
      <c r="P619" s="1">
        <f t="shared" si="111"/>
        <v>1</v>
      </c>
      <c r="Q619" s="1">
        <f t="shared" si="112"/>
        <v>1</v>
      </c>
      <c r="R619" s="1">
        <f t="shared" si="113"/>
        <v>1</v>
      </c>
      <c r="S619" s="9">
        <f>AVERAGE(O598:O619)</f>
        <v>0.95454545454545459</v>
      </c>
      <c r="T619" s="9">
        <f>AVERAGE(P598:P619)</f>
        <v>0.77272727272727271</v>
      </c>
      <c r="U619" s="9">
        <f t="shared" ref="U619" si="116">AVERAGE(Q598:Q619)</f>
        <v>0.95454545454545459</v>
      </c>
      <c r="V619" s="9">
        <f t="shared" ref="V619" si="117">AVERAGE(R598:R619)</f>
        <v>0.68181818181818177</v>
      </c>
      <c r="X619" s="1">
        <f>INDEX(Distances!$C$4:$L$69,SUMIF(Results!$Z$4:$Z$69,Results!J619,Results!$AA$4:$AA$69),Results!K619)</f>
        <v>0.84</v>
      </c>
    </row>
    <row r="620" spans="7:24" x14ac:dyDescent="0.45">
      <c r="G620" s="1" t="s">
        <v>85</v>
      </c>
      <c r="H620" s="1" t="s">
        <v>3</v>
      </c>
      <c r="I620" s="1">
        <v>1</v>
      </c>
      <c r="J620" s="1" t="s">
        <v>13</v>
      </c>
      <c r="K620" s="5">
        <v>4</v>
      </c>
      <c r="L620" s="5">
        <v>7</v>
      </c>
      <c r="M620" s="5">
        <v>8</v>
      </c>
      <c r="N620" s="1">
        <f>SUMIF(Distances!$B$4:$B$69,Results!J620,Distances!$M$4:$M$69)</f>
        <v>10</v>
      </c>
      <c r="O620" s="1">
        <f t="shared" si="110"/>
        <v>1</v>
      </c>
      <c r="P620" s="1">
        <f t="shared" si="111"/>
        <v>1</v>
      </c>
      <c r="Q620" s="1">
        <f t="shared" si="112"/>
        <v>1</v>
      </c>
      <c r="R620" s="1">
        <f t="shared" si="113"/>
        <v>1</v>
      </c>
      <c r="S620" s="8"/>
      <c r="T620" s="8"/>
      <c r="U620" s="8"/>
      <c r="V620" s="8"/>
      <c r="X620" s="1">
        <f>INDEX(Distances!$C$4:$L$69,SUMIF(Results!$Z$4:$Z$69,Results!J620,Results!$AA$4:$AA$69),Results!K620)</f>
        <v>0.11</v>
      </c>
    </row>
    <row r="621" spans="7:24" x14ac:dyDescent="0.45">
      <c r="G621" s="1" t="s">
        <v>85</v>
      </c>
      <c r="H621" s="1" t="s">
        <v>3</v>
      </c>
      <c r="I621" s="1">
        <v>2</v>
      </c>
      <c r="J621" s="1" t="s">
        <v>14</v>
      </c>
      <c r="K621" s="5">
        <v>4</v>
      </c>
      <c r="L621" s="5">
        <v>5</v>
      </c>
      <c r="M621" s="5">
        <v>9</v>
      </c>
      <c r="N621" s="1">
        <f>SUMIF(Distances!$B$4:$B$69,Results!J621,Distances!$M$4:$M$69)</f>
        <v>6</v>
      </c>
      <c r="O621" s="1">
        <f t="shared" si="110"/>
        <v>1</v>
      </c>
      <c r="P621" s="1">
        <f t="shared" si="111"/>
        <v>1</v>
      </c>
      <c r="Q621" s="1">
        <f t="shared" si="112"/>
        <v>1</v>
      </c>
      <c r="R621" s="1">
        <f t="shared" si="113"/>
        <v>1</v>
      </c>
      <c r="S621" s="8"/>
      <c r="T621" s="8"/>
      <c r="U621" s="8"/>
      <c r="V621" s="8"/>
      <c r="X621" s="1">
        <f>INDEX(Distances!$C$4:$L$69,SUMIF(Results!$Z$4:$Z$69,Results!J621,Results!$AA$4:$AA$69),Results!K621)</f>
        <v>0.69</v>
      </c>
    </row>
    <row r="622" spans="7:24" x14ac:dyDescent="0.45">
      <c r="G622" s="1" t="s">
        <v>85</v>
      </c>
      <c r="H622" s="1" t="s">
        <v>3</v>
      </c>
      <c r="I622" s="1">
        <v>3</v>
      </c>
      <c r="J622" s="1" t="s">
        <v>15</v>
      </c>
      <c r="K622" s="5">
        <v>2</v>
      </c>
      <c r="L622" s="5">
        <v>6</v>
      </c>
      <c r="M622" s="5">
        <v>10</v>
      </c>
      <c r="N622" s="1">
        <f>SUMIF(Distances!$B$4:$B$69,Results!J622,Distances!$M$4:$M$69)</f>
        <v>7</v>
      </c>
      <c r="O622" s="1">
        <f t="shared" si="110"/>
        <v>1</v>
      </c>
      <c r="P622" s="1">
        <f t="shared" si="111"/>
        <v>1</v>
      </c>
      <c r="Q622" s="1">
        <f t="shared" si="112"/>
        <v>1</v>
      </c>
      <c r="R622" s="1">
        <f t="shared" si="113"/>
        <v>1</v>
      </c>
      <c r="S622" s="8"/>
      <c r="T622" s="8"/>
      <c r="U622" s="8"/>
      <c r="V622" s="8"/>
      <c r="X622" s="1">
        <f>INDEX(Distances!$C$4:$L$69,SUMIF(Results!$Z$4:$Z$69,Results!J622,Results!$AA$4:$AA$69),Results!K622)</f>
        <v>0.73</v>
      </c>
    </row>
    <row r="623" spans="7:24" x14ac:dyDescent="0.45">
      <c r="G623" s="1" t="s">
        <v>85</v>
      </c>
      <c r="H623" s="1" t="s">
        <v>3</v>
      </c>
      <c r="I623" s="1">
        <v>4</v>
      </c>
      <c r="J623" s="1" t="s">
        <v>16</v>
      </c>
      <c r="K623" s="5">
        <v>5</v>
      </c>
      <c r="L623" s="5">
        <v>6</v>
      </c>
      <c r="M623" s="5">
        <v>1</v>
      </c>
      <c r="N623" s="1">
        <f>SUMIF(Distances!$B$4:$B$69,Results!J623,Distances!$M$4:$M$69)</f>
        <v>5</v>
      </c>
      <c r="O623" s="1">
        <f t="shared" si="110"/>
        <v>0</v>
      </c>
      <c r="P623" s="1">
        <f t="shared" si="111"/>
        <v>1</v>
      </c>
      <c r="Q623" s="1">
        <f t="shared" si="112"/>
        <v>1</v>
      </c>
      <c r="R623" s="1">
        <f t="shared" si="113"/>
        <v>0</v>
      </c>
      <c r="S623" s="8"/>
      <c r="T623" s="8"/>
      <c r="U623" s="8"/>
      <c r="V623" s="8"/>
      <c r="X623" s="1">
        <f>INDEX(Distances!$C$4:$L$69,SUMIF(Results!$Z$4:$Z$69,Results!J623,Results!$AA$4:$AA$69),Results!K623)</f>
        <v>0</v>
      </c>
    </row>
    <row r="624" spans="7:24" x14ac:dyDescent="0.45">
      <c r="G624" s="1" t="s">
        <v>85</v>
      </c>
      <c r="H624" s="1" t="s">
        <v>3</v>
      </c>
      <c r="I624" s="1">
        <v>5</v>
      </c>
      <c r="J624" s="1" t="s">
        <v>17</v>
      </c>
      <c r="K624" s="5">
        <v>3</v>
      </c>
      <c r="L624" s="5">
        <v>6</v>
      </c>
      <c r="M624" s="5">
        <v>8</v>
      </c>
      <c r="N624" s="1">
        <f>SUMIF(Distances!$B$4:$B$69,Results!J624,Distances!$M$4:$M$69)</f>
        <v>10</v>
      </c>
      <c r="O624" s="1">
        <f t="shared" si="110"/>
        <v>1</v>
      </c>
      <c r="P624" s="1">
        <f t="shared" si="111"/>
        <v>1</v>
      </c>
      <c r="Q624" s="1">
        <f t="shared" si="112"/>
        <v>1</v>
      </c>
      <c r="R624" s="1">
        <f t="shared" si="113"/>
        <v>1</v>
      </c>
      <c r="S624" s="8"/>
      <c r="T624" s="8"/>
      <c r="U624" s="8"/>
      <c r="V624" s="8"/>
      <c r="X624" s="1">
        <f>INDEX(Distances!$C$4:$L$69,SUMIF(Results!$Z$4:$Z$69,Results!J624,Results!$AA$4:$AA$69),Results!K624)</f>
        <v>0.55000000000000004</v>
      </c>
    </row>
    <row r="625" spans="7:24" x14ac:dyDescent="0.45">
      <c r="G625" s="1" t="s">
        <v>85</v>
      </c>
      <c r="H625" s="1" t="s">
        <v>3</v>
      </c>
      <c r="I625" s="1">
        <v>6</v>
      </c>
      <c r="J625" s="1" t="s">
        <v>18</v>
      </c>
      <c r="K625" s="5">
        <v>4</v>
      </c>
      <c r="L625" s="5">
        <v>6</v>
      </c>
      <c r="M625" s="5">
        <v>3</v>
      </c>
      <c r="N625" s="1">
        <f>SUMIF(Distances!$B$4:$B$69,Results!J625,Distances!$M$4:$M$69)</f>
        <v>10</v>
      </c>
      <c r="O625" s="1">
        <f t="shared" si="110"/>
        <v>1</v>
      </c>
      <c r="P625" s="1">
        <f t="shared" si="111"/>
        <v>1</v>
      </c>
      <c r="Q625" s="1">
        <f t="shared" si="112"/>
        <v>1</v>
      </c>
      <c r="R625" s="1">
        <f t="shared" si="113"/>
        <v>1</v>
      </c>
      <c r="S625" s="8"/>
      <c r="T625" s="8"/>
      <c r="U625" s="8"/>
      <c r="V625" s="8"/>
      <c r="X625" s="1">
        <f>INDEX(Distances!$C$4:$L$69,SUMIF(Results!$Z$4:$Z$69,Results!J625,Results!$AA$4:$AA$69),Results!K625)</f>
        <v>0.3</v>
      </c>
    </row>
    <row r="626" spans="7:24" x14ac:dyDescent="0.45">
      <c r="G626" s="1" t="s">
        <v>85</v>
      </c>
      <c r="H626" s="1" t="s">
        <v>3</v>
      </c>
      <c r="I626" s="1">
        <v>7</v>
      </c>
      <c r="J626" s="1" t="s">
        <v>19</v>
      </c>
      <c r="K626" s="5">
        <v>5</v>
      </c>
      <c r="L626" s="5">
        <v>8</v>
      </c>
      <c r="M626" s="5">
        <v>1</v>
      </c>
      <c r="N626" s="1">
        <f>SUMIF(Distances!$B$4:$B$69,Results!J626,Distances!$M$4:$M$69)</f>
        <v>8</v>
      </c>
      <c r="O626" s="1">
        <f t="shared" si="110"/>
        <v>1</v>
      </c>
      <c r="P626" s="1">
        <f t="shared" si="111"/>
        <v>0</v>
      </c>
      <c r="Q626" s="1">
        <f t="shared" si="112"/>
        <v>1</v>
      </c>
      <c r="R626" s="1">
        <f t="shared" si="113"/>
        <v>0</v>
      </c>
      <c r="S626" s="8"/>
      <c r="T626" s="8"/>
      <c r="U626" s="8"/>
      <c r="V626" s="8"/>
      <c r="X626" s="1">
        <f>INDEX(Distances!$C$4:$L$69,SUMIF(Results!$Z$4:$Z$69,Results!J626,Results!$AA$4:$AA$69),Results!K626)</f>
        <v>0.59</v>
      </c>
    </row>
    <row r="627" spans="7:24" x14ac:dyDescent="0.45">
      <c r="G627" s="1" t="s">
        <v>85</v>
      </c>
      <c r="H627" s="1" t="s">
        <v>3</v>
      </c>
      <c r="I627" s="1">
        <v>8</v>
      </c>
      <c r="J627" s="1" t="s">
        <v>20</v>
      </c>
      <c r="K627" s="5">
        <v>4</v>
      </c>
      <c r="L627" s="5">
        <v>3</v>
      </c>
      <c r="M627" s="5">
        <v>5</v>
      </c>
      <c r="N627" s="1">
        <f>SUMIF(Distances!$B$4:$B$69,Results!J627,Distances!$M$4:$M$69)</f>
        <v>3</v>
      </c>
      <c r="O627" s="1">
        <f t="shared" si="110"/>
        <v>1</v>
      </c>
      <c r="P627" s="1">
        <f t="shared" si="111"/>
        <v>0</v>
      </c>
      <c r="Q627" s="1">
        <f t="shared" si="112"/>
        <v>1</v>
      </c>
      <c r="R627" s="1">
        <f t="shared" si="113"/>
        <v>0</v>
      </c>
      <c r="S627" s="8"/>
      <c r="T627" s="8"/>
      <c r="U627" s="8"/>
      <c r="V627" s="8"/>
      <c r="X627" s="1">
        <f>INDEX(Distances!$C$4:$L$69,SUMIF(Results!$Z$4:$Z$69,Results!J627,Results!$AA$4:$AA$69),Results!K627)</f>
        <v>0.38</v>
      </c>
    </row>
    <row r="628" spans="7:24" x14ac:dyDescent="0.45">
      <c r="G628" s="1" t="s">
        <v>85</v>
      </c>
      <c r="H628" s="1" t="s">
        <v>3</v>
      </c>
      <c r="I628" s="1">
        <v>9</v>
      </c>
      <c r="J628" s="1" t="s">
        <v>21</v>
      </c>
      <c r="K628" s="5">
        <v>9</v>
      </c>
      <c r="L628" s="5">
        <v>7</v>
      </c>
      <c r="M628" s="5">
        <v>5</v>
      </c>
      <c r="N628" s="1">
        <f>SUMIF(Distances!$B$4:$B$69,Results!J628,Distances!$M$4:$M$69)</f>
        <v>5</v>
      </c>
      <c r="O628" s="1">
        <f t="shared" si="110"/>
        <v>1</v>
      </c>
      <c r="P628" s="1">
        <f t="shared" si="111"/>
        <v>1</v>
      </c>
      <c r="Q628" s="1">
        <f t="shared" si="112"/>
        <v>0</v>
      </c>
      <c r="R628" s="1">
        <f t="shared" si="113"/>
        <v>0</v>
      </c>
      <c r="S628" s="8"/>
      <c r="T628" s="8"/>
      <c r="U628" s="8"/>
      <c r="V628" s="8"/>
      <c r="X628" s="1">
        <f>INDEX(Distances!$C$4:$L$69,SUMIF(Results!$Z$4:$Z$69,Results!J628,Results!$AA$4:$AA$69),Results!K628)</f>
        <v>0.31</v>
      </c>
    </row>
    <row r="629" spans="7:24" x14ac:dyDescent="0.45">
      <c r="G629" s="1" t="s">
        <v>85</v>
      </c>
      <c r="H629" s="1" t="s">
        <v>3</v>
      </c>
      <c r="I629" s="1">
        <v>10</v>
      </c>
      <c r="J629" s="1" t="s">
        <v>22</v>
      </c>
      <c r="K629" s="5">
        <v>3</v>
      </c>
      <c r="L629" s="5">
        <v>8</v>
      </c>
      <c r="M629" s="5">
        <v>4</v>
      </c>
      <c r="N629" s="1">
        <f>SUMIF(Distances!$B$4:$B$69,Results!J629,Distances!$M$4:$M$69)</f>
        <v>10</v>
      </c>
      <c r="O629" s="1">
        <f t="shared" si="110"/>
        <v>1</v>
      </c>
      <c r="P629" s="1">
        <f t="shared" si="111"/>
        <v>1</v>
      </c>
      <c r="Q629" s="1">
        <f t="shared" si="112"/>
        <v>1</v>
      </c>
      <c r="R629" s="1">
        <f t="shared" si="113"/>
        <v>1</v>
      </c>
      <c r="S629" s="8"/>
      <c r="T629" s="8"/>
      <c r="U629" s="8"/>
      <c r="V629" s="8"/>
      <c r="X629" s="1">
        <f>INDEX(Distances!$C$4:$L$69,SUMIF(Results!$Z$4:$Z$69,Results!J629,Results!$AA$4:$AA$69),Results!K629)</f>
        <v>0.67</v>
      </c>
    </row>
    <row r="630" spans="7:24" x14ac:dyDescent="0.45">
      <c r="G630" s="1" t="s">
        <v>85</v>
      </c>
      <c r="H630" s="1" t="s">
        <v>3</v>
      </c>
      <c r="I630" s="1">
        <v>11</v>
      </c>
      <c r="J630" s="1" t="s">
        <v>23</v>
      </c>
      <c r="K630" s="5">
        <v>5</v>
      </c>
      <c r="L630" s="5">
        <v>8</v>
      </c>
      <c r="M630" s="5">
        <v>2</v>
      </c>
      <c r="N630" s="1">
        <f>SUMIF(Distances!$B$4:$B$69,Results!J630,Distances!$M$4:$M$69)</f>
        <v>10</v>
      </c>
      <c r="O630" s="1">
        <f t="shared" si="110"/>
        <v>1</v>
      </c>
      <c r="P630" s="1">
        <f t="shared" si="111"/>
        <v>1</v>
      </c>
      <c r="Q630" s="1">
        <f t="shared" si="112"/>
        <v>1</v>
      </c>
      <c r="R630" s="1">
        <f t="shared" si="113"/>
        <v>1</v>
      </c>
      <c r="S630" s="8"/>
      <c r="T630" s="8"/>
      <c r="U630" s="8"/>
      <c r="V630" s="8"/>
      <c r="X630" s="1">
        <f>INDEX(Distances!$C$4:$L$69,SUMIF(Results!$Z$4:$Z$69,Results!J630,Results!$AA$4:$AA$69),Results!K630)</f>
        <v>0.54</v>
      </c>
    </row>
    <row r="631" spans="7:24" x14ac:dyDescent="0.45">
      <c r="G631" s="1" t="s">
        <v>85</v>
      </c>
      <c r="H631" s="1" t="s">
        <v>3</v>
      </c>
      <c r="I631" s="1">
        <v>12</v>
      </c>
      <c r="J631" s="1" t="s">
        <v>24</v>
      </c>
      <c r="K631" s="5">
        <v>2</v>
      </c>
      <c r="L631" s="5">
        <v>4</v>
      </c>
      <c r="M631" s="5">
        <v>5</v>
      </c>
      <c r="N631" s="1">
        <f>SUMIF(Distances!$B$4:$B$69,Results!J631,Distances!$M$4:$M$69)</f>
        <v>9</v>
      </c>
      <c r="O631" s="1">
        <f t="shared" si="110"/>
        <v>1</v>
      </c>
      <c r="P631" s="1">
        <f t="shared" si="111"/>
        <v>1</v>
      </c>
      <c r="Q631" s="1">
        <f t="shared" si="112"/>
        <v>1</v>
      </c>
      <c r="R631" s="1">
        <f t="shared" si="113"/>
        <v>1</v>
      </c>
      <c r="S631" s="8"/>
      <c r="T631" s="8"/>
      <c r="U631" s="8"/>
      <c r="V631" s="8"/>
      <c r="X631" s="1">
        <f>INDEX(Distances!$C$4:$L$69,SUMIF(Results!$Z$4:$Z$69,Results!J631,Results!$AA$4:$AA$69),Results!K631)</f>
        <v>0.75</v>
      </c>
    </row>
    <row r="632" spans="7:24" x14ac:dyDescent="0.45">
      <c r="G632" s="1" t="s">
        <v>85</v>
      </c>
      <c r="H632" s="1" t="s">
        <v>3</v>
      </c>
      <c r="I632" s="1">
        <v>13</v>
      </c>
      <c r="J632" s="1" t="s">
        <v>25</v>
      </c>
      <c r="K632" s="5">
        <v>4</v>
      </c>
      <c r="L632" s="5">
        <v>5</v>
      </c>
      <c r="M632" s="5">
        <v>2</v>
      </c>
      <c r="N632" s="1">
        <f>SUMIF(Distances!$B$4:$B$69,Results!J632,Distances!$M$4:$M$69)</f>
        <v>7</v>
      </c>
      <c r="O632" s="1">
        <f t="shared" si="110"/>
        <v>1</v>
      </c>
      <c r="P632" s="1">
        <f t="shared" si="111"/>
        <v>1</v>
      </c>
      <c r="Q632" s="1">
        <f t="shared" si="112"/>
        <v>1</v>
      </c>
      <c r="R632" s="1">
        <f t="shared" si="113"/>
        <v>1</v>
      </c>
      <c r="S632" s="8"/>
      <c r="T632" s="8"/>
      <c r="U632" s="8"/>
      <c r="V632" s="8"/>
      <c r="X632" s="1">
        <f>INDEX(Distances!$C$4:$L$69,SUMIF(Results!$Z$4:$Z$69,Results!J632,Results!$AA$4:$AA$69),Results!K632)</f>
        <v>0.5</v>
      </c>
    </row>
    <row r="633" spans="7:24" x14ac:dyDescent="0.45">
      <c r="G633" s="1" t="s">
        <v>85</v>
      </c>
      <c r="H633" s="1" t="s">
        <v>3</v>
      </c>
      <c r="I633" s="1">
        <v>14</v>
      </c>
      <c r="J633" s="1" t="s">
        <v>26</v>
      </c>
      <c r="K633" s="5">
        <v>2</v>
      </c>
      <c r="L633" s="5">
        <v>1</v>
      </c>
      <c r="M633" s="5">
        <v>8</v>
      </c>
      <c r="N633" s="1">
        <f>SUMIF(Distances!$B$4:$B$69,Results!J633,Distances!$M$4:$M$69)</f>
        <v>4</v>
      </c>
      <c r="O633" s="1">
        <f t="shared" si="110"/>
        <v>1</v>
      </c>
      <c r="P633" s="1">
        <f t="shared" si="111"/>
        <v>1</v>
      </c>
      <c r="Q633" s="1">
        <f t="shared" si="112"/>
        <v>1</v>
      </c>
      <c r="R633" s="1">
        <f t="shared" si="113"/>
        <v>1</v>
      </c>
      <c r="S633" s="8"/>
      <c r="T633" s="8"/>
      <c r="U633" s="8"/>
      <c r="V633" s="8"/>
      <c r="X633" s="1">
        <f>INDEX(Distances!$C$4:$L$69,SUMIF(Results!$Z$4:$Z$69,Results!J633,Results!$AA$4:$AA$69),Results!K633)</f>
        <v>0.67</v>
      </c>
    </row>
    <row r="634" spans="7:24" x14ac:dyDescent="0.45">
      <c r="G634" s="1" t="s">
        <v>85</v>
      </c>
      <c r="H634" s="1" t="s">
        <v>3</v>
      </c>
      <c r="I634" s="1">
        <v>15</v>
      </c>
      <c r="J634" s="1" t="s">
        <v>27</v>
      </c>
      <c r="K634" s="5">
        <v>2</v>
      </c>
      <c r="L634" s="5">
        <v>7</v>
      </c>
      <c r="M634" s="5">
        <v>9</v>
      </c>
      <c r="N634" s="1">
        <f>SUMIF(Distances!$B$4:$B$69,Results!J634,Distances!$M$4:$M$69)</f>
        <v>6</v>
      </c>
      <c r="O634" s="1">
        <f t="shared" si="110"/>
        <v>1</v>
      </c>
      <c r="P634" s="1">
        <f t="shared" si="111"/>
        <v>1</v>
      </c>
      <c r="Q634" s="1">
        <f t="shared" si="112"/>
        <v>1</v>
      </c>
      <c r="R634" s="1">
        <f t="shared" si="113"/>
        <v>1</v>
      </c>
      <c r="S634" s="8"/>
      <c r="T634" s="8"/>
      <c r="U634" s="8"/>
      <c r="V634" s="8"/>
      <c r="X634" s="1">
        <f>INDEX(Distances!$C$4:$L$69,SUMIF(Results!$Z$4:$Z$69,Results!J634,Results!$AA$4:$AA$69),Results!K634)</f>
        <v>0.94</v>
      </c>
    </row>
    <row r="635" spans="7:24" x14ac:dyDescent="0.45">
      <c r="G635" s="1" t="s">
        <v>85</v>
      </c>
      <c r="H635" s="1" t="s">
        <v>3</v>
      </c>
      <c r="I635" s="1">
        <v>16</v>
      </c>
      <c r="J635" s="1" t="s">
        <v>28</v>
      </c>
      <c r="K635" s="5">
        <v>10</v>
      </c>
      <c r="L635" s="5">
        <v>7</v>
      </c>
      <c r="M635" s="5">
        <v>6</v>
      </c>
      <c r="N635" s="1">
        <f>SUMIF(Distances!$B$4:$B$69,Results!J635,Distances!$M$4:$M$69)</f>
        <v>10</v>
      </c>
      <c r="O635" s="1">
        <f t="shared" si="110"/>
        <v>0</v>
      </c>
      <c r="P635" s="1">
        <f t="shared" si="111"/>
        <v>1</v>
      </c>
      <c r="Q635" s="1">
        <f t="shared" si="112"/>
        <v>1</v>
      </c>
      <c r="R635" s="1">
        <f t="shared" si="113"/>
        <v>0</v>
      </c>
      <c r="S635" s="8"/>
      <c r="T635" s="8"/>
      <c r="U635" s="8"/>
      <c r="V635" s="8"/>
      <c r="X635" s="1">
        <f>INDEX(Distances!$C$4:$L$69,SUMIF(Results!$Z$4:$Z$69,Results!J635,Results!$AA$4:$AA$69),Results!K635)</f>
        <v>0</v>
      </c>
    </row>
    <row r="636" spans="7:24" x14ac:dyDescent="0.45">
      <c r="G636" s="1" t="s">
        <v>85</v>
      </c>
      <c r="H636" s="1" t="s">
        <v>3</v>
      </c>
      <c r="I636" s="1">
        <v>17</v>
      </c>
      <c r="J636" s="1" t="s">
        <v>29</v>
      </c>
      <c r="K636" s="5">
        <v>7</v>
      </c>
      <c r="L636" s="5">
        <v>2</v>
      </c>
      <c r="M636" s="5">
        <v>4</v>
      </c>
      <c r="N636" s="1">
        <f>SUMIF(Distances!$B$4:$B$69,Results!J636,Distances!$M$4:$M$69)</f>
        <v>6</v>
      </c>
      <c r="O636" s="1">
        <f t="shared" si="110"/>
        <v>1</v>
      </c>
      <c r="P636" s="1">
        <f t="shared" si="111"/>
        <v>1</v>
      </c>
      <c r="Q636" s="1">
        <f t="shared" si="112"/>
        <v>1</v>
      </c>
      <c r="R636" s="1">
        <f t="shared" si="113"/>
        <v>1</v>
      </c>
      <c r="S636" s="8"/>
      <c r="T636" s="8"/>
      <c r="U636" s="8"/>
      <c r="V636" s="8"/>
      <c r="X636" s="1">
        <f>INDEX(Distances!$C$4:$L$69,SUMIF(Results!$Z$4:$Z$69,Results!J636,Results!$AA$4:$AA$69),Results!K636)</f>
        <v>0.17</v>
      </c>
    </row>
    <row r="637" spans="7:24" x14ac:dyDescent="0.45">
      <c r="G637" s="1" t="s">
        <v>85</v>
      </c>
      <c r="H637" s="1" t="s">
        <v>3</v>
      </c>
      <c r="I637" s="1">
        <v>18</v>
      </c>
      <c r="J637" s="1" t="s">
        <v>30</v>
      </c>
      <c r="K637" s="5">
        <v>6</v>
      </c>
      <c r="L637" s="5">
        <v>8</v>
      </c>
      <c r="M637" s="5">
        <v>1</v>
      </c>
      <c r="N637" s="1">
        <f>SUMIF(Distances!$B$4:$B$69,Results!J637,Distances!$M$4:$M$69)</f>
        <v>10</v>
      </c>
      <c r="O637" s="1">
        <f t="shared" si="110"/>
        <v>1</v>
      </c>
      <c r="P637" s="1">
        <f t="shared" si="111"/>
        <v>1</v>
      </c>
      <c r="Q637" s="1">
        <f t="shared" si="112"/>
        <v>1</v>
      </c>
      <c r="R637" s="1">
        <f t="shared" si="113"/>
        <v>1</v>
      </c>
      <c r="S637" s="8"/>
      <c r="T637" s="8"/>
      <c r="U637" s="8"/>
      <c r="V637" s="8"/>
      <c r="X637" s="1">
        <f>INDEX(Distances!$C$4:$L$69,SUMIF(Results!$Z$4:$Z$69,Results!J637,Results!$AA$4:$AA$69),Results!K637)</f>
        <v>0.73</v>
      </c>
    </row>
    <row r="638" spans="7:24" x14ac:dyDescent="0.45">
      <c r="G638" s="1" t="s">
        <v>85</v>
      </c>
      <c r="H638" s="1" t="s">
        <v>3</v>
      </c>
      <c r="I638" s="1">
        <v>19</v>
      </c>
      <c r="J638" s="1" t="s">
        <v>31</v>
      </c>
      <c r="K638" s="5">
        <v>6</v>
      </c>
      <c r="L638" s="5">
        <v>10</v>
      </c>
      <c r="M638" s="5">
        <v>5</v>
      </c>
      <c r="N638" s="1">
        <f>SUMIF(Distances!$B$4:$B$69,Results!J638,Distances!$M$4:$M$69)</f>
        <v>8</v>
      </c>
      <c r="O638" s="1">
        <f t="shared" si="110"/>
        <v>1</v>
      </c>
      <c r="P638" s="1">
        <f t="shared" si="111"/>
        <v>1</v>
      </c>
      <c r="Q638" s="1">
        <f t="shared" si="112"/>
        <v>1</v>
      </c>
      <c r="R638" s="1">
        <f t="shared" si="113"/>
        <v>1</v>
      </c>
      <c r="S638" s="8"/>
      <c r="T638" s="8"/>
      <c r="U638" s="8"/>
      <c r="V638" s="8"/>
      <c r="X638" s="1">
        <f>INDEX(Distances!$C$4:$L$69,SUMIF(Results!$Z$4:$Z$69,Results!J638,Results!$AA$4:$AA$69),Results!K638)</f>
        <v>0.53</v>
      </c>
    </row>
    <row r="639" spans="7:24" x14ac:dyDescent="0.45">
      <c r="G639" s="1" t="s">
        <v>85</v>
      </c>
      <c r="H639" s="1" t="s">
        <v>3</v>
      </c>
      <c r="I639" s="1">
        <v>20</v>
      </c>
      <c r="J639" s="1" t="s">
        <v>32</v>
      </c>
      <c r="K639" s="5">
        <v>4</v>
      </c>
      <c r="L639" s="5">
        <v>3</v>
      </c>
      <c r="M639" s="5">
        <v>2</v>
      </c>
      <c r="N639" s="1">
        <f>SUMIF(Distances!$B$4:$B$69,Results!J639,Distances!$M$4:$M$69)</f>
        <v>6</v>
      </c>
      <c r="O639" s="1">
        <f t="shared" si="110"/>
        <v>1</v>
      </c>
      <c r="P639" s="1">
        <f t="shared" si="111"/>
        <v>1</v>
      </c>
      <c r="Q639" s="1">
        <f t="shared" si="112"/>
        <v>1</v>
      </c>
      <c r="R639" s="1">
        <f t="shared" si="113"/>
        <v>1</v>
      </c>
      <c r="S639" s="8"/>
      <c r="T639" s="8"/>
      <c r="U639" s="8"/>
      <c r="V639" s="8"/>
      <c r="X639" s="1">
        <f>INDEX(Distances!$C$4:$L$69,SUMIF(Results!$Z$4:$Z$69,Results!J639,Results!$AA$4:$AA$69),Results!K639)</f>
        <v>0.94</v>
      </c>
    </row>
    <row r="640" spans="7:24" x14ac:dyDescent="0.45">
      <c r="G640" s="1" t="s">
        <v>85</v>
      </c>
      <c r="H640" s="1" t="s">
        <v>3</v>
      </c>
      <c r="I640" s="1">
        <v>21</v>
      </c>
      <c r="J640" s="1" t="s">
        <v>33</v>
      </c>
      <c r="K640" s="5">
        <v>5</v>
      </c>
      <c r="L640" s="5">
        <v>7</v>
      </c>
      <c r="M640" s="5">
        <v>6</v>
      </c>
      <c r="N640" s="1">
        <f>SUMIF(Distances!$B$4:$B$69,Results!J640,Distances!$M$4:$M$69)</f>
        <v>9</v>
      </c>
      <c r="O640" s="1">
        <f t="shared" si="110"/>
        <v>1</v>
      </c>
      <c r="P640" s="1">
        <f t="shared" si="111"/>
        <v>1</v>
      </c>
      <c r="Q640" s="1">
        <f t="shared" si="112"/>
        <v>1</v>
      </c>
      <c r="R640" s="1">
        <f t="shared" si="113"/>
        <v>1</v>
      </c>
      <c r="S640" s="26" t="s">
        <v>80</v>
      </c>
      <c r="T640" s="26"/>
      <c r="U640" s="26"/>
      <c r="V640" s="26"/>
      <c r="X640" s="1">
        <f>INDEX(Distances!$C$4:$L$69,SUMIF(Results!$Z$4:$Z$69,Results!J640,Results!$AA$4:$AA$69),Results!K640)</f>
        <v>0.62</v>
      </c>
    </row>
    <row r="641" spans="7:24" x14ac:dyDescent="0.45">
      <c r="G641" s="1" t="s">
        <v>85</v>
      </c>
      <c r="H641" s="1" t="s">
        <v>3</v>
      </c>
      <c r="I641" s="1">
        <v>22</v>
      </c>
      <c r="J641" s="1" t="s">
        <v>34</v>
      </c>
      <c r="K641" s="5">
        <v>4</v>
      </c>
      <c r="L641" s="5">
        <v>3</v>
      </c>
      <c r="M641" s="5">
        <v>8</v>
      </c>
      <c r="N641" s="1">
        <f>SUMIF(Distances!$B$4:$B$69,Results!J641,Distances!$M$4:$M$69)</f>
        <v>5</v>
      </c>
      <c r="O641" s="1">
        <f t="shared" si="110"/>
        <v>1</v>
      </c>
      <c r="P641" s="1">
        <f t="shared" si="111"/>
        <v>1</v>
      </c>
      <c r="Q641" s="1">
        <f t="shared" si="112"/>
        <v>1</v>
      </c>
      <c r="R641" s="1">
        <f t="shared" si="113"/>
        <v>1</v>
      </c>
      <c r="S641" s="9">
        <f>AVERAGE(O620:O641)</f>
        <v>0.90909090909090906</v>
      </c>
      <c r="T641" s="9">
        <f>AVERAGE(P620:P641)</f>
        <v>0.90909090909090906</v>
      </c>
      <c r="U641" s="9">
        <f t="shared" ref="U641" si="118">AVERAGE(Q620:Q641)</f>
        <v>0.95454545454545459</v>
      </c>
      <c r="V641" s="9">
        <f t="shared" ref="V641" si="119">AVERAGE(R620:R641)</f>
        <v>0.77272727272727271</v>
      </c>
      <c r="X641" s="1">
        <f>INDEX(Distances!$C$4:$L$69,SUMIF(Results!$Z$4:$Z$69,Results!J641,Results!$AA$4:$AA$69),Results!K641)</f>
        <v>0.5</v>
      </c>
    </row>
    <row r="642" spans="7:24" x14ac:dyDescent="0.45">
      <c r="G642" s="1" t="s">
        <v>85</v>
      </c>
      <c r="H642" s="1" t="s">
        <v>5</v>
      </c>
      <c r="I642" s="1">
        <v>1</v>
      </c>
      <c r="J642" s="1" t="s">
        <v>35</v>
      </c>
      <c r="K642" s="5">
        <v>3</v>
      </c>
      <c r="L642" s="5">
        <v>2</v>
      </c>
      <c r="M642" s="5">
        <v>5</v>
      </c>
      <c r="N642" s="1">
        <f>SUMIF(Distances!$B$4:$B$69,Results!J642,Distances!$M$4:$M$69)</f>
        <v>8</v>
      </c>
      <c r="O642" s="1">
        <f t="shared" si="110"/>
        <v>1</v>
      </c>
      <c r="P642" s="1">
        <f t="shared" si="111"/>
        <v>1</v>
      </c>
      <c r="Q642" s="1">
        <f t="shared" si="112"/>
        <v>1</v>
      </c>
      <c r="R642" s="1">
        <f t="shared" si="113"/>
        <v>1</v>
      </c>
      <c r="S642" s="8"/>
      <c r="T642" s="8"/>
      <c r="U642" s="8"/>
      <c r="V642" s="8"/>
      <c r="X642" s="1">
        <f>INDEX(Distances!$C$4:$L$69,SUMIF(Results!$Z$4:$Z$69,Results!J642,Results!$AA$4:$AA$69),Results!K642)</f>
        <v>0.79</v>
      </c>
    </row>
    <row r="643" spans="7:24" x14ac:dyDescent="0.45">
      <c r="G643" s="1" t="s">
        <v>85</v>
      </c>
      <c r="H643" s="1" t="s">
        <v>5</v>
      </c>
      <c r="I643" s="1">
        <v>2</v>
      </c>
      <c r="J643" s="1" t="s">
        <v>36</v>
      </c>
      <c r="K643" s="5">
        <v>6</v>
      </c>
      <c r="L643" s="5">
        <v>7</v>
      </c>
      <c r="M643" s="5">
        <v>4</v>
      </c>
      <c r="N643" s="1">
        <f>SUMIF(Distances!$B$4:$B$69,Results!J643,Distances!$M$4:$M$69)</f>
        <v>3</v>
      </c>
      <c r="O643" s="1">
        <f t="shared" si="110"/>
        <v>1</v>
      </c>
      <c r="P643" s="1">
        <f t="shared" si="111"/>
        <v>1</v>
      </c>
      <c r="Q643" s="1">
        <f t="shared" si="112"/>
        <v>1</v>
      </c>
      <c r="R643" s="1">
        <f t="shared" si="113"/>
        <v>1</v>
      </c>
      <c r="S643" s="8"/>
      <c r="T643" s="8"/>
      <c r="U643" s="8"/>
      <c r="V643" s="8"/>
      <c r="X643" s="1">
        <f>INDEX(Distances!$C$4:$L$69,SUMIF(Results!$Z$4:$Z$69,Results!J643,Results!$AA$4:$AA$69),Results!K643)</f>
        <v>0.1</v>
      </c>
    </row>
    <row r="644" spans="7:24" x14ac:dyDescent="0.45">
      <c r="G644" s="1" t="s">
        <v>85</v>
      </c>
      <c r="H644" s="1" t="s">
        <v>5</v>
      </c>
      <c r="I644" s="1">
        <v>3</v>
      </c>
      <c r="J644" s="1" t="s">
        <v>37</v>
      </c>
      <c r="K644" s="5">
        <v>3</v>
      </c>
      <c r="L644" s="5">
        <v>9</v>
      </c>
      <c r="M644" s="5">
        <v>10</v>
      </c>
      <c r="N644" s="1">
        <f>SUMIF(Distances!$B$4:$B$69,Results!J644,Distances!$M$4:$M$69)</f>
        <v>7</v>
      </c>
      <c r="O644" s="1">
        <f t="shared" si="110"/>
        <v>1</v>
      </c>
      <c r="P644" s="1">
        <f t="shared" si="111"/>
        <v>1</v>
      </c>
      <c r="Q644" s="1">
        <f t="shared" si="112"/>
        <v>1</v>
      </c>
      <c r="R644" s="1">
        <f t="shared" si="113"/>
        <v>1</v>
      </c>
      <c r="S644" s="8"/>
      <c r="T644" s="8"/>
      <c r="U644" s="8"/>
      <c r="V644" s="8"/>
      <c r="X644" s="1">
        <f>INDEX(Distances!$C$4:$L$69,SUMIF(Results!$Z$4:$Z$69,Results!J644,Results!$AA$4:$AA$69),Results!K644)</f>
        <v>0.25</v>
      </c>
    </row>
    <row r="645" spans="7:24" x14ac:dyDescent="0.45">
      <c r="G645" s="1" t="s">
        <v>85</v>
      </c>
      <c r="H645" s="1" t="s">
        <v>5</v>
      </c>
      <c r="I645" s="1">
        <v>4</v>
      </c>
      <c r="J645" s="1" t="s">
        <v>38</v>
      </c>
      <c r="K645" s="5">
        <v>4</v>
      </c>
      <c r="L645" s="5">
        <v>6</v>
      </c>
      <c r="M645" s="5">
        <v>8</v>
      </c>
      <c r="N645" s="1">
        <f>SUMIF(Distances!$B$4:$B$69,Results!J645,Distances!$M$4:$M$69)</f>
        <v>6</v>
      </c>
      <c r="O645" s="1">
        <f t="shared" ref="O645:O663" si="120">IF(K645&lt;&gt;N645,1,0)</f>
        <v>1</v>
      </c>
      <c r="P645" s="1">
        <f t="shared" ref="P645:P663" si="121">IF(L645&lt;&gt;N645,1,0)</f>
        <v>0</v>
      </c>
      <c r="Q645" s="1">
        <f t="shared" ref="Q645:Q663" si="122">IF(M645&lt;&gt;N645,1,0)</f>
        <v>1</v>
      </c>
      <c r="R645" s="1">
        <f t="shared" ref="R645:R663" si="123">IF(SUM(O645:Q645)=3,1,0)</f>
        <v>0</v>
      </c>
      <c r="S645" s="8"/>
      <c r="T645" s="8"/>
      <c r="U645" s="8"/>
      <c r="V645" s="8"/>
      <c r="X645" s="1">
        <f>INDEX(Distances!$C$4:$L$69,SUMIF(Results!$Z$4:$Z$69,Results!J645,Results!$AA$4:$AA$69),Results!K645)</f>
        <v>0.2</v>
      </c>
    </row>
    <row r="646" spans="7:24" x14ac:dyDescent="0.45">
      <c r="G646" s="1" t="s">
        <v>85</v>
      </c>
      <c r="H646" s="1" t="s">
        <v>5</v>
      </c>
      <c r="I646" s="1">
        <v>5</v>
      </c>
      <c r="J646" s="1" t="s">
        <v>39</v>
      </c>
      <c r="K646" s="5">
        <v>2</v>
      </c>
      <c r="L646" s="5">
        <v>5</v>
      </c>
      <c r="M646" s="5">
        <v>9</v>
      </c>
      <c r="N646" s="1">
        <f>SUMIF(Distances!$B$4:$B$69,Results!J646,Distances!$M$4:$M$69)</f>
        <v>10</v>
      </c>
      <c r="O646" s="1">
        <f t="shared" si="120"/>
        <v>1</v>
      </c>
      <c r="P646" s="1">
        <f t="shared" si="121"/>
        <v>1</v>
      </c>
      <c r="Q646" s="1">
        <f t="shared" si="122"/>
        <v>1</v>
      </c>
      <c r="R646" s="1">
        <f t="shared" si="123"/>
        <v>1</v>
      </c>
      <c r="S646" s="8"/>
      <c r="T646" s="8"/>
      <c r="U646" s="8"/>
      <c r="V646" s="8"/>
      <c r="X646" s="1">
        <f>INDEX(Distances!$C$4:$L$69,SUMIF(Results!$Z$4:$Z$69,Results!J646,Results!$AA$4:$AA$69),Results!K646)</f>
        <v>0.27</v>
      </c>
    </row>
    <row r="647" spans="7:24" x14ac:dyDescent="0.45">
      <c r="G647" s="1" t="s">
        <v>85</v>
      </c>
      <c r="H647" s="1" t="s">
        <v>5</v>
      </c>
      <c r="I647" s="1">
        <v>6</v>
      </c>
      <c r="J647" s="1" t="s">
        <v>40</v>
      </c>
      <c r="K647" s="5">
        <v>2</v>
      </c>
      <c r="L647" s="5">
        <v>7</v>
      </c>
      <c r="M647" s="5">
        <v>5</v>
      </c>
      <c r="N647" s="1">
        <f>SUMIF(Distances!$B$4:$B$69,Results!J647,Distances!$M$4:$M$69)</f>
        <v>9</v>
      </c>
      <c r="O647" s="1">
        <f t="shared" si="120"/>
        <v>1</v>
      </c>
      <c r="P647" s="1">
        <f t="shared" si="121"/>
        <v>1</v>
      </c>
      <c r="Q647" s="1">
        <f t="shared" si="122"/>
        <v>1</v>
      </c>
      <c r="R647" s="1">
        <f t="shared" si="123"/>
        <v>1</v>
      </c>
      <c r="S647" s="8"/>
      <c r="T647" s="8"/>
      <c r="U647" s="8"/>
      <c r="V647" s="8"/>
      <c r="X647" s="1">
        <f>INDEX(Distances!$C$4:$L$69,SUMIF(Results!$Z$4:$Z$69,Results!J647,Results!$AA$4:$AA$69),Results!K647)</f>
        <v>0.38</v>
      </c>
    </row>
    <row r="648" spans="7:24" x14ac:dyDescent="0.45">
      <c r="G648" s="1" t="s">
        <v>85</v>
      </c>
      <c r="H648" s="1" t="s">
        <v>5</v>
      </c>
      <c r="I648" s="1">
        <v>7</v>
      </c>
      <c r="J648" s="1" t="s">
        <v>41</v>
      </c>
      <c r="K648" s="5">
        <v>4</v>
      </c>
      <c r="L648" s="5">
        <v>7</v>
      </c>
      <c r="M648" s="5">
        <v>8</v>
      </c>
      <c r="N648" s="1">
        <f>SUMIF(Distances!$B$4:$B$69,Results!J648,Distances!$M$4:$M$69)</f>
        <v>2</v>
      </c>
      <c r="O648" s="1">
        <f t="shared" si="120"/>
        <v>1</v>
      </c>
      <c r="P648" s="1">
        <f t="shared" si="121"/>
        <v>1</v>
      </c>
      <c r="Q648" s="1">
        <f t="shared" si="122"/>
        <v>1</v>
      </c>
      <c r="R648" s="1">
        <f t="shared" si="123"/>
        <v>1</v>
      </c>
      <c r="S648" s="8"/>
      <c r="T648" s="8"/>
      <c r="U648" s="8"/>
      <c r="V648" s="8"/>
      <c r="X648" s="1">
        <f>INDEX(Distances!$C$4:$L$69,SUMIF(Results!$Z$4:$Z$69,Results!J648,Results!$AA$4:$AA$69),Results!K648)</f>
        <v>0.09</v>
      </c>
    </row>
    <row r="649" spans="7:24" x14ac:dyDescent="0.45">
      <c r="G649" s="1" t="s">
        <v>85</v>
      </c>
      <c r="H649" s="1" t="s">
        <v>5</v>
      </c>
      <c r="I649" s="1">
        <v>8</v>
      </c>
      <c r="J649" s="1" t="s">
        <v>42</v>
      </c>
      <c r="K649" s="5">
        <v>6</v>
      </c>
      <c r="L649" s="5">
        <v>8</v>
      </c>
      <c r="M649" s="5">
        <v>7</v>
      </c>
      <c r="N649" s="1">
        <f>SUMIF(Distances!$B$4:$B$69,Results!J649,Distances!$M$4:$M$69)</f>
        <v>2</v>
      </c>
      <c r="O649" s="1">
        <f t="shared" si="120"/>
        <v>1</v>
      </c>
      <c r="P649" s="1">
        <f t="shared" si="121"/>
        <v>1</v>
      </c>
      <c r="Q649" s="1">
        <f t="shared" si="122"/>
        <v>1</v>
      </c>
      <c r="R649" s="1">
        <f t="shared" si="123"/>
        <v>1</v>
      </c>
      <c r="S649" s="8"/>
      <c r="T649" s="8"/>
      <c r="U649" s="8"/>
      <c r="V649" s="8"/>
      <c r="X649" s="1">
        <f>INDEX(Distances!$C$4:$L$69,SUMIF(Results!$Z$4:$Z$69,Results!J649,Results!$AA$4:$AA$69),Results!K649)</f>
        <v>0.18</v>
      </c>
    </row>
    <row r="650" spans="7:24" x14ac:dyDescent="0.45">
      <c r="G650" s="1" t="s">
        <v>85</v>
      </c>
      <c r="H650" s="1" t="s">
        <v>5</v>
      </c>
      <c r="I650" s="1">
        <v>9</v>
      </c>
      <c r="J650" s="1" t="s">
        <v>43</v>
      </c>
      <c r="K650" s="5">
        <v>3</v>
      </c>
      <c r="L650" s="5">
        <v>5</v>
      </c>
      <c r="M650" s="5">
        <v>2</v>
      </c>
      <c r="N650" s="1">
        <f>SUMIF(Distances!$B$4:$B$69,Results!J650,Distances!$M$4:$M$69)</f>
        <v>5</v>
      </c>
      <c r="O650" s="1">
        <f t="shared" si="120"/>
        <v>1</v>
      </c>
      <c r="P650" s="1">
        <f t="shared" si="121"/>
        <v>0</v>
      </c>
      <c r="Q650" s="1">
        <f t="shared" si="122"/>
        <v>1</v>
      </c>
      <c r="R650" s="1">
        <f t="shared" si="123"/>
        <v>0</v>
      </c>
      <c r="S650" s="8"/>
      <c r="T650" s="8"/>
      <c r="U650" s="8"/>
      <c r="V650" s="8"/>
      <c r="X650" s="1">
        <f>INDEX(Distances!$C$4:$L$69,SUMIF(Results!$Z$4:$Z$69,Results!J650,Results!$AA$4:$AA$69),Results!K650)</f>
        <v>0.75</v>
      </c>
    </row>
    <row r="651" spans="7:24" x14ac:dyDescent="0.45">
      <c r="G651" s="1" t="s">
        <v>85</v>
      </c>
      <c r="H651" s="1" t="s">
        <v>5</v>
      </c>
      <c r="I651" s="1">
        <v>10</v>
      </c>
      <c r="J651" s="1" t="s">
        <v>44</v>
      </c>
      <c r="K651" s="5">
        <v>2</v>
      </c>
      <c r="L651" s="5">
        <v>1</v>
      </c>
      <c r="M651" s="5">
        <v>7</v>
      </c>
      <c r="N651" s="1">
        <f>SUMIF(Distances!$B$4:$B$69,Results!J651,Distances!$M$4:$M$69)</f>
        <v>10</v>
      </c>
      <c r="O651" s="1">
        <f t="shared" si="120"/>
        <v>1</v>
      </c>
      <c r="P651" s="1">
        <f t="shared" si="121"/>
        <v>1</v>
      </c>
      <c r="Q651" s="1">
        <f t="shared" si="122"/>
        <v>1</v>
      </c>
      <c r="R651" s="1">
        <f t="shared" si="123"/>
        <v>1</v>
      </c>
      <c r="S651" s="8"/>
      <c r="T651" s="8"/>
      <c r="U651" s="8"/>
      <c r="V651" s="8"/>
      <c r="X651" s="1">
        <f>INDEX(Distances!$C$4:$L$69,SUMIF(Results!$Z$4:$Z$69,Results!J651,Results!$AA$4:$AA$69),Results!K651)</f>
        <v>0.43</v>
      </c>
    </row>
    <row r="652" spans="7:24" x14ac:dyDescent="0.45">
      <c r="G652" s="1" t="s">
        <v>85</v>
      </c>
      <c r="H652" s="1" t="s">
        <v>5</v>
      </c>
      <c r="I652" s="1">
        <v>11</v>
      </c>
      <c r="J652" s="1" t="s">
        <v>45</v>
      </c>
      <c r="K652" s="5">
        <v>6</v>
      </c>
      <c r="L652" s="5">
        <v>3</v>
      </c>
      <c r="M652" s="5">
        <v>5</v>
      </c>
      <c r="N652" s="1">
        <f>SUMIF(Distances!$B$4:$B$69,Results!J652,Distances!$M$4:$M$69)</f>
        <v>10</v>
      </c>
      <c r="O652" s="1">
        <f t="shared" si="120"/>
        <v>1</v>
      </c>
      <c r="P652" s="1">
        <f t="shared" si="121"/>
        <v>1</v>
      </c>
      <c r="Q652" s="1">
        <f t="shared" si="122"/>
        <v>1</v>
      </c>
      <c r="R652" s="1">
        <f t="shared" si="123"/>
        <v>1</v>
      </c>
      <c r="S652" s="8"/>
      <c r="T652" s="8"/>
      <c r="U652" s="8"/>
      <c r="V652" s="8"/>
      <c r="X652" s="1">
        <f>INDEX(Distances!$C$4:$L$69,SUMIF(Results!$Z$4:$Z$69,Results!J652,Results!$AA$4:$AA$69),Results!K652)</f>
        <v>0.67</v>
      </c>
    </row>
    <row r="653" spans="7:24" x14ac:dyDescent="0.45">
      <c r="G653" s="1" t="s">
        <v>85</v>
      </c>
      <c r="H653" s="1" t="s">
        <v>5</v>
      </c>
      <c r="I653" s="1">
        <v>12</v>
      </c>
      <c r="J653" s="1" t="s">
        <v>46</v>
      </c>
      <c r="K653" s="5">
        <v>4</v>
      </c>
      <c r="L653" s="5">
        <v>6</v>
      </c>
      <c r="M653" s="5">
        <v>3</v>
      </c>
      <c r="N653" s="1">
        <f>SUMIF(Distances!$B$4:$B$69,Results!J653,Distances!$M$4:$M$69)</f>
        <v>5</v>
      </c>
      <c r="O653" s="1">
        <f t="shared" si="120"/>
        <v>1</v>
      </c>
      <c r="P653" s="1">
        <f t="shared" si="121"/>
        <v>1</v>
      </c>
      <c r="Q653" s="1">
        <f t="shared" si="122"/>
        <v>1</v>
      </c>
      <c r="R653" s="1">
        <f t="shared" si="123"/>
        <v>1</v>
      </c>
      <c r="S653" s="8"/>
      <c r="T653" s="8"/>
      <c r="U653" s="8"/>
      <c r="V653" s="8"/>
      <c r="X653" s="1">
        <f>INDEX(Distances!$C$4:$L$69,SUMIF(Results!$Z$4:$Z$69,Results!J653,Results!$AA$4:$AA$69),Results!K653)</f>
        <v>0.17</v>
      </c>
    </row>
    <row r="654" spans="7:24" x14ac:dyDescent="0.45">
      <c r="G654" s="1" t="s">
        <v>85</v>
      </c>
      <c r="H654" s="1" t="s">
        <v>5</v>
      </c>
      <c r="I654" s="1">
        <v>13</v>
      </c>
      <c r="J654" s="1" t="s">
        <v>47</v>
      </c>
      <c r="K654" s="5">
        <v>3</v>
      </c>
      <c r="L654" s="5">
        <v>5</v>
      </c>
      <c r="M654" s="5">
        <v>2</v>
      </c>
      <c r="N654" s="1">
        <f>SUMIF(Distances!$B$4:$B$69,Results!J654,Distances!$M$4:$M$69)</f>
        <v>2</v>
      </c>
      <c r="O654" s="1">
        <f t="shared" si="120"/>
        <v>1</v>
      </c>
      <c r="P654" s="1">
        <f t="shared" si="121"/>
        <v>1</v>
      </c>
      <c r="Q654" s="1">
        <f t="shared" si="122"/>
        <v>0</v>
      </c>
      <c r="R654" s="1">
        <f t="shared" si="123"/>
        <v>0</v>
      </c>
      <c r="S654" s="8"/>
      <c r="T654" s="8"/>
      <c r="U654" s="8"/>
      <c r="V654" s="8"/>
      <c r="X654" s="1">
        <f>INDEX(Distances!$C$4:$L$69,SUMIF(Results!$Z$4:$Z$69,Results!J654,Results!$AA$4:$AA$69),Results!K654)</f>
        <v>0.67</v>
      </c>
    </row>
    <row r="655" spans="7:24" x14ac:dyDescent="0.45">
      <c r="G655" s="1" t="s">
        <v>85</v>
      </c>
      <c r="H655" s="1" t="s">
        <v>5</v>
      </c>
      <c r="I655" s="1">
        <v>14</v>
      </c>
      <c r="J655" s="1" t="s">
        <v>48</v>
      </c>
      <c r="K655" s="5">
        <v>2</v>
      </c>
      <c r="L655" s="5">
        <v>8</v>
      </c>
      <c r="M655" s="5">
        <v>5</v>
      </c>
      <c r="N655" s="1">
        <f>SUMIF(Distances!$B$4:$B$69,Results!J655,Distances!$M$4:$M$69)</f>
        <v>8</v>
      </c>
      <c r="O655" s="1">
        <f t="shared" si="120"/>
        <v>1</v>
      </c>
      <c r="P655" s="1">
        <f t="shared" si="121"/>
        <v>0</v>
      </c>
      <c r="Q655" s="1">
        <f t="shared" si="122"/>
        <v>1</v>
      </c>
      <c r="R655" s="1">
        <f t="shared" si="123"/>
        <v>0</v>
      </c>
      <c r="S655" s="8"/>
      <c r="T655" s="8"/>
      <c r="U655" s="8"/>
      <c r="V655" s="8"/>
      <c r="X655" s="1">
        <f>INDEX(Distances!$C$4:$L$69,SUMIF(Results!$Z$4:$Z$69,Results!J655,Results!$AA$4:$AA$69),Results!K655)</f>
        <v>0.79</v>
      </c>
    </row>
    <row r="656" spans="7:24" x14ac:dyDescent="0.45">
      <c r="G656" s="1" t="s">
        <v>85</v>
      </c>
      <c r="H656" s="1" t="s">
        <v>5</v>
      </c>
      <c r="I656" s="1">
        <v>15</v>
      </c>
      <c r="J656" s="1" t="s">
        <v>49</v>
      </c>
      <c r="K656" s="5">
        <v>10</v>
      </c>
      <c r="L656" s="5">
        <v>6</v>
      </c>
      <c r="M656" s="5">
        <v>4</v>
      </c>
      <c r="N656" s="1">
        <f>SUMIF(Distances!$B$4:$B$69,Results!J656,Distances!$M$4:$M$69)</f>
        <v>7</v>
      </c>
      <c r="O656" s="1">
        <f t="shared" si="120"/>
        <v>1</v>
      </c>
      <c r="P656" s="1">
        <f t="shared" si="121"/>
        <v>1</v>
      </c>
      <c r="Q656" s="1">
        <f t="shared" si="122"/>
        <v>1</v>
      </c>
      <c r="R656" s="1">
        <f t="shared" si="123"/>
        <v>1</v>
      </c>
      <c r="S656" s="8"/>
      <c r="T656" s="8"/>
      <c r="U656" s="8"/>
      <c r="V656" s="8"/>
      <c r="X656" s="1">
        <f>INDEX(Distances!$C$4:$L$69,SUMIF(Results!$Z$4:$Z$69,Results!J656,Results!$AA$4:$AA$69),Results!K656)</f>
        <v>0.17</v>
      </c>
    </row>
    <row r="657" spans="7:26" x14ac:dyDescent="0.45">
      <c r="G657" s="1" t="s">
        <v>85</v>
      </c>
      <c r="H657" s="1" t="s">
        <v>5</v>
      </c>
      <c r="I657" s="1">
        <v>16</v>
      </c>
      <c r="J657" s="1" t="s">
        <v>50</v>
      </c>
      <c r="K657" s="5">
        <v>5</v>
      </c>
      <c r="L657" s="5">
        <v>7</v>
      </c>
      <c r="M657" s="5">
        <v>2</v>
      </c>
      <c r="N657" s="1">
        <f>SUMIF(Distances!$B$4:$B$69,Results!J657,Distances!$M$4:$M$69)</f>
        <v>3</v>
      </c>
      <c r="O657" s="1">
        <f t="shared" si="120"/>
        <v>1</v>
      </c>
      <c r="P657" s="1">
        <f t="shared" si="121"/>
        <v>1</v>
      </c>
      <c r="Q657" s="1">
        <f t="shared" si="122"/>
        <v>1</v>
      </c>
      <c r="R657" s="1">
        <f t="shared" si="123"/>
        <v>1</v>
      </c>
      <c r="S657" s="8"/>
      <c r="T657" s="8"/>
      <c r="U657" s="8"/>
      <c r="V657" s="8"/>
      <c r="X657" s="1">
        <f>INDEX(Distances!$C$4:$L$69,SUMIF(Results!$Z$4:$Z$69,Results!J657,Results!$AA$4:$AA$69),Results!K657)</f>
        <v>0.1</v>
      </c>
    </row>
    <row r="658" spans="7:26" x14ac:dyDescent="0.45">
      <c r="G658" s="1" t="s">
        <v>85</v>
      </c>
      <c r="H658" s="1" t="s">
        <v>5</v>
      </c>
      <c r="I658" s="1">
        <v>17</v>
      </c>
      <c r="J658" s="1" t="s">
        <v>51</v>
      </c>
      <c r="K658" s="5">
        <v>5</v>
      </c>
      <c r="L658" s="5">
        <v>6</v>
      </c>
      <c r="M658" s="5">
        <v>9</v>
      </c>
      <c r="N658" s="1">
        <f>SUMIF(Distances!$B$4:$B$69,Results!J658,Distances!$M$4:$M$69)</f>
        <v>6</v>
      </c>
      <c r="O658" s="1">
        <f t="shared" si="120"/>
        <v>1</v>
      </c>
      <c r="P658" s="1">
        <f t="shared" si="121"/>
        <v>0</v>
      </c>
      <c r="Q658" s="1">
        <f t="shared" si="122"/>
        <v>1</v>
      </c>
      <c r="R658" s="1">
        <f t="shared" si="123"/>
        <v>0</v>
      </c>
      <c r="S658" s="8"/>
      <c r="T658" s="8"/>
      <c r="U658" s="8"/>
      <c r="V658" s="8"/>
      <c r="X658" s="1">
        <f>INDEX(Distances!$C$4:$L$69,SUMIF(Results!$Z$4:$Z$69,Results!J658,Results!$AA$4:$AA$69),Results!K658)</f>
        <v>0.27</v>
      </c>
    </row>
    <row r="659" spans="7:26" x14ac:dyDescent="0.45">
      <c r="G659" s="1" t="s">
        <v>85</v>
      </c>
      <c r="H659" s="1" t="s">
        <v>5</v>
      </c>
      <c r="I659" s="1">
        <v>18</v>
      </c>
      <c r="J659" s="1" t="s">
        <v>52</v>
      </c>
      <c r="K659" s="5">
        <v>5</v>
      </c>
      <c r="L659" s="5">
        <v>3</v>
      </c>
      <c r="M659" s="5">
        <v>4</v>
      </c>
      <c r="N659" s="1">
        <f>SUMIF(Distances!$B$4:$B$69,Results!J659,Distances!$M$4:$M$69)</f>
        <v>1</v>
      </c>
      <c r="O659" s="1">
        <f t="shared" si="120"/>
        <v>1</v>
      </c>
      <c r="P659" s="1">
        <f t="shared" si="121"/>
        <v>1</v>
      </c>
      <c r="Q659" s="1">
        <f t="shared" si="122"/>
        <v>1</v>
      </c>
      <c r="R659" s="1">
        <f t="shared" si="123"/>
        <v>1</v>
      </c>
      <c r="S659" s="8"/>
      <c r="T659" s="8"/>
      <c r="U659" s="8"/>
      <c r="V659" s="8"/>
      <c r="X659" s="1">
        <f>INDEX(Distances!$C$4:$L$69,SUMIF(Results!$Z$4:$Z$69,Results!J659,Results!$AA$4:$AA$69),Results!K659)</f>
        <v>0.09</v>
      </c>
    </row>
    <row r="660" spans="7:26" x14ac:dyDescent="0.45">
      <c r="G660" s="1" t="s">
        <v>85</v>
      </c>
      <c r="H660" s="1" t="s">
        <v>5</v>
      </c>
      <c r="I660" s="1">
        <v>19</v>
      </c>
      <c r="J660" s="1" t="s">
        <v>53</v>
      </c>
      <c r="K660" s="5">
        <v>4</v>
      </c>
      <c r="L660" s="5">
        <v>3</v>
      </c>
      <c r="M660" s="5">
        <v>2</v>
      </c>
      <c r="N660" s="1">
        <f>SUMIF(Distances!$B$4:$B$69,Results!J660,Distances!$M$4:$M$69)</f>
        <v>2</v>
      </c>
      <c r="O660" s="1">
        <f t="shared" si="120"/>
        <v>1</v>
      </c>
      <c r="P660" s="1">
        <f t="shared" si="121"/>
        <v>1</v>
      </c>
      <c r="Q660" s="1">
        <f t="shared" si="122"/>
        <v>0</v>
      </c>
      <c r="R660" s="1">
        <f t="shared" si="123"/>
        <v>0</v>
      </c>
      <c r="S660" s="8"/>
      <c r="T660" s="8"/>
      <c r="U660" s="8"/>
      <c r="V660" s="8"/>
      <c r="X660" s="1">
        <f>INDEX(Distances!$C$4:$L$69,SUMIF(Results!$Z$4:$Z$69,Results!J660,Results!$AA$4:$AA$69),Results!K660)</f>
        <v>0.1</v>
      </c>
    </row>
    <row r="661" spans="7:26" x14ac:dyDescent="0.45">
      <c r="G661" s="1" t="s">
        <v>85</v>
      </c>
      <c r="H661" s="1" t="s">
        <v>5</v>
      </c>
      <c r="I661" s="1">
        <v>20</v>
      </c>
      <c r="J661" s="1" t="s">
        <v>54</v>
      </c>
      <c r="K661" s="5">
        <v>8</v>
      </c>
      <c r="L661" s="5">
        <v>9</v>
      </c>
      <c r="M661" s="5">
        <v>4</v>
      </c>
      <c r="N661" s="1">
        <f>SUMIF(Distances!$B$4:$B$69,Results!J661,Distances!$M$4:$M$69)</f>
        <v>9</v>
      </c>
      <c r="O661" s="1">
        <f t="shared" si="120"/>
        <v>1</v>
      </c>
      <c r="P661" s="1">
        <f t="shared" si="121"/>
        <v>0</v>
      </c>
      <c r="Q661" s="1">
        <f t="shared" si="122"/>
        <v>1</v>
      </c>
      <c r="R661" s="1">
        <f t="shared" si="123"/>
        <v>0</v>
      </c>
      <c r="S661" s="8"/>
      <c r="T661" s="8"/>
      <c r="U661" s="8"/>
      <c r="V661" s="8"/>
      <c r="X661" s="1">
        <f>INDEX(Distances!$C$4:$L$69,SUMIF(Results!$Z$4:$Z$69,Results!J661,Results!$AA$4:$AA$69),Results!K661)</f>
        <v>0.27</v>
      </c>
    </row>
    <row r="662" spans="7:26" x14ac:dyDescent="0.45">
      <c r="G662" s="1" t="s">
        <v>85</v>
      </c>
      <c r="H662" s="1" t="s">
        <v>5</v>
      </c>
      <c r="I662" s="1">
        <v>21</v>
      </c>
      <c r="J662" s="1" t="s">
        <v>55</v>
      </c>
      <c r="K662" s="5">
        <v>4</v>
      </c>
      <c r="L662" s="5">
        <v>3</v>
      </c>
      <c r="M662" s="5">
        <v>8</v>
      </c>
      <c r="N662" s="1">
        <f>SUMIF(Distances!$B$4:$B$69,Results!J662,Distances!$M$4:$M$69)</f>
        <v>10</v>
      </c>
      <c r="O662" s="1">
        <f t="shared" si="120"/>
        <v>1</v>
      </c>
      <c r="P662" s="1">
        <f t="shared" si="121"/>
        <v>1</v>
      </c>
      <c r="Q662" s="1">
        <f t="shared" si="122"/>
        <v>1</v>
      </c>
      <c r="R662" s="1">
        <f t="shared" si="123"/>
        <v>1</v>
      </c>
      <c r="S662" s="26" t="s">
        <v>80</v>
      </c>
      <c r="T662" s="26"/>
      <c r="U662" s="26"/>
      <c r="V662" s="26"/>
      <c r="X662" s="1">
        <f>INDEX(Distances!$C$4:$L$69,SUMIF(Results!$Z$4:$Z$69,Results!J662,Results!$AA$4:$AA$69),Results!K662)</f>
        <v>0.54</v>
      </c>
    </row>
    <row r="663" spans="7:26" x14ac:dyDescent="0.45">
      <c r="G663" s="1" t="s">
        <v>85</v>
      </c>
      <c r="H663" s="1" t="s">
        <v>5</v>
      </c>
      <c r="I663" s="1">
        <v>22</v>
      </c>
      <c r="J663" s="1" t="s">
        <v>56</v>
      </c>
      <c r="K663" s="5">
        <v>10</v>
      </c>
      <c r="L663" s="5">
        <v>3</v>
      </c>
      <c r="M663" s="5">
        <v>6</v>
      </c>
      <c r="N663" s="1">
        <f>SUMIF(Distances!$B$4:$B$69,Results!J663,Distances!$M$4:$M$69)</f>
        <v>7</v>
      </c>
      <c r="O663" s="1">
        <f t="shared" si="120"/>
        <v>1</v>
      </c>
      <c r="P663" s="1">
        <f t="shared" si="121"/>
        <v>1</v>
      </c>
      <c r="Q663" s="1">
        <f t="shared" si="122"/>
        <v>1</v>
      </c>
      <c r="R663" s="1">
        <f t="shared" si="123"/>
        <v>1</v>
      </c>
      <c r="S663" s="9">
        <f>AVERAGE(O642:O663)</f>
        <v>1</v>
      </c>
      <c r="T663" s="9">
        <f>AVERAGE(P642:P663)</f>
        <v>0.77272727272727271</v>
      </c>
      <c r="U663" s="9">
        <f t="shared" ref="U663" si="124">AVERAGE(Q642:Q663)</f>
        <v>0.90909090909090906</v>
      </c>
      <c r="V663" s="9">
        <f t="shared" ref="V663" si="125">AVERAGE(R642:R663)</f>
        <v>0.68181818181818177</v>
      </c>
      <c r="X663" s="1">
        <f>INDEX(Distances!$C$4:$L$69,SUMIF(Results!$Z$4:$Z$69,Results!J663,Results!$AA$4:$AA$69),Results!K663)</f>
        <v>0.23</v>
      </c>
    </row>
    <row r="665" spans="7:26" x14ac:dyDescent="0.45">
      <c r="O665" s="27"/>
      <c r="X665">
        <f>573/660</f>
        <v>0.86818181818181817</v>
      </c>
      <c r="Z665" s="18"/>
    </row>
  </sheetData>
  <sortState ref="AS3:AU42">
    <sortCondition ref="AS3:AS42"/>
  </sortState>
  <mergeCells count="37">
    <mergeCell ref="S662:V662"/>
    <mergeCell ref="S420:V420"/>
    <mergeCell ref="S442:V442"/>
    <mergeCell ref="S464:V464"/>
    <mergeCell ref="S486:V486"/>
    <mergeCell ref="S508:V508"/>
    <mergeCell ref="S530:V530"/>
    <mergeCell ref="S552:V552"/>
    <mergeCell ref="S574:V574"/>
    <mergeCell ref="S596:V596"/>
    <mergeCell ref="S618:V618"/>
    <mergeCell ref="S640:V640"/>
    <mergeCell ref="S398:V398"/>
    <mergeCell ref="S156:V156"/>
    <mergeCell ref="S178:V178"/>
    <mergeCell ref="S200:V200"/>
    <mergeCell ref="S222:V222"/>
    <mergeCell ref="S244:V244"/>
    <mergeCell ref="S266:V266"/>
    <mergeCell ref="S288:V288"/>
    <mergeCell ref="S310:V310"/>
    <mergeCell ref="S332:V332"/>
    <mergeCell ref="S354:V354"/>
    <mergeCell ref="S376:V376"/>
    <mergeCell ref="BG4:BG9"/>
    <mergeCell ref="BG10:BG15"/>
    <mergeCell ref="BG16:BG21"/>
    <mergeCell ref="BG22:BG27"/>
    <mergeCell ref="S134:V134"/>
    <mergeCell ref="S24:V24"/>
    <mergeCell ref="S46:V46"/>
    <mergeCell ref="S68:V68"/>
    <mergeCell ref="S90:V90"/>
    <mergeCell ref="S112:V112"/>
    <mergeCell ref="BA9:BC9"/>
    <mergeCell ref="BA16:BC16"/>
    <mergeCell ref="BA23:BC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61"/>
  <sheetViews>
    <sheetView workbookViewId="0">
      <selection activeCell="A11" sqref="A11"/>
    </sheetView>
  </sheetViews>
  <sheetFormatPr defaultRowHeight="14.25" x14ac:dyDescent="0.45"/>
  <sheetData>
    <row r="4" spans="2:11" x14ac:dyDescent="0.45">
      <c r="B4" t="s">
        <v>126</v>
      </c>
      <c r="K4" t="s">
        <v>127</v>
      </c>
    </row>
    <row r="24" spans="2:11" x14ac:dyDescent="0.45">
      <c r="B24" t="s">
        <v>125</v>
      </c>
    </row>
    <row r="25" spans="2:11" x14ac:dyDescent="0.45">
      <c r="K25" t="s">
        <v>128</v>
      </c>
    </row>
    <row r="43" spans="11:11" x14ac:dyDescent="0.45">
      <c r="K43" t="s">
        <v>129</v>
      </c>
    </row>
    <row r="61" spans="11:11" x14ac:dyDescent="0.45">
      <c r="K61" t="s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Distances</vt:lpstr>
      <vt:lpstr>Results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2020-12-09T16:26:47Z</dcterms:modified>
</cp:coreProperties>
</file>