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8400" windowHeight="20080" firstSheet="1" activeTab="4"/>
  </bookViews>
  <sheets>
    <sheet name="_Simulasi Batang 2 Penyangga" sheetId="1" r:id="rId1"/>
    <sheet name="SIM 2 Penyangga" sheetId="2" r:id="rId2"/>
    <sheet name="SIM Tali Baja" sheetId="3" r:id="rId3"/>
    <sheet name="Simbol dan Penamaan" sheetId="4" r:id="rId4"/>
    <sheet name="pengujian" sheetId="5" r:id="rId5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5" l="1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B3" i="2"/>
  <c r="E6" i="2"/>
  <c r="E27" i="5"/>
  <c r="E28" i="5"/>
  <c r="E29" i="5"/>
  <c r="E30" i="5"/>
  <c r="E31" i="5"/>
  <c r="E26" i="5"/>
  <c r="C28" i="2"/>
  <c r="D28" i="2"/>
  <c r="B20" i="2"/>
  <c r="B13" i="2"/>
  <c r="B14" i="2"/>
  <c r="B15" i="2"/>
  <c r="E28" i="2"/>
  <c r="C20" i="2"/>
  <c r="C18" i="2"/>
  <c r="C21" i="2"/>
  <c r="C13" i="2"/>
  <c r="C14" i="2"/>
  <c r="C15" i="2"/>
  <c r="F28" i="2"/>
  <c r="G28" i="2"/>
  <c r="H28" i="2"/>
  <c r="I28" i="2"/>
  <c r="J28" i="2"/>
  <c r="K28" i="2"/>
  <c r="C3" i="2"/>
  <c r="C2" i="2"/>
  <c r="L28" i="2"/>
  <c r="B10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B32" i="3"/>
  <c r="C5" i="3"/>
  <c r="R32" i="3"/>
  <c r="C2" i="3"/>
  <c r="C7" i="3"/>
  <c r="C20" i="3"/>
  <c r="B17" i="3"/>
  <c r="C17" i="3"/>
  <c r="C3" i="3"/>
  <c r="C23" i="3"/>
  <c r="C6" i="3"/>
  <c r="C22" i="3"/>
  <c r="C19" i="3"/>
  <c r="U32" i="3"/>
  <c r="C16" i="3"/>
  <c r="W32" i="3"/>
  <c r="C21" i="3"/>
  <c r="Q32" i="3"/>
  <c r="S32" i="3"/>
  <c r="V32" i="3"/>
  <c r="C12" i="3"/>
  <c r="C9" i="3"/>
  <c r="X32" i="3"/>
  <c r="Z32" i="3"/>
  <c r="B33" i="3"/>
  <c r="R33" i="3"/>
  <c r="U33" i="3"/>
  <c r="W33" i="3"/>
  <c r="Q33" i="3"/>
  <c r="S33" i="3"/>
  <c r="V33" i="3"/>
  <c r="X33" i="3"/>
  <c r="Z33" i="3"/>
  <c r="B34" i="3"/>
  <c r="R34" i="3"/>
  <c r="U34" i="3"/>
  <c r="W34" i="3"/>
  <c r="Q34" i="3"/>
  <c r="S34" i="3"/>
  <c r="V34" i="3"/>
  <c r="X34" i="3"/>
  <c r="Z34" i="3"/>
  <c r="B35" i="3"/>
  <c r="R35" i="3"/>
  <c r="U35" i="3"/>
  <c r="W35" i="3"/>
  <c r="Q35" i="3"/>
  <c r="S35" i="3"/>
  <c r="V35" i="3"/>
  <c r="X35" i="3"/>
  <c r="Z35" i="3"/>
  <c r="B36" i="3"/>
  <c r="R36" i="3"/>
  <c r="U36" i="3"/>
  <c r="W36" i="3"/>
  <c r="Q36" i="3"/>
  <c r="S36" i="3"/>
  <c r="V36" i="3"/>
  <c r="X36" i="3"/>
  <c r="Z36" i="3"/>
  <c r="B37" i="3"/>
  <c r="R37" i="3"/>
  <c r="U37" i="3"/>
  <c r="W37" i="3"/>
  <c r="Q37" i="3"/>
  <c r="S37" i="3"/>
  <c r="V37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31" i="3"/>
  <c r="R31" i="3"/>
  <c r="U31" i="3"/>
  <c r="W31" i="3"/>
  <c r="Q31" i="3"/>
  <c r="S31" i="3"/>
  <c r="V31" i="3"/>
  <c r="X31" i="3"/>
  <c r="Z31" i="3"/>
  <c r="E32" i="3"/>
  <c r="B20" i="3"/>
  <c r="B23" i="3"/>
  <c r="B22" i="3"/>
  <c r="B19" i="3"/>
  <c r="H32" i="3"/>
  <c r="J32" i="3"/>
  <c r="B21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37" i="3"/>
  <c r="H37" i="3"/>
  <c r="J37" i="3"/>
  <c r="D37" i="3"/>
  <c r="C37" i="3"/>
  <c r="F37" i="3"/>
  <c r="I37" i="3"/>
  <c r="K37" i="3"/>
  <c r="M37" i="3"/>
  <c r="E38" i="3"/>
  <c r="H38" i="3"/>
  <c r="J38" i="3"/>
  <c r="D38" i="3"/>
  <c r="C38" i="3"/>
  <c r="F38" i="3"/>
  <c r="I38" i="3"/>
  <c r="K38" i="3"/>
  <c r="M38" i="3"/>
  <c r="E39" i="3"/>
  <c r="H39" i="3"/>
  <c r="J39" i="3"/>
  <c r="D39" i="3"/>
  <c r="C39" i="3"/>
  <c r="F39" i="3"/>
  <c r="I39" i="3"/>
  <c r="K39" i="3"/>
  <c r="M39" i="3"/>
  <c r="E40" i="3"/>
  <c r="H40" i="3"/>
  <c r="J40" i="3"/>
  <c r="D40" i="3"/>
  <c r="C40" i="3"/>
  <c r="F40" i="3"/>
  <c r="I40" i="3"/>
  <c r="K40" i="3"/>
  <c r="M40" i="3"/>
  <c r="E41" i="3"/>
  <c r="H41" i="3"/>
  <c r="J41" i="3"/>
  <c r="D41" i="3"/>
  <c r="C41" i="3"/>
  <c r="F41" i="3"/>
  <c r="I41" i="3"/>
  <c r="K41" i="3"/>
  <c r="M41" i="3"/>
  <c r="E42" i="3"/>
  <c r="H42" i="3"/>
  <c r="J42" i="3"/>
  <c r="D42" i="3"/>
  <c r="C42" i="3"/>
  <c r="F42" i="3"/>
  <c r="I42" i="3"/>
  <c r="K42" i="3"/>
  <c r="M42" i="3"/>
  <c r="E43" i="3"/>
  <c r="H43" i="3"/>
  <c r="J43" i="3"/>
  <c r="D43" i="3"/>
  <c r="C43" i="3"/>
  <c r="F43" i="3"/>
  <c r="I43" i="3"/>
  <c r="K43" i="3"/>
  <c r="M43" i="3"/>
  <c r="E44" i="3"/>
  <c r="H44" i="3"/>
  <c r="J44" i="3"/>
  <c r="D44" i="3"/>
  <c r="C44" i="3"/>
  <c r="F44" i="3"/>
  <c r="I44" i="3"/>
  <c r="K44" i="3"/>
  <c r="M44" i="3"/>
  <c r="E45" i="3"/>
  <c r="H45" i="3"/>
  <c r="J45" i="3"/>
  <c r="D45" i="3"/>
  <c r="C45" i="3"/>
  <c r="F45" i="3"/>
  <c r="I45" i="3"/>
  <c r="K45" i="3"/>
  <c r="M45" i="3"/>
  <c r="E46" i="3"/>
  <c r="H46" i="3"/>
  <c r="J46" i="3"/>
  <c r="D46" i="3"/>
  <c r="C46" i="3"/>
  <c r="F46" i="3"/>
  <c r="I46" i="3"/>
  <c r="K46" i="3"/>
  <c r="M46" i="3"/>
  <c r="E47" i="3"/>
  <c r="H47" i="3"/>
  <c r="J47" i="3"/>
  <c r="D47" i="3"/>
  <c r="C47" i="3"/>
  <c r="F47" i="3"/>
  <c r="I47" i="3"/>
  <c r="K47" i="3"/>
  <c r="M47" i="3"/>
  <c r="E48" i="3"/>
  <c r="H48" i="3"/>
  <c r="J48" i="3"/>
  <c r="D48" i="3"/>
  <c r="C48" i="3"/>
  <c r="F48" i="3"/>
  <c r="I48" i="3"/>
  <c r="K48" i="3"/>
  <c r="M48" i="3"/>
  <c r="E49" i="3"/>
  <c r="H49" i="3"/>
  <c r="J49" i="3"/>
  <c r="D49" i="3"/>
  <c r="C49" i="3"/>
  <c r="F49" i="3"/>
  <c r="I49" i="3"/>
  <c r="K49" i="3"/>
  <c r="M49" i="3"/>
  <c r="E50" i="3"/>
  <c r="H50" i="3"/>
  <c r="J50" i="3"/>
  <c r="D50" i="3"/>
  <c r="C50" i="3"/>
  <c r="F50" i="3"/>
  <c r="I50" i="3"/>
  <c r="K50" i="3"/>
  <c r="M50" i="3"/>
  <c r="E51" i="3"/>
  <c r="H51" i="3"/>
  <c r="J51" i="3"/>
  <c r="D51" i="3"/>
  <c r="C51" i="3"/>
  <c r="F51" i="3"/>
  <c r="I51" i="3"/>
  <c r="K51" i="3"/>
  <c r="M51" i="3"/>
  <c r="E52" i="3"/>
  <c r="H52" i="3"/>
  <c r="J52" i="3"/>
  <c r="D52" i="3"/>
  <c r="C52" i="3"/>
  <c r="F52" i="3"/>
  <c r="I52" i="3"/>
  <c r="K52" i="3"/>
  <c r="M52" i="3"/>
  <c r="E53" i="3"/>
  <c r="H53" i="3"/>
  <c r="J53" i="3"/>
  <c r="D53" i="3"/>
  <c r="C53" i="3"/>
  <c r="F53" i="3"/>
  <c r="I53" i="3"/>
  <c r="K53" i="3"/>
  <c r="M53" i="3"/>
  <c r="E54" i="3"/>
  <c r="H54" i="3"/>
  <c r="J54" i="3"/>
  <c r="D54" i="3"/>
  <c r="C54" i="3"/>
  <c r="F54" i="3"/>
  <c r="I54" i="3"/>
  <c r="K54" i="3"/>
  <c r="M54" i="3"/>
  <c r="E55" i="3"/>
  <c r="H55" i="3"/>
  <c r="J55" i="3"/>
  <c r="D55" i="3"/>
  <c r="C55" i="3"/>
  <c r="F55" i="3"/>
  <c r="I55" i="3"/>
  <c r="K55" i="3"/>
  <c r="M55" i="3"/>
  <c r="E56" i="3"/>
  <c r="H56" i="3"/>
  <c r="J56" i="3"/>
  <c r="D56" i="3"/>
  <c r="C56" i="3"/>
  <c r="F56" i="3"/>
  <c r="I56" i="3"/>
  <c r="K56" i="3"/>
  <c r="M56" i="3"/>
  <c r="E57" i="3"/>
  <c r="H57" i="3"/>
  <c r="J57" i="3"/>
  <c r="D57" i="3"/>
  <c r="C57" i="3"/>
  <c r="F57" i="3"/>
  <c r="I57" i="3"/>
  <c r="K57" i="3"/>
  <c r="M57" i="3"/>
  <c r="E58" i="3"/>
  <c r="H58" i="3"/>
  <c r="J58" i="3"/>
  <c r="D58" i="3"/>
  <c r="C58" i="3"/>
  <c r="F58" i="3"/>
  <c r="I58" i="3"/>
  <c r="K58" i="3"/>
  <c r="M58" i="3"/>
  <c r="E59" i="3"/>
  <c r="H59" i="3"/>
  <c r="J59" i="3"/>
  <c r="D59" i="3"/>
  <c r="C59" i="3"/>
  <c r="F59" i="3"/>
  <c r="I59" i="3"/>
  <c r="K59" i="3"/>
  <c r="M59" i="3"/>
  <c r="E60" i="3"/>
  <c r="H60" i="3"/>
  <c r="J60" i="3"/>
  <c r="D60" i="3"/>
  <c r="C60" i="3"/>
  <c r="F60" i="3"/>
  <c r="I60" i="3"/>
  <c r="K60" i="3"/>
  <c r="M60" i="3"/>
  <c r="E61" i="3"/>
  <c r="H61" i="3"/>
  <c r="J61" i="3"/>
  <c r="D61" i="3"/>
  <c r="C61" i="3"/>
  <c r="F61" i="3"/>
  <c r="I61" i="3"/>
  <c r="K61" i="3"/>
  <c r="M61" i="3"/>
  <c r="E62" i="3"/>
  <c r="H62" i="3"/>
  <c r="J62" i="3"/>
  <c r="D62" i="3"/>
  <c r="C62" i="3"/>
  <c r="F62" i="3"/>
  <c r="I62" i="3"/>
  <c r="K62" i="3"/>
  <c r="M62" i="3"/>
  <c r="E63" i="3"/>
  <c r="H63" i="3"/>
  <c r="J63" i="3"/>
  <c r="D63" i="3"/>
  <c r="C63" i="3"/>
  <c r="F63" i="3"/>
  <c r="I63" i="3"/>
  <c r="K63" i="3"/>
  <c r="M63" i="3"/>
  <c r="E64" i="3"/>
  <c r="H64" i="3"/>
  <c r="J64" i="3"/>
  <c r="D64" i="3"/>
  <c r="C64" i="3"/>
  <c r="F64" i="3"/>
  <c r="I64" i="3"/>
  <c r="K64" i="3"/>
  <c r="M64" i="3"/>
  <c r="E65" i="3"/>
  <c r="H65" i="3"/>
  <c r="J65" i="3"/>
  <c r="D65" i="3"/>
  <c r="C65" i="3"/>
  <c r="F65" i="3"/>
  <c r="I65" i="3"/>
  <c r="K65" i="3"/>
  <c r="M65" i="3"/>
  <c r="E66" i="3"/>
  <c r="H66" i="3"/>
  <c r="J66" i="3"/>
  <c r="D66" i="3"/>
  <c r="C66" i="3"/>
  <c r="F66" i="3"/>
  <c r="I66" i="3"/>
  <c r="K66" i="3"/>
  <c r="M66" i="3"/>
  <c r="E67" i="3"/>
  <c r="H67" i="3"/>
  <c r="J67" i="3"/>
  <c r="D67" i="3"/>
  <c r="C67" i="3"/>
  <c r="F67" i="3"/>
  <c r="I67" i="3"/>
  <c r="K67" i="3"/>
  <c r="M67" i="3"/>
  <c r="E68" i="3"/>
  <c r="H68" i="3"/>
  <c r="J68" i="3"/>
  <c r="D68" i="3"/>
  <c r="C68" i="3"/>
  <c r="F68" i="3"/>
  <c r="I68" i="3"/>
  <c r="K68" i="3"/>
  <c r="M68" i="3"/>
  <c r="E69" i="3"/>
  <c r="H69" i="3"/>
  <c r="J69" i="3"/>
  <c r="D69" i="3"/>
  <c r="C69" i="3"/>
  <c r="F69" i="3"/>
  <c r="I69" i="3"/>
  <c r="K69" i="3"/>
  <c r="M69" i="3"/>
  <c r="E70" i="3"/>
  <c r="H70" i="3"/>
  <c r="J70" i="3"/>
  <c r="D70" i="3"/>
  <c r="C70" i="3"/>
  <c r="F70" i="3"/>
  <c r="I70" i="3"/>
  <c r="K70" i="3"/>
  <c r="M70" i="3"/>
  <c r="E71" i="3"/>
  <c r="H71" i="3"/>
  <c r="J71" i="3"/>
  <c r="D71" i="3"/>
  <c r="C71" i="3"/>
  <c r="F71" i="3"/>
  <c r="I71" i="3"/>
  <c r="K71" i="3"/>
  <c r="M71" i="3"/>
  <c r="E72" i="3"/>
  <c r="H72" i="3"/>
  <c r="J72" i="3"/>
  <c r="D72" i="3"/>
  <c r="C72" i="3"/>
  <c r="F72" i="3"/>
  <c r="I72" i="3"/>
  <c r="K72" i="3"/>
  <c r="M72" i="3"/>
  <c r="E73" i="3"/>
  <c r="H73" i="3"/>
  <c r="J73" i="3"/>
  <c r="D73" i="3"/>
  <c r="C73" i="3"/>
  <c r="F73" i="3"/>
  <c r="I73" i="3"/>
  <c r="K73" i="3"/>
  <c r="M73" i="3"/>
  <c r="E74" i="3"/>
  <c r="H74" i="3"/>
  <c r="J74" i="3"/>
  <c r="D74" i="3"/>
  <c r="C74" i="3"/>
  <c r="F74" i="3"/>
  <c r="I74" i="3"/>
  <c r="K74" i="3"/>
  <c r="M74" i="3"/>
  <c r="E75" i="3"/>
  <c r="H75" i="3"/>
  <c r="J75" i="3"/>
  <c r="D75" i="3"/>
  <c r="C75" i="3"/>
  <c r="F75" i="3"/>
  <c r="I75" i="3"/>
  <c r="K75" i="3"/>
  <c r="M75" i="3"/>
  <c r="E76" i="3"/>
  <c r="H76" i="3"/>
  <c r="J76" i="3"/>
  <c r="D76" i="3"/>
  <c r="C76" i="3"/>
  <c r="F76" i="3"/>
  <c r="I76" i="3"/>
  <c r="K76" i="3"/>
  <c r="M76" i="3"/>
  <c r="E77" i="3"/>
  <c r="H77" i="3"/>
  <c r="J77" i="3"/>
  <c r="D77" i="3"/>
  <c r="C77" i="3"/>
  <c r="F77" i="3"/>
  <c r="I77" i="3"/>
  <c r="K77" i="3"/>
  <c r="M77" i="3"/>
  <c r="E78" i="3"/>
  <c r="H78" i="3"/>
  <c r="J78" i="3"/>
  <c r="D78" i="3"/>
  <c r="C78" i="3"/>
  <c r="F78" i="3"/>
  <c r="I78" i="3"/>
  <c r="K78" i="3"/>
  <c r="M78" i="3"/>
  <c r="E79" i="3"/>
  <c r="H79" i="3"/>
  <c r="J79" i="3"/>
  <c r="D79" i="3"/>
  <c r="C79" i="3"/>
  <c r="F79" i="3"/>
  <c r="I79" i="3"/>
  <c r="K79" i="3"/>
  <c r="M79" i="3"/>
  <c r="E80" i="3"/>
  <c r="H80" i="3"/>
  <c r="J80" i="3"/>
  <c r="D80" i="3"/>
  <c r="C80" i="3"/>
  <c r="F80" i="3"/>
  <c r="I80" i="3"/>
  <c r="K80" i="3"/>
  <c r="M80" i="3"/>
  <c r="E81" i="3"/>
  <c r="H81" i="3"/>
  <c r="J81" i="3"/>
  <c r="D81" i="3"/>
  <c r="C81" i="3"/>
  <c r="F81" i="3"/>
  <c r="I81" i="3"/>
  <c r="K81" i="3"/>
  <c r="M81" i="3"/>
  <c r="E82" i="3"/>
  <c r="H82" i="3"/>
  <c r="J82" i="3"/>
  <c r="D82" i="3"/>
  <c r="C82" i="3"/>
  <c r="F82" i="3"/>
  <c r="I82" i="3"/>
  <c r="K82" i="3"/>
  <c r="M82" i="3"/>
  <c r="E83" i="3"/>
  <c r="H83" i="3"/>
  <c r="J83" i="3"/>
  <c r="D83" i="3"/>
  <c r="C83" i="3"/>
  <c r="F83" i="3"/>
  <c r="I83" i="3"/>
  <c r="K83" i="3"/>
  <c r="M83" i="3"/>
  <c r="E84" i="3"/>
  <c r="H84" i="3"/>
  <c r="J84" i="3"/>
  <c r="D84" i="3"/>
  <c r="C84" i="3"/>
  <c r="F84" i="3"/>
  <c r="I84" i="3"/>
  <c r="K84" i="3"/>
  <c r="M84" i="3"/>
  <c r="E85" i="3"/>
  <c r="H85" i="3"/>
  <c r="J85" i="3"/>
  <c r="D85" i="3"/>
  <c r="C85" i="3"/>
  <c r="F85" i="3"/>
  <c r="I85" i="3"/>
  <c r="K85" i="3"/>
  <c r="M85" i="3"/>
  <c r="E86" i="3"/>
  <c r="H86" i="3"/>
  <c r="J86" i="3"/>
  <c r="D86" i="3"/>
  <c r="C86" i="3"/>
  <c r="F86" i="3"/>
  <c r="I86" i="3"/>
  <c r="K86" i="3"/>
  <c r="M86" i="3"/>
  <c r="E87" i="3"/>
  <c r="H87" i="3"/>
  <c r="J87" i="3"/>
  <c r="D87" i="3"/>
  <c r="C87" i="3"/>
  <c r="F87" i="3"/>
  <c r="I87" i="3"/>
  <c r="K87" i="3"/>
  <c r="M87" i="3"/>
  <c r="E88" i="3"/>
  <c r="H88" i="3"/>
  <c r="J88" i="3"/>
  <c r="D88" i="3"/>
  <c r="C88" i="3"/>
  <c r="F88" i="3"/>
  <c r="I88" i="3"/>
  <c r="K88" i="3"/>
  <c r="M88" i="3"/>
  <c r="E89" i="3"/>
  <c r="H89" i="3"/>
  <c r="J89" i="3"/>
  <c r="D89" i="3"/>
  <c r="C89" i="3"/>
  <c r="F89" i="3"/>
  <c r="I89" i="3"/>
  <c r="K89" i="3"/>
  <c r="M89" i="3"/>
  <c r="E90" i="3"/>
  <c r="H90" i="3"/>
  <c r="J90" i="3"/>
  <c r="D90" i="3"/>
  <c r="C90" i="3"/>
  <c r="F90" i="3"/>
  <c r="I90" i="3"/>
  <c r="K90" i="3"/>
  <c r="M90" i="3"/>
  <c r="E91" i="3"/>
  <c r="H91" i="3"/>
  <c r="J91" i="3"/>
  <c r="D91" i="3"/>
  <c r="C91" i="3"/>
  <c r="F91" i="3"/>
  <c r="I91" i="3"/>
  <c r="K91" i="3"/>
  <c r="M91" i="3"/>
  <c r="E92" i="3"/>
  <c r="H92" i="3"/>
  <c r="J92" i="3"/>
  <c r="D92" i="3"/>
  <c r="C92" i="3"/>
  <c r="F92" i="3"/>
  <c r="I92" i="3"/>
  <c r="K92" i="3"/>
  <c r="M92" i="3"/>
  <c r="E93" i="3"/>
  <c r="H93" i="3"/>
  <c r="J93" i="3"/>
  <c r="D93" i="3"/>
  <c r="C93" i="3"/>
  <c r="F93" i="3"/>
  <c r="I93" i="3"/>
  <c r="K93" i="3"/>
  <c r="M93" i="3"/>
  <c r="E94" i="3"/>
  <c r="H94" i="3"/>
  <c r="J94" i="3"/>
  <c r="D94" i="3"/>
  <c r="C94" i="3"/>
  <c r="F94" i="3"/>
  <c r="I94" i="3"/>
  <c r="K94" i="3"/>
  <c r="M94" i="3"/>
  <c r="E95" i="3"/>
  <c r="H95" i="3"/>
  <c r="J95" i="3"/>
  <c r="D95" i="3"/>
  <c r="C95" i="3"/>
  <c r="F95" i="3"/>
  <c r="I95" i="3"/>
  <c r="K95" i="3"/>
  <c r="M95" i="3"/>
  <c r="E96" i="3"/>
  <c r="H96" i="3"/>
  <c r="J96" i="3"/>
  <c r="D96" i="3"/>
  <c r="C96" i="3"/>
  <c r="F96" i="3"/>
  <c r="I96" i="3"/>
  <c r="K96" i="3"/>
  <c r="M96" i="3"/>
  <c r="E97" i="3"/>
  <c r="H97" i="3"/>
  <c r="J97" i="3"/>
  <c r="D97" i="3"/>
  <c r="C97" i="3"/>
  <c r="F97" i="3"/>
  <c r="I97" i="3"/>
  <c r="K97" i="3"/>
  <c r="M97" i="3"/>
  <c r="E98" i="3"/>
  <c r="H98" i="3"/>
  <c r="J98" i="3"/>
  <c r="D98" i="3"/>
  <c r="C98" i="3"/>
  <c r="F98" i="3"/>
  <c r="I98" i="3"/>
  <c r="K98" i="3"/>
  <c r="M98" i="3"/>
  <c r="E99" i="3"/>
  <c r="H99" i="3"/>
  <c r="J99" i="3"/>
  <c r="D99" i="3"/>
  <c r="C99" i="3"/>
  <c r="F99" i="3"/>
  <c r="I99" i="3"/>
  <c r="K99" i="3"/>
  <c r="M99" i="3"/>
  <c r="E100" i="3"/>
  <c r="H100" i="3"/>
  <c r="J100" i="3"/>
  <c r="D100" i="3"/>
  <c r="C100" i="3"/>
  <c r="F100" i="3"/>
  <c r="I100" i="3"/>
  <c r="K100" i="3"/>
  <c r="M100" i="3"/>
  <c r="E101" i="3"/>
  <c r="H101" i="3"/>
  <c r="J101" i="3"/>
  <c r="D101" i="3"/>
  <c r="C101" i="3"/>
  <c r="F101" i="3"/>
  <c r="I101" i="3"/>
  <c r="K101" i="3"/>
  <c r="M101" i="3"/>
  <c r="E102" i="3"/>
  <c r="H102" i="3"/>
  <c r="J102" i="3"/>
  <c r="D102" i="3"/>
  <c r="C102" i="3"/>
  <c r="F102" i="3"/>
  <c r="I102" i="3"/>
  <c r="K102" i="3"/>
  <c r="M102" i="3"/>
  <c r="E103" i="3"/>
  <c r="H103" i="3"/>
  <c r="J103" i="3"/>
  <c r="D103" i="3"/>
  <c r="C103" i="3"/>
  <c r="F103" i="3"/>
  <c r="I103" i="3"/>
  <c r="K103" i="3"/>
  <c r="M103" i="3"/>
  <c r="E104" i="3"/>
  <c r="H104" i="3"/>
  <c r="J104" i="3"/>
  <c r="D104" i="3"/>
  <c r="C104" i="3"/>
  <c r="F104" i="3"/>
  <c r="I104" i="3"/>
  <c r="K104" i="3"/>
  <c r="M104" i="3"/>
  <c r="E105" i="3"/>
  <c r="H105" i="3"/>
  <c r="J105" i="3"/>
  <c r="D105" i="3"/>
  <c r="C105" i="3"/>
  <c r="F105" i="3"/>
  <c r="I105" i="3"/>
  <c r="K105" i="3"/>
  <c r="M105" i="3"/>
  <c r="E106" i="3"/>
  <c r="H106" i="3"/>
  <c r="J106" i="3"/>
  <c r="D106" i="3"/>
  <c r="C106" i="3"/>
  <c r="F106" i="3"/>
  <c r="I106" i="3"/>
  <c r="K106" i="3"/>
  <c r="M106" i="3"/>
  <c r="E107" i="3"/>
  <c r="H107" i="3"/>
  <c r="J107" i="3"/>
  <c r="D107" i="3"/>
  <c r="C107" i="3"/>
  <c r="F107" i="3"/>
  <c r="I107" i="3"/>
  <c r="K107" i="3"/>
  <c r="M107" i="3"/>
  <c r="E108" i="3"/>
  <c r="H108" i="3"/>
  <c r="J108" i="3"/>
  <c r="D108" i="3"/>
  <c r="C108" i="3"/>
  <c r="F108" i="3"/>
  <c r="I108" i="3"/>
  <c r="K108" i="3"/>
  <c r="M108" i="3"/>
  <c r="E109" i="3"/>
  <c r="H109" i="3"/>
  <c r="J109" i="3"/>
  <c r="D109" i="3"/>
  <c r="C109" i="3"/>
  <c r="F109" i="3"/>
  <c r="I109" i="3"/>
  <c r="K109" i="3"/>
  <c r="M109" i="3"/>
  <c r="E110" i="3"/>
  <c r="H110" i="3"/>
  <c r="J110" i="3"/>
  <c r="D110" i="3"/>
  <c r="C110" i="3"/>
  <c r="F110" i="3"/>
  <c r="I110" i="3"/>
  <c r="K110" i="3"/>
  <c r="M110" i="3"/>
  <c r="E111" i="3"/>
  <c r="H111" i="3"/>
  <c r="J111" i="3"/>
  <c r="D111" i="3"/>
  <c r="C111" i="3"/>
  <c r="F111" i="3"/>
  <c r="I111" i="3"/>
  <c r="K111" i="3"/>
  <c r="M111" i="3"/>
  <c r="E112" i="3"/>
  <c r="H112" i="3"/>
  <c r="J112" i="3"/>
  <c r="D112" i="3"/>
  <c r="C112" i="3"/>
  <c r="F112" i="3"/>
  <c r="I112" i="3"/>
  <c r="K112" i="3"/>
  <c r="M112" i="3"/>
  <c r="E113" i="3"/>
  <c r="H113" i="3"/>
  <c r="J113" i="3"/>
  <c r="D113" i="3"/>
  <c r="C113" i="3"/>
  <c r="F113" i="3"/>
  <c r="I113" i="3"/>
  <c r="K113" i="3"/>
  <c r="M113" i="3"/>
  <c r="E114" i="3"/>
  <c r="H114" i="3"/>
  <c r="J114" i="3"/>
  <c r="D114" i="3"/>
  <c r="C114" i="3"/>
  <c r="F114" i="3"/>
  <c r="I114" i="3"/>
  <c r="K114" i="3"/>
  <c r="M114" i="3"/>
  <c r="E115" i="3"/>
  <c r="H115" i="3"/>
  <c r="J115" i="3"/>
  <c r="D115" i="3"/>
  <c r="C115" i="3"/>
  <c r="F115" i="3"/>
  <c r="I115" i="3"/>
  <c r="K115" i="3"/>
  <c r="M115" i="3"/>
  <c r="E116" i="3"/>
  <c r="H116" i="3"/>
  <c r="J116" i="3"/>
  <c r="D116" i="3"/>
  <c r="C116" i="3"/>
  <c r="F116" i="3"/>
  <c r="I116" i="3"/>
  <c r="K116" i="3"/>
  <c r="M116" i="3"/>
  <c r="E117" i="3"/>
  <c r="H117" i="3"/>
  <c r="J117" i="3"/>
  <c r="D117" i="3"/>
  <c r="C117" i="3"/>
  <c r="F117" i="3"/>
  <c r="I117" i="3"/>
  <c r="K117" i="3"/>
  <c r="M117" i="3"/>
  <c r="E118" i="3"/>
  <c r="H118" i="3"/>
  <c r="J118" i="3"/>
  <c r="D118" i="3"/>
  <c r="C118" i="3"/>
  <c r="F118" i="3"/>
  <c r="I118" i="3"/>
  <c r="K118" i="3"/>
  <c r="M118" i="3"/>
  <c r="E119" i="3"/>
  <c r="H119" i="3"/>
  <c r="J119" i="3"/>
  <c r="D119" i="3"/>
  <c r="C119" i="3"/>
  <c r="F119" i="3"/>
  <c r="I119" i="3"/>
  <c r="K119" i="3"/>
  <c r="M119" i="3"/>
  <c r="E120" i="3"/>
  <c r="H120" i="3"/>
  <c r="J120" i="3"/>
  <c r="D120" i="3"/>
  <c r="C120" i="3"/>
  <c r="F120" i="3"/>
  <c r="I120" i="3"/>
  <c r="K120" i="3"/>
  <c r="M120" i="3"/>
  <c r="E121" i="3"/>
  <c r="H121" i="3"/>
  <c r="J121" i="3"/>
  <c r="D121" i="3"/>
  <c r="C121" i="3"/>
  <c r="F121" i="3"/>
  <c r="I121" i="3"/>
  <c r="K121" i="3"/>
  <c r="M121" i="3"/>
  <c r="E122" i="3"/>
  <c r="H122" i="3"/>
  <c r="J122" i="3"/>
  <c r="D122" i="3"/>
  <c r="C122" i="3"/>
  <c r="F122" i="3"/>
  <c r="I122" i="3"/>
  <c r="K122" i="3"/>
  <c r="M122" i="3"/>
  <c r="E123" i="3"/>
  <c r="H123" i="3"/>
  <c r="J123" i="3"/>
  <c r="D123" i="3"/>
  <c r="C123" i="3"/>
  <c r="F123" i="3"/>
  <c r="I123" i="3"/>
  <c r="K123" i="3"/>
  <c r="M123" i="3"/>
  <c r="E124" i="3"/>
  <c r="H124" i="3"/>
  <c r="J124" i="3"/>
  <c r="D124" i="3"/>
  <c r="C124" i="3"/>
  <c r="F124" i="3"/>
  <c r="I124" i="3"/>
  <c r="K124" i="3"/>
  <c r="M124" i="3"/>
  <c r="E125" i="3"/>
  <c r="H125" i="3"/>
  <c r="J125" i="3"/>
  <c r="D125" i="3"/>
  <c r="C125" i="3"/>
  <c r="F125" i="3"/>
  <c r="I125" i="3"/>
  <c r="K125" i="3"/>
  <c r="M125" i="3"/>
  <c r="E126" i="3"/>
  <c r="H126" i="3"/>
  <c r="J126" i="3"/>
  <c r="D126" i="3"/>
  <c r="C126" i="3"/>
  <c r="F126" i="3"/>
  <c r="I126" i="3"/>
  <c r="K126" i="3"/>
  <c r="M126" i="3"/>
  <c r="E127" i="3"/>
  <c r="H127" i="3"/>
  <c r="J127" i="3"/>
  <c r="D127" i="3"/>
  <c r="C127" i="3"/>
  <c r="F127" i="3"/>
  <c r="I127" i="3"/>
  <c r="K127" i="3"/>
  <c r="M127" i="3"/>
  <c r="E128" i="3"/>
  <c r="H128" i="3"/>
  <c r="J128" i="3"/>
  <c r="D128" i="3"/>
  <c r="C128" i="3"/>
  <c r="F128" i="3"/>
  <c r="I128" i="3"/>
  <c r="K128" i="3"/>
  <c r="M128" i="3"/>
  <c r="E129" i="3"/>
  <c r="H129" i="3"/>
  <c r="J129" i="3"/>
  <c r="D129" i="3"/>
  <c r="C129" i="3"/>
  <c r="F129" i="3"/>
  <c r="I129" i="3"/>
  <c r="K129" i="3"/>
  <c r="M129" i="3"/>
  <c r="E130" i="3"/>
  <c r="H130" i="3"/>
  <c r="J130" i="3"/>
  <c r="D130" i="3"/>
  <c r="C130" i="3"/>
  <c r="F130" i="3"/>
  <c r="I130" i="3"/>
  <c r="K130" i="3"/>
  <c r="M130" i="3"/>
  <c r="E131" i="3"/>
  <c r="H131" i="3"/>
  <c r="J131" i="3"/>
  <c r="D131" i="3"/>
  <c r="C131" i="3"/>
  <c r="F131" i="3"/>
  <c r="I131" i="3"/>
  <c r="K131" i="3"/>
  <c r="M131" i="3"/>
  <c r="E132" i="3"/>
  <c r="H132" i="3"/>
  <c r="J132" i="3"/>
  <c r="D132" i="3"/>
  <c r="C132" i="3"/>
  <c r="F132" i="3"/>
  <c r="I132" i="3"/>
  <c r="K132" i="3"/>
  <c r="M132" i="3"/>
  <c r="E133" i="3"/>
  <c r="H133" i="3"/>
  <c r="J133" i="3"/>
  <c r="D133" i="3"/>
  <c r="C133" i="3"/>
  <c r="F133" i="3"/>
  <c r="I133" i="3"/>
  <c r="K133" i="3"/>
  <c r="M133" i="3"/>
  <c r="E134" i="3"/>
  <c r="H134" i="3"/>
  <c r="J134" i="3"/>
  <c r="D134" i="3"/>
  <c r="C134" i="3"/>
  <c r="F134" i="3"/>
  <c r="I134" i="3"/>
  <c r="K134" i="3"/>
  <c r="M134" i="3"/>
  <c r="E135" i="3"/>
  <c r="H135" i="3"/>
  <c r="J135" i="3"/>
  <c r="D135" i="3"/>
  <c r="C135" i="3"/>
  <c r="F135" i="3"/>
  <c r="I135" i="3"/>
  <c r="K135" i="3"/>
  <c r="M135" i="3"/>
  <c r="E136" i="3"/>
  <c r="H136" i="3"/>
  <c r="J136" i="3"/>
  <c r="D136" i="3"/>
  <c r="C136" i="3"/>
  <c r="F136" i="3"/>
  <c r="I136" i="3"/>
  <c r="K136" i="3"/>
  <c r="M136" i="3"/>
  <c r="E137" i="3"/>
  <c r="H137" i="3"/>
  <c r="J137" i="3"/>
  <c r="D137" i="3"/>
  <c r="C137" i="3"/>
  <c r="F137" i="3"/>
  <c r="I137" i="3"/>
  <c r="K137" i="3"/>
  <c r="M137" i="3"/>
  <c r="E138" i="3"/>
  <c r="H138" i="3"/>
  <c r="J138" i="3"/>
  <c r="D138" i="3"/>
  <c r="C138" i="3"/>
  <c r="F138" i="3"/>
  <c r="I138" i="3"/>
  <c r="K138" i="3"/>
  <c r="M138" i="3"/>
  <c r="E139" i="3"/>
  <c r="H139" i="3"/>
  <c r="J139" i="3"/>
  <c r="D139" i="3"/>
  <c r="C139" i="3"/>
  <c r="F139" i="3"/>
  <c r="I139" i="3"/>
  <c r="K139" i="3"/>
  <c r="M139" i="3"/>
  <c r="E140" i="3"/>
  <c r="H140" i="3"/>
  <c r="J140" i="3"/>
  <c r="D140" i="3"/>
  <c r="C140" i="3"/>
  <c r="F140" i="3"/>
  <c r="I140" i="3"/>
  <c r="K140" i="3"/>
  <c r="M140" i="3"/>
  <c r="E141" i="3"/>
  <c r="H141" i="3"/>
  <c r="J141" i="3"/>
  <c r="D141" i="3"/>
  <c r="C141" i="3"/>
  <c r="F141" i="3"/>
  <c r="I141" i="3"/>
  <c r="K141" i="3"/>
  <c r="M141" i="3"/>
  <c r="E142" i="3"/>
  <c r="H142" i="3"/>
  <c r="J142" i="3"/>
  <c r="D142" i="3"/>
  <c r="C142" i="3"/>
  <c r="F142" i="3"/>
  <c r="I142" i="3"/>
  <c r="K142" i="3"/>
  <c r="M142" i="3"/>
  <c r="E143" i="3"/>
  <c r="H143" i="3"/>
  <c r="J143" i="3"/>
  <c r="D143" i="3"/>
  <c r="C143" i="3"/>
  <c r="F143" i="3"/>
  <c r="I143" i="3"/>
  <c r="K143" i="3"/>
  <c r="M143" i="3"/>
  <c r="E144" i="3"/>
  <c r="H144" i="3"/>
  <c r="J144" i="3"/>
  <c r="D144" i="3"/>
  <c r="C144" i="3"/>
  <c r="F144" i="3"/>
  <c r="I144" i="3"/>
  <c r="K144" i="3"/>
  <c r="M144" i="3"/>
  <c r="E145" i="3"/>
  <c r="H145" i="3"/>
  <c r="J145" i="3"/>
  <c r="D145" i="3"/>
  <c r="C145" i="3"/>
  <c r="F145" i="3"/>
  <c r="I145" i="3"/>
  <c r="K145" i="3"/>
  <c r="M145" i="3"/>
  <c r="E146" i="3"/>
  <c r="H146" i="3"/>
  <c r="J146" i="3"/>
  <c r="D146" i="3"/>
  <c r="C146" i="3"/>
  <c r="F146" i="3"/>
  <c r="I146" i="3"/>
  <c r="K146" i="3"/>
  <c r="M146" i="3"/>
  <c r="E147" i="3"/>
  <c r="H147" i="3"/>
  <c r="J147" i="3"/>
  <c r="D147" i="3"/>
  <c r="C147" i="3"/>
  <c r="F147" i="3"/>
  <c r="I147" i="3"/>
  <c r="K147" i="3"/>
  <c r="M147" i="3"/>
  <c r="E148" i="3"/>
  <c r="H148" i="3"/>
  <c r="J148" i="3"/>
  <c r="D148" i="3"/>
  <c r="C148" i="3"/>
  <c r="F148" i="3"/>
  <c r="I148" i="3"/>
  <c r="K148" i="3"/>
  <c r="M148" i="3"/>
  <c r="E149" i="3"/>
  <c r="H149" i="3"/>
  <c r="J149" i="3"/>
  <c r="D149" i="3"/>
  <c r="C149" i="3"/>
  <c r="F149" i="3"/>
  <c r="I149" i="3"/>
  <c r="K149" i="3"/>
  <c r="M149" i="3"/>
  <c r="E150" i="3"/>
  <c r="H150" i="3"/>
  <c r="J150" i="3"/>
  <c r="D150" i="3"/>
  <c r="C150" i="3"/>
  <c r="F150" i="3"/>
  <c r="I150" i="3"/>
  <c r="K150" i="3"/>
  <c r="M150" i="3"/>
  <c r="E151" i="3"/>
  <c r="H151" i="3"/>
  <c r="J151" i="3"/>
  <c r="D151" i="3"/>
  <c r="C151" i="3"/>
  <c r="F151" i="3"/>
  <c r="I151" i="3"/>
  <c r="K151" i="3"/>
  <c r="M151" i="3"/>
  <c r="E152" i="3"/>
  <c r="H152" i="3"/>
  <c r="J152" i="3"/>
  <c r="D152" i="3"/>
  <c r="C152" i="3"/>
  <c r="F152" i="3"/>
  <c r="I152" i="3"/>
  <c r="K152" i="3"/>
  <c r="M152" i="3"/>
  <c r="E153" i="3"/>
  <c r="H153" i="3"/>
  <c r="J153" i="3"/>
  <c r="D153" i="3"/>
  <c r="C153" i="3"/>
  <c r="F153" i="3"/>
  <c r="I153" i="3"/>
  <c r="K153" i="3"/>
  <c r="M153" i="3"/>
  <c r="E154" i="3"/>
  <c r="H154" i="3"/>
  <c r="J154" i="3"/>
  <c r="D154" i="3"/>
  <c r="C154" i="3"/>
  <c r="F154" i="3"/>
  <c r="I154" i="3"/>
  <c r="K154" i="3"/>
  <c r="M154" i="3"/>
  <c r="E155" i="3"/>
  <c r="H155" i="3"/>
  <c r="J155" i="3"/>
  <c r="D155" i="3"/>
  <c r="C155" i="3"/>
  <c r="F155" i="3"/>
  <c r="I155" i="3"/>
  <c r="K155" i="3"/>
  <c r="M155" i="3"/>
  <c r="E156" i="3"/>
  <c r="H156" i="3"/>
  <c r="J156" i="3"/>
  <c r="D156" i="3"/>
  <c r="C156" i="3"/>
  <c r="F156" i="3"/>
  <c r="I156" i="3"/>
  <c r="K156" i="3"/>
  <c r="M156" i="3"/>
  <c r="E157" i="3"/>
  <c r="H157" i="3"/>
  <c r="J157" i="3"/>
  <c r="D157" i="3"/>
  <c r="C157" i="3"/>
  <c r="F157" i="3"/>
  <c r="I157" i="3"/>
  <c r="K157" i="3"/>
  <c r="M157" i="3"/>
  <c r="E158" i="3"/>
  <c r="H158" i="3"/>
  <c r="J158" i="3"/>
  <c r="D158" i="3"/>
  <c r="C158" i="3"/>
  <c r="F158" i="3"/>
  <c r="I158" i="3"/>
  <c r="K158" i="3"/>
  <c r="M158" i="3"/>
  <c r="E159" i="3"/>
  <c r="H159" i="3"/>
  <c r="J159" i="3"/>
  <c r="D159" i="3"/>
  <c r="C159" i="3"/>
  <c r="F159" i="3"/>
  <c r="I159" i="3"/>
  <c r="K159" i="3"/>
  <c r="M159" i="3"/>
  <c r="E160" i="3"/>
  <c r="H160" i="3"/>
  <c r="J160" i="3"/>
  <c r="D160" i="3"/>
  <c r="C160" i="3"/>
  <c r="F160" i="3"/>
  <c r="I160" i="3"/>
  <c r="K160" i="3"/>
  <c r="M160" i="3"/>
  <c r="E161" i="3"/>
  <c r="H161" i="3"/>
  <c r="J161" i="3"/>
  <c r="D161" i="3"/>
  <c r="C161" i="3"/>
  <c r="F161" i="3"/>
  <c r="I161" i="3"/>
  <c r="K161" i="3"/>
  <c r="M161" i="3"/>
  <c r="E162" i="3"/>
  <c r="H162" i="3"/>
  <c r="J162" i="3"/>
  <c r="D162" i="3"/>
  <c r="C162" i="3"/>
  <c r="F162" i="3"/>
  <c r="I162" i="3"/>
  <c r="K162" i="3"/>
  <c r="M162" i="3"/>
  <c r="E163" i="3"/>
  <c r="H163" i="3"/>
  <c r="J163" i="3"/>
  <c r="D163" i="3"/>
  <c r="C163" i="3"/>
  <c r="F163" i="3"/>
  <c r="I163" i="3"/>
  <c r="K163" i="3"/>
  <c r="M163" i="3"/>
  <c r="E164" i="3"/>
  <c r="H164" i="3"/>
  <c r="J164" i="3"/>
  <c r="D164" i="3"/>
  <c r="C164" i="3"/>
  <c r="F164" i="3"/>
  <c r="I164" i="3"/>
  <c r="K164" i="3"/>
  <c r="M164" i="3"/>
  <c r="E165" i="3"/>
  <c r="H165" i="3"/>
  <c r="J165" i="3"/>
  <c r="D165" i="3"/>
  <c r="C165" i="3"/>
  <c r="F165" i="3"/>
  <c r="I165" i="3"/>
  <c r="K165" i="3"/>
  <c r="M165" i="3"/>
  <c r="E166" i="3"/>
  <c r="H166" i="3"/>
  <c r="J166" i="3"/>
  <c r="D166" i="3"/>
  <c r="C166" i="3"/>
  <c r="F166" i="3"/>
  <c r="I166" i="3"/>
  <c r="K166" i="3"/>
  <c r="M166" i="3"/>
  <c r="E167" i="3"/>
  <c r="H167" i="3"/>
  <c r="J167" i="3"/>
  <c r="D167" i="3"/>
  <c r="C167" i="3"/>
  <c r="F167" i="3"/>
  <c r="I167" i="3"/>
  <c r="K167" i="3"/>
  <c r="M167" i="3"/>
  <c r="E168" i="3"/>
  <c r="H168" i="3"/>
  <c r="J168" i="3"/>
  <c r="D168" i="3"/>
  <c r="C168" i="3"/>
  <c r="F168" i="3"/>
  <c r="I168" i="3"/>
  <c r="K168" i="3"/>
  <c r="M168" i="3"/>
  <c r="E169" i="3"/>
  <c r="H169" i="3"/>
  <c r="J169" i="3"/>
  <c r="D169" i="3"/>
  <c r="C169" i="3"/>
  <c r="F169" i="3"/>
  <c r="I169" i="3"/>
  <c r="K169" i="3"/>
  <c r="M169" i="3"/>
  <c r="E170" i="3"/>
  <c r="H170" i="3"/>
  <c r="J170" i="3"/>
  <c r="D170" i="3"/>
  <c r="C170" i="3"/>
  <c r="F170" i="3"/>
  <c r="I170" i="3"/>
  <c r="K170" i="3"/>
  <c r="M170" i="3"/>
  <c r="E171" i="3"/>
  <c r="H171" i="3"/>
  <c r="J171" i="3"/>
  <c r="D171" i="3"/>
  <c r="C171" i="3"/>
  <c r="F171" i="3"/>
  <c r="I171" i="3"/>
  <c r="K171" i="3"/>
  <c r="M171" i="3"/>
  <c r="E172" i="3"/>
  <c r="H172" i="3"/>
  <c r="J172" i="3"/>
  <c r="D172" i="3"/>
  <c r="C172" i="3"/>
  <c r="F172" i="3"/>
  <c r="I172" i="3"/>
  <c r="K172" i="3"/>
  <c r="M172" i="3"/>
  <c r="E173" i="3"/>
  <c r="H173" i="3"/>
  <c r="J173" i="3"/>
  <c r="D173" i="3"/>
  <c r="C173" i="3"/>
  <c r="F173" i="3"/>
  <c r="I173" i="3"/>
  <c r="K173" i="3"/>
  <c r="M173" i="3"/>
  <c r="E174" i="3"/>
  <c r="H174" i="3"/>
  <c r="J174" i="3"/>
  <c r="D174" i="3"/>
  <c r="C174" i="3"/>
  <c r="F174" i="3"/>
  <c r="I174" i="3"/>
  <c r="K174" i="3"/>
  <c r="M174" i="3"/>
  <c r="E175" i="3"/>
  <c r="H175" i="3"/>
  <c r="J175" i="3"/>
  <c r="D175" i="3"/>
  <c r="C175" i="3"/>
  <c r="F175" i="3"/>
  <c r="I175" i="3"/>
  <c r="K175" i="3"/>
  <c r="M175" i="3"/>
  <c r="E176" i="3"/>
  <c r="H176" i="3"/>
  <c r="J176" i="3"/>
  <c r="D176" i="3"/>
  <c r="C176" i="3"/>
  <c r="F176" i="3"/>
  <c r="I176" i="3"/>
  <c r="K176" i="3"/>
  <c r="M176" i="3"/>
  <c r="E177" i="3"/>
  <c r="H177" i="3"/>
  <c r="J177" i="3"/>
  <c r="D177" i="3"/>
  <c r="C177" i="3"/>
  <c r="F177" i="3"/>
  <c r="I177" i="3"/>
  <c r="K177" i="3"/>
  <c r="M177" i="3"/>
  <c r="E178" i="3"/>
  <c r="H178" i="3"/>
  <c r="J178" i="3"/>
  <c r="D178" i="3"/>
  <c r="C178" i="3"/>
  <c r="F178" i="3"/>
  <c r="I178" i="3"/>
  <c r="K178" i="3"/>
  <c r="M178" i="3"/>
  <c r="E179" i="3"/>
  <c r="H179" i="3"/>
  <c r="J179" i="3"/>
  <c r="D179" i="3"/>
  <c r="C179" i="3"/>
  <c r="F179" i="3"/>
  <c r="I179" i="3"/>
  <c r="K179" i="3"/>
  <c r="M179" i="3"/>
  <c r="E180" i="3"/>
  <c r="H180" i="3"/>
  <c r="J180" i="3"/>
  <c r="D180" i="3"/>
  <c r="C180" i="3"/>
  <c r="F180" i="3"/>
  <c r="I180" i="3"/>
  <c r="K180" i="3"/>
  <c r="M180" i="3"/>
  <c r="E181" i="3"/>
  <c r="H181" i="3"/>
  <c r="J181" i="3"/>
  <c r="D181" i="3"/>
  <c r="C181" i="3"/>
  <c r="F181" i="3"/>
  <c r="I181" i="3"/>
  <c r="K181" i="3"/>
  <c r="M181" i="3"/>
  <c r="E182" i="3"/>
  <c r="H182" i="3"/>
  <c r="J182" i="3"/>
  <c r="D182" i="3"/>
  <c r="C182" i="3"/>
  <c r="F182" i="3"/>
  <c r="I182" i="3"/>
  <c r="K182" i="3"/>
  <c r="M182" i="3"/>
  <c r="E183" i="3"/>
  <c r="H183" i="3"/>
  <c r="J183" i="3"/>
  <c r="D183" i="3"/>
  <c r="C183" i="3"/>
  <c r="F183" i="3"/>
  <c r="I183" i="3"/>
  <c r="K183" i="3"/>
  <c r="M183" i="3"/>
  <c r="E184" i="3"/>
  <c r="H184" i="3"/>
  <c r="J184" i="3"/>
  <c r="D184" i="3"/>
  <c r="C184" i="3"/>
  <c r="F184" i="3"/>
  <c r="I184" i="3"/>
  <c r="K184" i="3"/>
  <c r="M184" i="3"/>
  <c r="E185" i="3"/>
  <c r="H185" i="3"/>
  <c r="J185" i="3"/>
  <c r="D185" i="3"/>
  <c r="C185" i="3"/>
  <c r="F185" i="3"/>
  <c r="I185" i="3"/>
  <c r="K185" i="3"/>
  <c r="M185" i="3"/>
  <c r="E186" i="3"/>
  <c r="H186" i="3"/>
  <c r="J186" i="3"/>
  <c r="D186" i="3"/>
  <c r="C186" i="3"/>
  <c r="F186" i="3"/>
  <c r="I186" i="3"/>
  <c r="K186" i="3"/>
  <c r="M186" i="3"/>
  <c r="E187" i="3"/>
  <c r="H187" i="3"/>
  <c r="J187" i="3"/>
  <c r="D187" i="3"/>
  <c r="C187" i="3"/>
  <c r="F187" i="3"/>
  <c r="I187" i="3"/>
  <c r="K187" i="3"/>
  <c r="M187" i="3"/>
  <c r="E188" i="3"/>
  <c r="H188" i="3"/>
  <c r="J188" i="3"/>
  <c r="D188" i="3"/>
  <c r="C188" i="3"/>
  <c r="F188" i="3"/>
  <c r="I188" i="3"/>
  <c r="K188" i="3"/>
  <c r="M188" i="3"/>
  <c r="E189" i="3"/>
  <c r="H189" i="3"/>
  <c r="J189" i="3"/>
  <c r="D189" i="3"/>
  <c r="C189" i="3"/>
  <c r="F189" i="3"/>
  <c r="I189" i="3"/>
  <c r="K189" i="3"/>
  <c r="M189" i="3"/>
  <c r="E190" i="3"/>
  <c r="H190" i="3"/>
  <c r="J190" i="3"/>
  <c r="D190" i="3"/>
  <c r="C190" i="3"/>
  <c r="F190" i="3"/>
  <c r="I190" i="3"/>
  <c r="K190" i="3"/>
  <c r="M190" i="3"/>
  <c r="E191" i="3"/>
  <c r="H191" i="3"/>
  <c r="J191" i="3"/>
  <c r="D191" i="3"/>
  <c r="C191" i="3"/>
  <c r="F191" i="3"/>
  <c r="I191" i="3"/>
  <c r="K191" i="3"/>
  <c r="M191" i="3"/>
  <c r="E192" i="3"/>
  <c r="H192" i="3"/>
  <c r="J192" i="3"/>
  <c r="D192" i="3"/>
  <c r="C192" i="3"/>
  <c r="F192" i="3"/>
  <c r="I192" i="3"/>
  <c r="K192" i="3"/>
  <c r="M192" i="3"/>
  <c r="E193" i="3"/>
  <c r="H193" i="3"/>
  <c r="J193" i="3"/>
  <c r="D193" i="3"/>
  <c r="C193" i="3"/>
  <c r="F193" i="3"/>
  <c r="I193" i="3"/>
  <c r="K193" i="3"/>
  <c r="M193" i="3"/>
  <c r="E194" i="3"/>
  <c r="H194" i="3"/>
  <c r="J194" i="3"/>
  <c r="D194" i="3"/>
  <c r="C194" i="3"/>
  <c r="F194" i="3"/>
  <c r="I194" i="3"/>
  <c r="K194" i="3"/>
  <c r="M194" i="3"/>
  <c r="E195" i="3"/>
  <c r="H195" i="3"/>
  <c r="J195" i="3"/>
  <c r="D195" i="3"/>
  <c r="C195" i="3"/>
  <c r="F195" i="3"/>
  <c r="I195" i="3"/>
  <c r="K195" i="3"/>
  <c r="M195" i="3"/>
  <c r="E196" i="3"/>
  <c r="H196" i="3"/>
  <c r="J196" i="3"/>
  <c r="D196" i="3"/>
  <c r="C196" i="3"/>
  <c r="F196" i="3"/>
  <c r="I196" i="3"/>
  <c r="K196" i="3"/>
  <c r="M196" i="3"/>
  <c r="E197" i="3"/>
  <c r="H197" i="3"/>
  <c r="J197" i="3"/>
  <c r="D197" i="3"/>
  <c r="C197" i="3"/>
  <c r="F197" i="3"/>
  <c r="I197" i="3"/>
  <c r="K197" i="3"/>
  <c r="M197" i="3"/>
  <c r="E198" i="3"/>
  <c r="H198" i="3"/>
  <c r="J198" i="3"/>
  <c r="D198" i="3"/>
  <c r="C198" i="3"/>
  <c r="F198" i="3"/>
  <c r="I198" i="3"/>
  <c r="K198" i="3"/>
  <c r="M198" i="3"/>
  <c r="E199" i="3"/>
  <c r="H199" i="3"/>
  <c r="J199" i="3"/>
  <c r="D199" i="3"/>
  <c r="C199" i="3"/>
  <c r="F199" i="3"/>
  <c r="I199" i="3"/>
  <c r="K199" i="3"/>
  <c r="M199" i="3"/>
  <c r="E200" i="3"/>
  <c r="H200" i="3"/>
  <c r="J200" i="3"/>
  <c r="D200" i="3"/>
  <c r="C200" i="3"/>
  <c r="F200" i="3"/>
  <c r="I200" i="3"/>
  <c r="K200" i="3"/>
  <c r="M200" i="3"/>
  <c r="E201" i="3"/>
  <c r="H201" i="3"/>
  <c r="J201" i="3"/>
  <c r="D201" i="3"/>
  <c r="C201" i="3"/>
  <c r="F201" i="3"/>
  <c r="I201" i="3"/>
  <c r="K201" i="3"/>
  <c r="M201" i="3"/>
  <c r="E202" i="3"/>
  <c r="H202" i="3"/>
  <c r="J202" i="3"/>
  <c r="D202" i="3"/>
  <c r="C202" i="3"/>
  <c r="F202" i="3"/>
  <c r="I202" i="3"/>
  <c r="K202" i="3"/>
  <c r="M202" i="3"/>
  <c r="E203" i="3"/>
  <c r="H203" i="3"/>
  <c r="J203" i="3"/>
  <c r="D203" i="3"/>
  <c r="C203" i="3"/>
  <c r="F203" i="3"/>
  <c r="I203" i="3"/>
  <c r="K203" i="3"/>
  <c r="M203" i="3"/>
  <c r="E204" i="3"/>
  <c r="H204" i="3"/>
  <c r="J204" i="3"/>
  <c r="D204" i="3"/>
  <c r="C204" i="3"/>
  <c r="F204" i="3"/>
  <c r="I204" i="3"/>
  <c r="K204" i="3"/>
  <c r="M204" i="3"/>
  <c r="E205" i="3"/>
  <c r="H205" i="3"/>
  <c r="J205" i="3"/>
  <c r="D205" i="3"/>
  <c r="C205" i="3"/>
  <c r="F205" i="3"/>
  <c r="I205" i="3"/>
  <c r="K205" i="3"/>
  <c r="M205" i="3"/>
  <c r="E206" i="3"/>
  <c r="H206" i="3"/>
  <c r="J206" i="3"/>
  <c r="D206" i="3"/>
  <c r="C206" i="3"/>
  <c r="F206" i="3"/>
  <c r="I206" i="3"/>
  <c r="K206" i="3"/>
  <c r="M206" i="3"/>
  <c r="E207" i="3"/>
  <c r="H207" i="3"/>
  <c r="J207" i="3"/>
  <c r="D207" i="3"/>
  <c r="C207" i="3"/>
  <c r="F207" i="3"/>
  <c r="I207" i="3"/>
  <c r="K207" i="3"/>
  <c r="M207" i="3"/>
  <c r="E208" i="3"/>
  <c r="H208" i="3"/>
  <c r="J208" i="3"/>
  <c r="D208" i="3"/>
  <c r="C208" i="3"/>
  <c r="F208" i="3"/>
  <c r="I208" i="3"/>
  <c r="K208" i="3"/>
  <c r="M208" i="3"/>
  <c r="E209" i="3"/>
  <c r="H209" i="3"/>
  <c r="J209" i="3"/>
  <c r="D209" i="3"/>
  <c r="C209" i="3"/>
  <c r="F209" i="3"/>
  <c r="I209" i="3"/>
  <c r="K209" i="3"/>
  <c r="M209" i="3"/>
  <c r="E210" i="3"/>
  <c r="H210" i="3"/>
  <c r="J210" i="3"/>
  <c r="D210" i="3"/>
  <c r="C210" i="3"/>
  <c r="F210" i="3"/>
  <c r="I210" i="3"/>
  <c r="K210" i="3"/>
  <c r="M210" i="3"/>
  <c r="E211" i="3"/>
  <c r="H211" i="3"/>
  <c r="J211" i="3"/>
  <c r="D211" i="3"/>
  <c r="C211" i="3"/>
  <c r="F211" i="3"/>
  <c r="I211" i="3"/>
  <c r="K211" i="3"/>
  <c r="M211" i="3"/>
  <c r="E212" i="3"/>
  <c r="H212" i="3"/>
  <c r="J212" i="3"/>
  <c r="D212" i="3"/>
  <c r="C212" i="3"/>
  <c r="F212" i="3"/>
  <c r="I212" i="3"/>
  <c r="K212" i="3"/>
  <c r="M212" i="3"/>
  <c r="E213" i="3"/>
  <c r="H213" i="3"/>
  <c r="J213" i="3"/>
  <c r="D213" i="3"/>
  <c r="C213" i="3"/>
  <c r="F213" i="3"/>
  <c r="I213" i="3"/>
  <c r="K213" i="3"/>
  <c r="M213" i="3"/>
  <c r="E214" i="3"/>
  <c r="H214" i="3"/>
  <c r="J214" i="3"/>
  <c r="D214" i="3"/>
  <c r="C214" i="3"/>
  <c r="F214" i="3"/>
  <c r="I214" i="3"/>
  <c r="K214" i="3"/>
  <c r="M214" i="3"/>
  <c r="E215" i="3"/>
  <c r="H215" i="3"/>
  <c r="J215" i="3"/>
  <c r="D215" i="3"/>
  <c r="C215" i="3"/>
  <c r="F215" i="3"/>
  <c r="I215" i="3"/>
  <c r="K215" i="3"/>
  <c r="M215" i="3"/>
  <c r="E216" i="3"/>
  <c r="H216" i="3"/>
  <c r="J216" i="3"/>
  <c r="D216" i="3"/>
  <c r="C216" i="3"/>
  <c r="F216" i="3"/>
  <c r="I216" i="3"/>
  <c r="K216" i="3"/>
  <c r="M216" i="3"/>
  <c r="E217" i="3"/>
  <c r="H217" i="3"/>
  <c r="J217" i="3"/>
  <c r="D217" i="3"/>
  <c r="C217" i="3"/>
  <c r="F217" i="3"/>
  <c r="I217" i="3"/>
  <c r="K217" i="3"/>
  <c r="M217" i="3"/>
  <c r="E218" i="3"/>
  <c r="H218" i="3"/>
  <c r="J218" i="3"/>
  <c r="D218" i="3"/>
  <c r="C218" i="3"/>
  <c r="F218" i="3"/>
  <c r="I218" i="3"/>
  <c r="K218" i="3"/>
  <c r="M218" i="3"/>
  <c r="E219" i="3"/>
  <c r="H219" i="3"/>
  <c r="J219" i="3"/>
  <c r="D219" i="3"/>
  <c r="C219" i="3"/>
  <c r="F219" i="3"/>
  <c r="I219" i="3"/>
  <c r="K219" i="3"/>
  <c r="M219" i="3"/>
  <c r="E220" i="3"/>
  <c r="H220" i="3"/>
  <c r="J220" i="3"/>
  <c r="D220" i="3"/>
  <c r="C220" i="3"/>
  <c r="F220" i="3"/>
  <c r="I220" i="3"/>
  <c r="K220" i="3"/>
  <c r="M220" i="3"/>
  <c r="E221" i="3"/>
  <c r="H221" i="3"/>
  <c r="J221" i="3"/>
  <c r="D221" i="3"/>
  <c r="C221" i="3"/>
  <c r="F221" i="3"/>
  <c r="I221" i="3"/>
  <c r="K221" i="3"/>
  <c r="M221" i="3"/>
  <c r="E222" i="3"/>
  <c r="H222" i="3"/>
  <c r="J222" i="3"/>
  <c r="D222" i="3"/>
  <c r="C222" i="3"/>
  <c r="F222" i="3"/>
  <c r="I222" i="3"/>
  <c r="K222" i="3"/>
  <c r="M222" i="3"/>
  <c r="E223" i="3"/>
  <c r="H223" i="3"/>
  <c r="J223" i="3"/>
  <c r="D223" i="3"/>
  <c r="C223" i="3"/>
  <c r="F223" i="3"/>
  <c r="I223" i="3"/>
  <c r="K223" i="3"/>
  <c r="M223" i="3"/>
  <c r="E224" i="3"/>
  <c r="H224" i="3"/>
  <c r="J224" i="3"/>
  <c r="D224" i="3"/>
  <c r="C224" i="3"/>
  <c r="F224" i="3"/>
  <c r="I224" i="3"/>
  <c r="K224" i="3"/>
  <c r="M224" i="3"/>
  <c r="E225" i="3"/>
  <c r="H225" i="3"/>
  <c r="J225" i="3"/>
  <c r="D225" i="3"/>
  <c r="C225" i="3"/>
  <c r="F225" i="3"/>
  <c r="I225" i="3"/>
  <c r="K225" i="3"/>
  <c r="M225" i="3"/>
  <c r="E226" i="3"/>
  <c r="H226" i="3"/>
  <c r="J226" i="3"/>
  <c r="D226" i="3"/>
  <c r="C226" i="3"/>
  <c r="F226" i="3"/>
  <c r="I226" i="3"/>
  <c r="K226" i="3"/>
  <c r="M226" i="3"/>
  <c r="E227" i="3"/>
  <c r="H227" i="3"/>
  <c r="J227" i="3"/>
  <c r="D227" i="3"/>
  <c r="C227" i="3"/>
  <c r="F227" i="3"/>
  <c r="I227" i="3"/>
  <c r="K227" i="3"/>
  <c r="M227" i="3"/>
  <c r="E228" i="3"/>
  <c r="H228" i="3"/>
  <c r="J228" i="3"/>
  <c r="D228" i="3"/>
  <c r="C228" i="3"/>
  <c r="F228" i="3"/>
  <c r="I228" i="3"/>
  <c r="K228" i="3"/>
  <c r="M228" i="3"/>
  <c r="E229" i="3"/>
  <c r="H229" i="3"/>
  <c r="J229" i="3"/>
  <c r="D229" i="3"/>
  <c r="C229" i="3"/>
  <c r="F229" i="3"/>
  <c r="I229" i="3"/>
  <c r="K229" i="3"/>
  <c r="M229" i="3"/>
  <c r="E230" i="3"/>
  <c r="H230" i="3"/>
  <c r="J230" i="3"/>
  <c r="D230" i="3"/>
  <c r="C230" i="3"/>
  <c r="F230" i="3"/>
  <c r="I230" i="3"/>
  <c r="K230" i="3"/>
  <c r="M230" i="3"/>
  <c r="E231" i="3"/>
  <c r="H231" i="3"/>
  <c r="J231" i="3"/>
  <c r="D231" i="3"/>
  <c r="C231" i="3"/>
  <c r="F231" i="3"/>
  <c r="I231" i="3"/>
  <c r="K231" i="3"/>
  <c r="M231" i="3"/>
  <c r="E232" i="3"/>
  <c r="H232" i="3"/>
  <c r="J232" i="3"/>
  <c r="D232" i="3"/>
  <c r="C232" i="3"/>
  <c r="F232" i="3"/>
  <c r="I232" i="3"/>
  <c r="K232" i="3"/>
  <c r="M232" i="3"/>
  <c r="E233" i="3"/>
  <c r="H233" i="3"/>
  <c r="J233" i="3"/>
  <c r="D233" i="3"/>
  <c r="C233" i="3"/>
  <c r="F233" i="3"/>
  <c r="I233" i="3"/>
  <c r="K233" i="3"/>
  <c r="M233" i="3"/>
  <c r="E234" i="3"/>
  <c r="H234" i="3"/>
  <c r="J234" i="3"/>
  <c r="D234" i="3"/>
  <c r="C234" i="3"/>
  <c r="F234" i="3"/>
  <c r="I234" i="3"/>
  <c r="K234" i="3"/>
  <c r="M234" i="3"/>
  <c r="E235" i="3"/>
  <c r="H235" i="3"/>
  <c r="J235" i="3"/>
  <c r="D235" i="3"/>
  <c r="C235" i="3"/>
  <c r="F235" i="3"/>
  <c r="I235" i="3"/>
  <c r="K235" i="3"/>
  <c r="M235" i="3"/>
  <c r="E31" i="3"/>
  <c r="H31" i="3"/>
  <c r="J31" i="3"/>
  <c r="D31" i="3"/>
  <c r="C31" i="3"/>
  <c r="F31" i="3"/>
  <c r="I31" i="3"/>
  <c r="K31" i="3"/>
  <c r="M31" i="3"/>
  <c r="G32" i="3"/>
  <c r="B18" i="3"/>
  <c r="L32" i="3"/>
  <c r="G33" i="3"/>
  <c r="L33" i="3"/>
  <c r="G34" i="3"/>
  <c r="L34" i="3"/>
  <c r="G35" i="3"/>
  <c r="L35" i="3"/>
  <c r="G36" i="3"/>
  <c r="L36" i="3"/>
  <c r="G37" i="3"/>
  <c r="L37" i="3"/>
  <c r="G38" i="3"/>
  <c r="L38" i="3"/>
  <c r="G39" i="3"/>
  <c r="L39" i="3"/>
  <c r="G40" i="3"/>
  <c r="L40" i="3"/>
  <c r="G41" i="3"/>
  <c r="L41" i="3"/>
  <c r="G42" i="3"/>
  <c r="L42" i="3"/>
  <c r="G43" i="3"/>
  <c r="L43" i="3"/>
  <c r="G44" i="3"/>
  <c r="L44" i="3"/>
  <c r="G45" i="3"/>
  <c r="L45" i="3"/>
  <c r="G46" i="3"/>
  <c r="L46" i="3"/>
  <c r="G47" i="3"/>
  <c r="L47" i="3"/>
  <c r="G48" i="3"/>
  <c r="L48" i="3"/>
  <c r="G49" i="3"/>
  <c r="L49" i="3"/>
  <c r="G50" i="3"/>
  <c r="L50" i="3"/>
  <c r="G51" i="3"/>
  <c r="L51" i="3"/>
  <c r="G52" i="3"/>
  <c r="L52" i="3"/>
  <c r="G53" i="3"/>
  <c r="L53" i="3"/>
  <c r="G54" i="3"/>
  <c r="L54" i="3"/>
  <c r="G55" i="3"/>
  <c r="L55" i="3"/>
  <c r="G56" i="3"/>
  <c r="L56" i="3"/>
  <c r="G57" i="3"/>
  <c r="L57" i="3"/>
  <c r="G58" i="3"/>
  <c r="L58" i="3"/>
  <c r="G59" i="3"/>
  <c r="L59" i="3"/>
  <c r="G60" i="3"/>
  <c r="L60" i="3"/>
  <c r="G61" i="3"/>
  <c r="L61" i="3"/>
  <c r="G62" i="3"/>
  <c r="L62" i="3"/>
  <c r="G63" i="3"/>
  <c r="L63" i="3"/>
  <c r="G64" i="3"/>
  <c r="L64" i="3"/>
  <c r="G65" i="3"/>
  <c r="L65" i="3"/>
  <c r="G66" i="3"/>
  <c r="L66" i="3"/>
  <c r="G67" i="3"/>
  <c r="L67" i="3"/>
  <c r="G68" i="3"/>
  <c r="L68" i="3"/>
  <c r="G69" i="3"/>
  <c r="L69" i="3"/>
  <c r="G70" i="3"/>
  <c r="L70" i="3"/>
  <c r="G71" i="3"/>
  <c r="L71" i="3"/>
  <c r="G72" i="3"/>
  <c r="L72" i="3"/>
  <c r="G73" i="3"/>
  <c r="L73" i="3"/>
  <c r="G74" i="3"/>
  <c r="L74" i="3"/>
  <c r="G75" i="3"/>
  <c r="L75" i="3"/>
  <c r="G76" i="3"/>
  <c r="L76" i="3"/>
  <c r="G77" i="3"/>
  <c r="L77" i="3"/>
  <c r="G78" i="3"/>
  <c r="L78" i="3"/>
  <c r="G79" i="3"/>
  <c r="L79" i="3"/>
  <c r="G80" i="3"/>
  <c r="L80" i="3"/>
  <c r="G81" i="3"/>
  <c r="L81" i="3"/>
  <c r="G82" i="3"/>
  <c r="L82" i="3"/>
  <c r="G83" i="3"/>
  <c r="L83" i="3"/>
  <c r="G84" i="3"/>
  <c r="L84" i="3"/>
  <c r="G85" i="3"/>
  <c r="L85" i="3"/>
  <c r="G86" i="3"/>
  <c r="L86" i="3"/>
  <c r="G87" i="3"/>
  <c r="L87" i="3"/>
  <c r="G88" i="3"/>
  <c r="L88" i="3"/>
  <c r="G89" i="3"/>
  <c r="L89" i="3"/>
  <c r="G90" i="3"/>
  <c r="L90" i="3"/>
  <c r="G91" i="3"/>
  <c r="L91" i="3"/>
  <c r="G92" i="3"/>
  <c r="L92" i="3"/>
  <c r="G93" i="3"/>
  <c r="L93" i="3"/>
  <c r="G94" i="3"/>
  <c r="L94" i="3"/>
  <c r="G95" i="3"/>
  <c r="L95" i="3"/>
  <c r="G96" i="3"/>
  <c r="L96" i="3"/>
  <c r="G97" i="3"/>
  <c r="L97" i="3"/>
  <c r="G98" i="3"/>
  <c r="L98" i="3"/>
  <c r="G99" i="3"/>
  <c r="L99" i="3"/>
  <c r="G100" i="3"/>
  <c r="L100" i="3"/>
  <c r="G101" i="3"/>
  <c r="L101" i="3"/>
  <c r="G102" i="3"/>
  <c r="L102" i="3"/>
  <c r="G103" i="3"/>
  <c r="L103" i="3"/>
  <c r="G104" i="3"/>
  <c r="L104" i="3"/>
  <c r="G105" i="3"/>
  <c r="L105" i="3"/>
  <c r="G106" i="3"/>
  <c r="L106" i="3"/>
  <c r="G107" i="3"/>
  <c r="L107" i="3"/>
  <c r="G108" i="3"/>
  <c r="L108" i="3"/>
  <c r="G109" i="3"/>
  <c r="L109" i="3"/>
  <c r="G110" i="3"/>
  <c r="L110" i="3"/>
  <c r="G111" i="3"/>
  <c r="L111" i="3"/>
  <c r="G112" i="3"/>
  <c r="L112" i="3"/>
  <c r="G113" i="3"/>
  <c r="L113" i="3"/>
  <c r="G114" i="3"/>
  <c r="L114" i="3"/>
  <c r="G115" i="3"/>
  <c r="L115" i="3"/>
  <c r="G116" i="3"/>
  <c r="L116" i="3"/>
  <c r="G117" i="3"/>
  <c r="L117" i="3"/>
  <c r="G118" i="3"/>
  <c r="L118" i="3"/>
  <c r="G119" i="3"/>
  <c r="L119" i="3"/>
  <c r="G120" i="3"/>
  <c r="L120" i="3"/>
  <c r="G121" i="3"/>
  <c r="L121" i="3"/>
  <c r="G122" i="3"/>
  <c r="L122" i="3"/>
  <c r="G123" i="3"/>
  <c r="L123" i="3"/>
  <c r="G124" i="3"/>
  <c r="L124" i="3"/>
  <c r="G125" i="3"/>
  <c r="L125" i="3"/>
  <c r="G126" i="3"/>
  <c r="L126" i="3"/>
  <c r="G127" i="3"/>
  <c r="L127" i="3"/>
  <c r="G128" i="3"/>
  <c r="L128" i="3"/>
  <c r="G129" i="3"/>
  <c r="L129" i="3"/>
  <c r="G130" i="3"/>
  <c r="L130" i="3"/>
  <c r="G131" i="3"/>
  <c r="L131" i="3"/>
  <c r="G132" i="3"/>
  <c r="L132" i="3"/>
  <c r="G133" i="3"/>
  <c r="L133" i="3"/>
  <c r="G134" i="3"/>
  <c r="L134" i="3"/>
  <c r="G135" i="3"/>
  <c r="L135" i="3"/>
  <c r="G136" i="3"/>
  <c r="L136" i="3"/>
  <c r="G137" i="3"/>
  <c r="L137" i="3"/>
  <c r="G138" i="3"/>
  <c r="L138" i="3"/>
  <c r="G139" i="3"/>
  <c r="L139" i="3"/>
  <c r="G140" i="3"/>
  <c r="L140" i="3"/>
  <c r="G141" i="3"/>
  <c r="L141" i="3"/>
  <c r="G142" i="3"/>
  <c r="L142" i="3"/>
  <c r="G143" i="3"/>
  <c r="L143" i="3"/>
  <c r="G144" i="3"/>
  <c r="L144" i="3"/>
  <c r="G145" i="3"/>
  <c r="L145" i="3"/>
  <c r="G146" i="3"/>
  <c r="L146" i="3"/>
  <c r="G147" i="3"/>
  <c r="L147" i="3"/>
  <c r="G148" i="3"/>
  <c r="L148" i="3"/>
  <c r="G149" i="3"/>
  <c r="L149" i="3"/>
  <c r="G150" i="3"/>
  <c r="L150" i="3"/>
  <c r="G151" i="3"/>
  <c r="L151" i="3"/>
  <c r="G152" i="3"/>
  <c r="L152" i="3"/>
  <c r="G153" i="3"/>
  <c r="L153" i="3"/>
  <c r="G154" i="3"/>
  <c r="L154" i="3"/>
  <c r="G155" i="3"/>
  <c r="L155" i="3"/>
  <c r="G156" i="3"/>
  <c r="L156" i="3"/>
  <c r="G157" i="3"/>
  <c r="L157" i="3"/>
  <c r="G158" i="3"/>
  <c r="L158" i="3"/>
  <c r="G159" i="3"/>
  <c r="L159" i="3"/>
  <c r="G160" i="3"/>
  <c r="L160" i="3"/>
  <c r="G161" i="3"/>
  <c r="L161" i="3"/>
  <c r="G162" i="3"/>
  <c r="L162" i="3"/>
  <c r="G163" i="3"/>
  <c r="L163" i="3"/>
  <c r="G164" i="3"/>
  <c r="L164" i="3"/>
  <c r="G165" i="3"/>
  <c r="L165" i="3"/>
  <c r="G166" i="3"/>
  <c r="L166" i="3"/>
  <c r="G167" i="3"/>
  <c r="L167" i="3"/>
  <c r="G168" i="3"/>
  <c r="L168" i="3"/>
  <c r="G169" i="3"/>
  <c r="L169" i="3"/>
  <c r="G170" i="3"/>
  <c r="L170" i="3"/>
  <c r="G171" i="3"/>
  <c r="L171" i="3"/>
  <c r="G172" i="3"/>
  <c r="L172" i="3"/>
  <c r="G173" i="3"/>
  <c r="L173" i="3"/>
  <c r="G174" i="3"/>
  <c r="L174" i="3"/>
  <c r="G175" i="3"/>
  <c r="L175" i="3"/>
  <c r="G176" i="3"/>
  <c r="L176" i="3"/>
  <c r="G177" i="3"/>
  <c r="L177" i="3"/>
  <c r="G178" i="3"/>
  <c r="L178" i="3"/>
  <c r="G179" i="3"/>
  <c r="L179" i="3"/>
  <c r="G180" i="3"/>
  <c r="L180" i="3"/>
  <c r="G181" i="3"/>
  <c r="L181" i="3"/>
  <c r="G182" i="3"/>
  <c r="L182" i="3"/>
  <c r="G183" i="3"/>
  <c r="L183" i="3"/>
  <c r="G184" i="3"/>
  <c r="L184" i="3"/>
  <c r="G185" i="3"/>
  <c r="L185" i="3"/>
  <c r="G186" i="3"/>
  <c r="L186" i="3"/>
  <c r="G187" i="3"/>
  <c r="L187" i="3"/>
  <c r="G188" i="3"/>
  <c r="L188" i="3"/>
  <c r="G189" i="3"/>
  <c r="L189" i="3"/>
  <c r="G190" i="3"/>
  <c r="L190" i="3"/>
  <c r="G191" i="3"/>
  <c r="L191" i="3"/>
  <c r="G192" i="3"/>
  <c r="L192" i="3"/>
  <c r="G193" i="3"/>
  <c r="L193" i="3"/>
  <c r="G194" i="3"/>
  <c r="L194" i="3"/>
  <c r="G195" i="3"/>
  <c r="L195" i="3"/>
  <c r="G196" i="3"/>
  <c r="L196" i="3"/>
  <c r="G197" i="3"/>
  <c r="L197" i="3"/>
  <c r="G198" i="3"/>
  <c r="L198" i="3"/>
  <c r="G199" i="3"/>
  <c r="L199" i="3"/>
  <c r="G200" i="3"/>
  <c r="L200" i="3"/>
  <c r="G201" i="3"/>
  <c r="L201" i="3"/>
  <c r="G202" i="3"/>
  <c r="L202" i="3"/>
  <c r="G203" i="3"/>
  <c r="L203" i="3"/>
  <c r="G204" i="3"/>
  <c r="L204" i="3"/>
  <c r="G205" i="3"/>
  <c r="L205" i="3"/>
  <c r="G206" i="3"/>
  <c r="L206" i="3"/>
  <c r="G207" i="3"/>
  <c r="L207" i="3"/>
  <c r="G208" i="3"/>
  <c r="L208" i="3"/>
  <c r="G209" i="3"/>
  <c r="L209" i="3"/>
  <c r="G210" i="3"/>
  <c r="L210" i="3"/>
  <c r="G211" i="3"/>
  <c r="L211" i="3"/>
  <c r="G212" i="3"/>
  <c r="L212" i="3"/>
  <c r="G213" i="3"/>
  <c r="L213" i="3"/>
  <c r="G214" i="3"/>
  <c r="L214" i="3"/>
  <c r="G215" i="3"/>
  <c r="L215" i="3"/>
  <c r="G216" i="3"/>
  <c r="L216" i="3"/>
  <c r="G217" i="3"/>
  <c r="L217" i="3"/>
  <c r="G218" i="3"/>
  <c r="L218" i="3"/>
  <c r="G219" i="3"/>
  <c r="L219" i="3"/>
  <c r="G220" i="3"/>
  <c r="L220" i="3"/>
  <c r="G221" i="3"/>
  <c r="L221" i="3"/>
  <c r="G222" i="3"/>
  <c r="L222" i="3"/>
  <c r="G223" i="3"/>
  <c r="L223" i="3"/>
  <c r="G224" i="3"/>
  <c r="L224" i="3"/>
  <c r="G225" i="3"/>
  <c r="L225" i="3"/>
  <c r="G226" i="3"/>
  <c r="L226" i="3"/>
  <c r="G227" i="3"/>
  <c r="L227" i="3"/>
  <c r="G228" i="3"/>
  <c r="L228" i="3"/>
  <c r="G229" i="3"/>
  <c r="L229" i="3"/>
  <c r="G230" i="3"/>
  <c r="L230" i="3"/>
  <c r="G231" i="3"/>
  <c r="L231" i="3"/>
  <c r="G232" i="3"/>
  <c r="L232" i="3"/>
  <c r="G233" i="3"/>
  <c r="L233" i="3"/>
  <c r="G234" i="3"/>
  <c r="L234" i="3"/>
  <c r="G235" i="3"/>
  <c r="L235" i="3"/>
  <c r="G31" i="3"/>
  <c r="L31" i="3"/>
  <c r="T32" i="3"/>
  <c r="C18" i="3"/>
  <c r="C15" i="3"/>
  <c r="Y32" i="3"/>
  <c r="T33" i="3"/>
  <c r="Y33" i="3"/>
  <c r="T34" i="3"/>
  <c r="Y34" i="3"/>
  <c r="T35" i="3"/>
  <c r="Y35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31" i="3"/>
  <c r="Y31" i="3"/>
  <c r="C14" i="3"/>
  <c r="C13" i="3"/>
  <c r="C10" i="3"/>
  <c r="C8" i="3"/>
  <c r="C4" i="3"/>
  <c r="C11" i="2"/>
  <c r="C9" i="2"/>
  <c r="J34" i="2"/>
  <c r="B34" i="2"/>
  <c r="C19" i="2"/>
  <c r="C17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J232" i="2"/>
  <c r="B232" i="2"/>
  <c r="H232" i="2"/>
  <c r="L232" i="2"/>
  <c r="P232" i="2"/>
  <c r="J233" i="2"/>
  <c r="B233" i="2"/>
  <c r="H233" i="2"/>
  <c r="L233" i="2"/>
  <c r="P233" i="2"/>
  <c r="J234" i="2"/>
  <c r="B234" i="2"/>
  <c r="H234" i="2"/>
  <c r="L234" i="2"/>
  <c r="P234" i="2"/>
  <c r="J235" i="2"/>
  <c r="B235" i="2"/>
  <c r="H235" i="2"/>
  <c r="L235" i="2"/>
  <c r="P235" i="2"/>
  <c r="J236" i="2"/>
  <c r="B236" i="2"/>
  <c r="H236" i="2"/>
  <c r="L236" i="2"/>
  <c r="P236" i="2"/>
  <c r="J237" i="2"/>
  <c r="B237" i="2"/>
  <c r="H237" i="2"/>
  <c r="L237" i="2"/>
  <c r="P237" i="2"/>
  <c r="B24" i="2"/>
  <c r="B26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I232" i="2"/>
  <c r="G232" i="2"/>
  <c r="K232" i="2"/>
  <c r="O232" i="2"/>
  <c r="I233" i="2"/>
  <c r="G233" i="2"/>
  <c r="K233" i="2"/>
  <c r="O233" i="2"/>
  <c r="I234" i="2"/>
  <c r="G234" i="2"/>
  <c r="K234" i="2"/>
  <c r="O234" i="2"/>
  <c r="I235" i="2"/>
  <c r="G235" i="2"/>
  <c r="K235" i="2"/>
  <c r="O235" i="2"/>
  <c r="I236" i="2"/>
  <c r="G236" i="2"/>
  <c r="K236" i="2"/>
  <c r="O236" i="2"/>
  <c r="I237" i="2"/>
  <c r="G237" i="2"/>
  <c r="K237" i="2"/>
  <c r="O237" i="2"/>
  <c r="B23" i="2"/>
  <c r="B25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C237" i="2"/>
  <c r="D237" i="2"/>
  <c r="E237" i="2"/>
  <c r="F237" i="2"/>
  <c r="N237" i="2"/>
  <c r="R237" i="2"/>
  <c r="M237" i="2"/>
  <c r="Q237" i="2"/>
  <c r="B4" i="2"/>
  <c r="C1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10" i="2"/>
  <c r="C8" i="2"/>
  <c r="C7" i="2"/>
  <c r="C6" i="2"/>
  <c r="C5" i="2"/>
  <c r="C4" i="2"/>
  <c r="C22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93" i="2"/>
  <c r="C94" i="2"/>
  <c r="C95" i="2"/>
  <c r="C96" i="2"/>
  <c r="C97" i="2"/>
  <c r="C98" i="2"/>
  <c r="C99" i="2"/>
  <c r="C100" i="2"/>
  <c r="C101" i="2"/>
  <c r="D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34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5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133" i="2"/>
  <c r="D125" i="2"/>
  <c r="D117" i="2"/>
  <c r="D109" i="2"/>
  <c r="D127" i="2"/>
  <c r="D119" i="2"/>
  <c r="D111" i="2"/>
  <c r="D103" i="2"/>
  <c r="D95" i="2"/>
  <c r="D34" i="2"/>
  <c r="D129" i="2"/>
  <c r="D121" i="2"/>
  <c r="D113" i="2"/>
  <c r="D105" i="2"/>
  <c r="D97" i="2"/>
  <c r="D131" i="2"/>
  <c r="D123" i="2"/>
  <c r="D115" i="2"/>
  <c r="D107" i="2"/>
  <c r="D99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9" i="2"/>
  <c r="N49" i="2"/>
  <c r="R49" i="2"/>
  <c r="F177" i="2"/>
  <c r="N177" i="2"/>
  <c r="R177" i="2"/>
  <c r="F187" i="2"/>
  <c r="N187" i="2"/>
  <c r="R187" i="2"/>
  <c r="F190" i="2"/>
  <c r="N190" i="2"/>
  <c r="R190" i="2"/>
  <c r="F197" i="2"/>
  <c r="N197" i="2"/>
  <c r="R197" i="2"/>
  <c r="F199" i="2"/>
  <c r="N199" i="2"/>
  <c r="R199" i="2"/>
  <c r="F189" i="2"/>
  <c r="N189" i="2"/>
  <c r="R189" i="2"/>
  <c r="F207" i="2"/>
  <c r="N207" i="2"/>
  <c r="R207" i="2"/>
  <c r="F219" i="2"/>
  <c r="N219" i="2"/>
  <c r="R219" i="2"/>
  <c r="F158" i="2"/>
  <c r="N158" i="2"/>
  <c r="R158" i="2"/>
  <c r="F175" i="2"/>
  <c r="N175" i="2"/>
  <c r="R175" i="2"/>
  <c r="F206" i="2"/>
  <c r="N206" i="2"/>
  <c r="R206" i="2"/>
  <c r="F215" i="2"/>
  <c r="N215" i="2"/>
  <c r="R215" i="2"/>
  <c r="F223" i="2"/>
  <c r="N223" i="2"/>
  <c r="R223" i="2"/>
  <c r="F233" i="2"/>
  <c r="N233" i="2"/>
  <c r="R233" i="2"/>
  <c r="F212" i="2"/>
  <c r="N212" i="2"/>
  <c r="R212" i="2"/>
  <c r="F204" i="2"/>
  <c r="N204" i="2"/>
  <c r="R204" i="2"/>
  <c r="F196" i="2"/>
  <c r="N196" i="2"/>
  <c r="R196" i="2"/>
  <c r="F160" i="2"/>
  <c r="N160" i="2"/>
  <c r="R160" i="2"/>
  <c r="F152" i="2"/>
  <c r="N152" i="2"/>
  <c r="R152" i="2"/>
  <c r="F144" i="2"/>
  <c r="N144" i="2"/>
  <c r="R144" i="2"/>
  <c r="F231" i="2"/>
  <c r="N231" i="2"/>
  <c r="R231" i="2"/>
  <c r="F232" i="2"/>
  <c r="N232" i="2"/>
  <c r="R232" i="2"/>
  <c r="F208" i="2"/>
  <c r="N208" i="2"/>
  <c r="R208" i="2"/>
  <c r="F228" i="2"/>
  <c r="N228" i="2"/>
  <c r="R228" i="2"/>
  <c r="F179" i="2"/>
  <c r="N179" i="2"/>
  <c r="R179" i="2"/>
  <c r="F167" i="2"/>
  <c r="N167" i="2"/>
  <c r="R167" i="2"/>
  <c r="F151" i="2"/>
  <c r="N151" i="2"/>
  <c r="R151" i="2"/>
  <c r="F147" i="2"/>
  <c r="N147" i="2"/>
  <c r="R147" i="2"/>
  <c r="F143" i="2"/>
  <c r="N143" i="2"/>
  <c r="R143" i="2"/>
  <c r="F210" i="2"/>
  <c r="N210" i="2"/>
  <c r="R210" i="2"/>
  <c r="F174" i="2"/>
  <c r="N174" i="2"/>
  <c r="R174" i="2"/>
  <c r="F162" i="2"/>
  <c r="N162" i="2"/>
  <c r="R162" i="2"/>
  <c r="F150" i="2"/>
  <c r="N150" i="2"/>
  <c r="R150" i="2"/>
  <c r="F230" i="2"/>
  <c r="N230" i="2"/>
  <c r="R230" i="2"/>
  <c r="F227" i="2"/>
  <c r="N227" i="2"/>
  <c r="R227" i="2"/>
  <c r="F202" i="2"/>
  <c r="N202" i="2"/>
  <c r="R202" i="2"/>
  <c r="F198" i="2"/>
  <c r="N198" i="2"/>
  <c r="R198" i="2"/>
  <c r="F182" i="2"/>
  <c r="N182" i="2"/>
  <c r="R182" i="2"/>
  <c r="F161" i="2"/>
  <c r="N161" i="2"/>
  <c r="R161" i="2"/>
  <c r="F149" i="2"/>
  <c r="N149" i="2"/>
  <c r="R149" i="2"/>
  <c r="F145" i="2"/>
  <c r="N145" i="2"/>
  <c r="R145" i="2"/>
  <c r="F141" i="2"/>
  <c r="N141" i="2"/>
  <c r="R141" i="2"/>
  <c r="F192" i="2"/>
  <c r="N192" i="2"/>
  <c r="R192" i="2"/>
  <c r="F168" i="2"/>
  <c r="N168" i="2"/>
  <c r="R168" i="2"/>
  <c r="F148" i="2"/>
  <c r="N148" i="2"/>
  <c r="R148" i="2"/>
  <c r="F171" i="2"/>
  <c r="N171" i="2"/>
  <c r="R171" i="2"/>
  <c r="F142" i="2"/>
  <c r="N142" i="2"/>
  <c r="R142" i="2"/>
  <c r="F193" i="2"/>
  <c r="N193" i="2"/>
  <c r="R193" i="2"/>
  <c r="F220" i="2"/>
  <c r="N220" i="2"/>
  <c r="R220" i="2"/>
  <c r="F211" i="2"/>
  <c r="N211" i="2"/>
  <c r="R211" i="2"/>
  <c r="F216" i="2"/>
  <c r="N216" i="2"/>
  <c r="R216" i="2"/>
  <c r="F200" i="2"/>
  <c r="N200" i="2"/>
  <c r="R200" i="2"/>
  <c r="F164" i="2"/>
  <c r="N164" i="2"/>
  <c r="R164" i="2"/>
  <c r="F140" i="2"/>
  <c r="N140" i="2"/>
  <c r="R140" i="2"/>
  <c r="F181" i="2"/>
  <c r="N181" i="2"/>
  <c r="R181" i="2"/>
  <c r="F163" i="2"/>
  <c r="N163" i="2"/>
  <c r="R163" i="2"/>
  <c r="F155" i="2"/>
  <c r="N155" i="2"/>
  <c r="R155" i="2"/>
  <c r="F229" i="2"/>
  <c r="N229" i="2"/>
  <c r="R229" i="2"/>
  <c r="F225" i="2"/>
  <c r="N225" i="2"/>
  <c r="R225" i="2"/>
  <c r="F226" i="2"/>
  <c r="N226" i="2"/>
  <c r="R226" i="2"/>
  <c r="F222" i="2"/>
  <c r="N222" i="2"/>
  <c r="R222" i="2"/>
  <c r="F218" i="2"/>
  <c r="N218" i="2"/>
  <c r="R218" i="2"/>
  <c r="F214" i="2"/>
  <c r="N214" i="2"/>
  <c r="R214" i="2"/>
  <c r="F178" i="2"/>
  <c r="N178" i="2"/>
  <c r="R178" i="2"/>
  <c r="F185" i="2"/>
  <c r="N185" i="2"/>
  <c r="R185" i="2"/>
  <c r="F173" i="2"/>
  <c r="N173" i="2"/>
  <c r="R173" i="2"/>
  <c r="F205" i="2"/>
  <c r="N205" i="2"/>
  <c r="R205" i="2"/>
  <c r="F234" i="2"/>
  <c r="N234" i="2"/>
  <c r="R234" i="2"/>
  <c r="F194" i="2"/>
  <c r="N194" i="2"/>
  <c r="R194" i="2"/>
  <c r="F166" i="2"/>
  <c r="N166" i="2"/>
  <c r="R166" i="2"/>
  <c r="F138" i="2"/>
  <c r="N138" i="2"/>
  <c r="R138" i="2"/>
  <c r="F221" i="2"/>
  <c r="N221" i="2"/>
  <c r="R221" i="2"/>
  <c r="F195" i="2"/>
  <c r="N195" i="2"/>
  <c r="R195" i="2"/>
  <c r="F165" i="2"/>
  <c r="N165" i="2"/>
  <c r="R165" i="2"/>
  <c r="F137" i="2"/>
  <c r="N137" i="2"/>
  <c r="R137" i="2"/>
  <c r="F188" i="2"/>
  <c r="N188" i="2"/>
  <c r="R188" i="2"/>
  <c r="F180" i="2"/>
  <c r="N180" i="2"/>
  <c r="R180" i="2"/>
  <c r="F172" i="2"/>
  <c r="N172" i="2"/>
  <c r="R172" i="2"/>
  <c r="F136" i="2"/>
  <c r="N136" i="2"/>
  <c r="R136" i="2"/>
  <c r="F224" i="2"/>
  <c r="N224" i="2"/>
  <c r="R224" i="2"/>
  <c r="F176" i="2"/>
  <c r="N176" i="2"/>
  <c r="R176" i="2"/>
  <c r="F156" i="2"/>
  <c r="N156" i="2"/>
  <c r="R156" i="2"/>
  <c r="F209" i="2"/>
  <c r="N209" i="2"/>
  <c r="R209" i="2"/>
  <c r="F157" i="2"/>
  <c r="N157" i="2"/>
  <c r="R157" i="2"/>
  <c r="F183" i="2"/>
  <c r="N183" i="2"/>
  <c r="R183" i="2"/>
  <c r="F159" i="2"/>
  <c r="N159" i="2"/>
  <c r="R159" i="2"/>
  <c r="F139" i="2"/>
  <c r="N139" i="2"/>
  <c r="R139" i="2"/>
  <c r="F135" i="2"/>
  <c r="N135" i="2"/>
  <c r="R135" i="2"/>
  <c r="F213" i="2"/>
  <c r="N213" i="2"/>
  <c r="R213" i="2"/>
  <c r="F170" i="2"/>
  <c r="N170" i="2"/>
  <c r="R170" i="2"/>
  <c r="F154" i="2"/>
  <c r="N154" i="2"/>
  <c r="R154" i="2"/>
  <c r="F201" i="2"/>
  <c r="N201" i="2"/>
  <c r="R201" i="2"/>
  <c r="F191" i="2"/>
  <c r="N191" i="2"/>
  <c r="R191" i="2"/>
  <c r="F186" i="2"/>
  <c r="N186" i="2"/>
  <c r="R186" i="2"/>
  <c r="F169" i="2"/>
  <c r="N169" i="2"/>
  <c r="R169" i="2"/>
  <c r="F153" i="2"/>
  <c r="N153" i="2"/>
  <c r="R153" i="2"/>
  <c r="F184" i="2"/>
  <c r="N184" i="2"/>
  <c r="R184" i="2"/>
  <c r="F146" i="2"/>
  <c r="N146" i="2"/>
  <c r="R146" i="2"/>
  <c r="F217" i="2"/>
  <c r="N217" i="2"/>
  <c r="R217" i="2"/>
  <c r="F203" i="2"/>
  <c r="N203" i="2"/>
  <c r="R203" i="2"/>
  <c r="E162" i="2"/>
  <c r="M162" i="2"/>
  <c r="Q162" i="2"/>
  <c r="E185" i="2"/>
  <c r="M185" i="2"/>
  <c r="Q185" i="2"/>
  <c r="E205" i="2"/>
  <c r="M205" i="2"/>
  <c r="Q205" i="2"/>
  <c r="E209" i="2"/>
  <c r="M209" i="2"/>
  <c r="Q209" i="2"/>
  <c r="E183" i="2"/>
  <c r="M183" i="2"/>
  <c r="Q183" i="2"/>
  <c r="E211" i="2"/>
  <c r="M211" i="2"/>
  <c r="Q211" i="2"/>
  <c r="E231" i="2"/>
  <c r="M231" i="2"/>
  <c r="Q231" i="2"/>
  <c r="E180" i="2"/>
  <c r="M180" i="2"/>
  <c r="Q180" i="2"/>
  <c r="E224" i="2"/>
  <c r="M224" i="2"/>
  <c r="Q224" i="2"/>
  <c r="E184" i="2"/>
  <c r="M184" i="2"/>
  <c r="Q184" i="2"/>
  <c r="E164" i="2"/>
  <c r="M164" i="2"/>
  <c r="Q164" i="2"/>
  <c r="E140" i="2"/>
  <c r="M140" i="2"/>
  <c r="Q140" i="2"/>
  <c r="E232" i="2"/>
  <c r="M232" i="2"/>
  <c r="Q232" i="2"/>
  <c r="E222" i="2"/>
  <c r="M222" i="2"/>
  <c r="Q222" i="2"/>
  <c r="E217" i="2"/>
  <c r="M217" i="2"/>
  <c r="Q217" i="2"/>
  <c r="E201" i="2"/>
  <c r="M201" i="2"/>
  <c r="Q201" i="2"/>
  <c r="E191" i="2"/>
  <c r="M191" i="2"/>
  <c r="Q191" i="2"/>
  <c r="E175" i="2"/>
  <c r="M175" i="2"/>
  <c r="Q175" i="2"/>
  <c r="E163" i="2"/>
  <c r="M163" i="2"/>
  <c r="Q163" i="2"/>
  <c r="E206" i="2"/>
  <c r="M206" i="2"/>
  <c r="Q206" i="2"/>
  <c r="E187" i="2"/>
  <c r="M187" i="2"/>
  <c r="Q187" i="2"/>
  <c r="E194" i="2"/>
  <c r="M194" i="2"/>
  <c r="Q194" i="2"/>
  <c r="E173" i="2"/>
  <c r="M173" i="2"/>
  <c r="Q173" i="2"/>
  <c r="E157" i="2"/>
  <c r="M157" i="2"/>
  <c r="Q157" i="2"/>
  <c r="E170" i="2"/>
  <c r="M170" i="2"/>
  <c r="Q170" i="2"/>
  <c r="E226" i="2"/>
  <c r="M226" i="2"/>
  <c r="Q226" i="2"/>
  <c r="E221" i="2"/>
  <c r="M221" i="2"/>
  <c r="Q221" i="2"/>
  <c r="E189" i="2"/>
  <c r="M189" i="2"/>
  <c r="Q189" i="2"/>
  <c r="E143" i="2"/>
  <c r="M143" i="2"/>
  <c r="Q143" i="2"/>
  <c r="E219" i="2"/>
  <c r="M219" i="2"/>
  <c r="Q219" i="2"/>
  <c r="E207" i="2"/>
  <c r="M207" i="2"/>
  <c r="Q207" i="2"/>
  <c r="E225" i="2"/>
  <c r="M225" i="2"/>
  <c r="Q225" i="2"/>
  <c r="E213" i="2"/>
  <c r="M213" i="2"/>
  <c r="Q213" i="2"/>
  <c r="E145" i="2"/>
  <c r="M145" i="2"/>
  <c r="Q145" i="2"/>
  <c r="E193" i="2"/>
  <c r="M193" i="2"/>
  <c r="Q193" i="2"/>
  <c r="E188" i="2"/>
  <c r="M188" i="2"/>
  <c r="Q188" i="2"/>
  <c r="E172" i="2"/>
  <c r="M172" i="2"/>
  <c r="Q172" i="2"/>
  <c r="E136" i="2"/>
  <c r="M136" i="2"/>
  <c r="Q136" i="2"/>
  <c r="E227" i="2"/>
  <c r="M227" i="2"/>
  <c r="Q227" i="2"/>
  <c r="E195" i="2"/>
  <c r="M195" i="2"/>
  <c r="Q195" i="2"/>
  <c r="E176" i="2"/>
  <c r="M176" i="2"/>
  <c r="Q176" i="2"/>
  <c r="E156" i="2"/>
  <c r="M156" i="2"/>
  <c r="Q156" i="2"/>
  <c r="E218" i="2"/>
  <c r="M218" i="2"/>
  <c r="Q218" i="2"/>
  <c r="E202" i="2"/>
  <c r="M202" i="2"/>
  <c r="Q202" i="2"/>
  <c r="E161" i="2"/>
  <c r="M161" i="2"/>
  <c r="Q161" i="2"/>
  <c r="E139" i="2"/>
  <c r="M139" i="2"/>
  <c r="Q139" i="2"/>
  <c r="E135" i="2"/>
  <c r="M135" i="2"/>
  <c r="Q135" i="2"/>
  <c r="E233" i="2"/>
  <c r="M233" i="2"/>
  <c r="Q233" i="2"/>
  <c r="E197" i="2"/>
  <c r="M197" i="2"/>
  <c r="Q197" i="2"/>
  <c r="E167" i="2"/>
  <c r="M167" i="2"/>
  <c r="Q167" i="2"/>
  <c r="E190" i="2"/>
  <c r="M190" i="2"/>
  <c r="Q190" i="2"/>
  <c r="E158" i="2"/>
  <c r="M158" i="2"/>
  <c r="Q158" i="2"/>
  <c r="E154" i="2"/>
  <c r="M154" i="2"/>
  <c r="Q154" i="2"/>
  <c r="E234" i="2"/>
  <c r="M234" i="2"/>
  <c r="Q234" i="2"/>
  <c r="E210" i="2"/>
  <c r="M210" i="2"/>
  <c r="Q210" i="2"/>
  <c r="E159" i="2"/>
  <c r="M159" i="2"/>
  <c r="Q159" i="2"/>
  <c r="E153" i="2"/>
  <c r="M153" i="2"/>
  <c r="Q153" i="2"/>
  <c r="E160" i="2"/>
  <c r="M160" i="2"/>
  <c r="Q160" i="2"/>
  <c r="E208" i="2"/>
  <c r="M208" i="2"/>
  <c r="Q208" i="2"/>
  <c r="E147" i="2"/>
  <c r="M147" i="2"/>
  <c r="Q147" i="2"/>
  <c r="E223" i="2"/>
  <c r="M223" i="2"/>
  <c r="Q223" i="2"/>
  <c r="E150" i="2"/>
  <c r="M150" i="2"/>
  <c r="Q150" i="2"/>
  <c r="E149" i="2"/>
  <c r="M149" i="2"/>
  <c r="Q149" i="2"/>
  <c r="E212" i="2"/>
  <c r="M212" i="2"/>
  <c r="Q212" i="2"/>
  <c r="E204" i="2"/>
  <c r="M204" i="2"/>
  <c r="Q204" i="2"/>
  <c r="E216" i="2"/>
  <c r="M216" i="2"/>
  <c r="Q216" i="2"/>
  <c r="E200" i="2"/>
  <c r="M200" i="2"/>
  <c r="Q200" i="2"/>
  <c r="E192" i="2"/>
  <c r="M192" i="2"/>
  <c r="Q192" i="2"/>
  <c r="E168" i="2"/>
  <c r="M168" i="2"/>
  <c r="Q168" i="2"/>
  <c r="E148" i="2"/>
  <c r="M148" i="2"/>
  <c r="Q148" i="2"/>
  <c r="E230" i="2"/>
  <c r="M230" i="2"/>
  <c r="Q230" i="2"/>
  <c r="E214" i="2"/>
  <c r="M214" i="2"/>
  <c r="Q214" i="2"/>
  <c r="E198" i="2"/>
  <c r="M198" i="2"/>
  <c r="Q198" i="2"/>
  <c r="E171" i="2"/>
  <c r="M171" i="2"/>
  <c r="Q171" i="2"/>
  <c r="E199" i="2"/>
  <c r="M199" i="2"/>
  <c r="Q199" i="2"/>
  <c r="E178" i="2"/>
  <c r="M178" i="2"/>
  <c r="Q178" i="2"/>
  <c r="E166" i="2"/>
  <c r="M166" i="2"/>
  <c r="Q166" i="2"/>
  <c r="E146" i="2"/>
  <c r="M146" i="2"/>
  <c r="Q146" i="2"/>
  <c r="E142" i="2"/>
  <c r="M142" i="2"/>
  <c r="Q142" i="2"/>
  <c r="E138" i="2"/>
  <c r="M138" i="2"/>
  <c r="Q138" i="2"/>
  <c r="E229" i="2"/>
  <c r="M229" i="2"/>
  <c r="Q229" i="2"/>
  <c r="E155" i="2"/>
  <c r="M155" i="2"/>
  <c r="Q155" i="2"/>
  <c r="E181" i="2"/>
  <c r="M181" i="2"/>
  <c r="Q181" i="2"/>
  <c r="E177" i="2"/>
  <c r="M177" i="2"/>
  <c r="Q177" i="2"/>
  <c r="E165" i="2"/>
  <c r="M165" i="2"/>
  <c r="Q165" i="2"/>
  <c r="E137" i="2"/>
  <c r="M137" i="2"/>
  <c r="Q137" i="2"/>
  <c r="E182" i="2"/>
  <c r="M182" i="2"/>
  <c r="Q182" i="2"/>
  <c r="E228" i="2"/>
  <c r="M228" i="2"/>
  <c r="Q228" i="2"/>
  <c r="E220" i="2"/>
  <c r="M220" i="2"/>
  <c r="Q220" i="2"/>
  <c r="E196" i="2"/>
  <c r="M196" i="2"/>
  <c r="Q196" i="2"/>
  <c r="E152" i="2"/>
  <c r="M152" i="2"/>
  <c r="Q152" i="2"/>
  <c r="E144" i="2"/>
  <c r="M144" i="2"/>
  <c r="Q144" i="2"/>
  <c r="E203" i="2"/>
  <c r="M203" i="2"/>
  <c r="Q203" i="2"/>
  <c r="E169" i="2"/>
  <c r="M169" i="2"/>
  <c r="Q169" i="2"/>
  <c r="E179" i="2"/>
  <c r="M179" i="2"/>
  <c r="Q179" i="2"/>
  <c r="E151" i="2"/>
  <c r="M151" i="2"/>
  <c r="Q151" i="2"/>
  <c r="E215" i="2"/>
  <c r="M215" i="2"/>
  <c r="Q215" i="2"/>
  <c r="E174" i="2"/>
  <c r="M174" i="2"/>
  <c r="Q174" i="2"/>
  <c r="E141" i="2"/>
  <c r="M141" i="2"/>
  <c r="Q141" i="2"/>
  <c r="E186" i="2"/>
  <c r="M186" i="2"/>
  <c r="Q186" i="2"/>
  <c r="C12" i="2"/>
  <c r="F35" i="2"/>
  <c r="N35" i="2"/>
  <c r="R35" i="2"/>
  <c r="F99" i="2"/>
  <c r="N99" i="2"/>
  <c r="R99" i="2"/>
  <c r="F67" i="2"/>
  <c r="N67" i="2"/>
  <c r="R67" i="2"/>
  <c r="F131" i="2"/>
  <c r="N131" i="2"/>
  <c r="R131" i="2"/>
  <c r="F43" i="2"/>
  <c r="N43" i="2"/>
  <c r="R43" i="2"/>
  <c r="F75" i="2"/>
  <c r="N75" i="2"/>
  <c r="R75" i="2"/>
  <c r="F107" i="2"/>
  <c r="N107" i="2"/>
  <c r="R107" i="2"/>
  <c r="F61" i="2"/>
  <c r="N61" i="2"/>
  <c r="R61" i="2"/>
  <c r="F44" i="2"/>
  <c r="N44" i="2"/>
  <c r="R44" i="2"/>
  <c r="F76" i="2"/>
  <c r="N76" i="2"/>
  <c r="R76" i="2"/>
  <c r="F108" i="2"/>
  <c r="N108" i="2"/>
  <c r="R108" i="2"/>
  <c r="F51" i="2"/>
  <c r="N51" i="2"/>
  <c r="R51" i="2"/>
  <c r="F83" i="2"/>
  <c r="N83" i="2"/>
  <c r="R83" i="2"/>
  <c r="F115" i="2"/>
  <c r="N115" i="2"/>
  <c r="R115" i="2"/>
  <c r="F93" i="2"/>
  <c r="N93" i="2"/>
  <c r="R93" i="2"/>
  <c r="F57" i="2"/>
  <c r="N57" i="2"/>
  <c r="R57" i="2"/>
  <c r="F59" i="2"/>
  <c r="N59" i="2"/>
  <c r="R59" i="2"/>
  <c r="F91" i="2"/>
  <c r="N91" i="2"/>
  <c r="R91" i="2"/>
  <c r="F123" i="2"/>
  <c r="N123" i="2"/>
  <c r="R123" i="2"/>
  <c r="F125" i="2"/>
  <c r="N125" i="2"/>
  <c r="R125" i="2"/>
  <c r="F105" i="2"/>
  <c r="N105" i="2"/>
  <c r="R105" i="2"/>
  <c r="F60" i="2"/>
  <c r="N60" i="2"/>
  <c r="R60" i="2"/>
  <c r="F92" i="2"/>
  <c r="N92" i="2"/>
  <c r="R92" i="2"/>
  <c r="F124" i="2"/>
  <c r="N124" i="2"/>
  <c r="R124" i="2"/>
  <c r="F114" i="2"/>
  <c r="N114" i="2"/>
  <c r="R114" i="2"/>
  <c r="F130" i="2"/>
  <c r="N130" i="2"/>
  <c r="R130" i="2"/>
  <c r="F38" i="2"/>
  <c r="N38" i="2"/>
  <c r="R38" i="2"/>
  <c r="F46" i="2"/>
  <c r="N46" i="2"/>
  <c r="R46" i="2"/>
  <c r="F54" i="2"/>
  <c r="N54" i="2"/>
  <c r="R54" i="2"/>
  <c r="F62" i="2"/>
  <c r="N62" i="2"/>
  <c r="R62" i="2"/>
  <c r="F70" i="2"/>
  <c r="N70" i="2"/>
  <c r="R70" i="2"/>
  <c r="F78" i="2"/>
  <c r="N78" i="2"/>
  <c r="R78" i="2"/>
  <c r="F86" i="2"/>
  <c r="N86" i="2"/>
  <c r="R86" i="2"/>
  <c r="F94" i="2"/>
  <c r="N94" i="2"/>
  <c r="R94" i="2"/>
  <c r="F102" i="2"/>
  <c r="N102" i="2"/>
  <c r="R102" i="2"/>
  <c r="F110" i="2"/>
  <c r="N110" i="2"/>
  <c r="R110" i="2"/>
  <c r="F118" i="2"/>
  <c r="N118" i="2"/>
  <c r="R118" i="2"/>
  <c r="F126" i="2"/>
  <c r="N126" i="2"/>
  <c r="R126" i="2"/>
  <c r="F134" i="2"/>
  <c r="N134" i="2"/>
  <c r="R134" i="2"/>
  <c r="F42" i="2"/>
  <c r="N42" i="2"/>
  <c r="R42" i="2"/>
  <c r="F50" i="2"/>
  <c r="N50" i="2"/>
  <c r="R50" i="2"/>
  <c r="F58" i="2"/>
  <c r="N58" i="2"/>
  <c r="R58" i="2"/>
  <c r="F66" i="2"/>
  <c r="N66" i="2"/>
  <c r="R66" i="2"/>
  <c r="F74" i="2"/>
  <c r="N74" i="2"/>
  <c r="R74" i="2"/>
  <c r="F82" i="2"/>
  <c r="N82" i="2"/>
  <c r="R82" i="2"/>
  <c r="F90" i="2"/>
  <c r="N90" i="2"/>
  <c r="R90" i="2"/>
  <c r="F98" i="2"/>
  <c r="N98" i="2"/>
  <c r="R98" i="2"/>
  <c r="F106" i="2"/>
  <c r="N106" i="2"/>
  <c r="R106" i="2"/>
  <c r="F122" i="2"/>
  <c r="N122" i="2"/>
  <c r="R122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37" i="2"/>
  <c r="N37" i="2"/>
  <c r="R37" i="2"/>
  <c r="F69" i="2"/>
  <c r="N69" i="2"/>
  <c r="R69" i="2"/>
  <c r="F101" i="2"/>
  <c r="N101" i="2"/>
  <c r="R101" i="2"/>
  <c r="F133" i="2"/>
  <c r="N133" i="2"/>
  <c r="R133" i="2"/>
  <c r="F73" i="2"/>
  <c r="N73" i="2"/>
  <c r="R73" i="2"/>
  <c r="F129" i="2"/>
  <c r="N129" i="2"/>
  <c r="R129" i="2"/>
  <c r="F40" i="2"/>
  <c r="N40" i="2"/>
  <c r="R40" i="2"/>
  <c r="F56" i="2"/>
  <c r="N56" i="2"/>
  <c r="R56" i="2"/>
  <c r="F72" i="2"/>
  <c r="N72" i="2"/>
  <c r="R72" i="2"/>
  <c r="F88" i="2"/>
  <c r="N88" i="2"/>
  <c r="R88" i="2"/>
  <c r="F104" i="2"/>
  <c r="N104" i="2"/>
  <c r="R104" i="2"/>
  <c r="F120" i="2"/>
  <c r="N120" i="2"/>
  <c r="R120" i="2"/>
  <c r="F34" i="2"/>
  <c r="N34" i="2"/>
  <c r="R34" i="2"/>
  <c r="F65" i="2"/>
  <c r="N65" i="2"/>
  <c r="R65" i="2"/>
  <c r="F97" i="2"/>
  <c r="N97" i="2"/>
  <c r="R97" i="2"/>
  <c r="F45" i="2"/>
  <c r="N45" i="2"/>
  <c r="R45" i="2"/>
  <c r="F77" i="2"/>
  <c r="N77" i="2"/>
  <c r="R77" i="2"/>
  <c r="F109" i="2"/>
  <c r="N109" i="2"/>
  <c r="R109" i="2"/>
  <c r="F81" i="2"/>
  <c r="N81" i="2"/>
  <c r="R81" i="2"/>
  <c r="F36" i="2"/>
  <c r="N36" i="2"/>
  <c r="R36" i="2"/>
  <c r="F52" i="2"/>
  <c r="N52" i="2"/>
  <c r="R52" i="2"/>
  <c r="F68" i="2"/>
  <c r="N68" i="2"/>
  <c r="R68" i="2"/>
  <c r="F84" i="2"/>
  <c r="N84" i="2"/>
  <c r="R84" i="2"/>
  <c r="F100" i="2"/>
  <c r="N100" i="2"/>
  <c r="R100" i="2"/>
  <c r="F116" i="2"/>
  <c r="N116" i="2"/>
  <c r="R116" i="2"/>
  <c r="F132" i="2"/>
  <c r="N132" i="2"/>
  <c r="R132" i="2"/>
  <c r="F113" i="2"/>
  <c r="N113" i="2"/>
  <c r="R113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53" i="2"/>
  <c r="N53" i="2"/>
  <c r="R53" i="2"/>
  <c r="F85" i="2"/>
  <c r="N85" i="2"/>
  <c r="R85" i="2"/>
  <c r="F117" i="2"/>
  <c r="N117" i="2"/>
  <c r="R117" i="2"/>
  <c r="F41" i="2"/>
  <c r="N41" i="2"/>
  <c r="R41" i="2"/>
  <c r="F89" i="2"/>
  <c r="N89" i="2"/>
  <c r="R89" i="2"/>
  <c r="F48" i="2"/>
  <c r="N48" i="2"/>
  <c r="R48" i="2"/>
  <c r="F64" i="2"/>
  <c r="N64" i="2"/>
  <c r="R64" i="2"/>
  <c r="F80" i="2"/>
  <c r="N80" i="2"/>
  <c r="R80" i="2"/>
  <c r="F96" i="2"/>
  <c r="N96" i="2"/>
  <c r="R96" i="2"/>
  <c r="F112" i="2"/>
  <c r="N112" i="2"/>
  <c r="R112" i="2"/>
  <c r="F128" i="2"/>
  <c r="N128" i="2"/>
  <c r="R128" i="2"/>
  <c r="F121" i="2"/>
  <c r="N121" i="2"/>
  <c r="R12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34" i="2"/>
  <c r="M34" i="2"/>
  <c r="Q34" i="2"/>
  <c r="E134" i="2"/>
  <c r="M134" i="2"/>
  <c r="Q134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42" i="2"/>
  <c r="M42" i="2"/>
  <c r="Q42" i="2"/>
  <c r="E50" i="2"/>
  <c r="M50" i="2"/>
  <c r="Q50" i="2"/>
  <c r="E54" i="2"/>
  <c r="M54" i="2"/>
  <c r="Q54" i="2"/>
  <c r="E62" i="2"/>
  <c r="M62" i="2"/>
  <c r="Q62" i="2"/>
  <c r="E70" i="2"/>
  <c r="M70" i="2"/>
  <c r="Q70" i="2"/>
  <c r="E82" i="2"/>
  <c r="M82" i="2"/>
  <c r="Q82" i="2"/>
  <c r="E90" i="2"/>
  <c r="M90" i="2"/>
  <c r="Q90" i="2"/>
  <c r="E98" i="2"/>
  <c r="M98" i="2"/>
  <c r="Q98" i="2"/>
  <c r="E106" i="2"/>
  <c r="M106" i="2"/>
  <c r="Q106" i="2"/>
  <c r="E114" i="2"/>
  <c r="M114" i="2"/>
  <c r="Q114" i="2"/>
  <c r="E118" i="2"/>
  <c r="M118" i="2"/>
  <c r="Q118" i="2"/>
  <c r="E126" i="2"/>
  <c r="M126" i="2"/>
  <c r="Q126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129" i="2"/>
  <c r="M129" i="2"/>
  <c r="Q129" i="2"/>
  <c r="E133" i="2"/>
  <c r="M133" i="2"/>
  <c r="Q133" i="2"/>
  <c r="E38" i="2"/>
  <c r="M38" i="2"/>
  <c r="Q38" i="2"/>
  <c r="E46" i="2"/>
  <c r="M46" i="2"/>
  <c r="Q46" i="2"/>
  <c r="E58" i="2"/>
  <c r="M58" i="2"/>
  <c r="Q58" i="2"/>
  <c r="E66" i="2"/>
  <c r="M66" i="2"/>
  <c r="Q66" i="2"/>
  <c r="E74" i="2"/>
  <c r="M74" i="2"/>
  <c r="Q74" i="2"/>
  <c r="E78" i="2"/>
  <c r="M78" i="2"/>
  <c r="Q78" i="2"/>
  <c r="E86" i="2"/>
  <c r="M86" i="2"/>
  <c r="Q86" i="2"/>
  <c r="E94" i="2"/>
  <c r="M94" i="2"/>
  <c r="Q94" i="2"/>
  <c r="E102" i="2"/>
  <c r="M102" i="2"/>
  <c r="Q102" i="2"/>
  <c r="E110" i="2"/>
  <c r="M110" i="2"/>
  <c r="Q110" i="2"/>
  <c r="E122" i="2"/>
  <c r="M122" i="2"/>
  <c r="Q122" i="2"/>
  <c r="E130" i="2"/>
  <c r="M130" i="2"/>
  <c r="Q130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<sst xmlns="http://schemas.openxmlformats.org/spreadsheetml/2006/main" count="476" uniqueCount="238">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</sst>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73" formatCode="0.00000E+00;\_x0000_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73" fontId="0" fillId="0" borderId="0" xfId="0" applyNumberFormat="1"/>
    <xf numFmtId="0" fontId="17" fillId="0" borderId="4" xfId="0" applyFont="1" applyBorder="1" applyAlignment="1">
      <alignment horizontal="left" vertical="center"/>
    </xf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44904"/>
        <c:axId val="2047847336"/>
      </c:scatterChart>
      <c:valAx>
        <c:axId val="20478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47336"/>
        <c:crosses val="autoZero"/>
        <c:crossBetween val="midCat"/>
      </c:valAx>
      <c:valAx>
        <c:axId val="20478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4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Baja'!$K$31:$K$231</c:f>
              <c:numCache>
                <c:formatCode>General</c:formatCode>
                <c:ptCount val="201"/>
                <c:pt idx="0">
                  <c:v>0.0</c:v>
                </c:pt>
                <c:pt idx="1">
                  <c:v>1.405340323696E6</c:v>
                </c:pt>
                <c:pt idx="2">
                  <c:v>2.7973165898314E6</c:v>
                </c:pt>
                <c:pt idx="3">
                  <c:v>4.17592879840622E6</c:v>
                </c:pt>
                <c:pt idx="4">
                  <c:v>5.54117694942044E6</c:v>
                </c:pt>
                <c:pt idx="5">
                  <c:v>6.89306104287408E6</c:v>
                </c:pt>
                <c:pt idx="6">
                  <c:v>8.23158107876712E6</c:v>
                </c:pt>
                <c:pt idx="7">
                  <c:v>9.55673705709958E6</c:v>
                </c:pt>
                <c:pt idx="8">
                  <c:v>1.08685289778714E7</c:v>
                </c:pt>
                <c:pt idx="9">
                  <c:v>1.21669568410827E7</c:v>
                </c:pt>
                <c:pt idx="10">
                  <c:v>1.34520206467334E7</c:v>
                </c:pt>
                <c:pt idx="11">
                  <c:v>1.47237203948235E7</c:v>
                </c:pt>
                <c:pt idx="12">
                  <c:v>1.5982056085353E7</c:v>
                </c:pt>
                <c:pt idx="13">
                  <c:v>1.72270277183219E7</c:v>
                </c:pt>
                <c:pt idx="14">
                  <c:v>1.84586352937302E7</c:v>
                </c:pt>
                <c:pt idx="15">
                  <c:v>1.9676878811578E7</c:v>
                </c:pt>
                <c:pt idx="16">
                  <c:v>2.08817582718651E7</c:v>
                </c:pt>
                <c:pt idx="17">
                  <c:v>2.20732736745917E7</c:v>
                </c:pt>
                <c:pt idx="18">
                  <c:v>2.32514250197576E7</c:v>
                </c:pt>
                <c:pt idx="19">
                  <c:v>2.4416212307363E7</c:v>
                </c:pt>
                <c:pt idx="20">
                  <c:v>2.55676355374078E7</c:v>
                </c:pt>
                <c:pt idx="21">
                  <c:v>2.6705694709892E7</c:v>
                </c:pt>
                <c:pt idx="22">
                  <c:v>2.78303898248156E7</c:v>
                </c:pt>
                <c:pt idx="23">
                  <c:v>2.89417208821786E7</c:v>
                </c:pt>
                <c:pt idx="24">
                  <c:v>3.0039687881981E7</c:v>
                </c:pt>
                <c:pt idx="25">
                  <c:v>3.11242908242229E7</c:v>
                </c:pt>
                <c:pt idx="26">
                  <c:v>3.21955297089041E7</c:v>
                </c:pt>
                <c:pt idx="27">
                  <c:v>3.32534045360248E7</c:v>
                </c:pt>
                <c:pt idx="28">
                  <c:v>3.42979153055848E7</c:v>
                </c:pt>
                <c:pt idx="29">
                  <c:v>3.53290620175843E7</c:v>
                </c:pt>
                <c:pt idx="30">
                  <c:v>3.63468446720232E7</c:v>
                </c:pt>
                <c:pt idx="31">
                  <c:v>3.73512632689015E7</c:v>
                </c:pt>
                <c:pt idx="32">
                  <c:v>3.83423178082192E7</c:v>
                </c:pt>
                <c:pt idx="33">
                  <c:v>3.93200082899763E7</c:v>
                </c:pt>
                <c:pt idx="34">
                  <c:v>4.02843347141728E7</c:v>
                </c:pt>
                <c:pt idx="35">
                  <c:v>4.12352970808088E7</c:v>
                </c:pt>
                <c:pt idx="36">
                  <c:v>4.21728953898841E7</c:v>
                </c:pt>
                <c:pt idx="37">
                  <c:v>4.30971296413989E7</c:v>
                </c:pt>
                <c:pt idx="38">
                  <c:v>4.4007999835353E7</c:v>
                </c:pt>
                <c:pt idx="39">
                  <c:v>4.49055059717466E7</c:v>
                </c:pt>
                <c:pt idx="40">
                  <c:v>4.57896480505796E7</c:v>
                </c:pt>
                <c:pt idx="41">
                  <c:v>4.6660426071852E7</c:v>
                </c:pt>
                <c:pt idx="42">
                  <c:v>4.75178400355638E7</c:v>
                </c:pt>
                <c:pt idx="43">
                  <c:v>4.8361889941715E7</c:v>
                </c:pt>
                <c:pt idx="44">
                  <c:v>4.91925757903056E7</c:v>
                </c:pt>
                <c:pt idx="45">
                  <c:v>5.00098975813356E7</c:v>
                </c:pt>
                <c:pt idx="46">
                  <c:v>5.08138553148051E7</c:v>
                </c:pt>
                <c:pt idx="47">
                  <c:v>5.16044489907139E7</c:v>
                </c:pt>
                <c:pt idx="48">
                  <c:v>5.23816786090622E7</c:v>
                </c:pt>
                <c:pt idx="49">
                  <c:v>5.31455441698499E7</c:v>
                </c:pt>
                <c:pt idx="50">
                  <c:v>5.3896045673077E7</c:v>
                </c:pt>
                <c:pt idx="51">
                  <c:v>5.46331831187434E7</c:v>
                </c:pt>
                <c:pt idx="52">
                  <c:v>5.53569565068493E7</c:v>
                </c:pt>
                <c:pt idx="53">
                  <c:v>5.60673658373946E7</c:v>
                </c:pt>
                <c:pt idx="54">
                  <c:v>5.67644111103793E7</c:v>
                </c:pt>
                <c:pt idx="55">
                  <c:v>5.74480923258035E7</c:v>
                </c:pt>
                <c:pt idx="56">
                  <c:v>5.8118409483667E7</c:v>
                </c:pt>
                <c:pt idx="57">
                  <c:v>5.877536258397E7</c:v>
                </c:pt>
                <c:pt idx="58">
                  <c:v>5.94189516267124E7</c:v>
                </c:pt>
                <c:pt idx="59">
                  <c:v>6.00491766118941E7</c:v>
                </c:pt>
                <c:pt idx="60">
                  <c:v>6.06660375395153E7</c:v>
                </c:pt>
                <c:pt idx="61">
                  <c:v>6.12695344095759E7</c:v>
                </c:pt>
                <c:pt idx="62">
                  <c:v>6.18596672220759E7</c:v>
                </c:pt>
                <c:pt idx="63">
                  <c:v>6.24364359770153E7</c:v>
                </c:pt>
                <c:pt idx="64">
                  <c:v>6.29998406743941E7</c:v>
                </c:pt>
                <c:pt idx="65">
                  <c:v>6.35498813142123E7</c:v>
                </c:pt>
                <c:pt idx="66">
                  <c:v>6.408655789647E7</c:v>
                </c:pt>
                <c:pt idx="67">
                  <c:v>6.4609870421167E7</c:v>
                </c:pt>
                <c:pt idx="68">
                  <c:v>6.51198188883035E7</c:v>
                </c:pt>
                <c:pt idx="69">
                  <c:v>6.56164032978794E7</c:v>
                </c:pt>
                <c:pt idx="70">
                  <c:v>6.60996236498946E7</c:v>
                </c:pt>
                <c:pt idx="71">
                  <c:v>6.65694799443493E7</c:v>
                </c:pt>
                <c:pt idx="72">
                  <c:v>6.70259721812434E7</c:v>
                </c:pt>
                <c:pt idx="73">
                  <c:v>6.7469100360577E7</c:v>
                </c:pt>
                <c:pt idx="74">
                  <c:v>6.78988644823499E7</c:v>
                </c:pt>
                <c:pt idx="75">
                  <c:v>6.83152645465622E7</c:v>
                </c:pt>
                <c:pt idx="76">
                  <c:v>6.87183005532139E7</c:v>
                </c:pt>
                <c:pt idx="77">
                  <c:v>6.91079725023051E7</c:v>
                </c:pt>
                <c:pt idx="78">
                  <c:v>6.94842803938356E7</c:v>
                </c:pt>
                <c:pt idx="79">
                  <c:v>6.98472242278056E7</c:v>
                </c:pt>
                <c:pt idx="80">
                  <c:v>7.0196804004215E7</c:v>
                </c:pt>
                <c:pt idx="81">
                  <c:v>7.05330197230638E7</c:v>
                </c:pt>
                <c:pt idx="82">
                  <c:v>7.0855871384352E7</c:v>
                </c:pt>
                <c:pt idx="83">
                  <c:v>7.11653589880796E7</c:v>
                </c:pt>
                <c:pt idx="84">
                  <c:v>7.14614825342466E7</c:v>
                </c:pt>
                <c:pt idx="85">
                  <c:v>7.1744242022853E7</c:v>
                </c:pt>
                <c:pt idx="86">
                  <c:v>7.20136374538989E7</c:v>
                </c:pt>
                <c:pt idx="87">
                  <c:v>7.22696688273841E7</c:v>
                </c:pt>
                <c:pt idx="88">
                  <c:v>7.25123361433088E7</c:v>
                </c:pt>
                <c:pt idx="89">
                  <c:v>7.27416394016728E7</c:v>
                </c:pt>
                <c:pt idx="90">
                  <c:v>7.29575786024763E7</c:v>
                </c:pt>
                <c:pt idx="91">
                  <c:v>7.31601537457192E7</c:v>
                </c:pt>
                <c:pt idx="92">
                  <c:v>7.33493648314015E7</c:v>
                </c:pt>
                <c:pt idx="93">
                  <c:v>7.35252118595232E7</c:v>
                </c:pt>
                <c:pt idx="94">
                  <c:v>7.36876948300843E7</c:v>
                </c:pt>
                <c:pt idx="95">
                  <c:v>7.38368137430848E7</c:v>
                </c:pt>
                <c:pt idx="96">
                  <c:v>7.39725685985248E7</c:v>
                </c:pt>
                <c:pt idx="97">
                  <c:v>7.40949593964041E7</c:v>
                </c:pt>
                <c:pt idx="98">
                  <c:v>7.4203986136723E7</c:v>
                </c:pt>
                <c:pt idx="99">
                  <c:v>7.4299648819481E7</c:v>
                </c:pt>
                <c:pt idx="100">
                  <c:v>7.43819474446786E7</c:v>
                </c:pt>
                <c:pt idx="101">
                  <c:v>7.44508820123156E7</c:v>
                </c:pt>
                <c:pt idx="102">
                  <c:v>7.4506452522392E7</c:v>
                </c:pt>
                <c:pt idx="103">
                  <c:v>7.45486589749078E7</c:v>
                </c:pt>
                <c:pt idx="104">
                  <c:v>7.4577501369863E7</c:v>
                </c:pt>
                <c:pt idx="105">
                  <c:v>7.45929797072577E7</c:v>
                </c:pt>
                <c:pt idx="106">
                  <c:v>7.45950939870917E7</c:v>
                </c:pt>
                <c:pt idx="107">
                  <c:v>7.45838442093651E7</c:v>
                </c:pt>
                <c:pt idx="108">
                  <c:v>7.4559230374078E7</c:v>
                </c:pt>
                <c:pt idx="109">
                  <c:v>7.45212524812303E7</c:v>
                </c:pt>
                <c:pt idx="110">
                  <c:v>7.44699105308219E7</c:v>
                </c:pt>
                <c:pt idx="111">
                  <c:v>7.4405204522853E7</c:v>
                </c:pt>
                <c:pt idx="112">
                  <c:v>7.43271344573235E7</c:v>
                </c:pt>
                <c:pt idx="113">
                  <c:v>7.42357003342334E7</c:v>
                </c:pt>
                <c:pt idx="114">
                  <c:v>7.41309021535827E7</c:v>
                </c:pt>
                <c:pt idx="115">
                  <c:v>7.40127399153715E7</c:v>
                </c:pt>
                <c:pt idx="116">
                  <c:v>7.38812136195996E7</c:v>
                </c:pt>
                <c:pt idx="117">
                  <c:v>7.37363232662672E7</c:v>
                </c:pt>
                <c:pt idx="118">
                  <c:v>7.35780688553741E7</c:v>
                </c:pt>
                <c:pt idx="119">
                  <c:v>7.34064503869205E7</c:v>
                </c:pt>
                <c:pt idx="120">
                  <c:v>7.32214678609062E7</c:v>
                </c:pt>
                <c:pt idx="121">
                  <c:v>7.22995174838646E7</c:v>
                </c:pt>
                <c:pt idx="122">
                  <c:v>7.13642030492624E7</c:v>
                </c:pt>
                <c:pt idx="123">
                  <c:v>7.04155245570996E7</c:v>
                </c:pt>
                <c:pt idx="124">
                  <c:v>6.94534820073762E7</c:v>
                </c:pt>
                <c:pt idx="125">
                  <c:v>6.84780754000922E7</c:v>
                </c:pt>
                <c:pt idx="126">
                  <c:v>6.74893047352476E7</c:v>
                </c:pt>
                <c:pt idx="127">
                  <c:v>6.64871700128425E7</c:v>
                </c:pt>
                <c:pt idx="128">
                  <c:v>6.54716712328767E7</c:v>
                </c:pt>
                <c:pt idx="129">
                  <c:v>6.44428083953504E7</c:v>
                </c:pt>
                <c:pt idx="130">
                  <c:v>6.34005815002635E7</c:v>
                </c:pt>
                <c:pt idx="131">
                  <c:v>6.23449905476159E7</c:v>
                </c:pt>
                <c:pt idx="132">
                  <c:v>6.12760355374078E7</c:v>
                </c:pt>
                <c:pt idx="133">
                  <c:v>6.01937164696391E7</c:v>
                </c:pt>
                <c:pt idx="134">
                  <c:v>5.90980333443098E7</c:v>
                </c:pt>
                <c:pt idx="135">
                  <c:v>5.79889861614199E7</c:v>
                </c:pt>
                <c:pt idx="136">
                  <c:v>5.68665749209695E7</c:v>
                </c:pt>
                <c:pt idx="137">
                  <c:v>5.57307996229584E7</c:v>
                </c:pt>
                <c:pt idx="138">
                  <c:v>5.45816602673868E7</c:v>
                </c:pt>
                <c:pt idx="139">
                  <c:v>5.34191568542545E7</c:v>
                </c:pt>
                <c:pt idx="140">
                  <c:v>5.22432893835617E7</c:v>
                </c:pt>
                <c:pt idx="141">
                  <c:v>5.10540578553082E7</c:v>
                </c:pt>
                <c:pt idx="142">
                  <c:v>4.98514622694942E7</c:v>
                </c:pt>
                <c:pt idx="143">
                  <c:v>4.86355026261196E7</c:v>
                </c:pt>
                <c:pt idx="144">
                  <c:v>4.74061789251844E7</c:v>
                </c:pt>
                <c:pt idx="145">
                  <c:v>4.61634911666886E7</c:v>
                </c:pt>
                <c:pt idx="146">
                  <c:v>4.49074393506323E7</c:v>
                </c:pt>
                <c:pt idx="147">
                  <c:v>4.36380234770153E7</c:v>
                </c:pt>
                <c:pt idx="148">
                  <c:v>4.23552435458378E7</c:v>
                </c:pt>
                <c:pt idx="149">
                  <c:v>4.10590995570996E7</c:v>
                </c:pt>
                <c:pt idx="150">
                  <c:v>3.97495915108009E7</c:v>
                </c:pt>
                <c:pt idx="151">
                  <c:v>3.84267194069416E7</c:v>
                </c:pt>
                <c:pt idx="152">
                  <c:v>3.70904832455216E7</c:v>
                </c:pt>
                <c:pt idx="153">
                  <c:v>3.57408830265411E7</c:v>
                </c:pt>
                <c:pt idx="154">
                  <c:v>3.43779187500001E7</c:v>
                </c:pt>
                <c:pt idx="155">
                  <c:v>3.30015904158984E7</c:v>
                </c:pt>
                <c:pt idx="156">
                  <c:v>3.1611898024236E7</c:v>
                </c:pt>
                <c:pt idx="157">
                  <c:v>3.02088415750132E7</c:v>
                </c:pt>
                <c:pt idx="158">
                  <c:v>2.87924210682297E7</c:v>
                </c:pt>
                <c:pt idx="159">
                  <c:v>2.73626365038857E7</c:v>
                </c:pt>
                <c:pt idx="160">
                  <c:v>2.59194878819811E7</c:v>
                </c:pt>
                <c:pt idx="161">
                  <c:v>2.44629752025158E7</c:v>
                </c:pt>
                <c:pt idx="162">
                  <c:v>2.299309846549E7</c:v>
                </c:pt>
                <c:pt idx="163">
                  <c:v>2.15098576709036E7</c:v>
                </c:pt>
                <c:pt idx="164">
                  <c:v>2.00132528187567E7</c:v>
                </c:pt>
                <c:pt idx="165">
                  <c:v>1.8503283909049E7</c:v>
                </c:pt>
                <c:pt idx="166">
                  <c:v>1.69799509417808E7</c:v>
                </c:pt>
                <c:pt idx="167">
                  <c:v>1.54432539169521E7</c:v>
                </c:pt>
                <c:pt idx="168">
                  <c:v>1.38931928345627E7</c:v>
                </c:pt>
                <c:pt idx="169">
                  <c:v>1.23297676946128E7</c:v>
                </c:pt>
                <c:pt idx="170">
                  <c:v>1.07529784971023E7</c:v>
                </c:pt>
                <c:pt idx="171">
                  <c:v>9.16282524203108E6</c:v>
                </c:pt>
                <c:pt idx="172">
                  <c:v>7.55930792939937E6</c:v>
                </c:pt>
                <c:pt idx="173">
                  <c:v>5.94242655920708E6</c:v>
                </c:pt>
                <c:pt idx="174">
                  <c:v>4.3121811314542E6</c:v>
                </c:pt>
                <c:pt idx="175">
                  <c:v>2.66857164614074E6</c:v>
                </c:pt>
                <c:pt idx="176">
                  <c:v>1.01159810326661E6</c:v>
                </c:pt>
                <c:pt idx="177">
                  <c:v>-658739.4971680559</c:v>
                </c:pt>
                <c:pt idx="178">
                  <c:v>-2.34244115516331E6</c:v>
                </c:pt>
                <c:pt idx="179">
                  <c:v>-4.03950687071915E6</c:v>
                </c:pt>
                <c:pt idx="180">
                  <c:v>-5.74993664383552E6</c:v>
                </c:pt>
                <c:pt idx="181">
                  <c:v>-7.47373047451261E6</c:v>
                </c:pt>
                <c:pt idx="182">
                  <c:v>-9.21088836275024E6</c:v>
                </c:pt>
                <c:pt idx="183">
                  <c:v>-1.09614103085485E7</c:v>
                </c:pt>
                <c:pt idx="184">
                  <c:v>-1.27252963119072E7</c:v>
                </c:pt>
                <c:pt idx="185">
                  <c:v>-1.45025463728266E7</c:v>
                </c:pt>
                <c:pt idx="186">
                  <c:v>-1.62931604913066E7</c:v>
                </c:pt>
                <c:pt idx="187">
                  <c:v>-1.80971386673472E7</c:v>
                </c:pt>
                <c:pt idx="188">
                  <c:v>-1.99144809009484E7</c:v>
                </c:pt>
                <c:pt idx="189">
                  <c:v>-2.174518719211E7</c:v>
                </c:pt>
                <c:pt idx="190">
                  <c:v>-2.35892575408324E7</c:v>
                </c:pt>
                <c:pt idx="191">
                  <c:v>-2.54466919471154E7</c:v>
                </c:pt>
                <c:pt idx="192">
                  <c:v>-2.73174904109589E7</c:v>
                </c:pt>
                <c:pt idx="193">
                  <c:v>-2.9201652932363E7</c:v>
                </c:pt>
                <c:pt idx="194">
                  <c:v>-3.10991795113277E7</c:v>
                </c:pt>
                <c:pt idx="195">
                  <c:v>-3.30100701478529E7</c:v>
                </c:pt>
                <c:pt idx="196">
                  <c:v>-3.49343248419388E7</c:v>
                </c:pt>
                <c:pt idx="197">
                  <c:v>-3.68719435935853E7</c:v>
                </c:pt>
                <c:pt idx="198">
                  <c:v>-3.88229264027924E7</c:v>
                </c:pt>
                <c:pt idx="199">
                  <c:v>-4.078727326956E7</c:v>
                </c:pt>
                <c:pt idx="200">
                  <c:v>-4.27649841938883E7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Baja'!$X$31:$X$231</c:f>
              <c:numCache>
                <c:formatCode>General</c:formatCode>
                <c:ptCount val="201"/>
                <c:pt idx="0">
                  <c:v>0.0</c:v>
                </c:pt>
                <c:pt idx="1">
                  <c:v>289441.5173867228</c:v>
                </c:pt>
                <c:pt idx="2">
                  <c:v>578883.0347734456</c:v>
                </c:pt>
                <c:pt idx="3">
                  <c:v>868324.5521601685</c:v>
                </c:pt>
                <c:pt idx="4">
                  <c:v>1.15776606954689E6</c:v>
                </c:pt>
                <c:pt idx="5">
                  <c:v>1.44720758693361E6</c:v>
                </c:pt>
                <c:pt idx="6">
                  <c:v>1.73664910432034E6</c:v>
                </c:pt>
                <c:pt idx="7">
                  <c:v>2.02609062170706E6</c:v>
                </c:pt>
                <c:pt idx="8">
                  <c:v>2.31553213909378E6</c:v>
                </c:pt>
                <c:pt idx="9">
                  <c:v>2.60497365648051E6</c:v>
                </c:pt>
                <c:pt idx="10">
                  <c:v>2.89441517386723E6</c:v>
                </c:pt>
                <c:pt idx="11">
                  <c:v>3.18385669125395E6</c:v>
                </c:pt>
                <c:pt idx="12">
                  <c:v>3.47329820864067E6</c:v>
                </c:pt>
                <c:pt idx="13">
                  <c:v>3.7627397260274E6</c:v>
                </c:pt>
                <c:pt idx="14">
                  <c:v>4.05218124341412E6</c:v>
                </c:pt>
                <c:pt idx="15">
                  <c:v>4.34162276080084E6</c:v>
                </c:pt>
                <c:pt idx="16">
                  <c:v>4.63106427818756E6</c:v>
                </c:pt>
                <c:pt idx="17">
                  <c:v>4.92050579557429E6</c:v>
                </c:pt>
                <c:pt idx="18">
                  <c:v>5.20994731296101E6</c:v>
                </c:pt>
                <c:pt idx="19">
                  <c:v>5.49938883034773E6</c:v>
                </c:pt>
                <c:pt idx="20">
                  <c:v>5.78883034773446E6</c:v>
                </c:pt>
                <c:pt idx="21">
                  <c:v>6.07827186512118E6</c:v>
                </c:pt>
                <c:pt idx="22">
                  <c:v>6.3677133825079E6</c:v>
                </c:pt>
                <c:pt idx="23">
                  <c:v>6.65715489989463E6</c:v>
                </c:pt>
                <c:pt idx="24">
                  <c:v>6.94659641728135E6</c:v>
                </c:pt>
                <c:pt idx="25">
                  <c:v>7.23603793466807E6</c:v>
                </c:pt>
                <c:pt idx="26">
                  <c:v>7.5254794520548E6</c:v>
                </c:pt>
                <c:pt idx="27">
                  <c:v>7.81492096944152E6</c:v>
                </c:pt>
                <c:pt idx="28">
                  <c:v>8.10436248682824E6</c:v>
                </c:pt>
                <c:pt idx="29">
                  <c:v>8.39380400421496E6</c:v>
                </c:pt>
                <c:pt idx="30">
                  <c:v>8.68324552160169E6</c:v>
                </c:pt>
                <c:pt idx="31">
                  <c:v>8.97268703898841E6</c:v>
                </c:pt>
                <c:pt idx="32">
                  <c:v>9.26212855637513E6</c:v>
                </c:pt>
                <c:pt idx="33">
                  <c:v>9.55157007376186E6</c:v>
                </c:pt>
                <c:pt idx="34">
                  <c:v>9.84101159114858E6</c:v>
                </c:pt>
                <c:pt idx="35">
                  <c:v>1.01304531085353E7</c:v>
                </c:pt>
                <c:pt idx="36">
                  <c:v>1.0419894625922E7</c:v>
                </c:pt>
                <c:pt idx="37">
                  <c:v>1.07093361433087E7</c:v>
                </c:pt>
                <c:pt idx="38">
                  <c:v>1.09987776606955E7</c:v>
                </c:pt>
                <c:pt idx="39">
                  <c:v>1.12882191780822E7</c:v>
                </c:pt>
                <c:pt idx="40">
                  <c:v>1.15776606954689E7</c:v>
                </c:pt>
                <c:pt idx="41">
                  <c:v>1.18671022128556E7</c:v>
                </c:pt>
                <c:pt idx="42">
                  <c:v>1.21565437302424E7</c:v>
                </c:pt>
                <c:pt idx="43">
                  <c:v>1.24459852476291E7</c:v>
                </c:pt>
                <c:pt idx="44">
                  <c:v>1.27354267650158E7</c:v>
                </c:pt>
                <c:pt idx="45">
                  <c:v>1.30248682824025E7</c:v>
                </c:pt>
                <c:pt idx="46">
                  <c:v>1.33143097997893E7</c:v>
                </c:pt>
                <c:pt idx="47">
                  <c:v>1.3603751317176E7</c:v>
                </c:pt>
                <c:pt idx="48">
                  <c:v>1.38931928345627E7</c:v>
                </c:pt>
                <c:pt idx="49">
                  <c:v>1.41826343519494E7</c:v>
                </c:pt>
                <c:pt idx="50">
                  <c:v>1.44720758693361E7</c:v>
                </c:pt>
                <c:pt idx="51">
                  <c:v>1.47615173867229E7</c:v>
                </c:pt>
                <c:pt idx="52">
                  <c:v>1.50509589041096E7</c:v>
                </c:pt>
                <c:pt idx="53">
                  <c:v>1.53404004214963E7</c:v>
                </c:pt>
                <c:pt idx="54">
                  <c:v>1.5629841938883E7</c:v>
                </c:pt>
                <c:pt idx="55">
                  <c:v>1.59192834562698E7</c:v>
                </c:pt>
                <c:pt idx="56">
                  <c:v>1.62087249736565E7</c:v>
                </c:pt>
                <c:pt idx="57">
                  <c:v>1.64981664910432E7</c:v>
                </c:pt>
                <c:pt idx="58">
                  <c:v>1.67876080084299E7</c:v>
                </c:pt>
                <c:pt idx="59">
                  <c:v>1.70770495258166E7</c:v>
                </c:pt>
                <c:pt idx="60">
                  <c:v>1.73664910432034E7</c:v>
                </c:pt>
                <c:pt idx="61">
                  <c:v>1.76559325605901E7</c:v>
                </c:pt>
                <c:pt idx="62">
                  <c:v>1.79453740779768E7</c:v>
                </c:pt>
                <c:pt idx="63">
                  <c:v>1.82348155953635E7</c:v>
                </c:pt>
                <c:pt idx="64">
                  <c:v>1.85242571127503E7</c:v>
                </c:pt>
                <c:pt idx="65">
                  <c:v>1.8813698630137E7</c:v>
                </c:pt>
                <c:pt idx="66">
                  <c:v>1.91031401475237E7</c:v>
                </c:pt>
                <c:pt idx="67">
                  <c:v>1.93925816649104E7</c:v>
                </c:pt>
                <c:pt idx="68">
                  <c:v>1.96820231822972E7</c:v>
                </c:pt>
                <c:pt idx="69">
                  <c:v>1.99714646996839E7</c:v>
                </c:pt>
                <c:pt idx="70">
                  <c:v>2.02609062170706E7</c:v>
                </c:pt>
                <c:pt idx="71">
                  <c:v>2.05503477344573E7</c:v>
                </c:pt>
                <c:pt idx="72">
                  <c:v>2.0839789251844E7</c:v>
                </c:pt>
                <c:pt idx="73">
                  <c:v>2.11292307692308E7</c:v>
                </c:pt>
                <c:pt idx="74">
                  <c:v>2.14186722866175E7</c:v>
                </c:pt>
                <c:pt idx="75">
                  <c:v>2.17081138040042E7</c:v>
                </c:pt>
                <c:pt idx="76">
                  <c:v>2.19975553213909E7</c:v>
                </c:pt>
                <c:pt idx="77">
                  <c:v>2.22869968387777E7</c:v>
                </c:pt>
                <c:pt idx="78">
                  <c:v>2.25764383561644E7</c:v>
                </c:pt>
                <c:pt idx="79">
                  <c:v>2.28658798735511E7</c:v>
                </c:pt>
                <c:pt idx="80">
                  <c:v>2.31553213909378E7</c:v>
                </c:pt>
                <c:pt idx="81">
                  <c:v>2.34447629083246E7</c:v>
                </c:pt>
                <c:pt idx="82">
                  <c:v>2.37342044257113E7</c:v>
                </c:pt>
                <c:pt idx="83">
                  <c:v>2.4023645943098E7</c:v>
                </c:pt>
                <c:pt idx="84">
                  <c:v>2.43130874604847E7</c:v>
                </c:pt>
                <c:pt idx="85">
                  <c:v>2.46025289778714E7</c:v>
                </c:pt>
                <c:pt idx="86">
                  <c:v>2.48919704952582E7</c:v>
                </c:pt>
                <c:pt idx="87">
                  <c:v>2.51814120126449E7</c:v>
                </c:pt>
                <c:pt idx="88">
                  <c:v>2.54708535300316E7</c:v>
                </c:pt>
                <c:pt idx="89">
                  <c:v>2.57602950474183E7</c:v>
                </c:pt>
                <c:pt idx="90">
                  <c:v>2.60497365648051E7</c:v>
                </c:pt>
                <c:pt idx="91">
                  <c:v>2.63391780821918E7</c:v>
                </c:pt>
                <c:pt idx="92">
                  <c:v>2.66286195995785E7</c:v>
                </c:pt>
                <c:pt idx="93">
                  <c:v>2.69180611169652E7</c:v>
                </c:pt>
                <c:pt idx="94">
                  <c:v>2.72075026343519E7</c:v>
                </c:pt>
                <c:pt idx="95">
                  <c:v>2.74969441517387E7</c:v>
                </c:pt>
                <c:pt idx="96">
                  <c:v>2.77863856691254E7</c:v>
                </c:pt>
                <c:pt idx="97">
                  <c:v>2.80758271865121E7</c:v>
                </c:pt>
                <c:pt idx="98">
                  <c:v>2.83652687038988E7</c:v>
                </c:pt>
                <c:pt idx="99">
                  <c:v>2.86547102212856E7</c:v>
                </c:pt>
                <c:pt idx="100">
                  <c:v>2.89441517386723E7</c:v>
                </c:pt>
                <c:pt idx="101">
                  <c:v>2.9233593256059E7</c:v>
                </c:pt>
                <c:pt idx="102">
                  <c:v>2.95230347734457E7</c:v>
                </c:pt>
                <c:pt idx="103">
                  <c:v>2.98124762908324E7</c:v>
                </c:pt>
                <c:pt idx="104">
                  <c:v>3.01019178082192E7</c:v>
                </c:pt>
                <c:pt idx="105">
                  <c:v>3.03913593256059E7</c:v>
                </c:pt>
                <c:pt idx="106">
                  <c:v>3.06808008429926E7</c:v>
                </c:pt>
                <c:pt idx="107">
                  <c:v>3.09702423603793E7</c:v>
                </c:pt>
                <c:pt idx="108">
                  <c:v>3.12596838777661E7</c:v>
                </c:pt>
                <c:pt idx="109">
                  <c:v>3.15491253951528E7</c:v>
                </c:pt>
                <c:pt idx="110">
                  <c:v>3.18385669125395E7</c:v>
                </c:pt>
                <c:pt idx="111">
                  <c:v>3.21280084299262E7</c:v>
                </c:pt>
                <c:pt idx="112">
                  <c:v>3.2417449947313E7</c:v>
                </c:pt>
                <c:pt idx="113">
                  <c:v>3.27068914646997E7</c:v>
                </c:pt>
                <c:pt idx="114">
                  <c:v>3.29963329820864E7</c:v>
                </c:pt>
                <c:pt idx="115">
                  <c:v>3.32857744994731E7</c:v>
                </c:pt>
                <c:pt idx="116">
                  <c:v>3.35752160168599E7</c:v>
                </c:pt>
                <c:pt idx="117">
                  <c:v>3.38646575342466E7</c:v>
                </c:pt>
                <c:pt idx="118">
                  <c:v>3.41540990516333E7</c:v>
                </c:pt>
                <c:pt idx="119">
                  <c:v>3.444354056902E7</c:v>
                </c:pt>
                <c:pt idx="120">
                  <c:v>3.47329820864067E7</c:v>
                </c:pt>
                <c:pt idx="121">
                  <c:v>3.42988198103267E7</c:v>
                </c:pt>
                <c:pt idx="122">
                  <c:v>3.38646575342466E7</c:v>
                </c:pt>
                <c:pt idx="123">
                  <c:v>3.34304952581665E7</c:v>
                </c:pt>
                <c:pt idx="124">
                  <c:v>3.29963329820864E7</c:v>
                </c:pt>
                <c:pt idx="125">
                  <c:v>3.25621707060063E7</c:v>
                </c:pt>
                <c:pt idx="126">
                  <c:v>3.21280084299262E7</c:v>
                </c:pt>
                <c:pt idx="127">
                  <c:v>3.16938461538462E7</c:v>
                </c:pt>
                <c:pt idx="128">
                  <c:v>3.12596838777661E7</c:v>
                </c:pt>
                <c:pt idx="129">
                  <c:v>3.0825521601686E7</c:v>
                </c:pt>
                <c:pt idx="130">
                  <c:v>3.03913593256059E7</c:v>
                </c:pt>
                <c:pt idx="131">
                  <c:v>2.99571970495258E7</c:v>
                </c:pt>
                <c:pt idx="132">
                  <c:v>2.95230347734457E7</c:v>
                </c:pt>
                <c:pt idx="133">
                  <c:v>2.90888724973656E7</c:v>
                </c:pt>
                <c:pt idx="134">
                  <c:v>2.86547102212856E7</c:v>
                </c:pt>
                <c:pt idx="135">
                  <c:v>2.82205479452055E7</c:v>
                </c:pt>
                <c:pt idx="136">
                  <c:v>2.77863856691254E7</c:v>
                </c:pt>
                <c:pt idx="137">
                  <c:v>2.73522233930453E7</c:v>
                </c:pt>
                <c:pt idx="138">
                  <c:v>2.69180611169652E7</c:v>
                </c:pt>
                <c:pt idx="139">
                  <c:v>2.64838988408851E7</c:v>
                </c:pt>
                <c:pt idx="140">
                  <c:v>2.60497365648051E7</c:v>
                </c:pt>
                <c:pt idx="141">
                  <c:v>2.5615574288725E7</c:v>
                </c:pt>
                <c:pt idx="142">
                  <c:v>2.51814120126449E7</c:v>
                </c:pt>
                <c:pt idx="143">
                  <c:v>2.47472497365648E7</c:v>
                </c:pt>
                <c:pt idx="144">
                  <c:v>2.43130874604847E7</c:v>
                </c:pt>
                <c:pt idx="145">
                  <c:v>2.38789251844046E7</c:v>
                </c:pt>
                <c:pt idx="146">
                  <c:v>2.34447629083245E7</c:v>
                </c:pt>
                <c:pt idx="147">
                  <c:v>2.30106006322445E7</c:v>
                </c:pt>
                <c:pt idx="148">
                  <c:v>2.25764383561644E7</c:v>
                </c:pt>
                <c:pt idx="149">
                  <c:v>2.21422760800843E7</c:v>
                </c:pt>
                <c:pt idx="150">
                  <c:v>2.17081138040042E7</c:v>
                </c:pt>
                <c:pt idx="151">
                  <c:v>2.12739515279241E7</c:v>
                </c:pt>
                <c:pt idx="152">
                  <c:v>2.0839789251844E7</c:v>
                </c:pt>
                <c:pt idx="153">
                  <c:v>2.0405626975764E7</c:v>
                </c:pt>
                <c:pt idx="154">
                  <c:v>1.99714646996839E7</c:v>
                </c:pt>
                <c:pt idx="155">
                  <c:v>1.95373024236038E7</c:v>
                </c:pt>
                <c:pt idx="156">
                  <c:v>1.91031401475237E7</c:v>
                </c:pt>
                <c:pt idx="157">
                  <c:v>1.86689778714436E7</c:v>
                </c:pt>
                <c:pt idx="158">
                  <c:v>1.82348155953635E7</c:v>
                </c:pt>
                <c:pt idx="159">
                  <c:v>1.78006533192835E7</c:v>
                </c:pt>
                <c:pt idx="160">
                  <c:v>1.73664910432034E7</c:v>
                </c:pt>
                <c:pt idx="161">
                  <c:v>1.69323287671233E7</c:v>
                </c:pt>
                <c:pt idx="162">
                  <c:v>1.64981664910432E7</c:v>
                </c:pt>
                <c:pt idx="163">
                  <c:v>1.60640042149631E7</c:v>
                </c:pt>
                <c:pt idx="164">
                  <c:v>1.5629841938883E7</c:v>
                </c:pt>
                <c:pt idx="165">
                  <c:v>1.51956796628029E7</c:v>
                </c:pt>
                <c:pt idx="166">
                  <c:v>1.47615173867229E7</c:v>
                </c:pt>
                <c:pt idx="167">
                  <c:v>1.43273551106428E7</c:v>
                </c:pt>
                <c:pt idx="168">
                  <c:v>1.38931928345627E7</c:v>
                </c:pt>
                <c:pt idx="169">
                  <c:v>1.34590305584826E7</c:v>
                </c:pt>
                <c:pt idx="170">
                  <c:v>1.30248682824025E7</c:v>
                </c:pt>
                <c:pt idx="171">
                  <c:v>1.25907060063224E7</c:v>
                </c:pt>
                <c:pt idx="172">
                  <c:v>1.21565437302424E7</c:v>
                </c:pt>
                <c:pt idx="173">
                  <c:v>1.17223814541623E7</c:v>
                </c:pt>
                <c:pt idx="174">
                  <c:v>1.12882191780822E7</c:v>
                </c:pt>
                <c:pt idx="175">
                  <c:v>1.08540569020021E7</c:v>
                </c:pt>
                <c:pt idx="176">
                  <c:v>1.0419894625922E7</c:v>
                </c:pt>
                <c:pt idx="177">
                  <c:v>9.98573234984194E6</c:v>
                </c:pt>
                <c:pt idx="178">
                  <c:v>9.55157007376185E6</c:v>
                </c:pt>
                <c:pt idx="179">
                  <c:v>9.11740779768176E6</c:v>
                </c:pt>
                <c:pt idx="180">
                  <c:v>8.68324552160169E6</c:v>
                </c:pt>
                <c:pt idx="181">
                  <c:v>8.2490832455216E6</c:v>
                </c:pt>
                <c:pt idx="182">
                  <c:v>7.81492096944152E6</c:v>
                </c:pt>
                <c:pt idx="183">
                  <c:v>7.38075869336143E6</c:v>
                </c:pt>
                <c:pt idx="184">
                  <c:v>6.94659641728134E6</c:v>
                </c:pt>
                <c:pt idx="185">
                  <c:v>6.51243414120126E6</c:v>
                </c:pt>
                <c:pt idx="186">
                  <c:v>6.07827186512118E6</c:v>
                </c:pt>
                <c:pt idx="187">
                  <c:v>5.6441095890411E6</c:v>
                </c:pt>
                <c:pt idx="188">
                  <c:v>5.20994731296101E6</c:v>
                </c:pt>
                <c:pt idx="189">
                  <c:v>4.77578503688092E6</c:v>
                </c:pt>
                <c:pt idx="190">
                  <c:v>4.34162276080084E6</c:v>
                </c:pt>
                <c:pt idx="191">
                  <c:v>3.90746048472075E6</c:v>
                </c:pt>
                <c:pt idx="192">
                  <c:v>3.47329820864067E6</c:v>
                </c:pt>
                <c:pt idx="193">
                  <c:v>3.03913593256059E6</c:v>
                </c:pt>
                <c:pt idx="194">
                  <c:v>2.6049736564805E6</c:v>
                </c:pt>
                <c:pt idx="195">
                  <c:v>2.17081138040042E6</c:v>
                </c:pt>
                <c:pt idx="196">
                  <c:v>1.73664910432033E6</c:v>
                </c:pt>
                <c:pt idx="197">
                  <c:v>1.30248682824024E6</c:v>
                </c:pt>
                <c:pt idx="198">
                  <c:v>868324.5521601664</c:v>
                </c:pt>
                <c:pt idx="199">
                  <c:v>434162.2760800778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09608"/>
        <c:axId val="2096013288"/>
      </c:lineChart>
      <c:catAx>
        <c:axId val="20960096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3288"/>
        <c:crosses val="autoZero"/>
        <c:auto val="1"/>
        <c:lblAlgn val="ctr"/>
        <c:lblOffset val="100"/>
        <c:noMultiLvlLbl val="0"/>
      </c:catAx>
      <c:valAx>
        <c:axId val="20960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0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Baja'!$M$31:$M$231</c:f>
              <c:numCache>
                <c:formatCode>General</c:formatCode>
                <c:ptCount val="201"/>
                <c:pt idx="0">
                  <c:v>5.49760607569721E6</c:v>
                </c:pt>
                <c:pt idx="1">
                  <c:v>6.90294639939321E6</c:v>
                </c:pt>
                <c:pt idx="2">
                  <c:v>8.29492266552861E6</c:v>
                </c:pt>
                <c:pt idx="3">
                  <c:v>9.67353487410343E6</c:v>
                </c:pt>
                <c:pt idx="4">
                  <c:v>1.10387830251177E7</c:v>
                </c:pt>
                <c:pt idx="5">
                  <c:v>1.23906671185713E7</c:v>
                </c:pt>
                <c:pt idx="6">
                  <c:v>1.37291871544643E7</c:v>
                </c:pt>
                <c:pt idx="7">
                  <c:v>1.50543431327968E7</c:v>
                </c:pt>
                <c:pt idx="8">
                  <c:v>1.63661350535687E7</c:v>
                </c:pt>
                <c:pt idx="9">
                  <c:v>1.76645629167799E7</c:v>
                </c:pt>
                <c:pt idx="10">
                  <c:v>1.89496267224306E7</c:v>
                </c:pt>
                <c:pt idx="11">
                  <c:v>2.02213264705207E7</c:v>
                </c:pt>
                <c:pt idx="12">
                  <c:v>2.14796621610502E7</c:v>
                </c:pt>
                <c:pt idx="13">
                  <c:v>2.27246337940191E7</c:v>
                </c:pt>
                <c:pt idx="14">
                  <c:v>2.39562413694275E7</c:v>
                </c:pt>
                <c:pt idx="15">
                  <c:v>2.51744848872752E7</c:v>
                </c:pt>
                <c:pt idx="16">
                  <c:v>2.63793643475623E7</c:v>
                </c:pt>
                <c:pt idx="17">
                  <c:v>2.75708797502889E7</c:v>
                </c:pt>
                <c:pt idx="18">
                  <c:v>2.87490310954549E7</c:v>
                </c:pt>
                <c:pt idx="19">
                  <c:v>2.99138183830602E7</c:v>
                </c:pt>
                <c:pt idx="20">
                  <c:v>3.1065241613105E7</c:v>
                </c:pt>
                <c:pt idx="21">
                  <c:v>3.22033007855892E7</c:v>
                </c:pt>
                <c:pt idx="22">
                  <c:v>3.33279959005128E7</c:v>
                </c:pt>
                <c:pt idx="23">
                  <c:v>3.44393269578758E7</c:v>
                </c:pt>
                <c:pt idx="24">
                  <c:v>3.55372939576783E7</c:v>
                </c:pt>
                <c:pt idx="25">
                  <c:v>3.66218968999201E7</c:v>
                </c:pt>
                <c:pt idx="26">
                  <c:v>3.76931357846013E7</c:v>
                </c:pt>
                <c:pt idx="27">
                  <c:v>3.8751010611722E7</c:v>
                </c:pt>
                <c:pt idx="28">
                  <c:v>3.9795521381282E7</c:v>
                </c:pt>
                <c:pt idx="29">
                  <c:v>4.08266680932815E7</c:v>
                </c:pt>
                <c:pt idx="30">
                  <c:v>4.18444507477204E7</c:v>
                </c:pt>
                <c:pt idx="31">
                  <c:v>4.28488693445987E7</c:v>
                </c:pt>
                <c:pt idx="32">
                  <c:v>4.38399238839164E7</c:v>
                </c:pt>
                <c:pt idx="33">
                  <c:v>4.48176143656735E7</c:v>
                </c:pt>
                <c:pt idx="34">
                  <c:v>4.578194078987E7</c:v>
                </c:pt>
                <c:pt idx="35">
                  <c:v>4.6732903156506E7</c:v>
                </c:pt>
                <c:pt idx="36">
                  <c:v>4.76705014655813E7</c:v>
                </c:pt>
                <c:pt idx="37">
                  <c:v>4.85947357170961E7</c:v>
                </c:pt>
                <c:pt idx="38">
                  <c:v>4.95056059110502E7</c:v>
                </c:pt>
                <c:pt idx="39">
                  <c:v>5.04031120474438E7</c:v>
                </c:pt>
                <c:pt idx="40">
                  <c:v>5.12872541262768E7</c:v>
                </c:pt>
                <c:pt idx="41">
                  <c:v>5.21580321475492E7</c:v>
                </c:pt>
                <c:pt idx="42">
                  <c:v>5.3015446111261E7</c:v>
                </c:pt>
                <c:pt idx="43">
                  <c:v>5.38594960174122E7</c:v>
                </c:pt>
                <c:pt idx="44">
                  <c:v>5.46901818660028E7</c:v>
                </c:pt>
                <c:pt idx="45">
                  <c:v>5.55075036570328E7</c:v>
                </c:pt>
                <c:pt idx="46">
                  <c:v>5.63114613905023E7</c:v>
                </c:pt>
                <c:pt idx="47">
                  <c:v>5.71020550664111E7</c:v>
                </c:pt>
                <c:pt idx="48">
                  <c:v>5.78792846847594E7</c:v>
                </c:pt>
                <c:pt idx="49">
                  <c:v>5.86431502455471E7</c:v>
                </c:pt>
                <c:pt idx="50">
                  <c:v>5.93936517487742E7</c:v>
                </c:pt>
                <c:pt idx="51">
                  <c:v>6.01307891944406E7</c:v>
                </c:pt>
                <c:pt idx="52">
                  <c:v>6.08545625825466E7</c:v>
                </c:pt>
                <c:pt idx="53">
                  <c:v>6.15649719130919E7</c:v>
                </c:pt>
                <c:pt idx="54">
                  <c:v>6.22620171860766E7</c:v>
                </c:pt>
                <c:pt idx="55">
                  <c:v>6.29456984015007E7</c:v>
                </c:pt>
                <c:pt idx="56">
                  <c:v>6.36160155593643E7</c:v>
                </c:pt>
                <c:pt idx="57">
                  <c:v>6.42729686596672E7</c:v>
                </c:pt>
                <c:pt idx="58">
                  <c:v>6.49165577024096E7</c:v>
                </c:pt>
                <c:pt idx="59">
                  <c:v>6.55467826875913E7</c:v>
                </c:pt>
                <c:pt idx="60">
                  <c:v>6.61636436152125E7</c:v>
                </c:pt>
                <c:pt idx="61">
                  <c:v>6.67671404852731E7</c:v>
                </c:pt>
                <c:pt idx="62">
                  <c:v>6.73572732977731E7</c:v>
                </c:pt>
                <c:pt idx="63">
                  <c:v>6.79340420527125E7</c:v>
                </c:pt>
                <c:pt idx="64">
                  <c:v>6.84974467500913E7</c:v>
                </c:pt>
                <c:pt idx="65">
                  <c:v>6.90474873899096E7</c:v>
                </c:pt>
                <c:pt idx="66">
                  <c:v>6.95841639721672E7</c:v>
                </c:pt>
                <c:pt idx="67">
                  <c:v>7.01074764968642E7</c:v>
                </c:pt>
                <c:pt idx="68">
                  <c:v>7.06174249640007E7</c:v>
                </c:pt>
                <c:pt idx="69">
                  <c:v>7.11140093735766E7</c:v>
                </c:pt>
                <c:pt idx="70">
                  <c:v>7.15972297255918E7</c:v>
                </c:pt>
                <c:pt idx="71">
                  <c:v>7.20670860200465E7</c:v>
                </c:pt>
                <c:pt idx="72">
                  <c:v>7.25235782569407E7</c:v>
                </c:pt>
                <c:pt idx="73">
                  <c:v>7.29667064362742E7</c:v>
                </c:pt>
                <c:pt idx="74">
                  <c:v>7.33964705580471E7</c:v>
                </c:pt>
                <c:pt idx="75">
                  <c:v>7.38128706222594E7</c:v>
                </c:pt>
                <c:pt idx="76">
                  <c:v>7.42159066289111E7</c:v>
                </c:pt>
                <c:pt idx="77">
                  <c:v>7.46055785780023E7</c:v>
                </c:pt>
                <c:pt idx="78">
                  <c:v>7.49818864695328E7</c:v>
                </c:pt>
                <c:pt idx="79">
                  <c:v>7.53448303035028E7</c:v>
                </c:pt>
                <c:pt idx="80">
                  <c:v>7.56944100799122E7</c:v>
                </c:pt>
                <c:pt idx="81">
                  <c:v>7.6030625798761E7</c:v>
                </c:pt>
                <c:pt idx="82">
                  <c:v>7.63534774600492E7</c:v>
                </c:pt>
                <c:pt idx="83">
                  <c:v>7.66629650637768E7</c:v>
                </c:pt>
                <c:pt idx="84">
                  <c:v>7.69590886099438E7</c:v>
                </c:pt>
                <c:pt idx="85">
                  <c:v>7.72418480985502E7</c:v>
                </c:pt>
                <c:pt idx="86">
                  <c:v>7.75112435295961E7</c:v>
                </c:pt>
                <c:pt idx="87">
                  <c:v>7.77672749030813E7</c:v>
                </c:pt>
                <c:pt idx="88">
                  <c:v>7.8009942219006E7</c:v>
                </c:pt>
                <c:pt idx="89">
                  <c:v>7.823924547737E7</c:v>
                </c:pt>
                <c:pt idx="90">
                  <c:v>7.84551846781735E7</c:v>
                </c:pt>
                <c:pt idx="91">
                  <c:v>7.86577598214164E7</c:v>
                </c:pt>
                <c:pt idx="92">
                  <c:v>7.88469709070987E7</c:v>
                </c:pt>
                <c:pt idx="93">
                  <c:v>7.90228179352204E7</c:v>
                </c:pt>
                <c:pt idx="94">
                  <c:v>7.91853009057815E7</c:v>
                </c:pt>
                <c:pt idx="95">
                  <c:v>7.93344198187821E7</c:v>
                </c:pt>
                <c:pt idx="96">
                  <c:v>7.9470174674222E7</c:v>
                </c:pt>
                <c:pt idx="97">
                  <c:v>7.95925654721013E7</c:v>
                </c:pt>
                <c:pt idx="98">
                  <c:v>7.97015922124201E7</c:v>
                </c:pt>
                <c:pt idx="99">
                  <c:v>7.97972548951783E7</c:v>
                </c:pt>
                <c:pt idx="100">
                  <c:v>7.98795535203758E7</c:v>
                </c:pt>
                <c:pt idx="101">
                  <c:v>7.99484880880128E7</c:v>
                </c:pt>
                <c:pt idx="102">
                  <c:v>8.00040585980892E7</c:v>
                </c:pt>
                <c:pt idx="103">
                  <c:v>8.0046265050605E7</c:v>
                </c:pt>
                <c:pt idx="104">
                  <c:v>8.00751074455602E7</c:v>
                </c:pt>
                <c:pt idx="105">
                  <c:v>8.00905857829549E7</c:v>
                </c:pt>
                <c:pt idx="106">
                  <c:v>8.00927000627889E7</c:v>
                </c:pt>
                <c:pt idx="107">
                  <c:v>8.00814502850623E7</c:v>
                </c:pt>
                <c:pt idx="108">
                  <c:v>8.00568364497752E7</c:v>
                </c:pt>
                <c:pt idx="109">
                  <c:v>8.00188585569275E7</c:v>
                </c:pt>
                <c:pt idx="110">
                  <c:v>7.99675166065191E7</c:v>
                </c:pt>
                <c:pt idx="111">
                  <c:v>7.99028105985502E7</c:v>
                </c:pt>
                <c:pt idx="112">
                  <c:v>7.98247405330207E7</c:v>
                </c:pt>
                <c:pt idx="113">
                  <c:v>7.97333064099306E7</c:v>
                </c:pt>
                <c:pt idx="114">
                  <c:v>7.96285082292799E7</c:v>
                </c:pt>
                <c:pt idx="115">
                  <c:v>7.95103459910687E7</c:v>
                </c:pt>
                <c:pt idx="116">
                  <c:v>7.93788196952968E7</c:v>
                </c:pt>
                <c:pt idx="117">
                  <c:v>7.92339293419644E7</c:v>
                </c:pt>
                <c:pt idx="118">
                  <c:v>7.90756749310713E7</c:v>
                </c:pt>
                <c:pt idx="119">
                  <c:v>7.89040564626177E7</c:v>
                </c:pt>
                <c:pt idx="120">
                  <c:v>7.87190739366035E7</c:v>
                </c:pt>
                <c:pt idx="121">
                  <c:v>7.77971235595618E7</c:v>
                </c:pt>
                <c:pt idx="122">
                  <c:v>7.68618091249596E7</c:v>
                </c:pt>
                <c:pt idx="123">
                  <c:v>7.59131306327968E7</c:v>
                </c:pt>
                <c:pt idx="124">
                  <c:v>7.49510880830734E7</c:v>
                </c:pt>
                <c:pt idx="125">
                  <c:v>7.39756814757895E7</c:v>
                </c:pt>
                <c:pt idx="126">
                  <c:v>7.29869108109449E7</c:v>
                </c:pt>
                <c:pt idx="127">
                  <c:v>7.19847760885397E7</c:v>
                </c:pt>
                <c:pt idx="128">
                  <c:v>7.0969277308574E7</c:v>
                </c:pt>
                <c:pt idx="129">
                  <c:v>6.99404144710476E7</c:v>
                </c:pt>
                <c:pt idx="130">
                  <c:v>6.88981875759607E7</c:v>
                </c:pt>
                <c:pt idx="131">
                  <c:v>6.78425966233131E7</c:v>
                </c:pt>
                <c:pt idx="132">
                  <c:v>6.67736416131051E7</c:v>
                </c:pt>
                <c:pt idx="133">
                  <c:v>6.56913225453363E7</c:v>
                </c:pt>
                <c:pt idx="134">
                  <c:v>6.4595639420007E7</c:v>
                </c:pt>
                <c:pt idx="135">
                  <c:v>6.34865922371171E7</c:v>
                </c:pt>
                <c:pt idx="136">
                  <c:v>6.23641809966667E7</c:v>
                </c:pt>
                <c:pt idx="137">
                  <c:v>6.12284056986556E7</c:v>
                </c:pt>
                <c:pt idx="138">
                  <c:v>6.0079266343084E7</c:v>
                </c:pt>
                <c:pt idx="139">
                  <c:v>5.89167629299518E7</c:v>
                </c:pt>
                <c:pt idx="140">
                  <c:v>5.77408954592589E7</c:v>
                </c:pt>
                <c:pt idx="141">
                  <c:v>5.65516639310055E7</c:v>
                </c:pt>
                <c:pt idx="142">
                  <c:v>5.53490683451914E7</c:v>
                </c:pt>
                <c:pt idx="143">
                  <c:v>5.41331087018169E7</c:v>
                </c:pt>
                <c:pt idx="144">
                  <c:v>5.29037850008817E7</c:v>
                </c:pt>
                <c:pt idx="145">
                  <c:v>5.16610972423859E7</c:v>
                </c:pt>
                <c:pt idx="146">
                  <c:v>5.04050454263295E7</c:v>
                </c:pt>
                <c:pt idx="147">
                  <c:v>4.91356295527125E7</c:v>
                </c:pt>
                <c:pt idx="148">
                  <c:v>4.7852849621535E7</c:v>
                </c:pt>
                <c:pt idx="149">
                  <c:v>4.65567056327968E7</c:v>
                </c:pt>
                <c:pt idx="150">
                  <c:v>4.52471975864981E7</c:v>
                </c:pt>
                <c:pt idx="151">
                  <c:v>4.39243254826388E7</c:v>
                </c:pt>
                <c:pt idx="152">
                  <c:v>4.25880893212188E7</c:v>
                </c:pt>
                <c:pt idx="153">
                  <c:v>4.12384891022383E7</c:v>
                </c:pt>
                <c:pt idx="154">
                  <c:v>3.98755248256973E7</c:v>
                </c:pt>
                <c:pt idx="155">
                  <c:v>3.84991964915956E7</c:v>
                </c:pt>
                <c:pt idx="156">
                  <c:v>3.71095040999332E7</c:v>
                </c:pt>
                <c:pt idx="157">
                  <c:v>3.57064476507104E7</c:v>
                </c:pt>
                <c:pt idx="158">
                  <c:v>3.42900271439269E7</c:v>
                </c:pt>
                <c:pt idx="159">
                  <c:v>3.28602425795829E7</c:v>
                </c:pt>
                <c:pt idx="160">
                  <c:v>3.14170939576783E7</c:v>
                </c:pt>
                <c:pt idx="161">
                  <c:v>2.9960581278213E7</c:v>
                </c:pt>
                <c:pt idx="162">
                  <c:v>2.84907045411872E7</c:v>
                </c:pt>
                <c:pt idx="163">
                  <c:v>2.70074637466008E7</c:v>
                </c:pt>
                <c:pt idx="164">
                  <c:v>2.55108588944539E7</c:v>
                </c:pt>
                <c:pt idx="165">
                  <c:v>2.40008899847462E7</c:v>
                </c:pt>
                <c:pt idx="166">
                  <c:v>2.24775570174781E7</c:v>
                </c:pt>
                <c:pt idx="167">
                  <c:v>2.09408599926493E7</c:v>
                </c:pt>
                <c:pt idx="168">
                  <c:v>1.93907989102599E7</c:v>
                </c:pt>
                <c:pt idx="169">
                  <c:v>1.782737377031E7</c:v>
                </c:pt>
                <c:pt idx="170">
                  <c:v>1.62505845727995E7</c:v>
                </c:pt>
                <c:pt idx="171">
                  <c:v>1.46604313177283E7</c:v>
                </c:pt>
                <c:pt idx="172">
                  <c:v>1.30569140050966E7</c:v>
                </c:pt>
                <c:pt idx="173">
                  <c:v>1.14400326349043E7</c:v>
                </c:pt>
                <c:pt idx="174">
                  <c:v>9.80978720715141E6</c:v>
                </c:pt>
                <c:pt idx="175">
                  <c:v>8.16617772183795E6</c:v>
                </c:pt>
                <c:pt idx="176">
                  <c:v>6.50920417896383E6</c:v>
                </c:pt>
                <c:pt idx="177">
                  <c:v>6.15634557286527E6</c:v>
                </c:pt>
                <c:pt idx="178">
                  <c:v>7.84004723086052E6</c:v>
                </c:pt>
                <c:pt idx="179">
                  <c:v>9.53711294641636E6</c:v>
                </c:pt>
                <c:pt idx="180">
                  <c:v>1.12475427195327E7</c:v>
                </c:pt>
                <c:pt idx="181">
                  <c:v>1.29713365502098E7</c:v>
                </c:pt>
                <c:pt idx="182">
                  <c:v>1.47084944384475E7</c:v>
                </c:pt>
                <c:pt idx="183">
                  <c:v>1.64590163842457E7</c:v>
                </c:pt>
                <c:pt idx="184">
                  <c:v>1.82229023876044E7</c:v>
                </c:pt>
                <c:pt idx="185">
                  <c:v>2.00001524485238E7</c:v>
                </c:pt>
                <c:pt idx="186">
                  <c:v>2.17907665670038E7</c:v>
                </c:pt>
                <c:pt idx="187">
                  <c:v>2.35947447430444E7</c:v>
                </c:pt>
                <c:pt idx="188">
                  <c:v>2.54120869766456E7</c:v>
                </c:pt>
                <c:pt idx="189">
                  <c:v>2.72427932678072E7</c:v>
                </c:pt>
                <c:pt idx="190">
                  <c:v>2.90868636165296E7</c:v>
                </c:pt>
                <c:pt idx="191">
                  <c:v>3.09442980228126E7</c:v>
                </c:pt>
                <c:pt idx="192">
                  <c:v>3.28150964866561E7</c:v>
                </c:pt>
                <c:pt idx="193">
                  <c:v>3.46992590080602E7</c:v>
                </c:pt>
                <c:pt idx="194">
                  <c:v>3.65967855870249E7</c:v>
                </c:pt>
                <c:pt idx="195">
                  <c:v>3.85076762235501E7</c:v>
                </c:pt>
                <c:pt idx="196">
                  <c:v>4.0431930917636E7</c:v>
                </c:pt>
                <c:pt idx="197">
                  <c:v>4.23695496692825E7</c:v>
                </c:pt>
                <c:pt idx="198">
                  <c:v>4.43205324784896E7</c:v>
                </c:pt>
                <c:pt idx="199">
                  <c:v>4.62848793452572E7</c:v>
                </c:pt>
                <c:pt idx="200">
                  <c:v>4.27649841938883E7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Baja'!$Z$31:$Z$231</c:f>
              <c:numCache>
                <c:formatCode>General</c:formatCode>
                <c:ptCount val="201"/>
                <c:pt idx="0">
                  <c:v>781673.3067729083</c:v>
                </c:pt>
                <c:pt idx="1">
                  <c:v>1.07111482415963E6</c:v>
                </c:pt>
                <c:pt idx="2">
                  <c:v>1.36055634154635E6</c:v>
                </c:pt>
                <c:pt idx="3">
                  <c:v>1.64999785893308E6</c:v>
                </c:pt>
                <c:pt idx="4">
                  <c:v>1.9394393763198E6</c:v>
                </c:pt>
                <c:pt idx="5">
                  <c:v>2.22888089370652E6</c:v>
                </c:pt>
                <c:pt idx="6">
                  <c:v>2.51832241109325E6</c:v>
                </c:pt>
                <c:pt idx="7">
                  <c:v>2.80776392847997E6</c:v>
                </c:pt>
                <c:pt idx="8">
                  <c:v>3.09720544586669E6</c:v>
                </c:pt>
                <c:pt idx="9">
                  <c:v>3.38664696325341E6</c:v>
                </c:pt>
                <c:pt idx="10">
                  <c:v>3.67608848064014E6</c:v>
                </c:pt>
                <c:pt idx="11">
                  <c:v>3.96552999802686E6</c:v>
                </c:pt>
                <c:pt idx="12">
                  <c:v>4.25497151541358E6</c:v>
                </c:pt>
                <c:pt idx="13">
                  <c:v>4.54441303280031E6</c:v>
                </c:pt>
                <c:pt idx="14">
                  <c:v>4.83385455018703E6</c:v>
                </c:pt>
                <c:pt idx="15">
                  <c:v>5.12329606757375E6</c:v>
                </c:pt>
                <c:pt idx="16">
                  <c:v>5.41273758496047E6</c:v>
                </c:pt>
                <c:pt idx="17">
                  <c:v>5.7021791023472E6</c:v>
                </c:pt>
                <c:pt idx="18">
                  <c:v>5.99162061973392E6</c:v>
                </c:pt>
                <c:pt idx="19">
                  <c:v>6.28106213712064E6</c:v>
                </c:pt>
                <c:pt idx="20">
                  <c:v>6.57050365450737E6</c:v>
                </c:pt>
                <c:pt idx="21">
                  <c:v>6.85994517189409E6</c:v>
                </c:pt>
                <c:pt idx="22">
                  <c:v>7.14938668928081E6</c:v>
                </c:pt>
                <c:pt idx="23">
                  <c:v>7.43882820666753E6</c:v>
                </c:pt>
                <c:pt idx="24">
                  <c:v>7.72826972405426E6</c:v>
                </c:pt>
                <c:pt idx="25">
                  <c:v>8.01771124144098E6</c:v>
                </c:pt>
                <c:pt idx="26">
                  <c:v>8.3071527588277E6</c:v>
                </c:pt>
                <c:pt idx="27">
                  <c:v>8.59659427621443E6</c:v>
                </c:pt>
                <c:pt idx="28">
                  <c:v>8.88603579360115E6</c:v>
                </c:pt>
                <c:pt idx="29">
                  <c:v>9.17547731098787E6</c:v>
                </c:pt>
                <c:pt idx="30">
                  <c:v>9.46491882837459E6</c:v>
                </c:pt>
                <c:pt idx="31">
                  <c:v>9.75436034576132E6</c:v>
                </c:pt>
                <c:pt idx="32">
                  <c:v>1.0043801863148E7</c:v>
                </c:pt>
                <c:pt idx="33">
                  <c:v>1.03332433805348E7</c:v>
                </c:pt>
                <c:pt idx="34">
                  <c:v>1.06226848979215E7</c:v>
                </c:pt>
                <c:pt idx="35">
                  <c:v>1.09121264153082E7</c:v>
                </c:pt>
                <c:pt idx="36">
                  <c:v>1.12015679326949E7</c:v>
                </c:pt>
                <c:pt idx="37">
                  <c:v>1.14910094500817E7</c:v>
                </c:pt>
                <c:pt idx="38">
                  <c:v>1.17804509674684E7</c:v>
                </c:pt>
                <c:pt idx="39">
                  <c:v>1.20698924848551E7</c:v>
                </c:pt>
                <c:pt idx="40">
                  <c:v>1.23593340022418E7</c:v>
                </c:pt>
                <c:pt idx="41">
                  <c:v>1.26487755196285E7</c:v>
                </c:pt>
                <c:pt idx="42">
                  <c:v>1.29382170370153E7</c:v>
                </c:pt>
                <c:pt idx="43">
                  <c:v>1.3227658554402E7</c:v>
                </c:pt>
                <c:pt idx="44">
                  <c:v>1.35171000717887E7</c:v>
                </c:pt>
                <c:pt idx="45">
                  <c:v>1.38065415891754E7</c:v>
                </c:pt>
                <c:pt idx="46">
                  <c:v>1.40959831065622E7</c:v>
                </c:pt>
                <c:pt idx="47">
                  <c:v>1.43854246239489E7</c:v>
                </c:pt>
                <c:pt idx="48">
                  <c:v>1.46748661413356E7</c:v>
                </c:pt>
                <c:pt idx="49">
                  <c:v>1.49643076587223E7</c:v>
                </c:pt>
                <c:pt idx="50">
                  <c:v>1.52537491761091E7</c:v>
                </c:pt>
                <c:pt idx="51">
                  <c:v>1.55431906934958E7</c:v>
                </c:pt>
                <c:pt idx="52">
                  <c:v>1.58326322108825E7</c:v>
                </c:pt>
                <c:pt idx="53">
                  <c:v>1.61220737282692E7</c:v>
                </c:pt>
                <c:pt idx="54">
                  <c:v>1.64115152456559E7</c:v>
                </c:pt>
                <c:pt idx="55">
                  <c:v>1.67009567630427E7</c:v>
                </c:pt>
                <c:pt idx="56">
                  <c:v>1.69903982804294E7</c:v>
                </c:pt>
                <c:pt idx="57">
                  <c:v>1.72798397978161E7</c:v>
                </c:pt>
                <c:pt idx="58">
                  <c:v>1.75692813152028E7</c:v>
                </c:pt>
                <c:pt idx="59">
                  <c:v>1.78587228325896E7</c:v>
                </c:pt>
                <c:pt idx="60">
                  <c:v>1.81481643499763E7</c:v>
                </c:pt>
                <c:pt idx="61">
                  <c:v>1.8437605867363E7</c:v>
                </c:pt>
                <c:pt idx="62">
                  <c:v>1.87270473847497E7</c:v>
                </c:pt>
                <c:pt idx="63">
                  <c:v>1.90164889021364E7</c:v>
                </c:pt>
                <c:pt idx="64">
                  <c:v>1.93059304195232E7</c:v>
                </c:pt>
                <c:pt idx="65">
                  <c:v>1.95953719369099E7</c:v>
                </c:pt>
                <c:pt idx="66">
                  <c:v>1.98848134542966E7</c:v>
                </c:pt>
                <c:pt idx="67">
                  <c:v>2.01742549716833E7</c:v>
                </c:pt>
                <c:pt idx="68">
                  <c:v>2.04636964890701E7</c:v>
                </c:pt>
                <c:pt idx="69">
                  <c:v>2.07531380064568E7</c:v>
                </c:pt>
                <c:pt idx="70">
                  <c:v>2.10425795238435E7</c:v>
                </c:pt>
                <c:pt idx="71">
                  <c:v>2.13320210412302E7</c:v>
                </c:pt>
                <c:pt idx="72">
                  <c:v>2.1621462558617E7</c:v>
                </c:pt>
                <c:pt idx="73">
                  <c:v>2.19109040760037E7</c:v>
                </c:pt>
                <c:pt idx="74">
                  <c:v>2.22003455933904E7</c:v>
                </c:pt>
                <c:pt idx="75">
                  <c:v>2.24897871107771E7</c:v>
                </c:pt>
                <c:pt idx="76">
                  <c:v>2.27792286281638E7</c:v>
                </c:pt>
                <c:pt idx="77">
                  <c:v>2.30686701455506E7</c:v>
                </c:pt>
                <c:pt idx="78">
                  <c:v>2.33581116629373E7</c:v>
                </c:pt>
                <c:pt idx="79">
                  <c:v>2.3647553180324E7</c:v>
                </c:pt>
                <c:pt idx="80">
                  <c:v>2.39369946977107E7</c:v>
                </c:pt>
                <c:pt idx="81">
                  <c:v>2.42264362150975E7</c:v>
                </c:pt>
                <c:pt idx="82">
                  <c:v>2.45158777324842E7</c:v>
                </c:pt>
                <c:pt idx="83">
                  <c:v>2.4805319249871E7</c:v>
                </c:pt>
                <c:pt idx="84">
                  <c:v>2.50947607672576E7</c:v>
                </c:pt>
                <c:pt idx="85">
                  <c:v>2.53842022846444E7</c:v>
                </c:pt>
                <c:pt idx="86">
                  <c:v>2.56736438020311E7</c:v>
                </c:pt>
                <c:pt idx="87">
                  <c:v>2.59630853194178E7</c:v>
                </c:pt>
                <c:pt idx="88">
                  <c:v>2.62525268368045E7</c:v>
                </c:pt>
                <c:pt idx="89">
                  <c:v>2.65419683541912E7</c:v>
                </c:pt>
                <c:pt idx="90">
                  <c:v>2.6831409871578E7</c:v>
                </c:pt>
                <c:pt idx="91">
                  <c:v>2.71208513889647E7</c:v>
                </c:pt>
                <c:pt idx="92">
                  <c:v>2.74102929063514E7</c:v>
                </c:pt>
                <c:pt idx="93">
                  <c:v>2.76997344237381E7</c:v>
                </c:pt>
                <c:pt idx="94">
                  <c:v>2.79891759411249E7</c:v>
                </c:pt>
                <c:pt idx="95">
                  <c:v>2.82786174585116E7</c:v>
                </c:pt>
                <c:pt idx="96">
                  <c:v>2.85680589758983E7</c:v>
                </c:pt>
                <c:pt idx="97">
                  <c:v>2.8857500493285E7</c:v>
                </c:pt>
                <c:pt idx="98">
                  <c:v>2.91469420106717E7</c:v>
                </c:pt>
                <c:pt idx="99">
                  <c:v>2.94363835280585E7</c:v>
                </c:pt>
                <c:pt idx="100">
                  <c:v>2.97258250454452E7</c:v>
                </c:pt>
                <c:pt idx="101">
                  <c:v>3.00152665628319E7</c:v>
                </c:pt>
                <c:pt idx="102">
                  <c:v>3.03047080802186E7</c:v>
                </c:pt>
                <c:pt idx="103">
                  <c:v>3.05941495976054E7</c:v>
                </c:pt>
                <c:pt idx="104">
                  <c:v>3.08835911149921E7</c:v>
                </c:pt>
                <c:pt idx="105">
                  <c:v>3.11730326323788E7</c:v>
                </c:pt>
                <c:pt idx="106">
                  <c:v>3.14624741497655E7</c:v>
                </c:pt>
                <c:pt idx="107">
                  <c:v>3.17519156671523E7</c:v>
                </c:pt>
                <c:pt idx="108">
                  <c:v>3.2041357184539E7</c:v>
                </c:pt>
                <c:pt idx="109">
                  <c:v>3.23307987019257E7</c:v>
                </c:pt>
                <c:pt idx="110">
                  <c:v>3.26202402193124E7</c:v>
                </c:pt>
                <c:pt idx="111">
                  <c:v>3.29096817366991E7</c:v>
                </c:pt>
                <c:pt idx="112">
                  <c:v>3.31991232540859E7</c:v>
                </c:pt>
                <c:pt idx="113">
                  <c:v>3.34885647714726E7</c:v>
                </c:pt>
                <c:pt idx="114">
                  <c:v>3.37780062888593E7</c:v>
                </c:pt>
                <c:pt idx="115">
                  <c:v>3.4067447806246E7</c:v>
                </c:pt>
                <c:pt idx="116">
                  <c:v>3.43568893236328E7</c:v>
                </c:pt>
                <c:pt idx="117">
                  <c:v>3.46463308410195E7</c:v>
                </c:pt>
                <c:pt idx="118">
                  <c:v>3.49357723584062E7</c:v>
                </c:pt>
                <c:pt idx="119">
                  <c:v>3.52252138757929E7</c:v>
                </c:pt>
                <c:pt idx="120">
                  <c:v>3.55146553931797E7</c:v>
                </c:pt>
                <c:pt idx="121">
                  <c:v>3.50804931170996E7</c:v>
                </c:pt>
                <c:pt idx="122">
                  <c:v>3.46463308410195E7</c:v>
                </c:pt>
                <c:pt idx="123">
                  <c:v>3.42121685649394E7</c:v>
                </c:pt>
                <c:pt idx="124">
                  <c:v>3.37780062888593E7</c:v>
                </c:pt>
                <c:pt idx="125">
                  <c:v>3.33438440127792E7</c:v>
                </c:pt>
                <c:pt idx="126">
                  <c:v>3.29096817366991E7</c:v>
                </c:pt>
                <c:pt idx="127">
                  <c:v>3.24755194606191E7</c:v>
                </c:pt>
                <c:pt idx="128">
                  <c:v>3.2041357184539E7</c:v>
                </c:pt>
                <c:pt idx="129">
                  <c:v>3.16071949084589E7</c:v>
                </c:pt>
                <c:pt idx="130">
                  <c:v>3.11730326323788E7</c:v>
                </c:pt>
                <c:pt idx="131">
                  <c:v>3.07388703562987E7</c:v>
                </c:pt>
                <c:pt idx="132">
                  <c:v>3.03047080802186E7</c:v>
                </c:pt>
                <c:pt idx="133">
                  <c:v>2.98705458041386E7</c:v>
                </c:pt>
                <c:pt idx="134">
                  <c:v>2.94363835280585E7</c:v>
                </c:pt>
                <c:pt idx="135">
                  <c:v>2.90022212519784E7</c:v>
                </c:pt>
                <c:pt idx="136">
                  <c:v>2.85680589758983E7</c:v>
                </c:pt>
                <c:pt idx="137">
                  <c:v>2.81338966998182E7</c:v>
                </c:pt>
                <c:pt idx="138">
                  <c:v>2.76997344237381E7</c:v>
                </c:pt>
                <c:pt idx="139">
                  <c:v>2.7265572147658E7</c:v>
                </c:pt>
                <c:pt idx="140">
                  <c:v>2.6831409871578E7</c:v>
                </c:pt>
                <c:pt idx="141">
                  <c:v>2.63972475954979E7</c:v>
                </c:pt>
                <c:pt idx="142">
                  <c:v>2.59630853194178E7</c:v>
                </c:pt>
                <c:pt idx="143">
                  <c:v>2.55289230433377E7</c:v>
                </c:pt>
                <c:pt idx="144">
                  <c:v>2.50947607672576E7</c:v>
                </c:pt>
                <c:pt idx="145">
                  <c:v>2.46605984911775E7</c:v>
                </c:pt>
                <c:pt idx="146">
                  <c:v>2.42264362150975E7</c:v>
                </c:pt>
                <c:pt idx="147">
                  <c:v>2.37922739390174E7</c:v>
                </c:pt>
                <c:pt idx="148">
                  <c:v>2.33581116629373E7</c:v>
                </c:pt>
                <c:pt idx="149">
                  <c:v>2.29239493868572E7</c:v>
                </c:pt>
                <c:pt idx="150">
                  <c:v>2.24897871107771E7</c:v>
                </c:pt>
                <c:pt idx="151">
                  <c:v>2.2055624834697E7</c:v>
                </c:pt>
                <c:pt idx="152">
                  <c:v>2.1621462558617E7</c:v>
                </c:pt>
                <c:pt idx="153">
                  <c:v>2.11873002825369E7</c:v>
                </c:pt>
                <c:pt idx="154">
                  <c:v>2.07531380064568E7</c:v>
                </c:pt>
                <c:pt idx="155">
                  <c:v>2.03189757303767E7</c:v>
                </c:pt>
                <c:pt idx="156">
                  <c:v>1.98848134542966E7</c:v>
                </c:pt>
                <c:pt idx="157">
                  <c:v>1.94506511782165E7</c:v>
                </c:pt>
                <c:pt idx="158">
                  <c:v>1.90164889021364E7</c:v>
                </c:pt>
                <c:pt idx="159">
                  <c:v>1.85823266260564E7</c:v>
                </c:pt>
                <c:pt idx="160">
                  <c:v>1.81481643499763E7</c:v>
                </c:pt>
                <c:pt idx="161">
                  <c:v>1.77140020738962E7</c:v>
                </c:pt>
                <c:pt idx="162">
                  <c:v>1.72798397978161E7</c:v>
                </c:pt>
                <c:pt idx="163">
                  <c:v>1.6845677521736E7</c:v>
                </c:pt>
                <c:pt idx="164">
                  <c:v>1.64115152456559E7</c:v>
                </c:pt>
                <c:pt idx="165">
                  <c:v>1.59773529695759E7</c:v>
                </c:pt>
                <c:pt idx="166">
                  <c:v>1.55431906934958E7</c:v>
                </c:pt>
                <c:pt idx="167">
                  <c:v>1.51090284174157E7</c:v>
                </c:pt>
                <c:pt idx="168">
                  <c:v>1.46748661413356E7</c:v>
                </c:pt>
                <c:pt idx="169">
                  <c:v>1.42407038652555E7</c:v>
                </c:pt>
                <c:pt idx="170">
                  <c:v>1.38065415891754E7</c:v>
                </c:pt>
                <c:pt idx="171">
                  <c:v>1.33723793130954E7</c:v>
                </c:pt>
                <c:pt idx="172">
                  <c:v>1.29382170370153E7</c:v>
                </c:pt>
                <c:pt idx="173">
                  <c:v>1.25040547609352E7</c:v>
                </c:pt>
                <c:pt idx="174">
                  <c:v>1.20698924848551E7</c:v>
                </c:pt>
                <c:pt idx="175">
                  <c:v>1.1635730208775E7</c:v>
                </c:pt>
                <c:pt idx="176">
                  <c:v>1.12015679326949E7</c:v>
                </c:pt>
                <c:pt idx="177">
                  <c:v>1.07674056566149E7</c:v>
                </c:pt>
                <c:pt idx="178">
                  <c:v>1.03332433805348E7</c:v>
                </c:pt>
                <c:pt idx="179">
                  <c:v>9.89908110445467E6</c:v>
                </c:pt>
                <c:pt idx="180">
                  <c:v>9.46491882837459E6</c:v>
                </c:pt>
                <c:pt idx="181">
                  <c:v>9.03075655229451E6</c:v>
                </c:pt>
                <c:pt idx="182">
                  <c:v>8.59659427621443E6</c:v>
                </c:pt>
                <c:pt idx="183">
                  <c:v>8.16243200013434E6</c:v>
                </c:pt>
                <c:pt idx="184">
                  <c:v>7.72826972405425E6</c:v>
                </c:pt>
                <c:pt idx="185">
                  <c:v>7.29410744797417E6</c:v>
                </c:pt>
                <c:pt idx="186">
                  <c:v>6.85994517189408E6</c:v>
                </c:pt>
                <c:pt idx="187">
                  <c:v>6.42578289581401E6</c:v>
                </c:pt>
                <c:pt idx="188">
                  <c:v>5.99162061973392E6</c:v>
                </c:pt>
                <c:pt idx="189">
                  <c:v>5.55745834365383E6</c:v>
                </c:pt>
                <c:pt idx="190">
                  <c:v>5.12329606757375E6</c:v>
                </c:pt>
                <c:pt idx="191">
                  <c:v>4.68913379149366E6</c:v>
                </c:pt>
                <c:pt idx="192">
                  <c:v>4.25497151541357E6</c:v>
                </c:pt>
                <c:pt idx="193">
                  <c:v>3.8208092393335E6</c:v>
                </c:pt>
                <c:pt idx="194">
                  <c:v>3.38664696325341E6</c:v>
                </c:pt>
                <c:pt idx="195">
                  <c:v>2.95248468717333E6</c:v>
                </c:pt>
                <c:pt idx="196">
                  <c:v>2.51832241109324E6</c:v>
                </c:pt>
                <c:pt idx="197">
                  <c:v>2.08416013501315E6</c:v>
                </c:pt>
                <c:pt idx="198">
                  <c:v>1.64999785893307E6</c:v>
                </c:pt>
                <c:pt idx="199">
                  <c:v>1.21583558285299E6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51208"/>
        <c:axId val="2096054888"/>
      </c:lineChart>
      <c:catAx>
        <c:axId val="20960512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54888"/>
        <c:crosses val="autoZero"/>
        <c:auto val="1"/>
        <c:lblAlgn val="ctr"/>
        <c:lblOffset val="100"/>
        <c:noMultiLvlLbl val="0"/>
      </c:catAx>
      <c:valAx>
        <c:axId val="2096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5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Penyangga'!$F$34:$F$234</c:f>
              <c:numCache>
                <c:formatCode>0.000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1569.6</c:v>
                </c:pt>
                <c:pt idx="87">
                  <c:v>1569.6</c:v>
                </c:pt>
                <c:pt idx="88">
                  <c:v>1569.6</c:v>
                </c:pt>
                <c:pt idx="89">
                  <c:v>1569.6</c:v>
                </c:pt>
                <c:pt idx="90">
                  <c:v>1569.6</c:v>
                </c:pt>
                <c:pt idx="91">
                  <c:v>1569.6</c:v>
                </c:pt>
                <c:pt idx="92">
                  <c:v>1569.6</c:v>
                </c:pt>
                <c:pt idx="93">
                  <c:v>1569.6</c:v>
                </c:pt>
                <c:pt idx="94">
                  <c:v>1569.6</c:v>
                </c:pt>
                <c:pt idx="95">
                  <c:v>1569.6</c:v>
                </c:pt>
                <c:pt idx="96">
                  <c:v>1569.6</c:v>
                </c:pt>
                <c:pt idx="97">
                  <c:v>1569.6</c:v>
                </c:pt>
                <c:pt idx="98">
                  <c:v>1569.6</c:v>
                </c:pt>
                <c:pt idx="99">
                  <c:v>1569.6</c:v>
                </c:pt>
                <c:pt idx="100">
                  <c:v>1569.6</c:v>
                </c:pt>
                <c:pt idx="101">
                  <c:v>1569.6</c:v>
                </c:pt>
                <c:pt idx="102">
                  <c:v>1569.6</c:v>
                </c:pt>
                <c:pt idx="103">
                  <c:v>1569.6</c:v>
                </c:pt>
                <c:pt idx="104">
                  <c:v>1569.6</c:v>
                </c:pt>
                <c:pt idx="105">
                  <c:v>1569.6</c:v>
                </c:pt>
                <c:pt idx="106">
                  <c:v>1569.6</c:v>
                </c:pt>
                <c:pt idx="107">
                  <c:v>1569.6</c:v>
                </c:pt>
                <c:pt idx="108">
                  <c:v>1569.6</c:v>
                </c:pt>
                <c:pt idx="109">
                  <c:v>1569.6</c:v>
                </c:pt>
                <c:pt idx="110">
                  <c:v>1569.6</c:v>
                </c:pt>
                <c:pt idx="111">
                  <c:v>1569.6</c:v>
                </c:pt>
                <c:pt idx="112">
                  <c:v>1569.6</c:v>
                </c:pt>
                <c:pt idx="113">
                  <c:v>1569.6</c:v>
                </c:pt>
                <c:pt idx="114">
                  <c:v>1569.6</c:v>
                </c:pt>
                <c:pt idx="115">
                  <c:v>1569.6</c:v>
                </c:pt>
                <c:pt idx="116">
                  <c:v>1569.6</c:v>
                </c:pt>
                <c:pt idx="117">
                  <c:v>1569.6</c:v>
                </c:pt>
                <c:pt idx="118">
                  <c:v>1569.6</c:v>
                </c:pt>
                <c:pt idx="119">
                  <c:v>1569.6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-2354.4</c:v>
                </c:pt>
                <c:pt idx="144">
                  <c:v>-2354.4</c:v>
                </c:pt>
                <c:pt idx="145">
                  <c:v>-2354.4</c:v>
                </c:pt>
                <c:pt idx="146">
                  <c:v>-2354.4</c:v>
                </c:pt>
                <c:pt idx="147">
                  <c:v>-2354.4</c:v>
                </c:pt>
                <c:pt idx="148">
                  <c:v>-2354.4</c:v>
                </c:pt>
                <c:pt idx="149">
                  <c:v>-2354.4</c:v>
                </c:pt>
                <c:pt idx="150">
                  <c:v>-2354.4</c:v>
                </c:pt>
                <c:pt idx="151">
                  <c:v>-2354.4</c:v>
                </c:pt>
                <c:pt idx="152">
                  <c:v>-2354.4</c:v>
                </c:pt>
                <c:pt idx="153">
                  <c:v>-2354.4</c:v>
                </c:pt>
                <c:pt idx="154">
                  <c:v>-2354.4</c:v>
                </c:pt>
                <c:pt idx="155">
                  <c:v>-2354.4</c:v>
                </c:pt>
                <c:pt idx="156">
                  <c:v>-2354.4</c:v>
                </c:pt>
                <c:pt idx="157">
                  <c:v>-2354.4</c:v>
                </c:pt>
                <c:pt idx="158">
                  <c:v>-2354.4</c:v>
                </c:pt>
                <c:pt idx="159">
                  <c:v>-2354.4</c:v>
                </c:pt>
                <c:pt idx="160">
                  <c:v>-2354.4</c:v>
                </c:pt>
                <c:pt idx="161">
                  <c:v>-2354.4</c:v>
                </c:pt>
                <c:pt idx="162">
                  <c:v>-2354.4</c:v>
                </c:pt>
                <c:pt idx="163">
                  <c:v>-2354.4</c:v>
                </c:pt>
                <c:pt idx="164">
                  <c:v>-2354.4</c:v>
                </c:pt>
                <c:pt idx="165">
                  <c:v>-2354.4</c:v>
                </c:pt>
                <c:pt idx="166">
                  <c:v>-2354.4</c:v>
                </c:pt>
                <c:pt idx="167">
                  <c:v>-2354.4</c:v>
                </c:pt>
                <c:pt idx="168">
                  <c:v>-2354.4</c:v>
                </c:pt>
                <c:pt idx="169">
                  <c:v>-2354.4</c:v>
                </c:pt>
                <c:pt idx="170">
                  <c:v>-2354.4</c:v>
                </c:pt>
                <c:pt idx="171">
                  <c:v>-2354.4</c:v>
                </c:pt>
                <c:pt idx="172">
                  <c:v>-2354.4</c:v>
                </c:pt>
                <c:pt idx="173">
                  <c:v>-2354.4</c:v>
                </c:pt>
                <c:pt idx="174">
                  <c:v>-2354.4</c:v>
                </c:pt>
                <c:pt idx="175">
                  <c:v>-2354.4</c:v>
                </c:pt>
                <c:pt idx="176">
                  <c:v>-2354.4</c:v>
                </c:pt>
                <c:pt idx="177">
                  <c:v>-2354.4</c:v>
                </c:pt>
                <c:pt idx="178">
                  <c:v>-2354.4</c:v>
                </c:pt>
                <c:pt idx="179">
                  <c:v>-2354.4</c:v>
                </c:pt>
                <c:pt idx="180">
                  <c:v>-2354.4</c:v>
                </c:pt>
                <c:pt idx="181">
                  <c:v>-2354.4</c:v>
                </c:pt>
                <c:pt idx="182">
                  <c:v>-2354.4</c:v>
                </c:pt>
                <c:pt idx="183">
                  <c:v>-2354.4</c:v>
                </c:pt>
                <c:pt idx="184">
                  <c:v>-2354.4</c:v>
                </c:pt>
                <c:pt idx="185">
                  <c:v>-2354.4</c:v>
                </c:pt>
                <c:pt idx="186">
                  <c:v>-2354.4</c:v>
                </c:pt>
                <c:pt idx="187">
                  <c:v>-2354.4</c:v>
                </c:pt>
                <c:pt idx="188">
                  <c:v>-2354.4</c:v>
                </c:pt>
                <c:pt idx="189">
                  <c:v>-2354.4</c:v>
                </c:pt>
                <c:pt idx="190">
                  <c:v>-2354.4</c:v>
                </c:pt>
                <c:pt idx="191">
                  <c:v>-2354.4</c:v>
                </c:pt>
                <c:pt idx="192">
                  <c:v>-2354.4</c:v>
                </c:pt>
                <c:pt idx="193">
                  <c:v>-2354.4</c:v>
                </c:pt>
                <c:pt idx="194">
                  <c:v>-2354.4</c:v>
                </c:pt>
                <c:pt idx="195">
                  <c:v>-2354.4</c:v>
                </c:pt>
                <c:pt idx="196">
                  <c:v>-2354.4</c:v>
                </c:pt>
                <c:pt idx="197">
                  <c:v>-2354.4</c:v>
                </c:pt>
                <c:pt idx="198">
                  <c:v>-2354.4</c:v>
                </c:pt>
                <c:pt idx="199">
                  <c:v>-2354.4</c:v>
                </c:pt>
                <c:pt idx="200">
                  <c:v>-2354.4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Penyangga'!$E$34:$E$234</c:f>
              <c:numCache>
                <c:formatCode>0.000</c:formatCode>
                <c:ptCount val="201"/>
                <c:pt idx="0">
                  <c:v>8816.7375</c:v>
                </c:pt>
                <c:pt idx="1">
                  <c:v>8744.266125000002</c:v>
                </c:pt>
                <c:pt idx="2">
                  <c:v>8671.79475</c:v>
                </c:pt>
                <c:pt idx="3">
                  <c:v>8599.323375000001</c:v>
                </c:pt>
                <c:pt idx="4">
                  <c:v>8526.852000000001</c:v>
                </c:pt>
                <c:pt idx="5">
                  <c:v>8454.380625000002</c:v>
                </c:pt>
                <c:pt idx="6">
                  <c:v>8381.90925</c:v>
                </c:pt>
                <c:pt idx="7">
                  <c:v>8309.437875000001</c:v>
                </c:pt>
                <c:pt idx="8">
                  <c:v>8236.9665</c:v>
                </c:pt>
                <c:pt idx="9">
                  <c:v>8164.495125000001</c:v>
                </c:pt>
                <c:pt idx="10">
                  <c:v>8092.023750000001</c:v>
                </c:pt>
                <c:pt idx="11">
                  <c:v>8019.552375000001</c:v>
                </c:pt>
                <c:pt idx="12">
                  <c:v>7947.081000000001</c:v>
                </c:pt>
                <c:pt idx="13">
                  <c:v>7874.609625</c:v>
                </c:pt>
                <c:pt idx="14">
                  <c:v>7802.138250000001</c:v>
                </c:pt>
                <c:pt idx="15">
                  <c:v>7729.666875</c:v>
                </c:pt>
                <c:pt idx="16">
                  <c:v>7657.1955</c:v>
                </c:pt>
                <c:pt idx="17">
                  <c:v>7584.724125</c:v>
                </c:pt>
                <c:pt idx="18">
                  <c:v>7512.252750000001</c:v>
                </c:pt>
                <c:pt idx="19">
                  <c:v>7439.781375</c:v>
                </c:pt>
                <c:pt idx="20">
                  <c:v>7367.310000000001</c:v>
                </c:pt>
                <c:pt idx="21">
                  <c:v>7294.838625</c:v>
                </c:pt>
                <c:pt idx="22">
                  <c:v>7222.367250000001</c:v>
                </c:pt>
                <c:pt idx="23">
                  <c:v>7149.895875000001</c:v>
                </c:pt>
                <c:pt idx="24">
                  <c:v>7077.424500000001</c:v>
                </c:pt>
                <c:pt idx="25">
                  <c:v>7004.953125000001</c:v>
                </c:pt>
                <c:pt idx="26">
                  <c:v>6932.481750000001</c:v>
                </c:pt>
                <c:pt idx="27">
                  <c:v>6860.010375000001</c:v>
                </c:pt>
                <c:pt idx="28">
                  <c:v>6787.539000000001</c:v>
                </c:pt>
                <c:pt idx="29">
                  <c:v>6715.067625000001</c:v>
                </c:pt>
                <c:pt idx="30">
                  <c:v>6642.59625</c:v>
                </c:pt>
                <c:pt idx="31">
                  <c:v>6570.124875000001</c:v>
                </c:pt>
                <c:pt idx="32">
                  <c:v>6497.6535</c:v>
                </c:pt>
                <c:pt idx="33">
                  <c:v>6425.182125</c:v>
                </c:pt>
                <c:pt idx="34">
                  <c:v>6352.71075</c:v>
                </c:pt>
                <c:pt idx="35">
                  <c:v>6280.239375000001</c:v>
                </c:pt>
                <c:pt idx="36">
                  <c:v>6207.768000000001</c:v>
                </c:pt>
                <c:pt idx="37">
                  <c:v>6135.296625</c:v>
                </c:pt>
                <c:pt idx="38">
                  <c:v>6062.82525</c:v>
                </c:pt>
                <c:pt idx="39">
                  <c:v>5990.353875000001</c:v>
                </c:pt>
                <c:pt idx="40">
                  <c:v>5917.882500000001</c:v>
                </c:pt>
                <c:pt idx="41">
                  <c:v>5845.411125</c:v>
                </c:pt>
                <c:pt idx="42">
                  <c:v>5772.93975</c:v>
                </c:pt>
                <c:pt idx="43">
                  <c:v>5700.468375</c:v>
                </c:pt>
                <c:pt idx="44">
                  <c:v>5627.997000000001</c:v>
                </c:pt>
                <c:pt idx="45">
                  <c:v>5555.525625</c:v>
                </c:pt>
                <c:pt idx="46">
                  <c:v>5483.054250000001</c:v>
                </c:pt>
                <c:pt idx="47">
                  <c:v>5410.582875</c:v>
                </c:pt>
                <c:pt idx="48">
                  <c:v>5338.1115</c:v>
                </c:pt>
                <c:pt idx="49">
                  <c:v>5265.640125</c:v>
                </c:pt>
                <c:pt idx="50">
                  <c:v>5193.168750000001</c:v>
                </c:pt>
                <c:pt idx="51">
                  <c:v>5120.697375000002</c:v>
                </c:pt>
                <c:pt idx="52">
                  <c:v>5048.226</c:v>
                </c:pt>
                <c:pt idx="53">
                  <c:v>4975.754625</c:v>
                </c:pt>
                <c:pt idx="54">
                  <c:v>4903.28325</c:v>
                </c:pt>
                <c:pt idx="55">
                  <c:v>4830.811875000001</c:v>
                </c:pt>
                <c:pt idx="56">
                  <c:v>4758.340500000001</c:v>
                </c:pt>
                <c:pt idx="57">
                  <c:v>4685.869125</c:v>
                </c:pt>
                <c:pt idx="58">
                  <c:v>4613.397750000001</c:v>
                </c:pt>
                <c:pt idx="59">
                  <c:v>4540.926375000001</c:v>
                </c:pt>
                <c:pt idx="60">
                  <c:v>4468.455000000001</c:v>
                </c:pt>
                <c:pt idx="61">
                  <c:v>4395.983625000001</c:v>
                </c:pt>
                <c:pt idx="62">
                  <c:v>4323.51225</c:v>
                </c:pt>
                <c:pt idx="63">
                  <c:v>4251.040875000001</c:v>
                </c:pt>
                <c:pt idx="64">
                  <c:v>4178.5695</c:v>
                </c:pt>
                <c:pt idx="65">
                  <c:v>4106.098125</c:v>
                </c:pt>
                <c:pt idx="66">
                  <c:v>4033.626750000001</c:v>
                </c:pt>
                <c:pt idx="67">
                  <c:v>3961.155375</c:v>
                </c:pt>
                <c:pt idx="68">
                  <c:v>3888.684</c:v>
                </c:pt>
                <c:pt idx="69">
                  <c:v>3816.212625000001</c:v>
                </c:pt>
                <c:pt idx="70">
                  <c:v>3743.741250000001</c:v>
                </c:pt>
                <c:pt idx="71">
                  <c:v>3671.269875</c:v>
                </c:pt>
                <c:pt idx="72">
                  <c:v>3598.798500000001</c:v>
                </c:pt>
                <c:pt idx="73">
                  <c:v>3526.327125000001</c:v>
                </c:pt>
                <c:pt idx="74">
                  <c:v>3453.85575</c:v>
                </c:pt>
                <c:pt idx="75">
                  <c:v>3381.384375000001</c:v>
                </c:pt>
                <c:pt idx="76">
                  <c:v>3308.913</c:v>
                </c:pt>
                <c:pt idx="77">
                  <c:v>3236.441625000001</c:v>
                </c:pt>
                <c:pt idx="78">
                  <c:v>3163.97025</c:v>
                </c:pt>
                <c:pt idx="79">
                  <c:v>3091.498875</c:v>
                </c:pt>
                <c:pt idx="80">
                  <c:v>3019.027500000001</c:v>
                </c:pt>
                <c:pt idx="81">
                  <c:v>2946.556125</c:v>
                </c:pt>
                <c:pt idx="82">
                  <c:v>2874.084750000001</c:v>
                </c:pt>
                <c:pt idx="83">
                  <c:v>2801.613375000001</c:v>
                </c:pt>
                <c:pt idx="84">
                  <c:v>2729.142</c:v>
                </c:pt>
                <c:pt idx="85">
                  <c:v>2656.670625000001</c:v>
                </c:pt>
                <c:pt idx="86">
                  <c:v>2584.199250000001</c:v>
                </c:pt>
                <c:pt idx="87">
                  <c:v>2511.727875000001</c:v>
                </c:pt>
                <c:pt idx="88">
                  <c:v>2439.2565</c:v>
                </c:pt>
                <c:pt idx="89">
                  <c:v>2366.785125</c:v>
                </c:pt>
                <c:pt idx="90">
                  <c:v>2294.313750000001</c:v>
                </c:pt>
                <c:pt idx="91">
                  <c:v>2221.842375</c:v>
                </c:pt>
                <c:pt idx="92">
                  <c:v>2149.371000000001</c:v>
                </c:pt>
                <c:pt idx="93">
                  <c:v>2076.899625000001</c:v>
                </c:pt>
                <c:pt idx="94">
                  <c:v>2004.42825</c:v>
                </c:pt>
                <c:pt idx="95">
                  <c:v>1931.956875000001</c:v>
                </c:pt>
                <c:pt idx="96">
                  <c:v>1859.485500000001</c:v>
                </c:pt>
                <c:pt idx="97">
                  <c:v>1787.014125000001</c:v>
                </c:pt>
                <c:pt idx="98">
                  <c:v>1714.542750000001</c:v>
                </c:pt>
                <c:pt idx="99">
                  <c:v>1642.071375</c:v>
                </c:pt>
                <c:pt idx="100">
                  <c:v>1569.6</c:v>
                </c:pt>
                <c:pt idx="101">
                  <c:v>1497.128625</c:v>
                </c:pt>
                <c:pt idx="102">
                  <c:v>1424.657250000001</c:v>
                </c:pt>
                <c:pt idx="103">
                  <c:v>1352.185875</c:v>
                </c:pt>
                <c:pt idx="104">
                  <c:v>1279.7145</c:v>
                </c:pt>
                <c:pt idx="105">
                  <c:v>1207.243125000001</c:v>
                </c:pt>
                <c:pt idx="106">
                  <c:v>1134.77175</c:v>
                </c:pt>
                <c:pt idx="107">
                  <c:v>1062.300375000001</c:v>
                </c:pt>
                <c:pt idx="108">
                  <c:v>989.8290000000006</c:v>
                </c:pt>
                <c:pt idx="109">
                  <c:v>917.3576249999996</c:v>
                </c:pt>
                <c:pt idx="110">
                  <c:v>844.8862500000005</c:v>
                </c:pt>
                <c:pt idx="111">
                  <c:v>772.4148750000003</c:v>
                </c:pt>
                <c:pt idx="112">
                  <c:v>699.9435000000012</c:v>
                </c:pt>
                <c:pt idx="113">
                  <c:v>627.4721250000002</c:v>
                </c:pt>
                <c:pt idx="114">
                  <c:v>555.0007499999992</c:v>
                </c:pt>
                <c:pt idx="115">
                  <c:v>482.5293750000001</c:v>
                </c:pt>
                <c:pt idx="116">
                  <c:v>410.058000000001</c:v>
                </c:pt>
                <c:pt idx="117">
                  <c:v>337.5866250000017</c:v>
                </c:pt>
                <c:pt idx="118">
                  <c:v>265.1152500000007</c:v>
                </c:pt>
                <c:pt idx="119">
                  <c:v>192.6438749999998</c:v>
                </c:pt>
                <c:pt idx="120">
                  <c:v>-3803.827499999999</c:v>
                </c:pt>
                <c:pt idx="121">
                  <c:v>-3876.298875</c:v>
                </c:pt>
                <c:pt idx="122">
                  <c:v>-3948.77025</c:v>
                </c:pt>
                <c:pt idx="123">
                  <c:v>-4021.241624999999</c:v>
                </c:pt>
                <c:pt idx="124">
                  <c:v>-4093.713</c:v>
                </c:pt>
                <c:pt idx="125">
                  <c:v>-4166.184374999998</c:v>
                </c:pt>
                <c:pt idx="126">
                  <c:v>-4238.65575</c:v>
                </c:pt>
                <c:pt idx="127">
                  <c:v>-4311.127125</c:v>
                </c:pt>
                <c:pt idx="128">
                  <c:v>-4383.5985</c:v>
                </c:pt>
                <c:pt idx="129">
                  <c:v>-4456.069875</c:v>
                </c:pt>
                <c:pt idx="130">
                  <c:v>-4528.54125</c:v>
                </c:pt>
                <c:pt idx="131">
                  <c:v>-4601.012625</c:v>
                </c:pt>
                <c:pt idx="132">
                  <c:v>-4673.483999999999</c:v>
                </c:pt>
                <c:pt idx="133">
                  <c:v>-4745.955375</c:v>
                </c:pt>
                <c:pt idx="134">
                  <c:v>-4818.426750000001</c:v>
                </c:pt>
                <c:pt idx="135">
                  <c:v>-4890.898125</c:v>
                </c:pt>
                <c:pt idx="136">
                  <c:v>-4963.3695</c:v>
                </c:pt>
                <c:pt idx="137">
                  <c:v>-5035.840875</c:v>
                </c:pt>
                <c:pt idx="138">
                  <c:v>-5108.31225</c:v>
                </c:pt>
                <c:pt idx="139">
                  <c:v>-5180.783624999998</c:v>
                </c:pt>
                <c:pt idx="140">
                  <c:v>-5253.255</c:v>
                </c:pt>
                <c:pt idx="141">
                  <c:v>-5325.726375</c:v>
                </c:pt>
                <c:pt idx="142">
                  <c:v>-5398.197750000001</c:v>
                </c:pt>
                <c:pt idx="143">
                  <c:v>-5470.669125</c:v>
                </c:pt>
                <c:pt idx="144">
                  <c:v>-5543.1405</c:v>
                </c:pt>
                <c:pt idx="145">
                  <c:v>-5615.611874999998</c:v>
                </c:pt>
                <c:pt idx="146">
                  <c:v>-5688.08325</c:v>
                </c:pt>
                <c:pt idx="147">
                  <c:v>-5760.554625</c:v>
                </c:pt>
                <c:pt idx="148">
                  <c:v>-5833.026000000001</c:v>
                </c:pt>
                <c:pt idx="149">
                  <c:v>-5905.497375</c:v>
                </c:pt>
                <c:pt idx="150">
                  <c:v>-5977.96875</c:v>
                </c:pt>
                <c:pt idx="151">
                  <c:v>-6050.440125</c:v>
                </c:pt>
                <c:pt idx="152">
                  <c:v>-6122.9115</c:v>
                </c:pt>
                <c:pt idx="153">
                  <c:v>-6195.382875000001</c:v>
                </c:pt>
                <c:pt idx="154">
                  <c:v>-6267.854249999998</c:v>
                </c:pt>
                <c:pt idx="155">
                  <c:v>-6340.325625</c:v>
                </c:pt>
                <c:pt idx="156">
                  <c:v>-6412.797</c:v>
                </c:pt>
                <c:pt idx="157">
                  <c:v>-6485.268375</c:v>
                </c:pt>
                <c:pt idx="158">
                  <c:v>-6557.739750000001</c:v>
                </c:pt>
                <c:pt idx="159">
                  <c:v>-6630.211125</c:v>
                </c:pt>
                <c:pt idx="160">
                  <c:v>-6702.682499999998</c:v>
                </c:pt>
                <c:pt idx="161">
                  <c:v>-6775.153875</c:v>
                </c:pt>
                <c:pt idx="162">
                  <c:v>-6847.62525</c:v>
                </c:pt>
                <c:pt idx="163">
                  <c:v>-6920.096625</c:v>
                </c:pt>
                <c:pt idx="164">
                  <c:v>-6992.568</c:v>
                </c:pt>
                <c:pt idx="165">
                  <c:v>-7065.039375</c:v>
                </c:pt>
                <c:pt idx="166">
                  <c:v>-7137.51075</c:v>
                </c:pt>
                <c:pt idx="167">
                  <c:v>-7209.982125</c:v>
                </c:pt>
                <c:pt idx="168">
                  <c:v>-7282.453500000001</c:v>
                </c:pt>
                <c:pt idx="169">
                  <c:v>-7354.924874999998</c:v>
                </c:pt>
                <c:pt idx="170">
                  <c:v>-7427.39625</c:v>
                </c:pt>
                <c:pt idx="171">
                  <c:v>-7499.867625</c:v>
                </c:pt>
                <c:pt idx="172">
                  <c:v>-7572.339</c:v>
                </c:pt>
                <c:pt idx="173">
                  <c:v>-7644.810375000001</c:v>
                </c:pt>
                <c:pt idx="174">
                  <c:v>-7717.281749999998</c:v>
                </c:pt>
                <c:pt idx="175">
                  <c:v>-7789.753125</c:v>
                </c:pt>
                <c:pt idx="176">
                  <c:v>-7862.2245</c:v>
                </c:pt>
                <c:pt idx="177">
                  <c:v>-7934.695875000001</c:v>
                </c:pt>
                <c:pt idx="178">
                  <c:v>-8007.16725</c:v>
                </c:pt>
                <c:pt idx="179">
                  <c:v>-8079.638625</c:v>
                </c:pt>
                <c:pt idx="180">
                  <c:v>-8152.109999999998</c:v>
                </c:pt>
                <c:pt idx="181">
                  <c:v>-8224.581375</c:v>
                </c:pt>
                <c:pt idx="182">
                  <c:v>-8297.05275</c:v>
                </c:pt>
                <c:pt idx="183">
                  <c:v>-8369.524125000001</c:v>
                </c:pt>
                <c:pt idx="184">
                  <c:v>-8441.995499999999</c:v>
                </c:pt>
                <c:pt idx="185">
                  <c:v>-8514.466875</c:v>
                </c:pt>
                <c:pt idx="186">
                  <c:v>-8586.93825</c:v>
                </c:pt>
                <c:pt idx="187">
                  <c:v>-8659.409625</c:v>
                </c:pt>
                <c:pt idx="188">
                  <c:v>-8731.881000000001</c:v>
                </c:pt>
                <c:pt idx="189">
                  <c:v>-8804.352374999999</c:v>
                </c:pt>
                <c:pt idx="190">
                  <c:v>-8876.82375</c:v>
                </c:pt>
                <c:pt idx="191">
                  <c:v>-8949.295125000001</c:v>
                </c:pt>
                <c:pt idx="192">
                  <c:v>-9021.7665</c:v>
                </c:pt>
                <c:pt idx="193">
                  <c:v>-9094.237875</c:v>
                </c:pt>
                <c:pt idx="194">
                  <c:v>-9166.70925</c:v>
                </c:pt>
                <c:pt idx="195">
                  <c:v>-9239.180624999999</c:v>
                </c:pt>
                <c:pt idx="196">
                  <c:v>-9311.652</c:v>
                </c:pt>
                <c:pt idx="197">
                  <c:v>-9384.123375</c:v>
                </c:pt>
                <c:pt idx="198">
                  <c:v>-9456.59475</c:v>
                </c:pt>
                <c:pt idx="199">
                  <c:v>-9529.066124999999</c:v>
                </c:pt>
                <c:pt idx="200">
                  <c:v>-9601.5375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94360"/>
        <c:axId val="2094088808"/>
      </c:scatterChart>
      <c:valAx>
        <c:axId val="209409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88808"/>
        <c:crosses val="autoZero"/>
        <c:crossBetween val="midCat"/>
      </c:valAx>
      <c:valAx>
        <c:axId val="20940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94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Penyangga'!$G$34:$G$234</c:f>
              <c:numCache>
                <c:formatCode>0.000</c:formatCode>
                <c:ptCount val="201"/>
                <c:pt idx="0">
                  <c:v>0.0</c:v>
                </c:pt>
                <c:pt idx="1">
                  <c:v>1097.5627265625</c:v>
                </c:pt>
                <c:pt idx="2">
                  <c:v>2186.06653125</c:v>
                </c:pt>
                <c:pt idx="3">
                  <c:v>3265.5114140625</c:v>
                </c:pt>
                <c:pt idx="4">
                  <c:v>4335.897375</c:v>
                </c:pt>
                <c:pt idx="5">
                  <c:v>5397.2244140625</c:v>
                </c:pt>
                <c:pt idx="6">
                  <c:v>6449.49253125</c:v>
                </c:pt>
                <c:pt idx="7">
                  <c:v>7492.7017265625</c:v>
                </c:pt>
                <c:pt idx="8">
                  <c:v>8526.852000000001</c:v>
                </c:pt>
                <c:pt idx="9">
                  <c:v>9551.9433515625</c:v>
                </c:pt>
                <c:pt idx="10">
                  <c:v>10567.97578125</c:v>
                </c:pt>
                <c:pt idx="11">
                  <c:v>11574.9492890625</c:v>
                </c:pt>
                <c:pt idx="12">
                  <c:v>12572.863875</c:v>
                </c:pt>
                <c:pt idx="13">
                  <c:v>13561.7195390625</c:v>
                </c:pt>
                <c:pt idx="14">
                  <c:v>14541.51628125</c:v>
                </c:pt>
                <c:pt idx="15">
                  <c:v>15512.2541015625</c:v>
                </c:pt>
                <c:pt idx="16">
                  <c:v>16473.933</c:v>
                </c:pt>
                <c:pt idx="17">
                  <c:v>17426.5529765625</c:v>
                </c:pt>
                <c:pt idx="18">
                  <c:v>18370.11403125</c:v>
                </c:pt>
                <c:pt idx="19">
                  <c:v>19304.6161640625</c:v>
                </c:pt>
                <c:pt idx="20">
                  <c:v>20230.059375</c:v>
                </c:pt>
                <c:pt idx="21">
                  <c:v>21146.4436640625</c:v>
                </c:pt>
                <c:pt idx="22">
                  <c:v>22053.76903125001</c:v>
                </c:pt>
                <c:pt idx="23">
                  <c:v>22952.0354765625</c:v>
                </c:pt>
                <c:pt idx="24">
                  <c:v>23841.243</c:v>
                </c:pt>
                <c:pt idx="25">
                  <c:v>24721.3916015625</c:v>
                </c:pt>
                <c:pt idx="26">
                  <c:v>25592.48128125</c:v>
                </c:pt>
                <c:pt idx="27">
                  <c:v>26454.51203906251</c:v>
                </c:pt>
                <c:pt idx="28">
                  <c:v>27307.483875</c:v>
                </c:pt>
                <c:pt idx="29">
                  <c:v>28151.39678906251</c:v>
                </c:pt>
                <c:pt idx="30">
                  <c:v>28986.25078125001</c:v>
                </c:pt>
                <c:pt idx="31">
                  <c:v>29812.04585156251</c:v>
                </c:pt>
                <c:pt idx="32">
                  <c:v>30628.782</c:v>
                </c:pt>
                <c:pt idx="33">
                  <c:v>31436.4592265625</c:v>
                </c:pt>
                <c:pt idx="34">
                  <c:v>32235.07753125</c:v>
                </c:pt>
                <c:pt idx="35">
                  <c:v>33024.6369140625</c:v>
                </c:pt>
                <c:pt idx="36">
                  <c:v>33805.13737500001</c:v>
                </c:pt>
                <c:pt idx="37">
                  <c:v>34576.5789140625</c:v>
                </c:pt>
                <c:pt idx="38">
                  <c:v>35338.96153125</c:v>
                </c:pt>
                <c:pt idx="39">
                  <c:v>36092.28522656251</c:v>
                </c:pt>
                <c:pt idx="40">
                  <c:v>36836.55</c:v>
                </c:pt>
                <c:pt idx="41">
                  <c:v>37571.75585156251</c:v>
                </c:pt>
                <c:pt idx="42">
                  <c:v>38297.90278125001</c:v>
                </c:pt>
                <c:pt idx="43">
                  <c:v>39014.9907890625</c:v>
                </c:pt>
                <c:pt idx="44">
                  <c:v>39723.019875</c:v>
                </c:pt>
                <c:pt idx="45">
                  <c:v>40421.9900390625</c:v>
                </c:pt>
                <c:pt idx="46">
                  <c:v>41111.90128125</c:v>
                </c:pt>
                <c:pt idx="47">
                  <c:v>41792.7536015625</c:v>
                </c:pt>
                <c:pt idx="48">
                  <c:v>42464.54700000001</c:v>
                </c:pt>
                <c:pt idx="49">
                  <c:v>43127.28147656251</c:v>
                </c:pt>
                <c:pt idx="50">
                  <c:v>43780.95703125</c:v>
                </c:pt>
                <c:pt idx="51">
                  <c:v>44425.5736640625</c:v>
                </c:pt>
                <c:pt idx="52">
                  <c:v>45061.131375</c:v>
                </c:pt>
                <c:pt idx="53">
                  <c:v>45687.63016406251</c:v>
                </c:pt>
                <c:pt idx="54">
                  <c:v>46305.07003125</c:v>
                </c:pt>
                <c:pt idx="55">
                  <c:v>46913.4509765625</c:v>
                </c:pt>
                <c:pt idx="56">
                  <c:v>47512.773</c:v>
                </c:pt>
                <c:pt idx="57">
                  <c:v>48103.0361015625</c:v>
                </c:pt>
                <c:pt idx="58">
                  <c:v>48684.24028125001</c:v>
                </c:pt>
                <c:pt idx="59">
                  <c:v>49256.3855390625</c:v>
                </c:pt>
                <c:pt idx="60">
                  <c:v>49819.47187500002</c:v>
                </c:pt>
                <c:pt idx="61">
                  <c:v>50373.4992890625</c:v>
                </c:pt>
                <c:pt idx="62">
                  <c:v>50918.46778125001</c:v>
                </c:pt>
                <c:pt idx="63">
                  <c:v>51454.3773515625</c:v>
                </c:pt>
                <c:pt idx="64">
                  <c:v>51981.228</c:v>
                </c:pt>
                <c:pt idx="65">
                  <c:v>52499.01972656251</c:v>
                </c:pt>
                <c:pt idx="66">
                  <c:v>53007.75253125</c:v>
                </c:pt>
                <c:pt idx="67">
                  <c:v>53507.42641406251</c:v>
                </c:pt>
                <c:pt idx="68">
                  <c:v>53998.041375</c:v>
                </c:pt>
                <c:pt idx="69">
                  <c:v>54479.5974140625</c:v>
                </c:pt>
                <c:pt idx="70">
                  <c:v>54952.09453125001</c:v>
                </c:pt>
                <c:pt idx="71">
                  <c:v>55415.53272656251</c:v>
                </c:pt>
                <c:pt idx="72">
                  <c:v>55869.91200000001</c:v>
                </c:pt>
                <c:pt idx="73">
                  <c:v>56315.2323515625</c:v>
                </c:pt>
                <c:pt idx="74">
                  <c:v>56751.49378125001</c:v>
                </c:pt>
                <c:pt idx="75">
                  <c:v>57178.69628906251</c:v>
                </c:pt>
                <c:pt idx="76">
                  <c:v>57596.839875</c:v>
                </c:pt>
                <c:pt idx="77">
                  <c:v>58005.9245390625</c:v>
                </c:pt>
                <c:pt idx="78">
                  <c:v>58405.95028125001</c:v>
                </c:pt>
                <c:pt idx="79">
                  <c:v>58796.9171015625</c:v>
                </c:pt>
                <c:pt idx="80">
                  <c:v>59178.82500000001</c:v>
                </c:pt>
                <c:pt idx="81">
                  <c:v>59551.6739765625</c:v>
                </c:pt>
                <c:pt idx="82">
                  <c:v>59915.46403125</c:v>
                </c:pt>
                <c:pt idx="83">
                  <c:v>60270.19516406251</c:v>
                </c:pt>
                <c:pt idx="84">
                  <c:v>60615.867375</c:v>
                </c:pt>
                <c:pt idx="85">
                  <c:v>60952.48066406252</c:v>
                </c:pt>
                <c:pt idx="86">
                  <c:v>61280.03503125</c:v>
                </c:pt>
                <c:pt idx="87">
                  <c:v>61598.53047656251</c:v>
                </c:pt>
                <c:pt idx="88">
                  <c:v>61907.96700000001</c:v>
                </c:pt>
                <c:pt idx="89">
                  <c:v>62208.3446015625</c:v>
                </c:pt>
                <c:pt idx="90">
                  <c:v>62499.66328125001</c:v>
                </c:pt>
                <c:pt idx="91">
                  <c:v>62781.9230390625</c:v>
                </c:pt>
                <c:pt idx="92">
                  <c:v>63055.123875</c:v>
                </c:pt>
                <c:pt idx="93">
                  <c:v>63319.26578906251</c:v>
                </c:pt>
                <c:pt idx="94">
                  <c:v>63574.34878125</c:v>
                </c:pt>
                <c:pt idx="95">
                  <c:v>63820.3728515625</c:v>
                </c:pt>
                <c:pt idx="96">
                  <c:v>64057.338</c:v>
                </c:pt>
                <c:pt idx="97">
                  <c:v>64285.24422656251</c:v>
                </c:pt>
                <c:pt idx="98">
                  <c:v>64504.09153125001</c:v>
                </c:pt>
                <c:pt idx="99">
                  <c:v>64713.8799140625</c:v>
                </c:pt>
                <c:pt idx="100">
                  <c:v>64914.60937500001</c:v>
                </c:pt>
                <c:pt idx="101">
                  <c:v>65106.27991406251</c:v>
                </c:pt>
                <c:pt idx="102">
                  <c:v>65288.89153125</c:v>
                </c:pt>
                <c:pt idx="103">
                  <c:v>65462.44422656251</c:v>
                </c:pt>
                <c:pt idx="104">
                  <c:v>65626.93799999999</c:v>
                </c:pt>
                <c:pt idx="105">
                  <c:v>65782.37285156251</c:v>
                </c:pt>
                <c:pt idx="106">
                  <c:v>65928.74878125</c:v>
                </c:pt>
                <c:pt idx="107">
                  <c:v>66066.0657890625</c:v>
                </c:pt>
                <c:pt idx="108">
                  <c:v>66194.323875</c:v>
                </c:pt>
                <c:pt idx="109">
                  <c:v>66313.52303906251</c:v>
                </c:pt>
                <c:pt idx="110">
                  <c:v>66423.66328125002</c:v>
                </c:pt>
                <c:pt idx="111">
                  <c:v>66524.74460156252</c:v>
                </c:pt>
                <c:pt idx="112">
                  <c:v>66616.76700000001</c:v>
                </c:pt>
                <c:pt idx="113">
                  <c:v>66699.73047656252</c:v>
                </c:pt>
                <c:pt idx="114">
                  <c:v>66773.63503124999</c:v>
                </c:pt>
                <c:pt idx="115">
                  <c:v>66838.48066406252</c:v>
                </c:pt>
                <c:pt idx="116">
                  <c:v>66894.26737500002</c:v>
                </c:pt>
                <c:pt idx="117">
                  <c:v>66940.99516406251</c:v>
                </c:pt>
                <c:pt idx="118">
                  <c:v>66978.66403125002</c:v>
                </c:pt>
                <c:pt idx="119">
                  <c:v>67007.27397656252</c:v>
                </c:pt>
                <c:pt idx="120">
                  <c:v>67026.82500000002</c:v>
                </c:pt>
                <c:pt idx="121">
                  <c:v>66546.8171015625</c:v>
                </c:pt>
                <c:pt idx="122">
                  <c:v>66057.75028125</c:v>
                </c:pt>
                <c:pt idx="123">
                  <c:v>65559.62453906251</c:v>
                </c:pt>
                <c:pt idx="124">
                  <c:v>65052.43987500001</c:v>
                </c:pt>
                <c:pt idx="125">
                  <c:v>64536.19628906251</c:v>
                </c:pt>
                <c:pt idx="126">
                  <c:v>64010.89378124999</c:v>
                </c:pt>
                <c:pt idx="127">
                  <c:v>63476.53235156249</c:v>
                </c:pt>
                <c:pt idx="128">
                  <c:v>62933.11200000001</c:v>
                </c:pt>
                <c:pt idx="129">
                  <c:v>62380.63272656252</c:v>
                </c:pt>
                <c:pt idx="130">
                  <c:v>61819.09453125001</c:v>
                </c:pt>
                <c:pt idx="131">
                  <c:v>61248.4974140625</c:v>
                </c:pt>
                <c:pt idx="132">
                  <c:v>60668.841375</c:v>
                </c:pt>
                <c:pt idx="133">
                  <c:v>60080.12641406251</c:v>
                </c:pt>
                <c:pt idx="134">
                  <c:v>59482.35253125</c:v>
                </c:pt>
                <c:pt idx="135">
                  <c:v>58875.51972656252</c:v>
                </c:pt>
                <c:pt idx="136">
                  <c:v>58259.628</c:v>
                </c:pt>
                <c:pt idx="137">
                  <c:v>57634.67735156251</c:v>
                </c:pt>
                <c:pt idx="138">
                  <c:v>57000.66778125</c:v>
                </c:pt>
                <c:pt idx="139">
                  <c:v>56357.59928906252</c:v>
                </c:pt>
                <c:pt idx="140">
                  <c:v>55705.47187500002</c:v>
                </c:pt>
                <c:pt idx="141">
                  <c:v>55044.28553906249</c:v>
                </c:pt>
                <c:pt idx="142">
                  <c:v>54374.04028125001</c:v>
                </c:pt>
                <c:pt idx="143">
                  <c:v>53694.73610156251</c:v>
                </c:pt>
                <c:pt idx="144">
                  <c:v>53006.37300000002</c:v>
                </c:pt>
                <c:pt idx="145">
                  <c:v>52308.95097656251</c:v>
                </c:pt>
                <c:pt idx="146">
                  <c:v>51602.47003125</c:v>
                </c:pt>
                <c:pt idx="147">
                  <c:v>50886.93016406249</c:v>
                </c:pt>
                <c:pt idx="148">
                  <c:v>50162.33137500001</c:v>
                </c:pt>
                <c:pt idx="149">
                  <c:v>49428.6736640625</c:v>
                </c:pt>
                <c:pt idx="150">
                  <c:v>48685.95703125001</c:v>
                </c:pt>
                <c:pt idx="151">
                  <c:v>47934.18147656252</c:v>
                </c:pt>
                <c:pt idx="152">
                  <c:v>47173.347</c:v>
                </c:pt>
                <c:pt idx="153">
                  <c:v>46403.45360156249</c:v>
                </c:pt>
                <c:pt idx="154">
                  <c:v>45624.50128125001</c:v>
                </c:pt>
                <c:pt idx="155">
                  <c:v>44836.49003906252</c:v>
                </c:pt>
                <c:pt idx="156">
                  <c:v>44039.41987500002</c:v>
                </c:pt>
                <c:pt idx="157">
                  <c:v>43233.29078906251</c:v>
                </c:pt>
                <c:pt idx="158">
                  <c:v>42418.10278125</c:v>
                </c:pt>
                <c:pt idx="159">
                  <c:v>41593.85585156252</c:v>
                </c:pt>
                <c:pt idx="160">
                  <c:v>40760.55000000002</c:v>
                </c:pt>
                <c:pt idx="161">
                  <c:v>39918.18522656252</c:v>
                </c:pt>
                <c:pt idx="162">
                  <c:v>39066.76153124998</c:v>
                </c:pt>
                <c:pt idx="163">
                  <c:v>38206.27891406251</c:v>
                </c:pt>
                <c:pt idx="164">
                  <c:v>37336.737375</c:v>
                </c:pt>
                <c:pt idx="165">
                  <c:v>36458.13691406252</c:v>
                </c:pt>
                <c:pt idx="166">
                  <c:v>35570.47753125001</c:v>
                </c:pt>
                <c:pt idx="167">
                  <c:v>34673.7592265625</c:v>
                </c:pt>
                <c:pt idx="168">
                  <c:v>33767.982</c:v>
                </c:pt>
                <c:pt idx="169">
                  <c:v>32853.1458515625</c:v>
                </c:pt>
                <c:pt idx="170">
                  <c:v>31929.25078125003</c:v>
                </c:pt>
                <c:pt idx="171">
                  <c:v>30996.2967890625</c:v>
                </c:pt>
                <c:pt idx="172">
                  <c:v>30054.283875</c:v>
                </c:pt>
                <c:pt idx="173">
                  <c:v>29103.2120390625</c:v>
                </c:pt>
                <c:pt idx="174">
                  <c:v>28143.08128125002</c:v>
                </c:pt>
                <c:pt idx="175">
                  <c:v>27173.8916015625</c:v>
                </c:pt>
                <c:pt idx="176">
                  <c:v>26195.64300000001</c:v>
                </c:pt>
                <c:pt idx="177">
                  <c:v>25208.3354765625</c:v>
                </c:pt>
                <c:pt idx="178">
                  <c:v>24211.96903124999</c:v>
                </c:pt>
                <c:pt idx="179">
                  <c:v>23206.54366406248</c:v>
                </c:pt>
                <c:pt idx="180">
                  <c:v>22192.05937500001</c:v>
                </c:pt>
                <c:pt idx="181">
                  <c:v>21168.51616406252</c:v>
                </c:pt>
                <c:pt idx="182">
                  <c:v>20135.91403124999</c:v>
                </c:pt>
                <c:pt idx="183">
                  <c:v>19094.25297656251</c:v>
                </c:pt>
                <c:pt idx="184">
                  <c:v>18043.533</c:v>
                </c:pt>
                <c:pt idx="185">
                  <c:v>16983.75410156252</c:v>
                </c:pt>
                <c:pt idx="186">
                  <c:v>15914.91628125001</c:v>
                </c:pt>
                <c:pt idx="187">
                  <c:v>14837.01953906249</c:v>
                </c:pt>
                <c:pt idx="188">
                  <c:v>13750.06387499999</c:v>
                </c:pt>
                <c:pt idx="189">
                  <c:v>12654.0492890625</c:v>
                </c:pt>
                <c:pt idx="190">
                  <c:v>11548.97578124999</c:v>
                </c:pt>
                <c:pt idx="191">
                  <c:v>10434.84335156251</c:v>
                </c:pt>
                <c:pt idx="192">
                  <c:v>9311.652000000001</c:v>
                </c:pt>
                <c:pt idx="193">
                  <c:v>8179.4017265625</c:v>
                </c:pt>
                <c:pt idx="194">
                  <c:v>7038.092531250003</c:v>
                </c:pt>
                <c:pt idx="195">
                  <c:v>5887.724414062511</c:v>
                </c:pt>
                <c:pt idx="196">
                  <c:v>4728.297375000024</c:v>
                </c:pt>
                <c:pt idx="197">
                  <c:v>3559.811414062511</c:v>
                </c:pt>
                <c:pt idx="198">
                  <c:v>2382.266531250003</c:v>
                </c:pt>
                <c:pt idx="199">
                  <c:v>1195.662726562499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Penyangga'!$H$34:$H$234</c:f>
              <c:numCache>
                <c:formatCode>0.000</c:formatCode>
                <c:ptCount val="201"/>
                <c:pt idx="0">
                  <c:v>0.0</c:v>
                </c:pt>
                <c:pt idx="1">
                  <c:v>196.2</c:v>
                </c:pt>
                <c:pt idx="2">
                  <c:v>392.4</c:v>
                </c:pt>
                <c:pt idx="3">
                  <c:v>588.6</c:v>
                </c:pt>
                <c:pt idx="4">
                  <c:v>784.8</c:v>
                </c:pt>
                <c:pt idx="5">
                  <c:v>981.0</c:v>
                </c:pt>
                <c:pt idx="6">
                  <c:v>1177.2</c:v>
                </c:pt>
                <c:pt idx="7">
                  <c:v>1373.4</c:v>
                </c:pt>
                <c:pt idx="8">
                  <c:v>1569.6</c:v>
                </c:pt>
                <c:pt idx="9">
                  <c:v>1765.8</c:v>
                </c:pt>
                <c:pt idx="10">
                  <c:v>1962.0</c:v>
                </c:pt>
                <c:pt idx="11">
                  <c:v>2158.2</c:v>
                </c:pt>
                <c:pt idx="12">
                  <c:v>2354.4</c:v>
                </c:pt>
                <c:pt idx="13">
                  <c:v>2550.6</c:v>
                </c:pt>
                <c:pt idx="14">
                  <c:v>2746.8</c:v>
                </c:pt>
                <c:pt idx="15">
                  <c:v>2943.0</c:v>
                </c:pt>
                <c:pt idx="16">
                  <c:v>3139.2</c:v>
                </c:pt>
                <c:pt idx="17">
                  <c:v>3335.4</c:v>
                </c:pt>
                <c:pt idx="18">
                  <c:v>3531.6</c:v>
                </c:pt>
                <c:pt idx="19">
                  <c:v>3727.8</c:v>
                </c:pt>
                <c:pt idx="20">
                  <c:v>3924.0</c:v>
                </c:pt>
                <c:pt idx="21">
                  <c:v>4120.2</c:v>
                </c:pt>
                <c:pt idx="22">
                  <c:v>4316.4</c:v>
                </c:pt>
                <c:pt idx="23">
                  <c:v>4512.6</c:v>
                </c:pt>
                <c:pt idx="24">
                  <c:v>4708.8</c:v>
                </c:pt>
                <c:pt idx="25">
                  <c:v>4905.0</c:v>
                </c:pt>
                <c:pt idx="26">
                  <c:v>5101.2</c:v>
                </c:pt>
                <c:pt idx="27">
                  <c:v>5297.4</c:v>
                </c:pt>
                <c:pt idx="28">
                  <c:v>5493.6</c:v>
                </c:pt>
                <c:pt idx="29">
                  <c:v>5689.8</c:v>
                </c:pt>
                <c:pt idx="30">
                  <c:v>5886.0</c:v>
                </c:pt>
                <c:pt idx="31">
                  <c:v>6082.2</c:v>
                </c:pt>
                <c:pt idx="32">
                  <c:v>6278.4</c:v>
                </c:pt>
                <c:pt idx="33">
                  <c:v>6474.6</c:v>
                </c:pt>
                <c:pt idx="34">
                  <c:v>6670.8</c:v>
                </c:pt>
                <c:pt idx="35">
                  <c:v>6867.0</c:v>
                </c:pt>
                <c:pt idx="36">
                  <c:v>7063.2</c:v>
                </c:pt>
                <c:pt idx="37">
                  <c:v>7259.4</c:v>
                </c:pt>
                <c:pt idx="38">
                  <c:v>7455.6</c:v>
                </c:pt>
                <c:pt idx="39">
                  <c:v>7651.8</c:v>
                </c:pt>
                <c:pt idx="40">
                  <c:v>7848.0</c:v>
                </c:pt>
                <c:pt idx="41">
                  <c:v>8044.2</c:v>
                </c:pt>
                <c:pt idx="42">
                  <c:v>8240.4</c:v>
                </c:pt>
                <c:pt idx="43">
                  <c:v>8436.6</c:v>
                </c:pt>
                <c:pt idx="44">
                  <c:v>8632.799999999999</c:v>
                </c:pt>
                <c:pt idx="45">
                  <c:v>8829.0</c:v>
                </c:pt>
                <c:pt idx="46">
                  <c:v>9025.199999999999</c:v>
                </c:pt>
                <c:pt idx="47">
                  <c:v>9221.4</c:v>
                </c:pt>
                <c:pt idx="48">
                  <c:v>9417.599999999999</c:v>
                </c:pt>
                <c:pt idx="49">
                  <c:v>9613.799999999999</c:v>
                </c:pt>
                <c:pt idx="50">
                  <c:v>9810.0</c:v>
                </c:pt>
                <c:pt idx="51">
                  <c:v>10006.2</c:v>
                </c:pt>
                <c:pt idx="52">
                  <c:v>10202.4</c:v>
                </c:pt>
                <c:pt idx="53">
                  <c:v>10398.6</c:v>
                </c:pt>
                <c:pt idx="54">
                  <c:v>10594.8</c:v>
                </c:pt>
                <c:pt idx="55">
                  <c:v>10791.0</c:v>
                </c:pt>
                <c:pt idx="56">
                  <c:v>10987.2</c:v>
                </c:pt>
                <c:pt idx="57">
                  <c:v>11183.4</c:v>
                </c:pt>
                <c:pt idx="58">
                  <c:v>11379.6</c:v>
                </c:pt>
                <c:pt idx="59">
                  <c:v>11575.8</c:v>
                </c:pt>
                <c:pt idx="60">
                  <c:v>11772.0</c:v>
                </c:pt>
                <c:pt idx="61">
                  <c:v>11968.2</c:v>
                </c:pt>
                <c:pt idx="62">
                  <c:v>12164.4</c:v>
                </c:pt>
                <c:pt idx="63">
                  <c:v>12360.6</c:v>
                </c:pt>
                <c:pt idx="64">
                  <c:v>12556.8</c:v>
                </c:pt>
                <c:pt idx="65">
                  <c:v>12753.0</c:v>
                </c:pt>
                <c:pt idx="66">
                  <c:v>12949.2</c:v>
                </c:pt>
                <c:pt idx="67">
                  <c:v>13145.4</c:v>
                </c:pt>
                <c:pt idx="68">
                  <c:v>13341.6</c:v>
                </c:pt>
                <c:pt idx="69">
                  <c:v>13537.8</c:v>
                </c:pt>
                <c:pt idx="70">
                  <c:v>13734.0</c:v>
                </c:pt>
                <c:pt idx="71">
                  <c:v>13930.2</c:v>
                </c:pt>
                <c:pt idx="72">
                  <c:v>14126.4</c:v>
                </c:pt>
                <c:pt idx="73">
                  <c:v>14322.6</c:v>
                </c:pt>
                <c:pt idx="74">
                  <c:v>14518.8</c:v>
                </c:pt>
                <c:pt idx="75">
                  <c:v>14715.0</c:v>
                </c:pt>
                <c:pt idx="76">
                  <c:v>14911.2</c:v>
                </c:pt>
                <c:pt idx="77">
                  <c:v>15107.4</c:v>
                </c:pt>
                <c:pt idx="78">
                  <c:v>15303.6</c:v>
                </c:pt>
                <c:pt idx="79">
                  <c:v>15499.8</c:v>
                </c:pt>
                <c:pt idx="80">
                  <c:v>15696.0</c:v>
                </c:pt>
                <c:pt idx="81">
                  <c:v>15892.2</c:v>
                </c:pt>
                <c:pt idx="82">
                  <c:v>16088.4</c:v>
                </c:pt>
                <c:pt idx="83">
                  <c:v>16284.6</c:v>
                </c:pt>
                <c:pt idx="84">
                  <c:v>16480.8</c:v>
                </c:pt>
                <c:pt idx="85">
                  <c:v>16677.0</c:v>
                </c:pt>
                <c:pt idx="86">
                  <c:v>16873.2</c:v>
                </c:pt>
                <c:pt idx="87">
                  <c:v>17069.4</c:v>
                </c:pt>
                <c:pt idx="88">
                  <c:v>17265.6</c:v>
                </c:pt>
                <c:pt idx="89">
                  <c:v>17461.8</c:v>
                </c:pt>
                <c:pt idx="90">
                  <c:v>17658.0</c:v>
                </c:pt>
                <c:pt idx="91">
                  <c:v>17854.2</c:v>
                </c:pt>
                <c:pt idx="92">
                  <c:v>18050.4</c:v>
                </c:pt>
                <c:pt idx="93">
                  <c:v>18246.6</c:v>
                </c:pt>
                <c:pt idx="94">
                  <c:v>18442.8</c:v>
                </c:pt>
                <c:pt idx="95">
                  <c:v>18639.0</c:v>
                </c:pt>
                <c:pt idx="96">
                  <c:v>18835.2</c:v>
                </c:pt>
                <c:pt idx="97">
                  <c:v>19031.4</c:v>
                </c:pt>
                <c:pt idx="98">
                  <c:v>19227.6</c:v>
                </c:pt>
                <c:pt idx="99">
                  <c:v>19423.8</c:v>
                </c:pt>
                <c:pt idx="100">
                  <c:v>19620.0</c:v>
                </c:pt>
                <c:pt idx="101">
                  <c:v>19816.2</c:v>
                </c:pt>
                <c:pt idx="102">
                  <c:v>20012.4</c:v>
                </c:pt>
                <c:pt idx="103">
                  <c:v>20208.6</c:v>
                </c:pt>
                <c:pt idx="104">
                  <c:v>20404.8</c:v>
                </c:pt>
                <c:pt idx="105">
                  <c:v>20601.0</c:v>
                </c:pt>
                <c:pt idx="106">
                  <c:v>20797.2</c:v>
                </c:pt>
                <c:pt idx="107">
                  <c:v>20993.4</c:v>
                </c:pt>
                <c:pt idx="108">
                  <c:v>21189.6</c:v>
                </c:pt>
                <c:pt idx="109">
                  <c:v>21385.8</c:v>
                </c:pt>
                <c:pt idx="110">
                  <c:v>21582.0</c:v>
                </c:pt>
                <c:pt idx="111">
                  <c:v>21778.2</c:v>
                </c:pt>
                <c:pt idx="112">
                  <c:v>21974.4</c:v>
                </c:pt>
                <c:pt idx="113">
                  <c:v>22170.6</c:v>
                </c:pt>
                <c:pt idx="114">
                  <c:v>22366.8</c:v>
                </c:pt>
                <c:pt idx="115">
                  <c:v>22563.0</c:v>
                </c:pt>
                <c:pt idx="116">
                  <c:v>22759.2</c:v>
                </c:pt>
                <c:pt idx="117">
                  <c:v>22955.4</c:v>
                </c:pt>
                <c:pt idx="118">
                  <c:v>23151.6</c:v>
                </c:pt>
                <c:pt idx="119">
                  <c:v>23347.8</c:v>
                </c:pt>
                <c:pt idx="120">
                  <c:v>23544.0</c:v>
                </c:pt>
                <c:pt idx="121">
                  <c:v>23249.7</c:v>
                </c:pt>
                <c:pt idx="122">
                  <c:v>22955.4</c:v>
                </c:pt>
                <c:pt idx="123">
                  <c:v>22661.1</c:v>
                </c:pt>
                <c:pt idx="124">
                  <c:v>22366.8</c:v>
                </c:pt>
                <c:pt idx="125">
                  <c:v>22072.5</c:v>
                </c:pt>
                <c:pt idx="126">
                  <c:v>21778.2</c:v>
                </c:pt>
                <c:pt idx="127">
                  <c:v>21483.9</c:v>
                </c:pt>
                <c:pt idx="128">
                  <c:v>21189.6</c:v>
                </c:pt>
                <c:pt idx="129">
                  <c:v>20895.3</c:v>
                </c:pt>
                <c:pt idx="130">
                  <c:v>20601.0</c:v>
                </c:pt>
                <c:pt idx="131">
                  <c:v>20306.7</c:v>
                </c:pt>
                <c:pt idx="132">
                  <c:v>20012.4</c:v>
                </c:pt>
                <c:pt idx="133">
                  <c:v>19718.1</c:v>
                </c:pt>
                <c:pt idx="134">
                  <c:v>19423.8</c:v>
                </c:pt>
                <c:pt idx="135">
                  <c:v>19129.5</c:v>
                </c:pt>
                <c:pt idx="136">
                  <c:v>18835.2</c:v>
                </c:pt>
                <c:pt idx="137">
                  <c:v>18540.9</c:v>
                </c:pt>
                <c:pt idx="138">
                  <c:v>18246.6</c:v>
                </c:pt>
                <c:pt idx="139">
                  <c:v>17952.3</c:v>
                </c:pt>
                <c:pt idx="140">
                  <c:v>17658.0</c:v>
                </c:pt>
                <c:pt idx="141">
                  <c:v>17363.7</c:v>
                </c:pt>
                <c:pt idx="142">
                  <c:v>17069.4</c:v>
                </c:pt>
                <c:pt idx="143">
                  <c:v>16775.1</c:v>
                </c:pt>
                <c:pt idx="144">
                  <c:v>16480.8</c:v>
                </c:pt>
                <c:pt idx="145">
                  <c:v>16186.5</c:v>
                </c:pt>
                <c:pt idx="146">
                  <c:v>15892.2</c:v>
                </c:pt>
                <c:pt idx="147">
                  <c:v>15597.9</c:v>
                </c:pt>
                <c:pt idx="148">
                  <c:v>15303.6</c:v>
                </c:pt>
                <c:pt idx="149">
                  <c:v>15009.3</c:v>
                </c:pt>
                <c:pt idx="150">
                  <c:v>14715.0</c:v>
                </c:pt>
                <c:pt idx="151">
                  <c:v>14420.7</c:v>
                </c:pt>
                <c:pt idx="152">
                  <c:v>14126.4</c:v>
                </c:pt>
                <c:pt idx="153">
                  <c:v>13832.1</c:v>
                </c:pt>
                <c:pt idx="154">
                  <c:v>13537.8</c:v>
                </c:pt>
                <c:pt idx="155">
                  <c:v>13243.5</c:v>
                </c:pt>
                <c:pt idx="156">
                  <c:v>12949.2</c:v>
                </c:pt>
                <c:pt idx="157">
                  <c:v>12654.9</c:v>
                </c:pt>
                <c:pt idx="158">
                  <c:v>12360.6</c:v>
                </c:pt>
                <c:pt idx="159">
                  <c:v>12066.3</c:v>
                </c:pt>
                <c:pt idx="160">
                  <c:v>11772.0</c:v>
                </c:pt>
                <c:pt idx="161">
                  <c:v>11477.7</c:v>
                </c:pt>
                <c:pt idx="162">
                  <c:v>11183.4</c:v>
                </c:pt>
                <c:pt idx="163">
                  <c:v>10889.1</c:v>
                </c:pt>
                <c:pt idx="164">
                  <c:v>10594.8</c:v>
                </c:pt>
                <c:pt idx="165">
                  <c:v>10300.5</c:v>
                </c:pt>
                <c:pt idx="166">
                  <c:v>10006.2</c:v>
                </c:pt>
                <c:pt idx="167">
                  <c:v>9711.899999999998</c:v>
                </c:pt>
                <c:pt idx="168">
                  <c:v>9417.599999999999</c:v>
                </c:pt>
                <c:pt idx="169">
                  <c:v>9123.299999999996</c:v>
                </c:pt>
                <c:pt idx="170">
                  <c:v>8829.0</c:v>
                </c:pt>
                <c:pt idx="171">
                  <c:v>8534.699999999997</c:v>
                </c:pt>
                <c:pt idx="172">
                  <c:v>8240.400000000001</c:v>
                </c:pt>
                <c:pt idx="173">
                  <c:v>7946.099999999998</c:v>
                </c:pt>
                <c:pt idx="174">
                  <c:v>7651.799999999996</c:v>
                </c:pt>
                <c:pt idx="175">
                  <c:v>7357.5</c:v>
                </c:pt>
                <c:pt idx="176">
                  <c:v>7063.199999999997</c:v>
                </c:pt>
                <c:pt idx="177">
                  <c:v>6768.900000000001</c:v>
                </c:pt>
                <c:pt idx="178">
                  <c:v>6474.599999999998</c:v>
                </c:pt>
                <c:pt idx="179">
                  <c:v>6180.299999999996</c:v>
                </c:pt>
                <c:pt idx="180">
                  <c:v>5886.0</c:v>
                </c:pt>
                <c:pt idx="181">
                  <c:v>5591.699999999997</c:v>
                </c:pt>
                <c:pt idx="182">
                  <c:v>5297.400000000001</c:v>
                </c:pt>
                <c:pt idx="183">
                  <c:v>5003.099999999998</c:v>
                </c:pt>
                <c:pt idx="184">
                  <c:v>4708.799999999996</c:v>
                </c:pt>
                <c:pt idx="185">
                  <c:v>4414.5</c:v>
                </c:pt>
                <c:pt idx="186">
                  <c:v>4120.199999999997</c:v>
                </c:pt>
                <c:pt idx="187">
                  <c:v>3825.900000000001</c:v>
                </c:pt>
                <c:pt idx="188">
                  <c:v>3531.599999999999</c:v>
                </c:pt>
                <c:pt idx="189">
                  <c:v>3237.299999999996</c:v>
                </c:pt>
                <c:pt idx="190">
                  <c:v>2943.0</c:v>
                </c:pt>
                <c:pt idx="191">
                  <c:v>2648.699999999997</c:v>
                </c:pt>
                <c:pt idx="192">
                  <c:v>2354.399999999994</c:v>
                </c:pt>
                <c:pt idx="193">
                  <c:v>2060.099999999999</c:v>
                </c:pt>
                <c:pt idx="194">
                  <c:v>1765.799999999996</c:v>
                </c:pt>
                <c:pt idx="195">
                  <c:v>1471.5</c:v>
                </c:pt>
                <c:pt idx="196">
                  <c:v>1177.199999999997</c:v>
                </c:pt>
                <c:pt idx="197">
                  <c:v>882.8999999999942</c:v>
                </c:pt>
                <c:pt idx="198">
                  <c:v>588.5999999999985</c:v>
                </c:pt>
                <c:pt idx="199">
                  <c:v>294.2999999999956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62664"/>
        <c:axId val="2094057192"/>
      </c:scatterChart>
      <c:valAx>
        <c:axId val="209406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57192"/>
        <c:crosses val="autoZero"/>
        <c:crossBetween val="midCat"/>
      </c:valAx>
      <c:valAx>
        <c:axId val="20940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6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Penyangga'!$K$34:$K$234</c:f>
              <c:numCache>
                <c:formatCode>0.000</c:formatCode>
                <c:ptCount val="201"/>
                <c:pt idx="0">
                  <c:v>0.0</c:v>
                </c:pt>
                <c:pt idx="1">
                  <c:v>1.61916524466544E6</c:v>
                </c:pt>
                <c:pt idx="2">
                  <c:v>3.22496643177029E6</c:v>
                </c:pt>
                <c:pt idx="3">
                  <c:v>4.81740356131454E6</c:v>
                </c:pt>
                <c:pt idx="4">
                  <c:v>6.39647663329821E6</c:v>
                </c:pt>
                <c:pt idx="5">
                  <c:v>7.96218564772129E6</c:v>
                </c:pt>
                <c:pt idx="6">
                  <c:v>9.51453060458377E6</c:v>
                </c:pt>
                <c:pt idx="7">
                  <c:v>1.10535115038857E7</c:v>
                </c:pt>
                <c:pt idx="8">
                  <c:v>1.2579128345627E7</c:v>
                </c:pt>
                <c:pt idx="9">
                  <c:v>1.40913811298077E7</c:v>
                </c:pt>
                <c:pt idx="10">
                  <c:v>1.55902698564278E7</c:v>
                </c:pt>
                <c:pt idx="11">
                  <c:v>1.70757945254874E7</c:v>
                </c:pt>
                <c:pt idx="12">
                  <c:v>1.85479551369863E7</c:v>
                </c:pt>
                <c:pt idx="13">
                  <c:v>2.00067516909247E7</c:v>
                </c:pt>
                <c:pt idx="14">
                  <c:v>2.14521841873024E7</c:v>
                </c:pt>
                <c:pt idx="15">
                  <c:v>2.28842526261196E7</c:v>
                </c:pt>
                <c:pt idx="16">
                  <c:v>2.43029570073762E7</c:v>
                </c:pt>
                <c:pt idx="17">
                  <c:v>2.57082973310722E7</c:v>
                </c:pt>
                <c:pt idx="18">
                  <c:v>2.71002735972076E7</c:v>
                </c:pt>
                <c:pt idx="19">
                  <c:v>2.84788858057824E7</c:v>
                </c:pt>
                <c:pt idx="20">
                  <c:v>2.98441339567966E7</c:v>
                </c:pt>
                <c:pt idx="21">
                  <c:v>3.11960180502503E7</c:v>
                </c:pt>
                <c:pt idx="22">
                  <c:v>3.25345380861433E7</c:v>
                </c:pt>
                <c:pt idx="23">
                  <c:v>3.38596940644758E7</c:v>
                </c:pt>
                <c:pt idx="24">
                  <c:v>3.51714859852476E7</c:v>
                </c:pt>
                <c:pt idx="25">
                  <c:v>3.64699138484589E7</c:v>
                </c:pt>
                <c:pt idx="26">
                  <c:v>3.77549776541096E7</c:v>
                </c:pt>
                <c:pt idx="27">
                  <c:v>3.90266774021997E7</c:v>
                </c:pt>
                <c:pt idx="28">
                  <c:v>4.02850130927292E7</c:v>
                </c:pt>
                <c:pt idx="29">
                  <c:v>4.15299847256981E7</c:v>
                </c:pt>
                <c:pt idx="30">
                  <c:v>4.27615923011064E7</c:v>
                </c:pt>
                <c:pt idx="31">
                  <c:v>4.39798358189542E7</c:v>
                </c:pt>
                <c:pt idx="32">
                  <c:v>4.51847152792413E7</c:v>
                </c:pt>
                <c:pt idx="33">
                  <c:v>4.63762306819679E7</c:v>
                </c:pt>
                <c:pt idx="34">
                  <c:v>4.75543820271338E7</c:v>
                </c:pt>
                <c:pt idx="35">
                  <c:v>4.87191693147392E7</c:v>
                </c:pt>
                <c:pt idx="36">
                  <c:v>4.9870592544784E7</c:v>
                </c:pt>
                <c:pt idx="37">
                  <c:v>5.10086517172682E7</c:v>
                </c:pt>
                <c:pt idx="38">
                  <c:v>5.21333468321918E7</c:v>
                </c:pt>
                <c:pt idx="39">
                  <c:v>5.32446778895548E7</c:v>
                </c:pt>
                <c:pt idx="40">
                  <c:v>5.43426448893572E7</c:v>
                </c:pt>
                <c:pt idx="41">
                  <c:v>5.54272478315991E7</c:v>
                </c:pt>
                <c:pt idx="42">
                  <c:v>5.64984867162803E7</c:v>
                </c:pt>
                <c:pt idx="43">
                  <c:v>5.7556361543401E7</c:v>
                </c:pt>
                <c:pt idx="44">
                  <c:v>5.8600872312961E7</c:v>
                </c:pt>
                <c:pt idx="45">
                  <c:v>5.96320190249605E7</c:v>
                </c:pt>
                <c:pt idx="46">
                  <c:v>6.06498016793994E7</c:v>
                </c:pt>
                <c:pt idx="47">
                  <c:v>6.16542202762777E7</c:v>
                </c:pt>
                <c:pt idx="48">
                  <c:v>6.26452748155954E7</c:v>
                </c:pt>
                <c:pt idx="49">
                  <c:v>6.36229652973525E7</c:v>
                </c:pt>
                <c:pt idx="50">
                  <c:v>6.4587291721549E7</c:v>
                </c:pt>
                <c:pt idx="51">
                  <c:v>6.55382540881849E7</c:v>
                </c:pt>
                <c:pt idx="52">
                  <c:v>6.64758523972603E7</c:v>
                </c:pt>
                <c:pt idx="53">
                  <c:v>6.7400086648775E7</c:v>
                </c:pt>
                <c:pt idx="54">
                  <c:v>6.83109568427292E7</c:v>
                </c:pt>
                <c:pt idx="55">
                  <c:v>6.92084629791228E7</c:v>
                </c:pt>
                <c:pt idx="56">
                  <c:v>7.00926050579557E7</c:v>
                </c:pt>
                <c:pt idx="57">
                  <c:v>7.09633830792281E7</c:v>
                </c:pt>
                <c:pt idx="58">
                  <c:v>7.182079704294E7</c:v>
                </c:pt>
                <c:pt idx="59">
                  <c:v>7.26648469490912E7</c:v>
                </c:pt>
                <c:pt idx="60">
                  <c:v>7.34955327976818E7</c:v>
                </c:pt>
                <c:pt idx="61">
                  <c:v>7.43128545887118E7</c:v>
                </c:pt>
                <c:pt idx="62">
                  <c:v>7.51168123221813E7</c:v>
                </c:pt>
                <c:pt idx="63">
                  <c:v>7.59074059980901E7</c:v>
                </c:pt>
                <c:pt idx="64">
                  <c:v>7.66846356164384E7</c:v>
                </c:pt>
                <c:pt idx="65">
                  <c:v>7.74485011772261E7</c:v>
                </c:pt>
                <c:pt idx="66">
                  <c:v>7.81990026804531E7</c:v>
                </c:pt>
                <c:pt idx="67">
                  <c:v>7.89361401261196E7</c:v>
                </c:pt>
                <c:pt idx="68">
                  <c:v>7.96599135142255E7</c:v>
                </c:pt>
                <c:pt idx="69">
                  <c:v>8.03703228447708E7</c:v>
                </c:pt>
                <c:pt idx="70">
                  <c:v>8.10673681177555E7</c:v>
                </c:pt>
                <c:pt idx="71">
                  <c:v>8.17510493331797E7</c:v>
                </c:pt>
                <c:pt idx="72">
                  <c:v>8.24213664910432E7</c:v>
                </c:pt>
                <c:pt idx="73">
                  <c:v>8.30783195913462E7</c:v>
                </c:pt>
                <c:pt idx="74">
                  <c:v>8.37219086340885E7</c:v>
                </c:pt>
                <c:pt idx="75">
                  <c:v>8.43521336192703E7</c:v>
                </c:pt>
                <c:pt idx="76">
                  <c:v>8.49689945468915E7</c:v>
                </c:pt>
                <c:pt idx="77">
                  <c:v>8.55724914169521E7</c:v>
                </c:pt>
                <c:pt idx="78">
                  <c:v>8.61626242294521E7</c:v>
                </c:pt>
                <c:pt idx="79">
                  <c:v>8.67393929843915E7</c:v>
                </c:pt>
                <c:pt idx="80">
                  <c:v>8.73027976817703E7</c:v>
                </c:pt>
                <c:pt idx="81">
                  <c:v>8.78528383215885E7</c:v>
                </c:pt>
                <c:pt idx="82">
                  <c:v>8.83895149038462E7</c:v>
                </c:pt>
                <c:pt idx="83">
                  <c:v>8.89128274285432E7</c:v>
                </c:pt>
                <c:pt idx="84">
                  <c:v>8.94227758956797E7</c:v>
                </c:pt>
                <c:pt idx="85">
                  <c:v>8.99193603052556E7</c:v>
                </c:pt>
                <c:pt idx="86">
                  <c:v>9.04025806572708E7</c:v>
                </c:pt>
                <c:pt idx="87">
                  <c:v>9.08724369517255E7</c:v>
                </c:pt>
                <c:pt idx="88">
                  <c:v>9.13289291886196E7</c:v>
                </c:pt>
                <c:pt idx="89">
                  <c:v>9.17720573679531E7</c:v>
                </c:pt>
                <c:pt idx="90">
                  <c:v>9.2201821489726E7</c:v>
                </c:pt>
                <c:pt idx="91">
                  <c:v>9.26182215539384E7</c:v>
                </c:pt>
                <c:pt idx="92">
                  <c:v>9.30212575605901E7</c:v>
                </c:pt>
                <c:pt idx="93">
                  <c:v>9.34109295096813E7</c:v>
                </c:pt>
                <c:pt idx="94">
                  <c:v>9.37872374012118E7</c:v>
                </c:pt>
                <c:pt idx="95">
                  <c:v>9.41501812351818E7</c:v>
                </c:pt>
                <c:pt idx="96">
                  <c:v>9.44997610115911E7</c:v>
                </c:pt>
                <c:pt idx="97">
                  <c:v>9.483597673044E7</c:v>
                </c:pt>
                <c:pt idx="98">
                  <c:v>9.51588283917281E7</c:v>
                </c:pt>
                <c:pt idx="99">
                  <c:v>9.54683159954558E7</c:v>
                </c:pt>
                <c:pt idx="100">
                  <c:v>9.57644395416228E7</c:v>
                </c:pt>
                <c:pt idx="101">
                  <c:v>9.60471990302292E7</c:v>
                </c:pt>
                <c:pt idx="102">
                  <c:v>9.6316594461275E7</c:v>
                </c:pt>
                <c:pt idx="103">
                  <c:v>9.65726258347603E7</c:v>
                </c:pt>
                <c:pt idx="104">
                  <c:v>9.6815293150685E7</c:v>
                </c:pt>
                <c:pt idx="105">
                  <c:v>9.7044596409049E7</c:v>
                </c:pt>
                <c:pt idx="106">
                  <c:v>9.72605356098525E7</c:v>
                </c:pt>
                <c:pt idx="107">
                  <c:v>9.74631107530953E7</c:v>
                </c:pt>
                <c:pt idx="108">
                  <c:v>9.76523218387777E7</c:v>
                </c:pt>
                <c:pt idx="109">
                  <c:v>9.78281688668994E7</c:v>
                </c:pt>
                <c:pt idx="110">
                  <c:v>9.79906518374605E7</c:v>
                </c:pt>
                <c:pt idx="111">
                  <c:v>9.8139770750461E7</c:v>
                </c:pt>
                <c:pt idx="112">
                  <c:v>9.8275525605901E7</c:v>
                </c:pt>
                <c:pt idx="113">
                  <c:v>9.83979164037803E7</c:v>
                </c:pt>
                <c:pt idx="114">
                  <c:v>9.8506943144099E7</c:v>
                </c:pt>
                <c:pt idx="115">
                  <c:v>9.86026058268572E7</c:v>
                </c:pt>
                <c:pt idx="116">
                  <c:v>9.86849044520548E7</c:v>
                </c:pt>
                <c:pt idx="117">
                  <c:v>9.87538390196918E7</c:v>
                </c:pt>
                <c:pt idx="118">
                  <c:v>9.88094095297682E7</c:v>
                </c:pt>
                <c:pt idx="119">
                  <c:v>9.8851615982284E7</c:v>
                </c:pt>
                <c:pt idx="120">
                  <c:v>9.88804583772392E7</c:v>
                </c:pt>
                <c:pt idx="121">
                  <c:v>9.8172332921167E7</c:v>
                </c:pt>
                <c:pt idx="122">
                  <c:v>9.74508434075343E7</c:v>
                </c:pt>
                <c:pt idx="123">
                  <c:v>9.67159898363409E7</c:v>
                </c:pt>
                <c:pt idx="124">
                  <c:v>9.59677722075869E7</c:v>
                </c:pt>
                <c:pt idx="125">
                  <c:v>9.52061905212724E7</c:v>
                </c:pt>
                <c:pt idx="126">
                  <c:v>9.44312447773972E7</c:v>
                </c:pt>
                <c:pt idx="127">
                  <c:v>9.36429349759615E7</c:v>
                </c:pt>
                <c:pt idx="128">
                  <c:v>9.28412611169652E7</c:v>
                </c:pt>
                <c:pt idx="129">
                  <c:v>9.20262232004083E7</c:v>
                </c:pt>
                <c:pt idx="130">
                  <c:v>9.11978212262908E7</c:v>
                </c:pt>
                <c:pt idx="131">
                  <c:v>9.03560551946127E7</c:v>
                </c:pt>
                <c:pt idx="132">
                  <c:v>8.95009251053741E7</c:v>
                </c:pt>
                <c:pt idx="133">
                  <c:v>8.86324309585748E7</c:v>
                </c:pt>
                <c:pt idx="134">
                  <c:v>8.7750572754215E7</c:v>
                </c:pt>
                <c:pt idx="135">
                  <c:v>8.68553504922946E7</c:v>
                </c:pt>
                <c:pt idx="136">
                  <c:v>8.59467641728135E7</c:v>
                </c:pt>
                <c:pt idx="137">
                  <c:v>8.50248137957719E7</c:v>
                </c:pt>
                <c:pt idx="138">
                  <c:v>8.40894993611697E7</c:v>
                </c:pt>
                <c:pt idx="139">
                  <c:v>8.31408208690069E7</c:v>
                </c:pt>
                <c:pt idx="140">
                  <c:v>8.21787783192835E7</c:v>
                </c:pt>
                <c:pt idx="141">
                  <c:v>8.12033717119995E7</c:v>
                </c:pt>
                <c:pt idx="142">
                  <c:v>8.02146010471549E7</c:v>
                </c:pt>
                <c:pt idx="143">
                  <c:v>7.92124663247497E7</c:v>
                </c:pt>
                <c:pt idx="144">
                  <c:v>7.8196967544784E7</c:v>
                </c:pt>
                <c:pt idx="145">
                  <c:v>7.71681047072577E7</c:v>
                </c:pt>
                <c:pt idx="146">
                  <c:v>7.61258778121707E7</c:v>
                </c:pt>
                <c:pt idx="147">
                  <c:v>7.50702868595232E7</c:v>
                </c:pt>
                <c:pt idx="148">
                  <c:v>7.40013318493151E7</c:v>
                </c:pt>
                <c:pt idx="149">
                  <c:v>7.29190127815464E7</c:v>
                </c:pt>
                <c:pt idx="150">
                  <c:v>7.18233296562171E7</c:v>
                </c:pt>
                <c:pt idx="151">
                  <c:v>7.07142824733272E7</c:v>
                </c:pt>
                <c:pt idx="152">
                  <c:v>6.95918712328767E7</c:v>
                </c:pt>
                <c:pt idx="153">
                  <c:v>6.84560959348656E7</c:v>
                </c:pt>
                <c:pt idx="154">
                  <c:v>6.7306956579294E7</c:v>
                </c:pt>
                <c:pt idx="155">
                  <c:v>6.61444531661618E7</c:v>
                </c:pt>
                <c:pt idx="156">
                  <c:v>6.49685856954689E7</c:v>
                </c:pt>
                <c:pt idx="157">
                  <c:v>6.37793541672155E7</c:v>
                </c:pt>
                <c:pt idx="158">
                  <c:v>6.25767585814015E7</c:v>
                </c:pt>
                <c:pt idx="159">
                  <c:v>6.13607989380269E7</c:v>
                </c:pt>
                <c:pt idx="160">
                  <c:v>6.01314752370917E7</c:v>
                </c:pt>
                <c:pt idx="161">
                  <c:v>5.88887874785959E7</c:v>
                </c:pt>
                <c:pt idx="162">
                  <c:v>5.76327356625395E7</c:v>
                </c:pt>
                <c:pt idx="163">
                  <c:v>5.63633197889226E7</c:v>
                </c:pt>
                <c:pt idx="164">
                  <c:v>5.5080539857745E7</c:v>
                </c:pt>
                <c:pt idx="165">
                  <c:v>5.37843958690069E7</c:v>
                </c:pt>
                <c:pt idx="166">
                  <c:v>5.24748878227081E7</c:v>
                </c:pt>
                <c:pt idx="167">
                  <c:v>5.11520157188488E7</c:v>
                </c:pt>
                <c:pt idx="168">
                  <c:v>4.98157795574289E7</c:v>
                </c:pt>
                <c:pt idx="169">
                  <c:v>4.84661793384484E7</c:v>
                </c:pt>
                <c:pt idx="170">
                  <c:v>4.71032150619073E7</c:v>
                </c:pt>
                <c:pt idx="171">
                  <c:v>4.57268867278056E7</c:v>
                </c:pt>
                <c:pt idx="172">
                  <c:v>4.43371943361433E7</c:v>
                </c:pt>
                <c:pt idx="173">
                  <c:v>4.29341378869204E7</c:v>
                </c:pt>
                <c:pt idx="174">
                  <c:v>4.1517717380137E7</c:v>
                </c:pt>
                <c:pt idx="175">
                  <c:v>4.00879328157929E7</c:v>
                </c:pt>
                <c:pt idx="176">
                  <c:v>3.86447841938883E7</c:v>
                </c:pt>
                <c:pt idx="177">
                  <c:v>3.71882715144231E7</c:v>
                </c:pt>
                <c:pt idx="178">
                  <c:v>3.57183947773972E7</c:v>
                </c:pt>
                <c:pt idx="179">
                  <c:v>3.42351539828108E7</c:v>
                </c:pt>
                <c:pt idx="180">
                  <c:v>3.27385491306639E7</c:v>
                </c:pt>
                <c:pt idx="181">
                  <c:v>3.12285802209563E7</c:v>
                </c:pt>
                <c:pt idx="182">
                  <c:v>2.97052472536881E7</c:v>
                </c:pt>
                <c:pt idx="183">
                  <c:v>2.81685502288593E7</c:v>
                </c:pt>
                <c:pt idx="184">
                  <c:v>2.661848914647E7</c:v>
                </c:pt>
                <c:pt idx="185">
                  <c:v>2.505506400652E7</c:v>
                </c:pt>
                <c:pt idx="186">
                  <c:v>2.34782748090095E7</c:v>
                </c:pt>
                <c:pt idx="187">
                  <c:v>2.18881215539383E7</c:v>
                </c:pt>
                <c:pt idx="188">
                  <c:v>2.02846042413066E7</c:v>
                </c:pt>
                <c:pt idx="189">
                  <c:v>1.86677228711143E7</c:v>
                </c:pt>
                <c:pt idx="190">
                  <c:v>1.70374774433614E7</c:v>
                </c:pt>
                <c:pt idx="191">
                  <c:v>1.5393867958048E7</c:v>
                </c:pt>
                <c:pt idx="192">
                  <c:v>1.37368944151739E7</c:v>
                </c:pt>
                <c:pt idx="193">
                  <c:v>1.20665568147392E7</c:v>
                </c:pt>
                <c:pt idx="194">
                  <c:v>1.03828551567439E7</c:v>
                </c:pt>
                <c:pt idx="195">
                  <c:v>8.68578944118811E6</c:v>
                </c:pt>
                <c:pt idx="196">
                  <c:v>6.97535966807169E6</c:v>
                </c:pt>
                <c:pt idx="197">
                  <c:v>5.25156583739464E6</c:v>
                </c:pt>
                <c:pt idx="198">
                  <c:v>3.51440794915701E6</c:v>
                </c:pt>
                <c:pt idx="199">
                  <c:v>1.7638860033588E6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Penyangga'!$L$34:$L$234</c:f>
              <c:numCache>
                <c:formatCode>0.000</c:formatCode>
                <c:ptCount val="201"/>
                <c:pt idx="0">
                  <c:v>0.0</c:v>
                </c:pt>
                <c:pt idx="1">
                  <c:v>289441.5173867228</c:v>
                </c:pt>
                <c:pt idx="2">
                  <c:v>578883.0347734457</c:v>
                </c:pt>
                <c:pt idx="3">
                  <c:v>868324.5521601685</c:v>
                </c:pt>
                <c:pt idx="4">
                  <c:v>1.15776606954689E6</c:v>
                </c:pt>
                <c:pt idx="5">
                  <c:v>1.44720758693361E6</c:v>
                </c:pt>
                <c:pt idx="6">
                  <c:v>1.73664910432034E6</c:v>
                </c:pt>
                <c:pt idx="7">
                  <c:v>2.02609062170706E6</c:v>
                </c:pt>
                <c:pt idx="8">
                  <c:v>2.31553213909378E6</c:v>
                </c:pt>
                <c:pt idx="9">
                  <c:v>2.60497365648051E6</c:v>
                </c:pt>
                <c:pt idx="10">
                  <c:v>2.89441517386723E6</c:v>
                </c:pt>
                <c:pt idx="11">
                  <c:v>3.18385669125395E6</c:v>
                </c:pt>
                <c:pt idx="12">
                  <c:v>3.47329820864067E6</c:v>
                </c:pt>
                <c:pt idx="13">
                  <c:v>3.7627397260274E6</c:v>
                </c:pt>
                <c:pt idx="14">
                  <c:v>4.05218124341412E6</c:v>
                </c:pt>
                <c:pt idx="15">
                  <c:v>4.34162276080084E6</c:v>
                </c:pt>
                <c:pt idx="16">
                  <c:v>4.63106427818757E6</c:v>
                </c:pt>
                <c:pt idx="17">
                  <c:v>4.92050579557429E6</c:v>
                </c:pt>
                <c:pt idx="18">
                  <c:v>5.20994731296101E6</c:v>
                </c:pt>
                <c:pt idx="19">
                  <c:v>5.49938883034773E6</c:v>
                </c:pt>
                <c:pt idx="20">
                  <c:v>5.78883034773446E6</c:v>
                </c:pt>
                <c:pt idx="21">
                  <c:v>6.07827186512118E6</c:v>
                </c:pt>
                <c:pt idx="22">
                  <c:v>6.3677133825079E6</c:v>
                </c:pt>
                <c:pt idx="23">
                  <c:v>6.65715489989463E6</c:v>
                </c:pt>
                <c:pt idx="24">
                  <c:v>6.94659641728135E6</c:v>
                </c:pt>
                <c:pt idx="25">
                  <c:v>7.23603793466807E6</c:v>
                </c:pt>
                <c:pt idx="26">
                  <c:v>7.52547945205479E6</c:v>
                </c:pt>
                <c:pt idx="27">
                  <c:v>7.81492096944152E6</c:v>
                </c:pt>
                <c:pt idx="28">
                  <c:v>8.10436248682824E6</c:v>
                </c:pt>
                <c:pt idx="29">
                  <c:v>8.39380400421496E6</c:v>
                </c:pt>
                <c:pt idx="30">
                  <c:v>8.68324552160169E6</c:v>
                </c:pt>
                <c:pt idx="31">
                  <c:v>8.97268703898841E6</c:v>
                </c:pt>
                <c:pt idx="32">
                  <c:v>9.26212855637513E6</c:v>
                </c:pt>
                <c:pt idx="33">
                  <c:v>9.55157007376186E6</c:v>
                </c:pt>
                <c:pt idx="34">
                  <c:v>9.84101159114858E6</c:v>
                </c:pt>
                <c:pt idx="35">
                  <c:v>1.01304531085353E7</c:v>
                </c:pt>
                <c:pt idx="36">
                  <c:v>1.0419894625922E7</c:v>
                </c:pt>
                <c:pt idx="37">
                  <c:v>1.07093361433087E7</c:v>
                </c:pt>
                <c:pt idx="38">
                  <c:v>1.09987776606955E7</c:v>
                </c:pt>
                <c:pt idx="39">
                  <c:v>1.12882191780822E7</c:v>
                </c:pt>
                <c:pt idx="40">
                  <c:v>1.15776606954689E7</c:v>
                </c:pt>
                <c:pt idx="41">
                  <c:v>1.18671022128556E7</c:v>
                </c:pt>
                <c:pt idx="42">
                  <c:v>1.21565437302424E7</c:v>
                </c:pt>
                <c:pt idx="43">
                  <c:v>1.24459852476291E7</c:v>
                </c:pt>
                <c:pt idx="44">
                  <c:v>1.27354267650158E7</c:v>
                </c:pt>
                <c:pt idx="45">
                  <c:v>1.30248682824025E7</c:v>
                </c:pt>
                <c:pt idx="46">
                  <c:v>1.33143097997893E7</c:v>
                </c:pt>
                <c:pt idx="47">
                  <c:v>1.3603751317176E7</c:v>
                </c:pt>
                <c:pt idx="48">
                  <c:v>1.38931928345627E7</c:v>
                </c:pt>
                <c:pt idx="49">
                  <c:v>1.41826343519494E7</c:v>
                </c:pt>
                <c:pt idx="50">
                  <c:v>1.44720758693361E7</c:v>
                </c:pt>
                <c:pt idx="51">
                  <c:v>1.47615173867229E7</c:v>
                </c:pt>
                <c:pt idx="52">
                  <c:v>1.50509589041096E7</c:v>
                </c:pt>
                <c:pt idx="53">
                  <c:v>1.53404004214963E7</c:v>
                </c:pt>
                <c:pt idx="54">
                  <c:v>1.5629841938883E7</c:v>
                </c:pt>
                <c:pt idx="55">
                  <c:v>1.59192834562698E7</c:v>
                </c:pt>
                <c:pt idx="56">
                  <c:v>1.62087249736565E7</c:v>
                </c:pt>
                <c:pt idx="57">
                  <c:v>1.64981664910432E7</c:v>
                </c:pt>
                <c:pt idx="58">
                  <c:v>1.67876080084299E7</c:v>
                </c:pt>
                <c:pt idx="59">
                  <c:v>1.70770495258166E7</c:v>
                </c:pt>
                <c:pt idx="60">
                  <c:v>1.73664910432034E7</c:v>
                </c:pt>
                <c:pt idx="61">
                  <c:v>1.76559325605901E7</c:v>
                </c:pt>
                <c:pt idx="62">
                  <c:v>1.79453740779768E7</c:v>
                </c:pt>
                <c:pt idx="63">
                  <c:v>1.82348155953635E7</c:v>
                </c:pt>
                <c:pt idx="64">
                  <c:v>1.85242571127503E7</c:v>
                </c:pt>
                <c:pt idx="65">
                  <c:v>1.8813698630137E7</c:v>
                </c:pt>
                <c:pt idx="66">
                  <c:v>1.91031401475237E7</c:v>
                </c:pt>
                <c:pt idx="67">
                  <c:v>1.93925816649104E7</c:v>
                </c:pt>
                <c:pt idx="68">
                  <c:v>1.96820231822972E7</c:v>
                </c:pt>
                <c:pt idx="69">
                  <c:v>1.99714646996839E7</c:v>
                </c:pt>
                <c:pt idx="70">
                  <c:v>2.02609062170706E7</c:v>
                </c:pt>
                <c:pt idx="71">
                  <c:v>2.05503477344573E7</c:v>
                </c:pt>
                <c:pt idx="72">
                  <c:v>2.0839789251844E7</c:v>
                </c:pt>
                <c:pt idx="73">
                  <c:v>2.11292307692308E7</c:v>
                </c:pt>
                <c:pt idx="74">
                  <c:v>2.14186722866175E7</c:v>
                </c:pt>
                <c:pt idx="75">
                  <c:v>2.17081138040042E7</c:v>
                </c:pt>
                <c:pt idx="76">
                  <c:v>2.19975553213909E7</c:v>
                </c:pt>
                <c:pt idx="77">
                  <c:v>2.22869968387777E7</c:v>
                </c:pt>
                <c:pt idx="78">
                  <c:v>2.25764383561644E7</c:v>
                </c:pt>
                <c:pt idx="79">
                  <c:v>2.28658798735511E7</c:v>
                </c:pt>
                <c:pt idx="80">
                  <c:v>2.31553213909378E7</c:v>
                </c:pt>
                <c:pt idx="81">
                  <c:v>2.34447629083246E7</c:v>
                </c:pt>
                <c:pt idx="82">
                  <c:v>2.37342044257113E7</c:v>
                </c:pt>
                <c:pt idx="83">
                  <c:v>2.4023645943098E7</c:v>
                </c:pt>
                <c:pt idx="84">
                  <c:v>2.43130874604847E7</c:v>
                </c:pt>
                <c:pt idx="85">
                  <c:v>2.46025289778714E7</c:v>
                </c:pt>
                <c:pt idx="86">
                  <c:v>2.48919704952582E7</c:v>
                </c:pt>
                <c:pt idx="87">
                  <c:v>2.51814120126449E7</c:v>
                </c:pt>
                <c:pt idx="88">
                  <c:v>2.54708535300316E7</c:v>
                </c:pt>
                <c:pt idx="89">
                  <c:v>2.57602950474183E7</c:v>
                </c:pt>
                <c:pt idx="90">
                  <c:v>2.60497365648051E7</c:v>
                </c:pt>
                <c:pt idx="91">
                  <c:v>2.63391780821918E7</c:v>
                </c:pt>
                <c:pt idx="92">
                  <c:v>2.66286195995785E7</c:v>
                </c:pt>
                <c:pt idx="93">
                  <c:v>2.69180611169652E7</c:v>
                </c:pt>
                <c:pt idx="94">
                  <c:v>2.72075026343519E7</c:v>
                </c:pt>
                <c:pt idx="95">
                  <c:v>2.74969441517387E7</c:v>
                </c:pt>
                <c:pt idx="96">
                  <c:v>2.77863856691254E7</c:v>
                </c:pt>
                <c:pt idx="97">
                  <c:v>2.80758271865121E7</c:v>
                </c:pt>
                <c:pt idx="98">
                  <c:v>2.83652687038988E7</c:v>
                </c:pt>
                <c:pt idx="99">
                  <c:v>2.86547102212856E7</c:v>
                </c:pt>
                <c:pt idx="100">
                  <c:v>2.89441517386723E7</c:v>
                </c:pt>
                <c:pt idx="101">
                  <c:v>2.9233593256059E7</c:v>
                </c:pt>
                <c:pt idx="102">
                  <c:v>2.95230347734457E7</c:v>
                </c:pt>
                <c:pt idx="103">
                  <c:v>2.98124762908325E7</c:v>
                </c:pt>
                <c:pt idx="104">
                  <c:v>3.01019178082192E7</c:v>
                </c:pt>
                <c:pt idx="105">
                  <c:v>3.03913593256059E7</c:v>
                </c:pt>
                <c:pt idx="106">
                  <c:v>3.06808008429926E7</c:v>
                </c:pt>
                <c:pt idx="107">
                  <c:v>3.09702423603793E7</c:v>
                </c:pt>
                <c:pt idx="108">
                  <c:v>3.12596838777661E7</c:v>
                </c:pt>
                <c:pt idx="109">
                  <c:v>3.15491253951528E7</c:v>
                </c:pt>
                <c:pt idx="110">
                  <c:v>3.18385669125395E7</c:v>
                </c:pt>
                <c:pt idx="111">
                  <c:v>3.21280084299262E7</c:v>
                </c:pt>
                <c:pt idx="112">
                  <c:v>3.2417449947313E7</c:v>
                </c:pt>
                <c:pt idx="113">
                  <c:v>3.27068914646997E7</c:v>
                </c:pt>
                <c:pt idx="114">
                  <c:v>3.29963329820864E7</c:v>
                </c:pt>
                <c:pt idx="115">
                  <c:v>3.32857744994731E7</c:v>
                </c:pt>
                <c:pt idx="116">
                  <c:v>3.35752160168599E7</c:v>
                </c:pt>
                <c:pt idx="117">
                  <c:v>3.38646575342466E7</c:v>
                </c:pt>
                <c:pt idx="118">
                  <c:v>3.41540990516333E7</c:v>
                </c:pt>
                <c:pt idx="119">
                  <c:v>3.444354056902E7</c:v>
                </c:pt>
                <c:pt idx="120">
                  <c:v>3.47329820864067E7</c:v>
                </c:pt>
                <c:pt idx="121">
                  <c:v>3.42988198103267E7</c:v>
                </c:pt>
                <c:pt idx="122">
                  <c:v>3.38646575342466E7</c:v>
                </c:pt>
                <c:pt idx="123">
                  <c:v>3.34304952581665E7</c:v>
                </c:pt>
                <c:pt idx="124">
                  <c:v>3.29963329820864E7</c:v>
                </c:pt>
                <c:pt idx="125">
                  <c:v>3.25621707060063E7</c:v>
                </c:pt>
                <c:pt idx="126">
                  <c:v>3.21280084299262E7</c:v>
                </c:pt>
                <c:pt idx="127">
                  <c:v>3.16938461538462E7</c:v>
                </c:pt>
                <c:pt idx="128">
                  <c:v>3.12596838777661E7</c:v>
                </c:pt>
                <c:pt idx="129">
                  <c:v>3.0825521601686E7</c:v>
                </c:pt>
                <c:pt idx="130">
                  <c:v>3.03913593256059E7</c:v>
                </c:pt>
                <c:pt idx="131">
                  <c:v>2.99571970495258E7</c:v>
                </c:pt>
                <c:pt idx="132">
                  <c:v>2.95230347734457E7</c:v>
                </c:pt>
                <c:pt idx="133">
                  <c:v>2.90888724973656E7</c:v>
                </c:pt>
                <c:pt idx="134">
                  <c:v>2.86547102212856E7</c:v>
                </c:pt>
                <c:pt idx="135">
                  <c:v>2.82205479452055E7</c:v>
                </c:pt>
                <c:pt idx="136">
                  <c:v>2.77863856691254E7</c:v>
                </c:pt>
                <c:pt idx="137">
                  <c:v>2.73522233930453E7</c:v>
                </c:pt>
                <c:pt idx="138">
                  <c:v>2.69180611169652E7</c:v>
                </c:pt>
                <c:pt idx="139">
                  <c:v>2.64838988408851E7</c:v>
                </c:pt>
                <c:pt idx="140">
                  <c:v>2.60497365648051E7</c:v>
                </c:pt>
                <c:pt idx="141">
                  <c:v>2.5615574288725E7</c:v>
                </c:pt>
                <c:pt idx="142">
                  <c:v>2.51814120126449E7</c:v>
                </c:pt>
                <c:pt idx="143">
                  <c:v>2.47472497365648E7</c:v>
                </c:pt>
                <c:pt idx="144">
                  <c:v>2.43130874604847E7</c:v>
                </c:pt>
                <c:pt idx="145">
                  <c:v>2.38789251844046E7</c:v>
                </c:pt>
                <c:pt idx="146">
                  <c:v>2.34447629083245E7</c:v>
                </c:pt>
                <c:pt idx="147">
                  <c:v>2.30106006322445E7</c:v>
                </c:pt>
                <c:pt idx="148">
                  <c:v>2.25764383561644E7</c:v>
                </c:pt>
                <c:pt idx="149">
                  <c:v>2.21422760800843E7</c:v>
                </c:pt>
                <c:pt idx="150">
                  <c:v>2.17081138040042E7</c:v>
                </c:pt>
                <c:pt idx="151">
                  <c:v>2.12739515279241E7</c:v>
                </c:pt>
                <c:pt idx="152">
                  <c:v>2.0839789251844E7</c:v>
                </c:pt>
                <c:pt idx="153">
                  <c:v>2.0405626975764E7</c:v>
                </c:pt>
                <c:pt idx="154">
                  <c:v>1.99714646996839E7</c:v>
                </c:pt>
                <c:pt idx="155">
                  <c:v>1.95373024236038E7</c:v>
                </c:pt>
                <c:pt idx="156">
                  <c:v>1.91031401475237E7</c:v>
                </c:pt>
                <c:pt idx="157">
                  <c:v>1.86689778714436E7</c:v>
                </c:pt>
                <c:pt idx="158">
                  <c:v>1.82348155953635E7</c:v>
                </c:pt>
                <c:pt idx="159">
                  <c:v>1.78006533192835E7</c:v>
                </c:pt>
                <c:pt idx="160">
                  <c:v>1.73664910432034E7</c:v>
                </c:pt>
                <c:pt idx="161">
                  <c:v>1.69323287671233E7</c:v>
                </c:pt>
                <c:pt idx="162">
                  <c:v>1.64981664910432E7</c:v>
                </c:pt>
                <c:pt idx="163">
                  <c:v>1.60640042149631E7</c:v>
                </c:pt>
                <c:pt idx="164">
                  <c:v>1.5629841938883E7</c:v>
                </c:pt>
                <c:pt idx="165">
                  <c:v>1.51956796628029E7</c:v>
                </c:pt>
                <c:pt idx="166">
                  <c:v>1.47615173867229E7</c:v>
                </c:pt>
                <c:pt idx="167">
                  <c:v>1.43273551106428E7</c:v>
                </c:pt>
                <c:pt idx="168">
                  <c:v>1.38931928345627E7</c:v>
                </c:pt>
                <c:pt idx="169">
                  <c:v>1.34590305584826E7</c:v>
                </c:pt>
                <c:pt idx="170">
                  <c:v>1.30248682824025E7</c:v>
                </c:pt>
                <c:pt idx="171">
                  <c:v>1.25907060063224E7</c:v>
                </c:pt>
                <c:pt idx="172">
                  <c:v>1.21565437302424E7</c:v>
                </c:pt>
                <c:pt idx="173">
                  <c:v>1.17223814541623E7</c:v>
                </c:pt>
                <c:pt idx="174">
                  <c:v>1.12882191780822E7</c:v>
                </c:pt>
                <c:pt idx="175">
                  <c:v>1.08540569020021E7</c:v>
                </c:pt>
                <c:pt idx="176">
                  <c:v>1.0419894625922E7</c:v>
                </c:pt>
                <c:pt idx="177">
                  <c:v>9.98573234984194E6</c:v>
                </c:pt>
                <c:pt idx="178">
                  <c:v>9.55157007376185E6</c:v>
                </c:pt>
                <c:pt idx="179">
                  <c:v>9.11740779768176E6</c:v>
                </c:pt>
                <c:pt idx="180">
                  <c:v>8.68324552160169E6</c:v>
                </c:pt>
                <c:pt idx="181">
                  <c:v>8.2490832455216E6</c:v>
                </c:pt>
                <c:pt idx="182">
                  <c:v>7.81492096944152E6</c:v>
                </c:pt>
                <c:pt idx="183">
                  <c:v>7.38075869336143E6</c:v>
                </c:pt>
                <c:pt idx="184">
                  <c:v>6.94659641728134E6</c:v>
                </c:pt>
                <c:pt idx="185">
                  <c:v>6.51243414120126E6</c:v>
                </c:pt>
                <c:pt idx="186">
                  <c:v>6.07827186512118E6</c:v>
                </c:pt>
                <c:pt idx="187">
                  <c:v>5.6441095890411E6</c:v>
                </c:pt>
                <c:pt idx="188">
                  <c:v>5.20994731296101E6</c:v>
                </c:pt>
                <c:pt idx="189">
                  <c:v>4.77578503688092E6</c:v>
                </c:pt>
                <c:pt idx="190">
                  <c:v>4.34162276080084E6</c:v>
                </c:pt>
                <c:pt idx="191">
                  <c:v>3.90746048472075E6</c:v>
                </c:pt>
                <c:pt idx="192">
                  <c:v>3.47329820864067E6</c:v>
                </c:pt>
                <c:pt idx="193">
                  <c:v>3.03913593256059E6</c:v>
                </c:pt>
                <c:pt idx="194">
                  <c:v>2.6049736564805E6</c:v>
                </c:pt>
                <c:pt idx="195">
                  <c:v>2.17081138040042E6</c:v>
                </c:pt>
                <c:pt idx="196">
                  <c:v>1.73664910432033E6</c:v>
                </c:pt>
                <c:pt idx="197">
                  <c:v>1.30248682824024E6</c:v>
                </c:pt>
                <c:pt idx="198">
                  <c:v>868324.5521601664</c:v>
                </c:pt>
                <c:pt idx="199">
                  <c:v>434162.2760800778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22088"/>
        <c:axId val="2094016648"/>
      </c:scatterChart>
      <c:valAx>
        <c:axId val="20940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16648"/>
        <c:crosses val="autoZero"/>
        <c:crossBetween val="midCat"/>
      </c:valAx>
      <c:valAx>
        <c:axId val="2094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2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Penyangga'!$M$34:$M$134</c:f>
              <c:numCache>
                <c:formatCode>0.000</c:formatCode>
                <c:ptCount val="101"/>
                <c:pt idx="0">
                  <c:v>4.24454528187566E6</c:v>
                </c:pt>
                <c:pt idx="1">
                  <c:v>4.20965618227081E6</c:v>
                </c:pt>
                <c:pt idx="2">
                  <c:v>4.17476708266596E6</c:v>
                </c:pt>
                <c:pt idx="3">
                  <c:v>4.13987798306112E6</c:v>
                </c:pt>
                <c:pt idx="4">
                  <c:v>4.10498888345627E6</c:v>
                </c:pt>
                <c:pt idx="5">
                  <c:v>4.07009978385142E6</c:v>
                </c:pt>
                <c:pt idx="6">
                  <c:v>4.03521068424658E6</c:v>
                </c:pt>
                <c:pt idx="7">
                  <c:v>4.00032158464173E6</c:v>
                </c:pt>
                <c:pt idx="8">
                  <c:v>3.96543248503688E6</c:v>
                </c:pt>
                <c:pt idx="9">
                  <c:v>3.93054338543203E6</c:v>
                </c:pt>
                <c:pt idx="10">
                  <c:v>3.89565428582719E6</c:v>
                </c:pt>
                <c:pt idx="11">
                  <c:v>3.86076518622234E6</c:v>
                </c:pt>
                <c:pt idx="12">
                  <c:v>3.82587608661749E6</c:v>
                </c:pt>
                <c:pt idx="13">
                  <c:v>3.79098698701265E6</c:v>
                </c:pt>
                <c:pt idx="14">
                  <c:v>3.7560978874078E6</c:v>
                </c:pt>
                <c:pt idx="15">
                  <c:v>3.72120878780295E6</c:v>
                </c:pt>
                <c:pt idx="16">
                  <c:v>3.6863196881981E6</c:v>
                </c:pt>
                <c:pt idx="17">
                  <c:v>3.65143058859326E6</c:v>
                </c:pt>
                <c:pt idx="18">
                  <c:v>3.61654148898841E6</c:v>
                </c:pt>
                <c:pt idx="19">
                  <c:v>3.58165238938356E6</c:v>
                </c:pt>
                <c:pt idx="20">
                  <c:v>3.54676328977871E6</c:v>
                </c:pt>
                <c:pt idx="21">
                  <c:v>3.51187419017387E6</c:v>
                </c:pt>
                <c:pt idx="22">
                  <c:v>3.47698509056902E6</c:v>
                </c:pt>
                <c:pt idx="23">
                  <c:v>3.44209599096417E6</c:v>
                </c:pt>
                <c:pt idx="24">
                  <c:v>3.40720689135933E6</c:v>
                </c:pt>
                <c:pt idx="25">
                  <c:v>3.37231779175448E6</c:v>
                </c:pt>
                <c:pt idx="26">
                  <c:v>3.33742869214963E6</c:v>
                </c:pt>
                <c:pt idx="27">
                  <c:v>3.30253959254478E6</c:v>
                </c:pt>
                <c:pt idx="28">
                  <c:v>3.26765049293994E6</c:v>
                </c:pt>
                <c:pt idx="29">
                  <c:v>3.23276139333509E6</c:v>
                </c:pt>
                <c:pt idx="30">
                  <c:v>3.19787229373024E6</c:v>
                </c:pt>
                <c:pt idx="31">
                  <c:v>3.1629831941254E6</c:v>
                </c:pt>
                <c:pt idx="32">
                  <c:v>3.12809409452055E6</c:v>
                </c:pt>
                <c:pt idx="33">
                  <c:v>3.0932049949157E6</c:v>
                </c:pt>
                <c:pt idx="34">
                  <c:v>3.05831589531085E6</c:v>
                </c:pt>
                <c:pt idx="35">
                  <c:v>3.02342679570601E6</c:v>
                </c:pt>
                <c:pt idx="36">
                  <c:v>2.98853769610116E6</c:v>
                </c:pt>
                <c:pt idx="37">
                  <c:v>2.95364859649631E6</c:v>
                </c:pt>
                <c:pt idx="38">
                  <c:v>2.91875949689146E6</c:v>
                </c:pt>
                <c:pt idx="39">
                  <c:v>2.88387039728662E6</c:v>
                </c:pt>
                <c:pt idx="40">
                  <c:v>2.84898129768177E6</c:v>
                </c:pt>
                <c:pt idx="41">
                  <c:v>2.81409219807692E6</c:v>
                </c:pt>
                <c:pt idx="42">
                  <c:v>2.77920309847208E6</c:v>
                </c:pt>
                <c:pt idx="43">
                  <c:v>2.74431399886723E6</c:v>
                </c:pt>
                <c:pt idx="44">
                  <c:v>2.70942489926238E6</c:v>
                </c:pt>
                <c:pt idx="45">
                  <c:v>2.67453579965753E6</c:v>
                </c:pt>
                <c:pt idx="46">
                  <c:v>2.63964670005269E6</c:v>
                </c:pt>
                <c:pt idx="47">
                  <c:v>2.60475760044784E6</c:v>
                </c:pt>
                <c:pt idx="48">
                  <c:v>2.56986850084299E6</c:v>
                </c:pt>
                <c:pt idx="49">
                  <c:v>2.53497940123815E6</c:v>
                </c:pt>
                <c:pt idx="50">
                  <c:v>2.5000903016333E6</c:v>
                </c:pt>
                <c:pt idx="51">
                  <c:v>2.46520120202845E6</c:v>
                </c:pt>
                <c:pt idx="52">
                  <c:v>2.4303121024236E6</c:v>
                </c:pt>
                <c:pt idx="53">
                  <c:v>2.39542300281876E6</c:v>
                </c:pt>
                <c:pt idx="54">
                  <c:v>2.36053390321391E6</c:v>
                </c:pt>
                <c:pt idx="55">
                  <c:v>2.32564480360906E6</c:v>
                </c:pt>
                <c:pt idx="56">
                  <c:v>2.29075570400422E6</c:v>
                </c:pt>
                <c:pt idx="57">
                  <c:v>2.25586660439937E6</c:v>
                </c:pt>
                <c:pt idx="58">
                  <c:v>2.22097750479452E6</c:v>
                </c:pt>
                <c:pt idx="59">
                  <c:v>2.18608840518967E6</c:v>
                </c:pt>
                <c:pt idx="60">
                  <c:v>2.15119930558483E6</c:v>
                </c:pt>
                <c:pt idx="61">
                  <c:v>2.11631020597998E6</c:v>
                </c:pt>
                <c:pt idx="62">
                  <c:v>2.08142110637513E6</c:v>
                </c:pt>
                <c:pt idx="63">
                  <c:v>2.04653200677028E6</c:v>
                </c:pt>
                <c:pt idx="64">
                  <c:v>2.01164290716544E6</c:v>
                </c:pt>
                <c:pt idx="65">
                  <c:v>1.97675380756059E6</c:v>
                </c:pt>
                <c:pt idx="66">
                  <c:v>1.94186470795574E6</c:v>
                </c:pt>
                <c:pt idx="67">
                  <c:v>1.9069756083509E6</c:v>
                </c:pt>
                <c:pt idx="68">
                  <c:v>1.87208650874605E6</c:v>
                </c:pt>
                <c:pt idx="69">
                  <c:v>1.8371974091412E6</c:v>
                </c:pt>
                <c:pt idx="70">
                  <c:v>1.80230830953635E6</c:v>
                </c:pt>
                <c:pt idx="71">
                  <c:v>1.76741920993151E6</c:v>
                </c:pt>
                <c:pt idx="72">
                  <c:v>1.73253011032666E6</c:v>
                </c:pt>
                <c:pt idx="73">
                  <c:v>1.69764101072181E6</c:v>
                </c:pt>
                <c:pt idx="74">
                  <c:v>1.66275191111696E6</c:v>
                </c:pt>
                <c:pt idx="75">
                  <c:v>1.62786281151212E6</c:v>
                </c:pt>
                <c:pt idx="76">
                  <c:v>1.59297371190727E6</c:v>
                </c:pt>
                <c:pt idx="77">
                  <c:v>1.55808461230242E6</c:v>
                </c:pt>
                <c:pt idx="78">
                  <c:v>1.52319551269758E6</c:v>
                </c:pt>
                <c:pt idx="79">
                  <c:v>1.48830641309273E6</c:v>
                </c:pt>
                <c:pt idx="80">
                  <c:v>1.45341731348788E6</c:v>
                </c:pt>
                <c:pt idx="81">
                  <c:v>1.41852821388303E6</c:v>
                </c:pt>
                <c:pt idx="82">
                  <c:v>1.38363911427819E6</c:v>
                </c:pt>
                <c:pt idx="83">
                  <c:v>1.34875001467334E6</c:v>
                </c:pt>
                <c:pt idx="84">
                  <c:v>1.31386091506849E6</c:v>
                </c:pt>
                <c:pt idx="85">
                  <c:v>1.27897181546365E6</c:v>
                </c:pt>
                <c:pt idx="86">
                  <c:v>1.2440827158588E6</c:v>
                </c:pt>
                <c:pt idx="87">
                  <c:v>1.20919361625395E6</c:v>
                </c:pt>
                <c:pt idx="88">
                  <c:v>1.1743045166491E6</c:v>
                </c:pt>
                <c:pt idx="89">
                  <c:v>1.13941541704426E6</c:v>
                </c:pt>
                <c:pt idx="90">
                  <c:v>1.10452631743941E6</c:v>
                </c:pt>
                <c:pt idx="91">
                  <c:v>1.06963721783456E6</c:v>
                </c:pt>
                <c:pt idx="92">
                  <c:v>1.03474811822972E6</c:v>
                </c:pt>
                <c:pt idx="93">
                  <c:v>999859.0186248685</c:v>
                </c:pt>
                <c:pt idx="94">
                  <c:v>964969.919020021</c:v>
                </c:pt>
                <c:pt idx="95">
                  <c:v>930080.8194151743</c:v>
                </c:pt>
                <c:pt idx="96">
                  <c:v>895191.719810327</c:v>
                </c:pt>
                <c:pt idx="97">
                  <c:v>860302.6202054797</c:v>
                </c:pt>
                <c:pt idx="98">
                  <c:v>825413.5206006325</c:v>
                </c:pt>
                <c:pt idx="99">
                  <c:v>790524.4209957852</c:v>
                </c:pt>
                <c:pt idx="100">
                  <c:v>755635.321390938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Penyangga'!$N$34:$N$134</c:f>
              <c:numCache>
                <c:formatCode>0.000</c:formatCode>
                <c:ptCount val="101"/>
                <c:pt idx="0">
                  <c:v>755635.3213909377</c:v>
                </c:pt>
                <c:pt idx="1">
                  <c:v>755635.3213909377</c:v>
                </c:pt>
                <c:pt idx="2">
                  <c:v>755635.3213909377</c:v>
                </c:pt>
                <c:pt idx="3">
                  <c:v>755635.3213909377</c:v>
                </c:pt>
                <c:pt idx="4">
                  <c:v>755635.3213909377</c:v>
                </c:pt>
                <c:pt idx="5">
                  <c:v>755635.3213909377</c:v>
                </c:pt>
                <c:pt idx="6">
                  <c:v>755635.3213909377</c:v>
                </c:pt>
                <c:pt idx="7">
                  <c:v>755635.3213909377</c:v>
                </c:pt>
                <c:pt idx="8">
                  <c:v>755635.3213909377</c:v>
                </c:pt>
                <c:pt idx="9">
                  <c:v>755635.3213909377</c:v>
                </c:pt>
                <c:pt idx="10">
                  <c:v>755635.3213909377</c:v>
                </c:pt>
                <c:pt idx="11">
                  <c:v>755635.3213909377</c:v>
                </c:pt>
                <c:pt idx="12">
                  <c:v>755635.3213909377</c:v>
                </c:pt>
                <c:pt idx="13">
                  <c:v>755635.3213909377</c:v>
                </c:pt>
                <c:pt idx="14">
                  <c:v>755635.3213909377</c:v>
                </c:pt>
                <c:pt idx="15">
                  <c:v>755635.3213909377</c:v>
                </c:pt>
                <c:pt idx="16">
                  <c:v>755635.3213909377</c:v>
                </c:pt>
                <c:pt idx="17">
                  <c:v>755635.3213909377</c:v>
                </c:pt>
                <c:pt idx="18">
                  <c:v>755635.3213909377</c:v>
                </c:pt>
                <c:pt idx="19">
                  <c:v>755635.3213909377</c:v>
                </c:pt>
                <c:pt idx="20">
                  <c:v>755635.3213909377</c:v>
                </c:pt>
                <c:pt idx="21">
                  <c:v>755635.3213909377</c:v>
                </c:pt>
                <c:pt idx="22">
                  <c:v>755635.3213909377</c:v>
                </c:pt>
                <c:pt idx="23">
                  <c:v>755635.3213909377</c:v>
                </c:pt>
                <c:pt idx="24">
                  <c:v>755635.3213909377</c:v>
                </c:pt>
                <c:pt idx="25">
                  <c:v>755635.3213909377</c:v>
                </c:pt>
                <c:pt idx="26">
                  <c:v>755635.3213909377</c:v>
                </c:pt>
                <c:pt idx="27">
                  <c:v>755635.3213909377</c:v>
                </c:pt>
                <c:pt idx="28">
                  <c:v>755635.3213909377</c:v>
                </c:pt>
                <c:pt idx="29">
                  <c:v>755635.3213909377</c:v>
                </c:pt>
                <c:pt idx="30">
                  <c:v>755635.3213909377</c:v>
                </c:pt>
                <c:pt idx="31">
                  <c:v>755635.3213909377</c:v>
                </c:pt>
                <c:pt idx="32">
                  <c:v>755635.3213909377</c:v>
                </c:pt>
                <c:pt idx="33">
                  <c:v>755635.3213909377</c:v>
                </c:pt>
                <c:pt idx="34">
                  <c:v>755635.3213909377</c:v>
                </c:pt>
                <c:pt idx="35">
                  <c:v>755635.3213909377</c:v>
                </c:pt>
                <c:pt idx="36">
                  <c:v>755635.3213909377</c:v>
                </c:pt>
                <c:pt idx="37">
                  <c:v>755635.3213909377</c:v>
                </c:pt>
                <c:pt idx="38">
                  <c:v>755635.3213909377</c:v>
                </c:pt>
                <c:pt idx="39">
                  <c:v>755635.3213909377</c:v>
                </c:pt>
                <c:pt idx="40">
                  <c:v>755635.3213909377</c:v>
                </c:pt>
                <c:pt idx="41">
                  <c:v>755635.3213909377</c:v>
                </c:pt>
                <c:pt idx="42">
                  <c:v>755635.3213909377</c:v>
                </c:pt>
                <c:pt idx="43">
                  <c:v>755635.3213909377</c:v>
                </c:pt>
                <c:pt idx="44">
                  <c:v>755635.3213909377</c:v>
                </c:pt>
                <c:pt idx="45">
                  <c:v>755635.3213909377</c:v>
                </c:pt>
                <c:pt idx="46">
                  <c:v>755635.3213909377</c:v>
                </c:pt>
                <c:pt idx="47">
                  <c:v>755635.3213909377</c:v>
                </c:pt>
                <c:pt idx="48">
                  <c:v>755635.3213909377</c:v>
                </c:pt>
                <c:pt idx="49">
                  <c:v>755635.3213909377</c:v>
                </c:pt>
                <c:pt idx="50">
                  <c:v>755635.3213909377</c:v>
                </c:pt>
                <c:pt idx="51">
                  <c:v>755635.3213909377</c:v>
                </c:pt>
                <c:pt idx="52">
                  <c:v>755635.3213909377</c:v>
                </c:pt>
                <c:pt idx="53">
                  <c:v>755635.3213909377</c:v>
                </c:pt>
                <c:pt idx="54">
                  <c:v>755635.3213909377</c:v>
                </c:pt>
                <c:pt idx="55">
                  <c:v>755635.3213909377</c:v>
                </c:pt>
                <c:pt idx="56">
                  <c:v>755635.3213909377</c:v>
                </c:pt>
                <c:pt idx="57">
                  <c:v>755635.3213909377</c:v>
                </c:pt>
                <c:pt idx="58">
                  <c:v>755635.3213909377</c:v>
                </c:pt>
                <c:pt idx="59">
                  <c:v>755635.3213909377</c:v>
                </c:pt>
                <c:pt idx="60">
                  <c:v>755635.3213909377</c:v>
                </c:pt>
                <c:pt idx="61">
                  <c:v>755635.3213909377</c:v>
                </c:pt>
                <c:pt idx="62">
                  <c:v>755635.3213909377</c:v>
                </c:pt>
                <c:pt idx="63">
                  <c:v>755635.3213909377</c:v>
                </c:pt>
                <c:pt idx="64">
                  <c:v>755635.3213909377</c:v>
                </c:pt>
                <c:pt idx="65">
                  <c:v>755635.3213909377</c:v>
                </c:pt>
                <c:pt idx="66">
                  <c:v>755635.3213909377</c:v>
                </c:pt>
                <c:pt idx="67">
                  <c:v>755635.3213909377</c:v>
                </c:pt>
                <c:pt idx="68">
                  <c:v>755635.3213909377</c:v>
                </c:pt>
                <c:pt idx="69">
                  <c:v>755635.3213909377</c:v>
                </c:pt>
                <c:pt idx="70">
                  <c:v>755635.3213909377</c:v>
                </c:pt>
                <c:pt idx="71">
                  <c:v>755635.3213909377</c:v>
                </c:pt>
                <c:pt idx="72">
                  <c:v>755635.3213909377</c:v>
                </c:pt>
                <c:pt idx="73">
                  <c:v>755635.3213909377</c:v>
                </c:pt>
                <c:pt idx="74">
                  <c:v>755635.3213909377</c:v>
                </c:pt>
                <c:pt idx="75">
                  <c:v>755635.3213909377</c:v>
                </c:pt>
                <c:pt idx="76">
                  <c:v>755635.3213909377</c:v>
                </c:pt>
                <c:pt idx="77">
                  <c:v>755635.3213909377</c:v>
                </c:pt>
                <c:pt idx="78">
                  <c:v>755635.3213909377</c:v>
                </c:pt>
                <c:pt idx="79">
                  <c:v>755635.3213909377</c:v>
                </c:pt>
                <c:pt idx="80">
                  <c:v>755635.3213909377</c:v>
                </c:pt>
                <c:pt idx="81">
                  <c:v>755635.3213909377</c:v>
                </c:pt>
                <c:pt idx="82">
                  <c:v>755635.3213909377</c:v>
                </c:pt>
                <c:pt idx="83">
                  <c:v>755635.3213909377</c:v>
                </c:pt>
                <c:pt idx="84">
                  <c:v>755635.3213909377</c:v>
                </c:pt>
                <c:pt idx="85">
                  <c:v>755635.3213909377</c:v>
                </c:pt>
                <c:pt idx="86">
                  <c:v>755635.3213909377</c:v>
                </c:pt>
                <c:pt idx="87">
                  <c:v>755635.3213909377</c:v>
                </c:pt>
                <c:pt idx="88">
                  <c:v>755635.3213909377</c:v>
                </c:pt>
                <c:pt idx="89">
                  <c:v>755635.3213909377</c:v>
                </c:pt>
                <c:pt idx="90">
                  <c:v>755635.3213909377</c:v>
                </c:pt>
                <c:pt idx="91">
                  <c:v>755635.3213909377</c:v>
                </c:pt>
                <c:pt idx="92">
                  <c:v>755635.3213909377</c:v>
                </c:pt>
                <c:pt idx="93">
                  <c:v>755635.3213909377</c:v>
                </c:pt>
                <c:pt idx="94">
                  <c:v>755635.3213909377</c:v>
                </c:pt>
                <c:pt idx="95">
                  <c:v>755635.3213909377</c:v>
                </c:pt>
                <c:pt idx="96">
                  <c:v>755635.3213909377</c:v>
                </c:pt>
                <c:pt idx="97">
                  <c:v>755635.3213909377</c:v>
                </c:pt>
                <c:pt idx="98">
                  <c:v>755635.3213909377</c:v>
                </c:pt>
                <c:pt idx="99">
                  <c:v>755635.3213909377</c:v>
                </c:pt>
                <c:pt idx="100">
                  <c:v>755635.3213909377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3128"/>
        <c:axId val="2096299416"/>
      </c:scatterChart>
      <c:valAx>
        <c:axId val="20962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9416"/>
        <c:crosses val="autoZero"/>
        <c:crossBetween val="midCat"/>
      </c:valAx>
      <c:valAx>
        <c:axId val="20962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Baja'!$B$31:$B$235</c:f>
              <c:numCache>
                <c:formatCode>0.000</c:formatCode>
                <c:ptCount val="20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 formatCode="General">
                  <c:v>14.999</c:v>
                </c:pt>
                <c:pt idx="202" formatCode="General">
                  <c:v>15.0</c:v>
                </c:pt>
                <c:pt idx="203" formatCode="General">
                  <c:v>24.999</c:v>
                </c:pt>
                <c:pt idx="204" formatCode="General">
                  <c:v>25.0</c:v>
                </c:pt>
              </c:numCache>
            </c:numRef>
          </c:cat>
          <c:val>
            <c:numRef>
              <c:f>'SIM Tali Baja'!$G$31:$G$231</c:f>
              <c:numCache>
                <c:formatCode>General</c:formatCode>
                <c:ptCount val="201"/>
                <c:pt idx="0">
                  <c:v>7657.195500000001</c:v>
                </c:pt>
                <c:pt idx="1">
                  <c:v>7584.724125000001</c:v>
                </c:pt>
                <c:pt idx="2">
                  <c:v>7512.252750000001</c:v>
                </c:pt>
                <c:pt idx="3">
                  <c:v>7439.781375000001</c:v>
                </c:pt>
                <c:pt idx="4">
                  <c:v>7367.310000000001</c:v>
                </c:pt>
                <c:pt idx="5">
                  <c:v>7294.838625000001</c:v>
                </c:pt>
                <c:pt idx="6">
                  <c:v>7222.367250000001</c:v>
                </c:pt>
                <c:pt idx="7">
                  <c:v>7149.895875000002</c:v>
                </c:pt>
                <c:pt idx="8">
                  <c:v>7077.424500000002</c:v>
                </c:pt>
                <c:pt idx="9">
                  <c:v>7004.953125000002</c:v>
                </c:pt>
                <c:pt idx="10">
                  <c:v>6932.481750000002</c:v>
                </c:pt>
                <c:pt idx="11">
                  <c:v>6860.010375000002</c:v>
                </c:pt>
                <c:pt idx="12">
                  <c:v>6787.539000000002</c:v>
                </c:pt>
                <c:pt idx="13">
                  <c:v>6715.067625000001</c:v>
                </c:pt>
                <c:pt idx="14">
                  <c:v>6642.596250000001</c:v>
                </c:pt>
                <c:pt idx="15">
                  <c:v>6570.124875000001</c:v>
                </c:pt>
                <c:pt idx="16">
                  <c:v>6497.653500000001</c:v>
                </c:pt>
                <c:pt idx="17">
                  <c:v>6425.182125</c:v>
                </c:pt>
                <c:pt idx="18">
                  <c:v>6352.710750000002</c:v>
                </c:pt>
                <c:pt idx="19">
                  <c:v>6280.239375000001</c:v>
                </c:pt>
                <c:pt idx="20">
                  <c:v>6207.768000000002</c:v>
                </c:pt>
                <c:pt idx="21">
                  <c:v>6135.296625</c:v>
                </c:pt>
                <c:pt idx="22">
                  <c:v>6062.825250000001</c:v>
                </c:pt>
                <c:pt idx="23">
                  <c:v>5990.353875000002</c:v>
                </c:pt>
                <c:pt idx="24">
                  <c:v>5917.882500000001</c:v>
                </c:pt>
                <c:pt idx="25">
                  <c:v>5845.411125000001</c:v>
                </c:pt>
                <c:pt idx="26">
                  <c:v>5772.939750000001</c:v>
                </c:pt>
                <c:pt idx="27">
                  <c:v>5700.468375000001</c:v>
                </c:pt>
                <c:pt idx="28">
                  <c:v>5627.997000000001</c:v>
                </c:pt>
                <c:pt idx="29">
                  <c:v>5555.525625000002</c:v>
                </c:pt>
                <c:pt idx="30">
                  <c:v>5483.054250000001</c:v>
                </c:pt>
                <c:pt idx="31">
                  <c:v>5410.582875000002</c:v>
                </c:pt>
                <c:pt idx="32">
                  <c:v>5338.1115</c:v>
                </c:pt>
                <c:pt idx="33">
                  <c:v>5265.640125000001</c:v>
                </c:pt>
                <c:pt idx="34">
                  <c:v>5193.168750000001</c:v>
                </c:pt>
                <c:pt idx="35">
                  <c:v>5120.697375000002</c:v>
                </c:pt>
                <c:pt idx="36">
                  <c:v>5048.226000000001</c:v>
                </c:pt>
                <c:pt idx="37">
                  <c:v>4975.754625000001</c:v>
                </c:pt>
                <c:pt idx="38">
                  <c:v>4903.283250000001</c:v>
                </c:pt>
                <c:pt idx="39">
                  <c:v>4830.811875000001</c:v>
                </c:pt>
                <c:pt idx="40">
                  <c:v>4758.340500000002</c:v>
                </c:pt>
                <c:pt idx="41">
                  <c:v>4685.869125</c:v>
                </c:pt>
                <c:pt idx="42">
                  <c:v>4613.397750000001</c:v>
                </c:pt>
                <c:pt idx="43">
                  <c:v>4540.926375000001</c:v>
                </c:pt>
                <c:pt idx="44">
                  <c:v>4468.455000000002</c:v>
                </c:pt>
                <c:pt idx="45">
                  <c:v>4395.983625000002</c:v>
                </c:pt>
                <c:pt idx="46">
                  <c:v>4323.512250000001</c:v>
                </c:pt>
                <c:pt idx="47">
                  <c:v>4251.040875000001</c:v>
                </c:pt>
                <c:pt idx="48">
                  <c:v>4178.569500000001</c:v>
                </c:pt>
                <c:pt idx="49">
                  <c:v>4106.098125000001</c:v>
                </c:pt>
                <c:pt idx="50">
                  <c:v>4033.626750000001</c:v>
                </c:pt>
                <c:pt idx="51">
                  <c:v>3961.155375000002</c:v>
                </c:pt>
                <c:pt idx="52">
                  <c:v>3888.684000000001</c:v>
                </c:pt>
                <c:pt idx="53">
                  <c:v>3816.212625000001</c:v>
                </c:pt>
                <c:pt idx="54">
                  <c:v>3743.741250000001</c:v>
                </c:pt>
                <c:pt idx="55">
                  <c:v>3671.269875000001</c:v>
                </c:pt>
                <c:pt idx="56">
                  <c:v>3598.798500000002</c:v>
                </c:pt>
                <c:pt idx="57">
                  <c:v>3526.327125000001</c:v>
                </c:pt>
                <c:pt idx="58">
                  <c:v>3453.855750000001</c:v>
                </c:pt>
                <c:pt idx="59">
                  <c:v>3381.384375000001</c:v>
                </c:pt>
                <c:pt idx="60">
                  <c:v>3308.913000000001</c:v>
                </c:pt>
                <c:pt idx="61">
                  <c:v>3236.441625000001</c:v>
                </c:pt>
                <c:pt idx="62">
                  <c:v>3163.970250000001</c:v>
                </c:pt>
                <c:pt idx="63">
                  <c:v>3091.498875000001</c:v>
                </c:pt>
                <c:pt idx="64">
                  <c:v>3019.027500000001</c:v>
                </c:pt>
                <c:pt idx="65">
                  <c:v>2946.556125000001</c:v>
                </c:pt>
                <c:pt idx="66">
                  <c:v>2874.084750000002</c:v>
                </c:pt>
                <c:pt idx="67">
                  <c:v>2801.613375000001</c:v>
                </c:pt>
                <c:pt idx="68">
                  <c:v>2729.142000000001</c:v>
                </c:pt>
                <c:pt idx="69">
                  <c:v>2656.670625000002</c:v>
                </c:pt>
                <c:pt idx="70">
                  <c:v>2584.199250000001</c:v>
                </c:pt>
                <c:pt idx="71">
                  <c:v>2511.727875</c:v>
                </c:pt>
                <c:pt idx="72">
                  <c:v>2439.256500000001</c:v>
                </c:pt>
                <c:pt idx="73">
                  <c:v>2366.785125000001</c:v>
                </c:pt>
                <c:pt idx="74">
                  <c:v>2294.31375</c:v>
                </c:pt>
                <c:pt idx="75">
                  <c:v>2221.842375000001</c:v>
                </c:pt>
                <c:pt idx="76">
                  <c:v>2149.371000000001</c:v>
                </c:pt>
                <c:pt idx="77">
                  <c:v>2076.899625000002</c:v>
                </c:pt>
                <c:pt idx="78">
                  <c:v>2004.428250000001</c:v>
                </c:pt>
                <c:pt idx="79">
                  <c:v>1931.956875000001</c:v>
                </c:pt>
                <c:pt idx="80">
                  <c:v>1859.485500000002</c:v>
                </c:pt>
                <c:pt idx="81">
                  <c:v>1787.014125000001</c:v>
                </c:pt>
                <c:pt idx="82">
                  <c:v>1714.542750000001</c:v>
                </c:pt>
                <c:pt idx="83">
                  <c:v>1642.071375000001</c:v>
                </c:pt>
                <c:pt idx="84">
                  <c:v>1569.6</c:v>
                </c:pt>
                <c:pt idx="85">
                  <c:v>1497.128625000001</c:v>
                </c:pt>
                <c:pt idx="86">
                  <c:v>1424.657250000001</c:v>
                </c:pt>
                <c:pt idx="87">
                  <c:v>1352.185875000002</c:v>
                </c:pt>
                <c:pt idx="88">
                  <c:v>1279.714500000001</c:v>
                </c:pt>
                <c:pt idx="89">
                  <c:v>1207.243125000001</c:v>
                </c:pt>
                <c:pt idx="90">
                  <c:v>1134.771750000002</c:v>
                </c:pt>
                <c:pt idx="91">
                  <c:v>1062.300375000001</c:v>
                </c:pt>
                <c:pt idx="92">
                  <c:v>989.8290000000015</c:v>
                </c:pt>
                <c:pt idx="93">
                  <c:v>917.3576250000015</c:v>
                </c:pt>
                <c:pt idx="94">
                  <c:v>844.8862500000005</c:v>
                </c:pt>
                <c:pt idx="95">
                  <c:v>772.4148750000013</c:v>
                </c:pt>
                <c:pt idx="96">
                  <c:v>699.9435000000012</c:v>
                </c:pt>
                <c:pt idx="97">
                  <c:v>627.4721250000011</c:v>
                </c:pt>
                <c:pt idx="98">
                  <c:v>555.000750000001</c:v>
                </c:pt>
                <c:pt idx="99">
                  <c:v>482.529375000001</c:v>
                </c:pt>
                <c:pt idx="100">
                  <c:v>410.058000000001</c:v>
                </c:pt>
                <c:pt idx="101">
                  <c:v>337.5866250000008</c:v>
                </c:pt>
                <c:pt idx="102">
                  <c:v>265.1152500000016</c:v>
                </c:pt>
                <c:pt idx="103">
                  <c:v>192.6438750000007</c:v>
                </c:pt>
                <c:pt idx="104">
                  <c:v>120.1725000000006</c:v>
                </c:pt>
                <c:pt idx="105">
                  <c:v>47.70112500000141</c:v>
                </c:pt>
                <c:pt idx="106">
                  <c:v>-24.77024999999958</c:v>
                </c:pt>
                <c:pt idx="107">
                  <c:v>-97.24162499999874</c:v>
                </c:pt>
                <c:pt idx="108">
                  <c:v>-169.7129999999988</c:v>
                </c:pt>
                <c:pt idx="109">
                  <c:v>-242.1843749999998</c:v>
                </c:pt>
                <c:pt idx="110">
                  <c:v>-314.655749999999</c:v>
                </c:pt>
                <c:pt idx="111">
                  <c:v>-387.1271249999991</c:v>
                </c:pt>
                <c:pt idx="112">
                  <c:v>-459.5984999999982</c:v>
                </c:pt>
                <c:pt idx="113">
                  <c:v>-532.0698749999992</c:v>
                </c:pt>
                <c:pt idx="114">
                  <c:v>-604.5412500000002</c:v>
                </c:pt>
                <c:pt idx="115">
                  <c:v>-677.0126249999994</c:v>
                </c:pt>
                <c:pt idx="116">
                  <c:v>-749.4839999999986</c:v>
                </c:pt>
                <c:pt idx="117">
                  <c:v>-821.9553749999977</c:v>
                </c:pt>
                <c:pt idx="118">
                  <c:v>-894.4267499999987</c:v>
                </c:pt>
                <c:pt idx="119">
                  <c:v>-966.8981249999997</c:v>
                </c:pt>
                <c:pt idx="120">
                  <c:v>-4963.369499999998</c:v>
                </c:pt>
                <c:pt idx="121">
                  <c:v>-5035.840875</c:v>
                </c:pt>
                <c:pt idx="122">
                  <c:v>-5108.31225</c:v>
                </c:pt>
                <c:pt idx="123">
                  <c:v>-5180.783624999998</c:v>
                </c:pt>
                <c:pt idx="124">
                  <c:v>-5253.255</c:v>
                </c:pt>
                <c:pt idx="125">
                  <c:v>-5325.726374999998</c:v>
                </c:pt>
                <c:pt idx="126">
                  <c:v>-5398.19775</c:v>
                </c:pt>
                <c:pt idx="127">
                  <c:v>-5470.669124999998</c:v>
                </c:pt>
                <c:pt idx="128">
                  <c:v>-5543.1405</c:v>
                </c:pt>
                <c:pt idx="129">
                  <c:v>-5615.611874999998</c:v>
                </c:pt>
                <c:pt idx="130">
                  <c:v>-5688.08325</c:v>
                </c:pt>
                <c:pt idx="131">
                  <c:v>-5760.554624999998</c:v>
                </c:pt>
                <c:pt idx="132">
                  <c:v>-5833.025999999998</c:v>
                </c:pt>
                <c:pt idx="133">
                  <c:v>-5905.497375</c:v>
                </c:pt>
                <c:pt idx="134">
                  <c:v>-5977.96875</c:v>
                </c:pt>
                <c:pt idx="135">
                  <c:v>-6050.440125</c:v>
                </c:pt>
                <c:pt idx="136">
                  <c:v>-6122.9115</c:v>
                </c:pt>
                <c:pt idx="137">
                  <c:v>-6195.382875</c:v>
                </c:pt>
                <c:pt idx="138">
                  <c:v>-6267.854249999998</c:v>
                </c:pt>
                <c:pt idx="139">
                  <c:v>-6340.325624999997</c:v>
                </c:pt>
                <c:pt idx="140">
                  <c:v>-6412.796999999998</c:v>
                </c:pt>
                <c:pt idx="141">
                  <c:v>-6485.268375</c:v>
                </c:pt>
                <c:pt idx="142">
                  <c:v>-6557.739750000001</c:v>
                </c:pt>
                <c:pt idx="143">
                  <c:v>-6630.211125</c:v>
                </c:pt>
                <c:pt idx="144">
                  <c:v>-6702.682499999998</c:v>
                </c:pt>
                <c:pt idx="145">
                  <c:v>-6775.153874999998</c:v>
                </c:pt>
                <c:pt idx="146">
                  <c:v>-6847.62525</c:v>
                </c:pt>
                <c:pt idx="147">
                  <c:v>-6920.096625</c:v>
                </c:pt>
                <c:pt idx="148">
                  <c:v>-6992.568000000001</c:v>
                </c:pt>
                <c:pt idx="149">
                  <c:v>-7065.039374999998</c:v>
                </c:pt>
                <c:pt idx="150">
                  <c:v>-7137.51075</c:v>
                </c:pt>
                <c:pt idx="151">
                  <c:v>-7209.982124999998</c:v>
                </c:pt>
                <c:pt idx="152">
                  <c:v>-7282.4535</c:v>
                </c:pt>
                <c:pt idx="153">
                  <c:v>-7354.924875000001</c:v>
                </c:pt>
                <c:pt idx="154">
                  <c:v>-7427.396249999997</c:v>
                </c:pt>
                <c:pt idx="155">
                  <c:v>-7499.867624999998</c:v>
                </c:pt>
                <c:pt idx="156">
                  <c:v>-7572.339</c:v>
                </c:pt>
                <c:pt idx="157">
                  <c:v>-7644.810375</c:v>
                </c:pt>
                <c:pt idx="158">
                  <c:v>-7717.28175</c:v>
                </c:pt>
                <c:pt idx="159">
                  <c:v>-7789.753125</c:v>
                </c:pt>
                <c:pt idx="160">
                  <c:v>-7862.224499999998</c:v>
                </c:pt>
                <c:pt idx="161">
                  <c:v>-7934.695875</c:v>
                </c:pt>
                <c:pt idx="162">
                  <c:v>-8007.16725</c:v>
                </c:pt>
                <c:pt idx="163">
                  <c:v>-8079.638625</c:v>
                </c:pt>
                <c:pt idx="164">
                  <c:v>-8152.109999999998</c:v>
                </c:pt>
                <c:pt idx="165">
                  <c:v>-8224.581375</c:v>
                </c:pt>
                <c:pt idx="166">
                  <c:v>-8297.052749999999</c:v>
                </c:pt>
                <c:pt idx="167">
                  <c:v>-8369.524125</c:v>
                </c:pt>
                <c:pt idx="168">
                  <c:v>-8441.995500000001</c:v>
                </c:pt>
                <c:pt idx="169">
                  <c:v>-8514.466874999998</c:v>
                </c:pt>
                <c:pt idx="170">
                  <c:v>-8586.93825</c:v>
                </c:pt>
                <c:pt idx="171">
                  <c:v>-8659.409625</c:v>
                </c:pt>
                <c:pt idx="172">
                  <c:v>-8731.880999999999</c:v>
                </c:pt>
                <c:pt idx="173">
                  <c:v>-8804.352375</c:v>
                </c:pt>
                <c:pt idx="174">
                  <c:v>-8876.823749999997</c:v>
                </c:pt>
                <c:pt idx="175">
                  <c:v>-8949.295124999999</c:v>
                </c:pt>
                <c:pt idx="176">
                  <c:v>-9021.7665</c:v>
                </c:pt>
                <c:pt idx="177">
                  <c:v>-9094.237875</c:v>
                </c:pt>
                <c:pt idx="178">
                  <c:v>-9166.70925</c:v>
                </c:pt>
                <c:pt idx="179">
                  <c:v>-9239.180624999999</c:v>
                </c:pt>
                <c:pt idx="180">
                  <c:v>-9311.651999999998</c:v>
                </c:pt>
                <c:pt idx="181">
                  <c:v>-9384.123375</c:v>
                </c:pt>
                <c:pt idx="182">
                  <c:v>-9456.59475</c:v>
                </c:pt>
                <c:pt idx="183">
                  <c:v>-9529.066125000001</c:v>
                </c:pt>
                <c:pt idx="184">
                  <c:v>-9601.537499999999</c:v>
                </c:pt>
                <c:pt idx="185">
                  <c:v>-9674.008875</c:v>
                </c:pt>
                <c:pt idx="186">
                  <c:v>-9746.480249999999</c:v>
                </c:pt>
                <c:pt idx="187">
                  <c:v>-9818.951625</c:v>
                </c:pt>
                <c:pt idx="188">
                  <c:v>-9891.423</c:v>
                </c:pt>
                <c:pt idx="189">
                  <c:v>-9963.894374999998</c:v>
                </c:pt>
                <c:pt idx="190">
                  <c:v>-10036.36575</c:v>
                </c:pt>
                <c:pt idx="191">
                  <c:v>-10108.837125</c:v>
                </c:pt>
                <c:pt idx="192">
                  <c:v>-10181.3085</c:v>
                </c:pt>
                <c:pt idx="193">
                  <c:v>-10253.779875</c:v>
                </c:pt>
                <c:pt idx="194">
                  <c:v>-10326.25125</c:v>
                </c:pt>
                <c:pt idx="195">
                  <c:v>-10398.722625</c:v>
                </c:pt>
                <c:pt idx="196">
                  <c:v>-10471.194</c:v>
                </c:pt>
                <c:pt idx="197">
                  <c:v>-10543.665375</c:v>
                </c:pt>
                <c:pt idx="198">
                  <c:v>-10616.13675</c:v>
                </c:pt>
                <c:pt idx="199">
                  <c:v>-10688.608125</c:v>
                </c:pt>
                <c:pt idx="200">
                  <c:v>5797.71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Baja'!$T$31:$T$231</c:f>
              <c:numCache>
                <c:formatCode>General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1569.6</c:v>
                </c:pt>
                <c:pt idx="87">
                  <c:v>1569.6</c:v>
                </c:pt>
                <c:pt idx="88">
                  <c:v>1569.6</c:v>
                </c:pt>
                <c:pt idx="89">
                  <c:v>1569.6</c:v>
                </c:pt>
                <c:pt idx="90">
                  <c:v>1569.6</c:v>
                </c:pt>
                <c:pt idx="91">
                  <c:v>1569.6</c:v>
                </c:pt>
                <c:pt idx="92">
                  <c:v>1569.6</c:v>
                </c:pt>
                <c:pt idx="93">
                  <c:v>1569.6</c:v>
                </c:pt>
                <c:pt idx="94">
                  <c:v>1569.6</c:v>
                </c:pt>
                <c:pt idx="95">
                  <c:v>1569.6</c:v>
                </c:pt>
                <c:pt idx="96">
                  <c:v>1569.6</c:v>
                </c:pt>
                <c:pt idx="97">
                  <c:v>1569.6</c:v>
                </c:pt>
                <c:pt idx="98">
                  <c:v>1569.6</c:v>
                </c:pt>
                <c:pt idx="99">
                  <c:v>1569.6</c:v>
                </c:pt>
                <c:pt idx="100">
                  <c:v>1569.6</c:v>
                </c:pt>
                <c:pt idx="101">
                  <c:v>1569.6</c:v>
                </c:pt>
                <c:pt idx="102">
                  <c:v>1569.6</c:v>
                </c:pt>
                <c:pt idx="103">
                  <c:v>1569.6</c:v>
                </c:pt>
                <c:pt idx="104">
                  <c:v>1569.6</c:v>
                </c:pt>
                <c:pt idx="105">
                  <c:v>1569.6</c:v>
                </c:pt>
                <c:pt idx="106">
                  <c:v>1569.6</c:v>
                </c:pt>
                <c:pt idx="107">
                  <c:v>1569.6</c:v>
                </c:pt>
                <c:pt idx="108">
                  <c:v>1569.6</c:v>
                </c:pt>
                <c:pt idx="109">
                  <c:v>1569.6</c:v>
                </c:pt>
                <c:pt idx="110">
                  <c:v>1569.6</c:v>
                </c:pt>
                <c:pt idx="111">
                  <c:v>1569.6</c:v>
                </c:pt>
                <c:pt idx="112">
                  <c:v>1569.6</c:v>
                </c:pt>
                <c:pt idx="113">
                  <c:v>1569.6</c:v>
                </c:pt>
                <c:pt idx="114">
                  <c:v>1569.6</c:v>
                </c:pt>
                <c:pt idx="115">
                  <c:v>1569.6</c:v>
                </c:pt>
                <c:pt idx="116">
                  <c:v>1569.6</c:v>
                </c:pt>
                <c:pt idx="117">
                  <c:v>1569.6</c:v>
                </c:pt>
                <c:pt idx="118">
                  <c:v>1569.6</c:v>
                </c:pt>
                <c:pt idx="119">
                  <c:v>1569.6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-2354.4</c:v>
                </c:pt>
                <c:pt idx="144">
                  <c:v>-2354.4</c:v>
                </c:pt>
                <c:pt idx="145">
                  <c:v>-2354.4</c:v>
                </c:pt>
                <c:pt idx="146">
                  <c:v>-2354.4</c:v>
                </c:pt>
                <c:pt idx="147">
                  <c:v>-2354.4</c:v>
                </c:pt>
                <c:pt idx="148">
                  <c:v>-2354.4</c:v>
                </c:pt>
                <c:pt idx="149">
                  <c:v>-2354.4</c:v>
                </c:pt>
                <c:pt idx="150">
                  <c:v>-2354.4</c:v>
                </c:pt>
                <c:pt idx="151">
                  <c:v>-2354.4</c:v>
                </c:pt>
                <c:pt idx="152">
                  <c:v>-2354.4</c:v>
                </c:pt>
                <c:pt idx="153">
                  <c:v>-2354.4</c:v>
                </c:pt>
                <c:pt idx="154">
                  <c:v>-2354.4</c:v>
                </c:pt>
                <c:pt idx="155">
                  <c:v>-2354.4</c:v>
                </c:pt>
                <c:pt idx="156">
                  <c:v>-2354.4</c:v>
                </c:pt>
                <c:pt idx="157">
                  <c:v>-2354.4</c:v>
                </c:pt>
                <c:pt idx="158">
                  <c:v>-2354.4</c:v>
                </c:pt>
                <c:pt idx="159">
                  <c:v>-2354.4</c:v>
                </c:pt>
                <c:pt idx="160">
                  <c:v>-2354.4</c:v>
                </c:pt>
                <c:pt idx="161">
                  <c:v>-2354.4</c:v>
                </c:pt>
                <c:pt idx="162">
                  <c:v>-2354.4</c:v>
                </c:pt>
                <c:pt idx="163">
                  <c:v>-2354.4</c:v>
                </c:pt>
                <c:pt idx="164">
                  <c:v>-2354.4</c:v>
                </c:pt>
                <c:pt idx="165">
                  <c:v>-2354.4</c:v>
                </c:pt>
                <c:pt idx="166">
                  <c:v>-2354.4</c:v>
                </c:pt>
                <c:pt idx="167">
                  <c:v>-2354.4</c:v>
                </c:pt>
                <c:pt idx="168">
                  <c:v>-2354.4</c:v>
                </c:pt>
                <c:pt idx="169">
                  <c:v>-2354.4</c:v>
                </c:pt>
                <c:pt idx="170">
                  <c:v>-2354.4</c:v>
                </c:pt>
                <c:pt idx="171">
                  <c:v>-2354.4</c:v>
                </c:pt>
                <c:pt idx="172">
                  <c:v>-2354.4</c:v>
                </c:pt>
                <c:pt idx="173">
                  <c:v>-2354.4</c:v>
                </c:pt>
                <c:pt idx="174">
                  <c:v>-2354.4</c:v>
                </c:pt>
                <c:pt idx="175">
                  <c:v>-2354.4</c:v>
                </c:pt>
                <c:pt idx="176">
                  <c:v>-2354.4</c:v>
                </c:pt>
                <c:pt idx="177">
                  <c:v>-2354.4</c:v>
                </c:pt>
                <c:pt idx="178">
                  <c:v>-2354.4</c:v>
                </c:pt>
                <c:pt idx="179">
                  <c:v>-2354.4</c:v>
                </c:pt>
                <c:pt idx="180">
                  <c:v>-2354.4</c:v>
                </c:pt>
                <c:pt idx="181">
                  <c:v>-2354.4</c:v>
                </c:pt>
                <c:pt idx="182">
                  <c:v>-2354.4</c:v>
                </c:pt>
                <c:pt idx="183">
                  <c:v>-2354.4</c:v>
                </c:pt>
                <c:pt idx="184">
                  <c:v>-2354.4</c:v>
                </c:pt>
                <c:pt idx="185">
                  <c:v>-2354.4</c:v>
                </c:pt>
                <c:pt idx="186">
                  <c:v>-2354.4</c:v>
                </c:pt>
                <c:pt idx="187">
                  <c:v>-2354.4</c:v>
                </c:pt>
                <c:pt idx="188">
                  <c:v>-2354.4</c:v>
                </c:pt>
                <c:pt idx="189">
                  <c:v>-2354.4</c:v>
                </c:pt>
                <c:pt idx="190">
                  <c:v>-2354.4</c:v>
                </c:pt>
                <c:pt idx="191">
                  <c:v>-2354.4</c:v>
                </c:pt>
                <c:pt idx="192">
                  <c:v>-2354.4</c:v>
                </c:pt>
                <c:pt idx="193">
                  <c:v>-2354.4</c:v>
                </c:pt>
                <c:pt idx="194">
                  <c:v>-2354.4</c:v>
                </c:pt>
                <c:pt idx="195">
                  <c:v>-2354.4</c:v>
                </c:pt>
                <c:pt idx="196">
                  <c:v>-2354.4</c:v>
                </c:pt>
                <c:pt idx="197">
                  <c:v>-2354.4</c:v>
                </c:pt>
                <c:pt idx="198">
                  <c:v>-2354.4</c:v>
                </c:pt>
                <c:pt idx="199">
                  <c:v>-2354.4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63352"/>
        <c:axId val="2096366424"/>
      </c:lineChart>
      <c:catAx>
        <c:axId val="209636335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96366424"/>
        <c:crosses val="autoZero"/>
        <c:auto val="1"/>
        <c:lblAlgn val="ctr"/>
        <c:lblOffset val="100"/>
        <c:noMultiLvlLbl val="0"/>
      </c:catAx>
      <c:valAx>
        <c:axId val="209636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6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Baja'!$H$31:$H$231</c:f>
              <c:numCache>
                <c:formatCode>General</c:formatCode>
                <c:ptCount val="201"/>
                <c:pt idx="0">
                  <c:v>41396.97375</c:v>
                </c:pt>
                <c:pt idx="1">
                  <c:v>41396.97375</c:v>
                </c:pt>
                <c:pt idx="2">
                  <c:v>41396.97375</c:v>
                </c:pt>
                <c:pt idx="3">
                  <c:v>41396.97375</c:v>
                </c:pt>
                <c:pt idx="4">
                  <c:v>41396.97375</c:v>
                </c:pt>
                <c:pt idx="5">
                  <c:v>41396.97375</c:v>
                </c:pt>
                <c:pt idx="6">
                  <c:v>41396.97375</c:v>
                </c:pt>
                <c:pt idx="7">
                  <c:v>41396.97375</c:v>
                </c:pt>
                <c:pt idx="8">
                  <c:v>41396.97375</c:v>
                </c:pt>
                <c:pt idx="9">
                  <c:v>41396.97375</c:v>
                </c:pt>
                <c:pt idx="10">
                  <c:v>41396.97375</c:v>
                </c:pt>
                <c:pt idx="11">
                  <c:v>41396.97375</c:v>
                </c:pt>
                <c:pt idx="12">
                  <c:v>41396.97375</c:v>
                </c:pt>
                <c:pt idx="13">
                  <c:v>41396.97375</c:v>
                </c:pt>
                <c:pt idx="14">
                  <c:v>41396.97375</c:v>
                </c:pt>
                <c:pt idx="15">
                  <c:v>41396.97375</c:v>
                </c:pt>
                <c:pt idx="16">
                  <c:v>41396.97375</c:v>
                </c:pt>
                <c:pt idx="17">
                  <c:v>41396.97375</c:v>
                </c:pt>
                <c:pt idx="18">
                  <c:v>41396.97375</c:v>
                </c:pt>
                <c:pt idx="19">
                  <c:v>41396.97375</c:v>
                </c:pt>
                <c:pt idx="20">
                  <c:v>41396.97375</c:v>
                </c:pt>
                <c:pt idx="21">
                  <c:v>41396.97375</c:v>
                </c:pt>
                <c:pt idx="22">
                  <c:v>41396.97375</c:v>
                </c:pt>
                <c:pt idx="23">
                  <c:v>41396.97375</c:v>
                </c:pt>
                <c:pt idx="24">
                  <c:v>41396.97375</c:v>
                </c:pt>
                <c:pt idx="25">
                  <c:v>41396.97375</c:v>
                </c:pt>
                <c:pt idx="26">
                  <c:v>41396.97375</c:v>
                </c:pt>
                <c:pt idx="27">
                  <c:v>41396.97375</c:v>
                </c:pt>
                <c:pt idx="28">
                  <c:v>41396.97375</c:v>
                </c:pt>
                <c:pt idx="29">
                  <c:v>41396.97375</c:v>
                </c:pt>
                <c:pt idx="30">
                  <c:v>41396.97375</c:v>
                </c:pt>
                <c:pt idx="31">
                  <c:v>41396.97375</c:v>
                </c:pt>
                <c:pt idx="32">
                  <c:v>41396.97375</c:v>
                </c:pt>
                <c:pt idx="33">
                  <c:v>41396.97375</c:v>
                </c:pt>
                <c:pt idx="34">
                  <c:v>41396.97375</c:v>
                </c:pt>
                <c:pt idx="35">
                  <c:v>41396.97375</c:v>
                </c:pt>
                <c:pt idx="36">
                  <c:v>41396.97375</c:v>
                </c:pt>
                <c:pt idx="37">
                  <c:v>41396.97375</c:v>
                </c:pt>
                <c:pt idx="38">
                  <c:v>41396.97375</c:v>
                </c:pt>
                <c:pt idx="39">
                  <c:v>41396.97375</c:v>
                </c:pt>
                <c:pt idx="40">
                  <c:v>41396.97375</c:v>
                </c:pt>
                <c:pt idx="41">
                  <c:v>41396.97375</c:v>
                </c:pt>
                <c:pt idx="42">
                  <c:v>41396.97375</c:v>
                </c:pt>
                <c:pt idx="43">
                  <c:v>41396.97375</c:v>
                </c:pt>
                <c:pt idx="44">
                  <c:v>41396.97375</c:v>
                </c:pt>
                <c:pt idx="45">
                  <c:v>41396.97375</c:v>
                </c:pt>
                <c:pt idx="46">
                  <c:v>41396.97375</c:v>
                </c:pt>
                <c:pt idx="47">
                  <c:v>41396.97375</c:v>
                </c:pt>
                <c:pt idx="48">
                  <c:v>41396.97375</c:v>
                </c:pt>
                <c:pt idx="49">
                  <c:v>41396.97375</c:v>
                </c:pt>
                <c:pt idx="50">
                  <c:v>41396.97375</c:v>
                </c:pt>
                <c:pt idx="51">
                  <c:v>41396.97375</c:v>
                </c:pt>
                <c:pt idx="52">
                  <c:v>41396.97375</c:v>
                </c:pt>
                <c:pt idx="53">
                  <c:v>41396.97375</c:v>
                </c:pt>
                <c:pt idx="54">
                  <c:v>41396.97375</c:v>
                </c:pt>
                <c:pt idx="55">
                  <c:v>41396.97375</c:v>
                </c:pt>
                <c:pt idx="56">
                  <c:v>41396.97375</c:v>
                </c:pt>
                <c:pt idx="57">
                  <c:v>41396.97375</c:v>
                </c:pt>
                <c:pt idx="58">
                  <c:v>41396.97375</c:v>
                </c:pt>
                <c:pt idx="59">
                  <c:v>41396.97375</c:v>
                </c:pt>
                <c:pt idx="60">
                  <c:v>41396.97375</c:v>
                </c:pt>
                <c:pt idx="61">
                  <c:v>41396.97375</c:v>
                </c:pt>
                <c:pt idx="62">
                  <c:v>41396.97375</c:v>
                </c:pt>
                <c:pt idx="63">
                  <c:v>41396.97375</c:v>
                </c:pt>
                <c:pt idx="64">
                  <c:v>41396.97375</c:v>
                </c:pt>
                <c:pt idx="65">
                  <c:v>41396.97375</c:v>
                </c:pt>
                <c:pt idx="66">
                  <c:v>41396.97375</c:v>
                </c:pt>
                <c:pt idx="67">
                  <c:v>41396.97375</c:v>
                </c:pt>
                <c:pt idx="68">
                  <c:v>41396.97375</c:v>
                </c:pt>
                <c:pt idx="69">
                  <c:v>41396.97375</c:v>
                </c:pt>
                <c:pt idx="70">
                  <c:v>41396.97375</c:v>
                </c:pt>
                <c:pt idx="71">
                  <c:v>41396.97375</c:v>
                </c:pt>
                <c:pt idx="72">
                  <c:v>41396.97375</c:v>
                </c:pt>
                <c:pt idx="73">
                  <c:v>41396.97375</c:v>
                </c:pt>
                <c:pt idx="74">
                  <c:v>41396.97375</c:v>
                </c:pt>
                <c:pt idx="75">
                  <c:v>41396.97375</c:v>
                </c:pt>
                <c:pt idx="76">
                  <c:v>41396.97375</c:v>
                </c:pt>
                <c:pt idx="77">
                  <c:v>41396.97375</c:v>
                </c:pt>
                <c:pt idx="78">
                  <c:v>41396.97375</c:v>
                </c:pt>
                <c:pt idx="79">
                  <c:v>41396.97375</c:v>
                </c:pt>
                <c:pt idx="80">
                  <c:v>41396.97375</c:v>
                </c:pt>
                <c:pt idx="81">
                  <c:v>41396.97375</c:v>
                </c:pt>
                <c:pt idx="82">
                  <c:v>41396.97375</c:v>
                </c:pt>
                <c:pt idx="83">
                  <c:v>41396.97375</c:v>
                </c:pt>
                <c:pt idx="84">
                  <c:v>41396.97375</c:v>
                </c:pt>
                <c:pt idx="85">
                  <c:v>41396.97375</c:v>
                </c:pt>
                <c:pt idx="86">
                  <c:v>41396.97375</c:v>
                </c:pt>
                <c:pt idx="87">
                  <c:v>41396.97375</c:v>
                </c:pt>
                <c:pt idx="88">
                  <c:v>41396.97375</c:v>
                </c:pt>
                <c:pt idx="89">
                  <c:v>41396.97375</c:v>
                </c:pt>
                <c:pt idx="90">
                  <c:v>41396.97375</c:v>
                </c:pt>
                <c:pt idx="91">
                  <c:v>41396.97375</c:v>
                </c:pt>
                <c:pt idx="92">
                  <c:v>41396.97375</c:v>
                </c:pt>
                <c:pt idx="93">
                  <c:v>41396.97375</c:v>
                </c:pt>
                <c:pt idx="94">
                  <c:v>41396.97375</c:v>
                </c:pt>
                <c:pt idx="95">
                  <c:v>41396.97375</c:v>
                </c:pt>
                <c:pt idx="96">
                  <c:v>41396.97375</c:v>
                </c:pt>
                <c:pt idx="97">
                  <c:v>41396.97375</c:v>
                </c:pt>
                <c:pt idx="98">
                  <c:v>41396.97375</c:v>
                </c:pt>
                <c:pt idx="99">
                  <c:v>41396.97375</c:v>
                </c:pt>
                <c:pt idx="100">
                  <c:v>41396.97375</c:v>
                </c:pt>
                <c:pt idx="101">
                  <c:v>41396.97375</c:v>
                </c:pt>
                <c:pt idx="102">
                  <c:v>41396.97375</c:v>
                </c:pt>
                <c:pt idx="103">
                  <c:v>41396.97375</c:v>
                </c:pt>
                <c:pt idx="104">
                  <c:v>41396.97375</c:v>
                </c:pt>
                <c:pt idx="105">
                  <c:v>41396.97375</c:v>
                </c:pt>
                <c:pt idx="106">
                  <c:v>41396.97375</c:v>
                </c:pt>
                <c:pt idx="107">
                  <c:v>41396.97375</c:v>
                </c:pt>
                <c:pt idx="108">
                  <c:v>41396.97375</c:v>
                </c:pt>
                <c:pt idx="109">
                  <c:v>41396.97375</c:v>
                </c:pt>
                <c:pt idx="110">
                  <c:v>41396.97375</c:v>
                </c:pt>
                <c:pt idx="111">
                  <c:v>41396.97375</c:v>
                </c:pt>
                <c:pt idx="112">
                  <c:v>41396.97375</c:v>
                </c:pt>
                <c:pt idx="113">
                  <c:v>41396.97375</c:v>
                </c:pt>
                <c:pt idx="114">
                  <c:v>41396.97375</c:v>
                </c:pt>
                <c:pt idx="115">
                  <c:v>41396.97375</c:v>
                </c:pt>
                <c:pt idx="116">
                  <c:v>41396.97375</c:v>
                </c:pt>
                <c:pt idx="117">
                  <c:v>41396.97375</c:v>
                </c:pt>
                <c:pt idx="118">
                  <c:v>41396.97375</c:v>
                </c:pt>
                <c:pt idx="119">
                  <c:v>41396.97375</c:v>
                </c:pt>
                <c:pt idx="120">
                  <c:v>41396.97375</c:v>
                </c:pt>
                <c:pt idx="121">
                  <c:v>41396.97375</c:v>
                </c:pt>
                <c:pt idx="122">
                  <c:v>41396.97375</c:v>
                </c:pt>
                <c:pt idx="123">
                  <c:v>41396.97375</c:v>
                </c:pt>
                <c:pt idx="124">
                  <c:v>41396.97375</c:v>
                </c:pt>
                <c:pt idx="125">
                  <c:v>41396.97375</c:v>
                </c:pt>
                <c:pt idx="126">
                  <c:v>41396.97375</c:v>
                </c:pt>
                <c:pt idx="127">
                  <c:v>41396.97375</c:v>
                </c:pt>
                <c:pt idx="128">
                  <c:v>41396.97375</c:v>
                </c:pt>
                <c:pt idx="129">
                  <c:v>41396.97375</c:v>
                </c:pt>
                <c:pt idx="130">
                  <c:v>41396.97375</c:v>
                </c:pt>
                <c:pt idx="131">
                  <c:v>41396.97375</c:v>
                </c:pt>
                <c:pt idx="132">
                  <c:v>41396.97375</c:v>
                </c:pt>
                <c:pt idx="133">
                  <c:v>41396.97375</c:v>
                </c:pt>
                <c:pt idx="134">
                  <c:v>41396.97375</c:v>
                </c:pt>
                <c:pt idx="135">
                  <c:v>41396.97375</c:v>
                </c:pt>
                <c:pt idx="136">
                  <c:v>41396.97375</c:v>
                </c:pt>
                <c:pt idx="137">
                  <c:v>41396.97375</c:v>
                </c:pt>
                <c:pt idx="138">
                  <c:v>41396.97375</c:v>
                </c:pt>
                <c:pt idx="139">
                  <c:v>41396.97375</c:v>
                </c:pt>
                <c:pt idx="140">
                  <c:v>41396.97375</c:v>
                </c:pt>
                <c:pt idx="141">
                  <c:v>41396.97375</c:v>
                </c:pt>
                <c:pt idx="142">
                  <c:v>41396.97375</c:v>
                </c:pt>
                <c:pt idx="143">
                  <c:v>41396.97375</c:v>
                </c:pt>
                <c:pt idx="144">
                  <c:v>41396.97375</c:v>
                </c:pt>
                <c:pt idx="145">
                  <c:v>41396.97375</c:v>
                </c:pt>
                <c:pt idx="146">
                  <c:v>41396.97375</c:v>
                </c:pt>
                <c:pt idx="147">
                  <c:v>41396.97375</c:v>
                </c:pt>
                <c:pt idx="148">
                  <c:v>41396.97375</c:v>
                </c:pt>
                <c:pt idx="149">
                  <c:v>41396.97375</c:v>
                </c:pt>
                <c:pt idx="150">
                  <c:v>41396.97375</c:v>
                </c:pt>
                <c:pt idx="151">
                  <c:v>41396.97375</c:v>
                </c:pt>
                <c:pt idx="152">
                  <c:v>41396.97375</c:v>
                </c:pt>
                <c:pt idx="153">
                  <c:v>41396.97375</c:v>
                </c:pt>
                <c:pt idx="154">
                  <c:v>41396.97375</c:v>
                </c:pt>
                <c:pt idx="155">
                  <c:v>41396.97375</c:v>
                </c:pt>
                <c:pt idx="156">
                  <c:v>41396.97375</c:v>
                </c:pt>
                <c:pt idx="157">
                  <c:v>41396.97375</c:v>
                </c:pt>
                <c:pt idx="158">
                  <c:v>41396.97375</c:v>
                </c:pt>
                <c:pt idx="159">
                  <c:v>41396.97375</c:v>
                </c:pt>
                <c:pt idx="160">
                  <c:v>41396.97375</c:v>
                </c:pt>
                <c:pt idx="161">
                  <c:v>41396.97375</c:v>
                </c:pt>
                <c:pt idx="162">
                  <c:v>41396.97375</c:v>
                </c:pt>
                <c:pt idx="163">
                  <c:v>41396.97375</c:v>
                </c:pt>
                <c:pt idx="164">
                  <c:v>41396.97375</c:v>
                </c:pt>
                <c:pt idx="165">
                  <c:v>41396.97375</c:v>
                </c:pt>
                <c:pt idx="166">
                  <c:v>41396.97375</c:v>
                </c:pt>
                <c:pt idx="167">
                  <c:v>41396.97375</c:v>
                </c:pt>
                <c:pt idx="168">
                  <c:v>41396.97375</c:v>
                </c:pt>
                <c:pt idx="169">
                  <c:v>41396.97375</c:v>
                </c:pt>
                <c:pt idx="170">
                  <c:v>41396.97375</c:v>
                </c:pt>
                <c:pt idx="171">
                  <c:v>41396.97375</c:v>
                </c:pt>
                <c:pt idx="172">
                  <c:v>41396.97375</c:v>
                </c:pt>
                <c:pt idx="173">
                  <c:v>41396.97375</c:v>
                </c:pt>
                <c:pt idx="174">
                  <c:v>41396.97375</c:v>
                </c:pt>
                <c:pt idx="175">
                  <c:v>41396.97375</c:v>
                </c:pt>
                <c:pt idx="176">
                  <c:v>41396.97375</c:v>
                </c:pt>
                <c:pt idx="177">
                  <c:v>41396.97375</c:v>
                </c:pt>
                <c:pt idx="178">
                  <c:v>41396.97375</c:v>
                </c:pt>
                <c:pt idx="179">
                  <c:v>41396.97375</c:v>
                </c:pt>
                <c:pt idx="180">
                  <c:v>41396.97375</c:v>
                </c:pt>
                <c:pt idx="181">
                  <c:v>41396.97375</c:v>
                </c:pt>
                <c:pt idx="182">
                  <c:v>41396.97375</c:v>
                </c:pt>
                <c:pt idx="183">
                  <c:v>41396.97375</c:v>
                </c:pt>
                <c:pt idx="184">
                  <c:v>41396.97375</c:v>
                </c:pt>
                <c:pt idx="185">
                  <c:v>41396.97375</c:v>
                </c:pt>
                <c:pt idx="186">
                  <c:v>41396.97375</c:v>
                </c:pt>
                <c:pt idx="187">
                  <c:v>41396.97375</c:v>
                </c:pt>
                <c:pt idx="188">
                  <c:v>41396.97375</c:v>
                </c:pt>
                <c:pt idx="189">
                  <c:v>41396.97375</c:v>
                </c:pt>
                <c:pt idx="190">
                  <c:v>41396.97375</c:v>
                </c:pt>
                <c:pt idx="191">
                  <c:v>41396.97375</c:v>
                </c:pt>
                <c:pt idx="192">
                  <c:v>41396.97375</c:v>
                </c:pt>
                <c:pt idx="193">
                  <c:v>41396.97375</c:v>
                </c:pt>
                <c:pt idx="194">
                  <c:v>41396.97375</c:v>
                </c:pt>
                <c:pt idx="195">
                  <c:v>41396.97375</c:v>
                </c:pt>
                <c:pt idx="196">
                  <c:v>41396.97375</c:v>
                </c:pt>
                <c:pt idx="197">
                  <c:v>41396.97375</c:v>
                </c:pt>
                <c:pt idx="198">
                  <c:v>41396.97375</c:v>
                </c:pt>
                <c:pt idx="199">
                  <c:v>41396.97375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Baja'!$U$31:$U$231</c:f>
              <c:numCache>
                <c:formatCode>General</c:formatCode>
                <c:ptCount val="201"/>
                <c:pt idx="0">
                  <c:v>5886.0</c:v>
                </c:pt>
                <c:pt idx="1">
                  <c:v>5886.0</c:v>
                </c:pt>
                <c:pt idx="2">
                  <c:v>5886.0</c:v>
                </c:pt>
                <c:pt idx="3">
                  <c:v>5886.0</c:v>
                </c:pt>
                <c:pt idx="4">
                  <c:v>5886.0</c:v>
                </c:pt>
                <c:pt idx="5">
                  <c:v>5886.0</c:v>
                </c:pt>
                <c:pt idx="6">
                  <c:v>5886.0</c:v>
                </c:pt>
                <c:pt idx="7">
                  <c:v>5886.0</c:v>
                </c:pt>
                <c:pt idx="8">
                  <c:v>5886.0</c:v>
                </c:pt>
                <c:pt idx="9">
                  <c:v>5886.0</c:v>
                </c:pt>
                <c:pt idx="10">
                  <c:v>5886.0</c:v>
                </c:pt>
                <c:pt idx="11">
                  <c:v>5886.0</c:v>
                </c:pt>
                <c:pt idx="12">
                  <c:v>5886.0</c:v>
                </c:pt>
                <c:pt idx="13">
                  <c:v>5886.0</c:v>
                </c:pt>
                <c:pt idx="14">
                  <c:v>5886.0</c:v>
                </c:pt>
                <c:pt idx="15">
                  <c:v>5886.0</c:v>
                </c:pt>
                <c:pt idx="16">
                  <c:v>5886.0</c:v>
                </c:pt>
                <c:pt idx="17">
                  <c:v>5886.0</c:v>
                </c:pt>
                <c:pt idx="18">
                  <c:v>5886.0</c:v>
                </c:pt>
                <c:pt idx="19">
                  <c:v>5886.0</c:v>
                </c:pt>
                <c:pt idx="20">
                  <c:v>5886.0</c:v>
                </c:pt>
                <c:pt idx="21">
                  <c:v>5886.0</c:v>
                </c:pt>
                <c:pt idx="22">
                  <c:v>5886.0</c:v>
                </c:pt>
                <c:pt idx="23">
                  <c:v>5886.0</c:v>
                </c:pt>
                <c:pt idx="24">
                  <c:v>5886.0</c:v>
                </c:pt>
                <c:pt idx="25">
                  <c:v>5886.0</c:v>
                </c:pt>
                <c:pt idx="26">
                  <c:v>5886.0</c:v>
                </c:pt>
                <c:pt idx="27">
                  <c:v>5886.0</c:v>
                </c:pt>
                <c:pt idx="28">
                  <c:v>5886.0</c:v>
                </c:pt>
                <c:pt idx="29">
                  <c:v>5886.0</c:v>
                </c:pt>
                <c:pt idx="30">
                  <c:v>5886.0</c:v>
                </c:pt>
                <c:pt idx="31">
                  <c:v>5886.0</c:v>
                </c:pt>
                <c:pt idx="32">
                  <c:v>5886.0</c:v>
                </c:pt>
                <c:pt idx="33">
                  <c:v>5886.0</c:v>
                </c:pt>
                <c:pt idx="34">
                  <c:v>5886.0</c:v>
                </c:pt>
                <c:pt idx="35">
                  <c:v>5886.0</c:v>
                </c:pt>
                <c:pt idx="36">
                  <c:v>5886.0</c:v>
                </c:pt>
                <c:pt idx="37">
                  <c:v>5886.0</c:v>
                </c:pt>
                <c:pt idx="38">
                  <c:v>5886.0</c:v>
                </c:pt>
                <c:pt idx="39">
                  <c:v>5886.0</c:v>
                </c:pt>
                <c:pt idx="40">
                  <c:v>5886.0</c:v>
                </c:pt>
                <c:pt idx="41">
                  <c:v>5886.0</c:v>
                </c:pt>
                <c:pt idx="42">
                  <c:v>5886.0</c:v>
                </c:pt>
                <c:pt idx="43">
                  <c:v>5886.0</c:v>
                </c:pt>
                <c:pt idx="44">
                  <c:v>5886.0</c:v>
                </c:pt>
                <c:pt idx="45">
                  <c:v>5886.0</c:v>
                </c:pt>
                <c:pt idx="46">
                  <c:v>5886.0</c:v>
                </c:pt>
                <c:pt idx="47">
                  <c:v>5886.0</c:v>
                </c:pt>
                <c:pt idx="48">
                  <c:v>5886.0</c:v>
                </c:pt>
                <c:pt idx="49">
                  <c:v>5886.0</c:v>
                </c:pt>
                <c:pt idx="50">
                  <c:v>5886.0</c:v>
                </c:pt>
                <c:pt idx="51">
                  <c:v>5886.0</c:v>
                </c:pt>
                <c:pt idx="52">
                  <c:v>5886.0</c:v>
                </c:pt>
                <c:pt idx="53">
                  <c:v>5886.0</c:v>
                </c:pt>
                <c:pt idx="54">
                  <c:v>5886.0</c:v>
                </c:pt>
                <c:pt idx="55">
                  <c:v>5886.0</c:v>
                </c:pt>
                <c:pt idx="56">
                  <c:v>5886.0</c:v>
                </c:pt>
                <c:pt idx="57">
                  <c:v>5886.0</c:v>
                </c:pt>
                <c:pt idx="58">
                  <c:v>5886.0</c:v>
                </c:pt>
                <c:pt idx="59">
                  <c:v>5886.0</c:v>
                </c:pt>
                <c:pt idx="60">
                  <c:v>5886.0</c:v>
                </c:pt>
                <c:pt idx="61">
                  <c:v>5886.0</c:v>
                </c:pt>
                <c:pt idx="62">
                  <c:v>5886.0</c:v>
                </c:pt>
                <c:pt idx="63">
                  <c:v>5886.0</c:v>
                </c:pt>
                <c:pt idx="64">
                  <c:v>5886.0</c:v>
                </c:pt>
                <c:pt idx="65">
                  <c:v>5886.0</c:v>
                </c:pt>
                <c:pt idx="66">
                  <c:v>5886.0</c:v>
                </c:pt>
                <c:pt idx="67">
                  <c:v>5886.0</c:v>
                </c:pt>
                <c:pt idx="68">
                  <c:v>5886.0</c:v>
                </c:pt>
                <c:pt idx="69">
                  <c:v>5886.0</c:v>
                </c:pt>
                <c:pt idx="70">
                  <c:v>5886.0</c:v>
                </c:pt>
                <c:pt idx="71">
                  <c:v>5886.0</c:v>
                </c:pt>
                <c:pt idx="72">
                  <c:v>5886.0</c:v>
                </c:pt>
                <c:pt idx="73">
                  <c:v>5886.0</c:v>
                </c:pt>
                <c:pt idx="74">
                  <c:v>5886.0</c:v>
                </c:pt>
                <c:pt idx="75">
                  <c:v>5886.0</c:v>
                </c:pt>
                <c:pt idx="76">
                  <c:v>5886.0</c:v>
                </c:pt>
                <c:pt idx="77">
                  <c:v>5886.0</c:v>
                </c:pt>
                <c:pt idx="78">
                  <c:v>5886.0</c:v>
                </c:pt>
                <c:pt idx="79">
                  <c:v>5886.0</c:v>
                </c:pt>
                <c:pt idx="80">
                  <c:v>5886.0</c:v>
                </c:pt>
                <c:pt idx="81">
                  <c:v>5886.0</c:v>
                </c:pt>
                <c:pt idx="82">
                  <c:v>5886.0</c:v>
                </c:pt>
                <c:pt idx="83">
                  <c:v>5886.0</c:v>
                </c:pt>
                <c:pt idx="84">
                  <c:v>5886.0</c:v>
                </c:pt>
                <c:pt idx="85">
                  <c:v>5886.0</c:v>
                </c:pt>
                <c:pt idx="86">
                  <c:v>5886.0</c:v>
                </c:pt>
                <c:pt idx="87">
                  <c:v>5886.0</c:v>
                </c:pt>
                <c:pt idx="88">
                  <c:v>5886.0</c:v>
                </c:pt>
                <c:pt idx="89">
                  <c:v>5886.0</c:v>
                </c:pt>
                <c:pt idx="90">
                  <c:v>5886.0</c:v>
                </c:pt>
                <c:pt idx="91">
                  <c:v>5886.0</c:v>
                </c:pt>
                <c:pt idx="92">
                  <c:v>5886.0</c:v>
                </c:pt>
                <c:pt idx="93">
                  <c:v>5886.0</c:v>
                </c:pt>
                <c:pt idx="94">
                  <c:v>5886.0</c:v>
                </c:pt>
                <c:pt idx="95">
                  <c:v>5886.0</c:v>
                </c:pt>
                <c:pt idx="96">
                  <c:v>5886.0</c:v>
                </c:pt>
                <c:pt idx="97">
                  <c:v>5886.0</c:v>
                </c:pt>
                <c:pt idx="98">
                  <c:v>5886.0</c:v>
                </c:pt>
                <c:pt idx="99">
                  <c:v>5886.0</c:v>
                </c:pt>
                <c:pt idx="100">
                  <c:v>5886.0</c:v>
                </c:pt>
                <c:pt idx="101">
                  <c:v>5886.0</c:v>
                </c:pt>
                <c:pt idx="102">
                  <c:v>5886.0</c:v>
                </c:pt>
                <c:pt idx="103">
                  <c:v>5886.0</c:v>
                </c:pt>
                <c:pt idx="104">
                  <c:v>5886.0</c:v>
                </c:pt>
                <c:pt idx="105">
                  <c:v>5886.0</c:v>
                </c:pt>
                <c:pt idx="106">
                  <c:v>5886.0</c:v>
                </c:pt>
                <c:pt idx="107">
                  <c:v>5886.0</c:v>
                </c:pt>
                <c:pt idx="108">
                  <c:v>5886.0</c:v>
                </c:pt>
                <c:pt idx="109">
                  <c:v>5886.0</c:v>
                </c:pt>
                <c:pt idx="110">
                  <c:v>5886.0</c:v>
                </c:pt>
                <c:pt idx="111">
                  <c:v>5886.0</c:v>
                </c:pt>
                <c:pt idx="112">
                  <c:v>5886.0</c:v>
                </c:pt>
                <c:pt idx="113">
                  <c:v>5886.0</c:v>
                </c:pt>
                <c:pt idx="114">
                  <c:v>5886.0</c:v>
                </c:pt>
                <c:pt idx="115">
                  <c:v>5886.0</c:v>
                </c:pt>
                <c:pt idx="116">
                  <c:v>5886.0</c:v>
                </c:pt>
                <c:pt idx="117">
                  <c:v>5886.0</c:v>
                </c:pt>
                <c:pt idx="118">
                  <c:v>5886.0</c:v>
                </c:pt>
                <c:pt idx="119">
                  <c:v>5886.0</c:v>
                </c:pt>
                <c:pt idx="120">
                  <c:v>5886.0</c:v>
                </c:pt>
                <c:pt idx="121">
                  <c:v>5886.0</c:v>
                </c:pt>
                <c:pt idx="122">
                  <c:v>5886.0</c:v>
                </c:pt>
                <c:pt idx="123">
                  <c:v>5886.0</c:v>
                </c:pt>
                <c:pt idx="124">
                  <c:v>5886.0</c:v>
                </c:pt>
                <c:pt idx="125">
                  <c:v>5886.0</c:v>
                </c:pt>
                <c:pt idx="126">
                  <c:v>5886.0</c:v>
                </c:pt>
                <c:pt idx="127">
                  <c:v>5886.0</c:v>
                </c:pt>
                <c:pt idx="128">
                  <c:v>5886.0</c:v>
                </c:pt>
                <c:pt idx="129">
                  <c:v>5886.0</c:v>
                </c:pt>
                <c:pt idx="130">
                  <c:v>5886.0</c:v>
                </c:pt>
                <c:pt idx="131">
                  <c:v>5886.0</c:v>
                </c:pt>
                <c:pt idx="132">
                  <c:v>5886.0</c:v>
                </c:pt>
                <c:pt idx="133">
                  <c:v>5886.0</c:v>
                </c:pt>
                <c:pt idx="134">
                  <c:v>5886.0</c:v>
                </c:pt>
                <c:pt idx="135">
                  <c:v>5886.0</c:v>
                </c:pt>
                <c:pt idx="136">
                  <c:v>5886.0</c:v>
                </c:pt>
                <c:pt idx="137">
                  <c:v>5886.0</c:v>
                </c:pt>
                <c:pt idx="138">
                  <c:v>5886.0</c:v>
                </c:pt>
                <c:pt idx="139">
                  <c:v>5886.0</c:v>
                </c:pt>
                <c:pt idx="140">
                  <c:v>5886.0</c:v>
                </c:pt>
                <c:pt idx="141">
                  <c:v>5886.0</c:v>
                </c:pt>
                <c:pt idx="142">
                  <c:v>5886.0</c:v>
                </c:pt>
                <c:pt idx="143">
                  <c:v>5886.0</c:v>
                </c:pt>
                <c:pt idx="144">
                  <c:v>5886.0</c:v>
                </c:pt>
                <c:pt idx="145">
                  <c:v>5886.0</c:v>
                </c:pt>
                <c:pt idx="146">
                  <c:v>5886.0</c:v>
                </c:pt>
                <c:pt idx="147">
                  <c:v>5886.0</c:v>
                </c:pt>
                <c:pt idx="148">
                  <c:v>5886.0</c:v>
                </c:pt>
                <c:pt idx="149">
                  <c:v>5886.0</c:v>
                </c:pt>
                <c:pt idx="150">
                  <c:v>5886.0</c:v>
                </c:pt>
                <c:pt idx="151">
                  <c:v>5886.0</c:v>
                </c:pt>
                <c:pt idx="152">
                  <c:v>5886.0</c:v>
                </c:pt>
                <c:pt idx="153">
                  <c:v>5886.0</c:v>
                </c:pt>
                <c:pt idx="154">
                  <c:v>5886.0</c:v>
                </c:pt>
                <c:pt idx="155">
                  <c:v>5886.0</c:v>
                </c:pt>
                <c:pt idx="156">
                  <c:v>5886.0</c:v>
                </c:pt>
                <c:pt idx="157">
                  <c:v>5886.0</c:v>
                </c:pt>
                <c:pt idx="158">
                  <c:v>5886.0</c:v>
                </c:pt>
                <c:pt idx="159">
                  <c:v>5886.0</c:v>
                </c:pt>
                <c:pt idx="160">
                  <c:v>5886.0</c:v>
                </c:pt>
                <c:pt idx="161">
                  <c:v>5886.0</c:v>
                </c:pt>
                <c:pt idx="162">
                  <c:v>5886.0</c:v>
                </c:pt>
                <c:pt idx="163">
                  <c:v>5886.0</c:v>
                </c:pt>
                <c:pt idx="164">
                  <c:v>5886.0</c:v>
                </c:pt>
                <c:pt idx="165">
                  <c:v>5886.0</c:v>
                </c:pt>
                <c:pt idx="166">
                  <c:v>5886.0</c:v>
                </c:pt>
                <c:pt idx="167">
                  <c:v>5886.0</c:v>
                </c:pt>
                <c:pt idx="168">
                  <c:v>5886.0</c:v>
                </c:pt>
                <c:pt idx="169">
                  <c:v>5886.0</c:v>
                </c:pt>
                <c:pt idx="170">
                  <c:v>5886.0</c:v>
                </c:pt>
                <c:pt idx="171">
                  <c:v>5886.0</c:v>
                </c:pt>
                <c:pt idx="172">
                  <c:v>5886.0</c:v>
                </c:pt>
                <c:pt idx="173">
                  <c:v>5886.0</c:v>
                </c:pt>
                <c:pt idx="174">
                  <c:v>5886.0</c:v>
                </c:pt>
                <c:pt idx="175">
                  <c:v>5886.0</c:v>
                </c:pt>
                <c:pt idx="176">
                  <c:v>5886.0</c:v>
                </c:pt>
                <c:pt idx="177">
                  <c:v>5886.0</c:v>
                </c:pt>
                <c:pt idx="178">
                  <c:v>5886.0</c:v>
                </c:pt>
                <c:pt idx="179">
                  <c:v>5886.0</c:v>
                </c:pt>
                <c:pt idx="180">
                  <c:v>5886.0</c:v>
                </c:pt>
                <c:pt idx="181">
                  <c:v>5886.0</c:v>
                </c:pt>
                <c:pt idx="182">
                  <c:v>5886.0</c:v>
                </c:pt>
                <c:pt idx="183">
                  <c:v>5886.0</c:v>
                </c:pt>
                <c:pt idx="184">
                  <c:v>5886.0</c:v>
                </c:pt>
                <c:pt idx="185">
                  <c:v>5886.0</c:v>
                </c:pt>
                <c:pt idx="186">
                  <c:v>5886.0</c:v>
                </c:pt>
                <c:pt idx="187">
                  <c:v>5886.0</c:v>
                </c:pt>
                <c:pt idx="188">
                  <c:v>5886.0</c:v>
                </c:pt>
                <c:pt idx="189">
                  <c:v>5886.0</c:v>
                </c:pt>
                <c:pt idx="190">
                  <c:v>5886.0</c:v>
                </c:pt>
                <c:pt idx="191">
                  <c:v>5886.0</c:v>
                </c:pt>
                <c:pt idx="192">
                  <c:v>5886.0</c:v>
                </c:pt>
                <c:pt idx="193">
                  <c:v>5886.0</c:v>
                </c:pt>
                <c:pt idx="194">
                  <c:v>5886.0</c:v>
                </c:pt>
                <c:pt idx="195">
                  <c:v>5886.0</c:v>
                </c:pt>
                <c:pt idx="196">
                  <c:v>5886.0</c:v>
                </c:pt>
                <c:pt idx="197">
                  <c:v>5886.0</c:v>
                </c:pt>
                <c:pt idx="198">
                  <c:v>5886.0</c:v>
                </c:pt>
                <c:pt idx="199">
                  <c:v>5886.0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52696"/>
        <c:axId val="2046949000"/>
      </c:lineChart>
      <c:catAx>
        <c:axId val="20469526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49000"/>
        <c:crosses val="autoZero"/>
        <c:auto val="1"/>
        <c:lblAlgn val="ctr"/>
        <c:lblOffset val="100"/>
        <c:noMultiLvlLbl val="0"/>
      </c:catAx>
      <c:valAx>
        <c:axId val="20469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5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Baja'!$I$31:$I$231</c:f>
              <c:numCache>
                <c:formatCode>General</c:formatCode>
                <c:ptCount val="201"/>
                <c:pt idx="0">
                  <c:v>0.0</c:v>
                </c:pt>
                <c:pt idx="1">
                  <c:v>952.6199765625002</c:v>
                </c:pt>
                <c:pt idx="2">
                  <c:v>1896.18103125</c:v>
                </c:pt>
                <c:pt idx="3">
                  <c:v>2830.683164062501</c:v>
                </c:pt>
                <c:pt idx="4">
                  <c:v>3756.126375000001</c:v>
                </c:pt>
                <c:pt idx="5">
                  <c:v>4672.5106640625</c:v>
                </c:pt>
                <c:pt idx="6">
                  <c:v>5579.83603125</c:v>
                </c:pt>
                <c:pt idx="7">
                  <c:v>6478.1024765625</c:v>
                </c:pt>
                <c:pt idx="8">
                  <c:v>7367.310000000001</c:v>
                </c:pt>
                <c:pt idx="9">
                  <c:v>8247.458601562503</c:v>
                </c:pt>
                <c:pt idx="10">
                  <c:v>9118.54828125</c:v>
                </c:pt>
                <c:pt idx="11">
                  <c:v>9980.579039062502</c:v>
                </c:pt>
                <c:pt idx="12">
                  <c:v>10833.550875</c:v>
                </c:pt>
                <c:pt idx="13">
                  <c:v>11677.4637890625</c:v>
                </c:pt>
                <c:pt idx="14">
                  <c:v>12512.31778125</c:v>
                </c:pt>
                <c:pt idx="15">
                  <c:v>13338.1128515625</c:v>
                </c:pt>
                <c:pt idx="16">
                  <c:v>14154.849</c:v>
                </c:pt>
                <c:pt idx="17">
                  <c:v>14962.5262265625</c:v>
                </c:pt>
                <c:pt idx="18">
                  <c:v>15761.14453125</c:v>
                </c:pt>
                <c:pt idx="19">
                  <c:v>16550.7039140625</c:v>
                </c:pt>
                <c:pt idx="20">
                  <c:v>17331.204375</c:v>
                </c:pt>
                <c:pt idx="21">
                  <c:v>18102.6459140625</c:v>
                </c:pt>
                <c:pt idx="22">
                  <c:v>18865.02853125001</c:v>
                </c:pt>
                <c:pt idx="23">
                  <c:v>19618.3522265625</c:v>
                </c:pt>
                <c:pt idx="24">
                  <c:v>20362.61700000001</c:v>
                </c:pt>
                <c:pt idx="25">
                  <c:v>21097.82285156251</c:v>
                </c:pt>
                <c:pt idx="26">
                  <c:v>21823.96978125</c:v>
                </c:pt>
                <c:pt idx="27">
                  <c:v>22541.05778906251</c:v>
                </c:pt>
                <c:pt idx="28">
                  <c:v>23249.086875</c:v>
                </c:pt>
                <c:pt idx="29">
                  <c:v>23948.05703906251</c:v>
                </c:pt>
                <c:pt idx="30">
                  <c:v>24637.96828125</c:v>
                </c:pt>
                <c:pt idx="31">
                  <c:v>25318.8206015625</c:v>
                </c:pt>
                <c:pt idx="32">
                  <c:v>25990.61400000001</c:v>
                </c:pt>
                <c:pt idx="33">
                  <c:v>26653.34847656251</c:v>
                </c:pt>
                <c:pt idx="34">
                  <c:v>27307.02403125001</c:v>
                </c:pt>
                <c:pt idx="35">
                  <c:v>27951.6406640625</c:v>
                </c:pt>
                <c:pt idx="36">
                  <c:v>28587.19837500001</c:v>
                </c:pt>
                <c:pt idx="37">
                  <c:v>29213.69716406251</c:v>
                </c:pt>
                <c:pt idx="38">
                  <c:v>29831.13703125001</c:v>
                </c:pt>
                <c:pt idx="39">
                  <c:v>30439.5179765625</c:v>
                </c:pt>
                <c:pt idx="40">
                  <c:v>31038.84000000001</c:v>
                </c:pt>
                <c:pt idx="41">
                  <c:v>31629.10310156251</c:v>
                </c:pt>
                <c:pt idx="42">
                  <c:v>32210.30728125001</c:v>
                </c:pt>
                <c:pt idx="43">
                  <c:v>32782.4525390625</c:v>
                </c:pt>
                <c:pt idx="44">
                  <c:v>33345.538875</c:v>
                </c:pt>
                <c:pt idx="45">
                  <c:v>33899.56628906251</c:v>
                </c:pt>
                <c:pt idx="46">
                  <c:v>34444.53478125001</c:v>
                </c:pt>
                <c:pt idx="47">
                  <c:v>34980.4443515625</c:v>
                </c:pt>
                <c:pt idx="48">
                  <c:v>35507.29500000001</c:v>
                </c:pt>
                <c:pt idx="49">
                  <c:v>36025.08672656251</c:v>
                </c:pt>
                <c:pt idx="50">
                  <c:v>36533.81953125</c:v>
                </c:pt>
                <c:pt idx="51">
                  <c:v>37033.4934140625</c:v>
                </c:pt>
                <c:pt idx="52">
                  <c:v>37524.10837500001</c:v>
                </c:pt>
                <c:pt idx="53">
                  <c:v>38005.66441406251</c:v>
                </c:pt>
                <c:pt idx="54">
                  <c:v>38478.16153125001</c:v>
                </c:pt>
                <c:pt idx="55">
                  <c:v>38941.5997265625</c:v>
                </c:pt>
                <c:pt idx="56">
                  <c:v>39395.97900000001</c:v>
                </c:pt>
                <c:pt idx="57">
                  <c:v>39841.29935156251</c:v>
                </c:pt>
                <c:pt idx="58">
                  <c:v>40277.56078125001</c:v>
                </c:pt>
                <c:pt idx="59">
                  <c:v>40704.76328906251</c:v>
                </c:pt>
                <c:pt idx="60">
                  <c:v>41122.90687500001</c:v>
                </c:pt>
                <c:pt idx="61">
                  <c:v>41531.99153906251</c:v>
                </c:pt>
                <c:pt idx="62">
                  <c:v>41932.01728125001</c:v>
                </c:pt>
                <c:pt idx="63">
                  <c:v>42322.98410156251</c:v>
                </c:pt>
                <c:pt idx="64">
                  <c:v>42704.89200000001</c:v>
                </c:pt>
                <c:pt idx="65">
                  <c:v>43077.74097656251</c:v>
                </c:pt>
                <c:pt idx="66">
                  <c:v>43441.53103125002</c:v>
                </c:pt>
                <c:pt idx="67">
                  <c:v>43796.26216406251</c:v>
                </c:pt>
                <c:pt idx="68">
                  <c:v>44141.93437500001</c:v>
                </c:pt>
                <c:pt idx="69">
                  <c:v>44478.54766406251</c:v>
                </c:pt>
                <c:pt idx="70">
                  <c:v>44806.10203125</c:v>
                </c:pt>
                <c:pt idx="71">
                  <c:v>45124.59747656251</c:v>
                </c:pt>
                <c:pt idx="72">
                  <c:v>45434.03400000001</c:v>
                </c:pt>
                <c:pt idx="73">
                  <c:v>45734.41160156252</c:v>
                </c:pt>
                <c:pt idx="74">
                  <c:v>46025.73028125001</c:v>
                </c:pt>
                <c:pt idx="75">
                  <c:v>46307.99003906251</c:v>
                </c:pt>
                <c:pt idx="76">
                  <c:v>46581.19087500001</c:v>
                </c:pt>
                <c:pt idx="77">
                  <c:v>46845.33278906252</c:v>
                </c:pt>
                <c:pt idx="78">
                  <c:v>47100.41578125001</c:v>
                </c:pt>
                <c:pt idx="79">
                  <c:v>47346.43985156251</c:v>
                </c:pt>
                <c:pt idx="80">
                  <c:v>47583.40500000001</c:v>
                </c:pt>
                <c:pt idx="81">
                  <c:v>47811.31122656251</c:v>
                </c:pt>
                <c:pt idx="82">
                  <c:v>48030.15853125002</c:v>
                </c:pt>
                <c:pt idx="83">
                  <c:v>48239.94691406251</c:v>
                </c:pt>
                <c:pt idx="84">
                  <c:v>48440.67637500001</c:v>
                </c:pt>
                <c:pt idx="85">
                  <c:v>48632.34691406252</c:v>
                </c:pt>
                <c:pt idx="86">
                  <c:v>48814.95853125</c:v>
                </c:pt>
                <c:pt idx="87">
                  <c:v>48988.51122656251</c:v>
                </c:pt>
                <c:pt idx="88">
                  <c:v>49153.00500000001</c:v>
                </c:pt>
                <c:pt idx="89">
                  <c:v>49308.43985156251</c:v>
                </c:pt>
                <c:pt idx="90">
                  <c:v>49454.81578125003</c:v>
                </c:pt>
                <c:pt idx="91">
                  <c:v>49592.13278906251</c:v>
                </c:pt>
                <c:pt idx="92">
                  <c:v>49720.39087500002</c:v>
                </c:pt>
                <c:pt idx="93">
                  <c:v>49839.59003906252</c:v>
                </c:pt>
                <c:pt idx="94">
                  <c:v>49949.73028125001</c:v>
                </c:pt>
                <c:pt idx="95">
                  <c:v>50050.81160156251</c:v>
                </c:pt>
                <c:pt idx="96">
                  <c:v>50142.83400000002</c:v>
                </c:pt>
                <c:pt idx="97">
                  <c:v>50225.79747656252</c:v>
                </c:pt>
                <c:pt idx="98">
                  <c:v>50299.70203125002</c:v>
                </c:pt>
                <c:pt idx="99">
                  <c:v>50364.54766406251</c:v>
                </c:pt>
                <c:pt idx="100">
                  <c:v>50420.33437500001</c:v>
                </c:pt>
                <c:pt idx="101">
                  <c:v>50467.06216406252</c:v>
                </c:pt>
                <c:pt idx="102">
                  <c:v>50504.73103125001</c:v>
                </c:pt>
                <c:pt idx="103">
                  <c:v>50533.34097656251</c:v>
                </c:pt>
                <c:pt idx="104">
                  <c:v>50552.89200000001</c:v>
                </c:pt>
                <c:pt idx="105">
                  <c:v>50563.38410156252</c:v>
                </c:pt>
                <c:pt idx="106">
                  <c:v>50564.81728125002</c:v>
                </c:pt>
                <c:pt idx="107">
                  <c:v>50557.19153906251</c:v>
                </c:pt>
                <c:pt idx="108">
                  <c:v>50540.50687500002</c:v>
                </c:pt>
                <c:pt idx="109">
                  <c:v>50514.76328906252</c:v>
                </c:pt>
                <c:pt idx="110">
                  <c:v>50479.96078125001</c:v>
                </c:pt>
                <c:pt idx="111">
                  <c:v>50436.09935156252</c:v>
                </c:pt>
                <c:pt idx="112">
                  <c:v>50383.17900000003</c:v>
                </c:pt>
                <c:pt idx="113">
                  <c:v>50321.19972656252</c:v>
                </c:pt>
                <c:pt idx="114">
                  <c:v>50250.16153125001</c:v>
                </c:pt>
                <c:pt idx="115">
                  <c:v>50170.06441406252</c:v>
                </c:pt>
                <c:pt idx="116">
                  <c:v>50080.90837500002</c:v>
                </c:pt>
                <c:pt idx="117">
                  <c:v>49982.69341406253</c:v>
                </c:pt>
                <c:pt idx="118">
                  <c:v>49875.41953125001</c:v>
                </c:pt>
                <c:pt idx="119">
                  <c:v>49759.08672656251</c:v>
                </c:pt>
                <c:pt idx="120">
                  <c:v>49633.69500000002</c:v>
                </c:pt>
                <c:pt idx="121">
                  <c:v>49008.74435156252</c:v>
                </c:pt>
                <c:pt idx="122">
                  <c:v>48374.73478125002</c:v>
                </c:pt>
                <c:pt idx="123">
                  <c:v>47731.66628906252</c:v>
                </c:pt>
                <c:pt idx="124">
                  <c:v>47079.53887500001</c:v>
                </c:pt>
                <c:pt idx="125">
                  <c:v>46418.35253906252</c:v>
                </c:pt>
                <c:pt idx="126">
                  <c:v>45748.10728125001</c:v>
                </c:pt>
                <c:pt idx="127">
                  <c:v>45068.80310156252</c:v>
                </c:pt>
                <c:pt idx="128">
                  <c:v>44380.44000000002</c:v>
                </c:pt>
                <c:pt idx="129">
                  <c:v>43683.01797656252</c:v>
                </c:pt>
                <c:pt idx="130">
                  <c:v>42976.53703125002</c:v>
                </c:pt>
                <c:pt idx="131">
                  <c:v>42260.99716406252</c:v>
                </c:pt>
                <c:pt idx="132">
                  <c:v>41536.39837500003</c:v>
                </c:pt>
                <c:pt idx="133">
                  <c:v>40802.74066406253</c:v>
                </c:pt>
                <c:pt idx="134">
                  <c:v>40060.02403125001</c:v>
                </c:pt>
                <c:pt idx="135">
                  <c:v>39308.24847656251</c:v>
                </c:pt>
                <c:pt idx="136">
                  <c:v>38547.41400000002</c:v>
                </c:pt>
                <c:pt idx="137">
                  <c:v>37777.52060156252</c:v>
                </c:pt>
                <c:pt idx="138">
                  <c:v>36998.56828125003</c:v>
                </c:pt>
                <c:pt idx="139">
                  <c:v>36210.55703906253</c:v>
                </c:pt>
                <c:pt idx="140">
                  <c:v>35413.48687500001</c:v>
                </c:pt>
                <c:pt idx="141">
                  <c:v>34607.35778906252</c:v>
                </c:pt>
                <c:pt idx="142">
                  <c:v>33792.16978125001</c:v>
                </c:pt>
                <c:pt idx="143">
                  <c:v>32967.92285156253</c:v>
                </c:pt>
                <c:pt idx="144">
                  <c:v>32134.61700000003</c:v>
                </c:pt>
                <c:pt idx="145">
                  <c:v>31292.25222656252</c:v>
                </c:pt>
                <c:pt idx="146">
                  <c:v>30440.82853125002</c:v>
                </c:pt>
                <c:pt idx="147">
                  <c:v>29580.34591406251</c:v>
                </c:pt>
                <c:pt idx="148">
                  <c:v>28710.80437500002</c:v>
                </c:pt>
                <c:pt idx="149">
                  <c:v>27832.20391406253</c:v>
                </c:pt>
                <c:pt idx="150">
                  <c:v>26944.54453125001</c:v>
                </c:pt>
                <c:pt idx="151">
                  <c:v>26047.82622656254</c:v>
                </c:pt>
                <c:pt idx="152">
                  <c:v>25142.04900000001</c:v>
                </c:pt>
                <c:pt idx="153">
                  <c:v>24227.2128515625</c:v>
                </c:pt>
                <c:pt idx="154">
                  <c:v>23303.31778125004</c:v>
                </c:pt>
                <c:pt idx="155">
                  <c:v>22370.36378906253</c:v>
                </c:pt>
                <c:pt idx="156">
                  <c:v>21428.350875</c:v>
                </c:pt>
                <c:pt idx="157">
                  <c:v>20477.27903906253</c:v>
                </c:pt>
                <c:pt idx="158">
                  <c:v>19517.14828125</c:v>
                </c:pt>
                <c:pt idx="159">
                  <c:v>18547.95860156254</c:v>
                </c:pt>
                <c:pt idx="160">
                  <c:v>17569.71000000004</c:v>
                </c:pt>
                <c:pt idx="161">
                  <c:v>16582.40247656251</c:v>
                </c:pt>
                <c:pt idx="162">
                  <c:v>15586.03603125001</c:v>
                </c:pt>
                <c:pt idx="163">
                  <c:v>14580.61066406252</c:v>
                </c:pt>
                <c:pt idx="164">
                  <c:v>13566.12637500005</c:v>
                </c:pt>
                <c:pt idx="165">
                  <c:v>12542.58316406253</c:v>
                </c:pt>
                <c:pt idx="166">
                  <c:v>11509.98103125002</c:v>
                </c:pt>
                <c:pt idx="167">
                  <c:v>10468.31997656253</c:v>
                </c:pt>
                <c:pt idx="168">
                  <c:v>9417.600000000005</c:v>
                </c:pt>
                <c:pt idx="169">
                  <c:v>8357.821101562527</c:v>
                </c:pt>
                <c:pt idx="170">
                  <c:v>7288.983281250039</c:v>
                </c:pt>
                <c:pt idx="171">
                  <c:v>6211.086539062496</c:v>
                </c:pt>
                <c:pt idx="172">
                  <c:v>5124.130875000003</c:v>
                </c:pt>
                <c:pt idx="173">
                  <c:v>4028.116289062513</c:v>
                </c:pt>
                <c:pt idx="174">
                  <c:v>2923.042781250027</c:v>
                </c:pt>
                <c:pt idx="175">
                  <c:v>1808.910351562547</c:v>
                </c:pt>
                <c:pt idx="176">
                  <c:v>685.7190000000118</c:v>
                </c:pt>
                <c:pt idx="177">
                  <c:v>-446.5312734374893</c:v>
                </c:pt>
                <c:pt idx="178">
                  <c:v>-1587.840468749986</c:v>
                </c:pt>
                <c:pt idx="179">
                  <c:v>-2738.208585937478</c:v>
                </c:pt>
                <c:pt idx="180">
                  <c:v>-3897.635624999937</c:v>
                </c:pt>
                <c:pt idx="181">
                  <c:v>-5066.121585937478</c:v>
                </c:pt>
                <c:pt idx="182">
                  <c:v>-6243.666468749986</c:v>
                </c:pt>
                <c:pt idx="183">
                  <c:v>-7430.27027343749</c:v>
                </c:pt>
                <c:pt idx="184">
                  <c:v>-8625.932999999961</c:v>
                </c:pt>
                <c:pt idx="185">
                  <c:v>-9830.654648437484</c:v>
                </c:pt>
                <c:pt idx="186">
                  <c:v>-11044.43521874995</c:v>
                </c:pt>
                <c:pt idx="187">
                  <c:v>-12267.2747109375</c:v>
                </c:pt>
                <c:pt idx="188">
                  <c:v>-13499.173125</c:v>
                </c:pt>
                <c:pt idx="189">
                  <c:v>-14740.13046093745</c:v>
                </c:pt>
                <c:pt idx="190">
                  <c:v>-15990.14671874998</c:v>
                </c:pt>
                <c:pt idx="191">
                  <c:v>-17249.22189843748</c:v>
                </c:pt>
                <c:pt idx="192">
                  <c:v>-18517.35599999997</c:v>
                </c:pt>
                <c:pt idx="193">
                  <c:v>-19794.54902343749</c:v>
                </c:pt>
                <c:pt idx="194">
                  <c:v>-21080.80096874997</c:v>
                </c:pt>
                <c:pt idx="195">
                  <c:v>-22376.11183593745</c:v>
                </c:pt>
                <c:pt idx="196">
                  <c:v>-23680.48162499996</c:v>
                </c:pt>
                <c:pt idx="197">
                  <c:v>-24993.91033593749</c:v>
                </c:pt>
                <c:pt idx="198">
                  <c:v>-26316.39796874998</c:v>
                </c:pt>
                <c:pt idx="199">
                  <c:v>-27647.94452343744</c:v>
                </c:pt>
                <c:pt idx="200">
                  <c:v>-28988.54999999999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Baja'!$V$31:$V$231</c:f>
              <c:numCache>
                <c:formatCode>General</c:formatCode>
                <c:ptCount val="201"/>
                <c:pt idx="0">
                  <c:v>0.0</c:v>
                </c:pt>
                <c:pt idx="1">
                  <c:v>196.2</c:v>
                </c:pt>
                <c:pt idx="2">
                  <c:v>392.4</c:v>
                </c:pt>
                <c:pt idx="3">
                  <c:v>588.6</c:v>
                </c:pt>
                <c:pt idx="4">
                  <c:v>784.8</c:v>
                </c:pt>
                <c:pt idx="5">
                  <c:v>981.0</c:v>
                </c:pt>
                <c:pt idx="6">
                  <c:v>1177.2</c:v>
                </c:pt>
                <c:pt idx="7">
                  <c:v>1373.4</c:v>
                </c:pt>
                <c:pt idx="8">
                  <c:v>1569.6</c:v>
                </c:pt>
                <c:pt idx="9">
                  <c:v>1765.8</c:v>
                </c:pt>
                <c:pt idx="10">
                  <c:v>1962.0</c:v>
                </c:pt>
                <c:pt idx="11">
                  <c:v>2158.2</c:v>
                </c:pt>
                <c:pt idx="12">
                  <c:v>2354.4</c:v>
                </c:pt>
                <c:pt idx="13">
                  <c:v>2550.6</c:v>
                </c:pt>
                <c:pt idx="14">
                  <c:v>2746.8</c:v>
                </c:pt>
                <c:pt idx="15">
                  <c:v>2943.0</c:v>
                </c:pt>
                <c:pt idx="16">
                  <c:v>3139.2</c:v>
                </c:pt>
                <c:pt idx="17">
                  <c:v>3335.4</c:v>
                </c:pt>
                <c:pt idx="18">
                  <c:v>3531.6</c:v>
                </c:pt>
                <c:pt idx="19">
                  <c:v>3727.8</c:v>
                </c:pt>
                <c:pt idx="20">
                  <c:v>3924.0</c:v>
                </c:pt>
                <c:pt idx="21">
                  <c:v>4120.2</c:v>
                </c:pt>
                <c:pt idx="22">
                  <c:v>4316.4</c:v>
                </c:pt>
                <c:pt idx="23">
                  <c:v>4512.6</c:v>
                </c:pt>
                <c:pt idx="24">
                  <c:v>4708.8</c:v>
                </c:pt>
                <c:pt idx="25">
                  <c:v>4905.0</c:v>
                </c:pt>
                <c:pt idx="26">
                  <c:v>5101.2</c:v>
                </c:pt>
                <c:pt idx="27">
                  <c:v>5297.4</c:v>
                </c:pt>
                <c:pt idx="28">
                  <c:v>5493.6</c:v>
                </c:pt>
                <c:pt idx="29">
                  <c:v>5689.8</c:v>
                </c:pt>
                <c:pt idx="30">
                  <c:v>5886.0</c:v>
                </c:pt>
                <c:pt idx="31">
                  <c:v>6082.2</c:v>
                </c:pt>
                <c:pt idx="32">
                  <c:v>6278.4</c:v>
                </c:pt>
                <c:pt idx="33">
                  <c:v>6474.6</c:v>
                </c:pt>
                <c:pt idx="34">
                  <c:v>6670.8</c:v>
                </c:pt>
                <c:pt idx="35">
                  <c:v>6867.0</c:v>
                </c:pt>
                <c:pt idx="36">
                  <c:v>7063.2</c:v>
                </c:pt>
                <c:pt idx="37">
                  <c:v>7259.4</c:v>
                </c:pt>
                <c:pt idx="38">
                  <c:v>7455.6</c:v>
                </c:pt>
                <c:pt idx="39">
                  <c:v>7651.8</c:v>
                </c:pt>
                <c:pt idx="40">
                  <c:v>7848.0</c:v>
                </c:pt>
                <c:pt idx="41">
                  <c:v>8044.2</c:v>
                </c:pt>
                <c:pt idx="42">
                  <c:v>8240.4</c:v>
                </c:pt>
                <c:pt idx="43">
                  <c:v>8436.6</c:v>
                </c:pt>
                <c:pt idx="44">
                  <c:v>8632.799999999999</c:v>
                </c:pt>
                <c:pt idx="45">
                  <c:v>8829.0</c:v>
                </c:pt>
                <c:pt idx="46">
                  <c:v>9025.199999999999</c:v>
                </c:pt>
                <c:pt idx="47">
                  <c:v>9221.4</c:v>
                </c:pt>
                <c:pt idx="48">
                  <c:v>9417.599999999999</c:v>
                </c:pt>
                <c:pt idx="49">
                  <c:v>9613.799999999999</c:v>
                </c:pt>
                <c:pt idx="50">
                  <c:v>9810.0</c:v>
                </c:pt>
                <c:pt idx="51">
                  <c:v>10006.2</c:v>
                </c:pt>
                <c:pt idx="52">
                  <c:v>10202.4</c:v>
                </c:pt>
                <c:pt idx="53">
                  <c:v>10398.6</c:v>
                </c:pt>
                <c:pt idx="54">
                  <c:v>10594.8</c:v>
                </c:pt>
                <c:pt idx="55">
                  <c:v>10791.0</c:v>
                </c:pt>
                <c:pt idx="56">
                  <c:v>10987.2</c:v>
                </c:pt>
                <c:pt idx="57">
                  <c:v>11183.4</c:v>
                </c:pt>
                <c:pt idx="58">
                  <c:v>11379.6</c:v>
                </c:pt>
                <c:pt idx="59">
                  <c:v>11575.8</c:v>
                </c:pt>
                <c:pt idx="60">
                  <c:v>11772.0</c:v>
                </c:pt>
                <c:pt idx="61">
                  <c:v>11968.2</c:v>
                </c:pt>
                <c:pt idx="62">
                  <c:v>12164.4</c:v>
                </c:pt>
                <c:pt idx="63">
                  <c:v>12360.6</c:v>
                </c:pt>
                <c:pt idx="64">
                  <c:v>12556.8</c:v>
                </c:pt>
                <c:pt idx="65">
                  <c:v>12753.0</c:v>
                </c:pt>
                <c:pt idx="66">
                  <c:v>12949.2</c:v>
                </c:pt>
                <c:pt idx="67">
                  <c:v>13145.4</c:v>
                </c:pt>
                <c:pt idx="68">
                  <c:v>13341.6</c:v>
                </c:pt>
                <c:pt idx="69">
                  <c:v>13537.8</c:v>
                </c:pt>
                <c:pt idx="70">
                  <c:v>13734.0</c:v>
                </c:pt>
                <c:pt idx="71">
                  <c:v>13930.2</c:v>
                </c:pt>
                <c:pt idx="72">
                  <c:v>14126.4</c:v>
                </c:pt>
                <c:pt idx="73">
                  <c:v>14322.6</c:v>
                </c:pt>
                <c:pt idx="74">
                  <c:v>14518.8</c:v>
                </c:pt>
                <c:pt idx="75">
                  <c:v>14715.0</c:v>
                </c:pt>
                <c:pt idx="76">
                  <c:v>14911.2</c:v>
                </c:pt>
                <c:pt idx="77">
                  <c:v>15107.4</c:v>
                </c:pt>
                <c:pt idx="78">
                  <c:v>15303.6</c:v>
                </c:pt>
                <c:pt idx="79">
                  <c:v>15499.8</c:v>
                </c:pt>
                <c:pt idx="80">
                  <c:v>15696.0</c:v>
                </c:pt>
                <c:pt idx="81">
                  <c:v>15892.2</c:v>
                </c:pt>
                <c:pt idx="82">
                  <c:v>16088.4</c:v>
                </c:pt>
                <c:pt idx="83">
                  <c:v>16284.6</c:v>
                </c:pt>
                <c:pt idx="84">
                  <c:v>16480.8</c:v>
                </c:pt>
                <c:pt idx="85">
                  <c:v>16677.0</c:v>
                </c:pt>
                <c:pt idx="86">
                  <c:v>16873.2</c:v>
                </c:pt>
                <c:pt idx="87">
                  <c:v>17069.4</c:v>
                </c:pt>
                <c:pt idx="88">
                  <c:v>17265.6</c:v>
                </c:pt>
                <c:pt idx="89">
                  <c:v>17461.8</c:v>
                </c:pt>
                <c:pt idx="90">
                  <c:v>17658.0</c:v>
                </c:pt>
                <c:pt idx="91">
                  <c:v>17854.2</c:v>
                </c:pt>
                <c:pt idx="92">
                  <c:v>18050.4</c:v>
                </c:pt>
                <c:pt idx="93">
                  <c:v>18246.6</c:v>
                </c:pt>
                <c:pt idx="94">
                  <c:v>18442.8</c:v>
                </c:pt>
                <c:pt idx="95">
                  <c:v>18639.0</c:v>
                </c:pt>
                <c:pt idx="96">
                  <c:v>18835.2</c:v>
                </c:pt>
                <c:pt idx="97">
                  <c:v>19031.4</c:v>
                </c:pt>
                <c:pt idx="98">
                  <c:v>19227.6</c:v>
                </c:pt>
                <c:pt idx="99">
                  <c:v>19423.8</c:v>
                </c:pt>
                <c:pt idx="100">
                  <c:v>19620.0</c:v>
                </c:pt>
                <c:pt idx="101">
                  <c:v>19816.2</c:v>
                </c:pt>
                <c:pt idx="102">
                  <c:v>20012.4</c:v>
                </c:pt>
                <c:pt idx="103">
                  <c:v>20208.6</c:v>
                </c:pt>
                <c:pt idx="104">
                  <c:v>20404.8</c:v>
                </c:pt>
                <c:pt idx="105">
                  <c:v>20601.0</c:v>
                </c:pt>
                <c:pt idx="106">
                  <c:v>20797.2</c:v>
                </c:pt>
                <c:pt idx="107">
                  <c:v>20993.4</c:v>
                </c:pt>
                <c:pt idx="108">
                  <c:v>21189.6</c:v>
                </c:pt>
                <c:pt idx="109">
                  <c:v>21385.8</c:v>
                </c:pt>
                <c:pt idx="110">
                  <c:v>21582.0</c:v>
                </c:pt>
                <c:pt idx="111">
                  <c:v>21778.2</c:v>
                </c:pt>
                <c:pt idx="112">
                  <c:v>21974.4</c:v>
                </c:pt>
                <c:pt idx="113">
                  <c:v>22170.6</c:v>
                </c:pt>
                <c:pt idx="114">
                  <c:v>22366.8</c:v>
                </c:pt>
                <c:pt idx="115">
                  <c:v>22563.0</c:v>
                </c:pt>
                <c:pt idx="116">
                  <c:v>22759.2</c:v>
                </c:pt>
                <c:pt idx="117">
                  <c:v>22955.4</c:v>
                </c:pt>
                <c:pt idx="118">
                  <c:v>23151.6</c:v>
                </c:pt>
                <c:pt idx="119">
                  <c:v>23347.8</c:v>
                </c:pt>
                <c:pt idx="120">
                  <c:v>23544.0</c:v>
                </c:pt>
                <c:pt idx="121">
                  <c:v>23249.7</c:v>
                </c:pt>
                <c:pt idx="122">
                  <c:v>22955.4</c:v>
                </c:pt>
                <c:pt idx="123">
                  <c:v>22661.1</c:v>
                </c:pt>
                <c:pt idx="124">
                  <c:v>22366.8</c:v>
                </c:pt>
                <c:pt idx="125">
                  <c:v>22072.5</c:v>
                </c:pt>
                <c:pt idx="126">
                  <c:v>21778.2</c:v>
                </c:pt>
                <c:pt idx="127">
                  <c:v>21483.9</c:v>
                </c:pt>
                <c:pt idx="128">
                  <c:v>21189.6</c:v>
                </c:pt>
                <c:pt idx="129">
                  <c:v>20895.3</c:v>
                </c:pt>
                <c:pt idx="130">
                  <c:v>20601.0</c:v>
                </c:pt>
                <c:pt idx="131">
                  <c:v>20306.7</c:v>
                </c:pt>
                <c:pt idx="132">
                  <c:v>20012.4</c:v>
                </c:pt>
                <c:pt idx="133">
                  <c:v>19718.1</c:v>
                </c:pt>
                <c:pt idx="134">
                  <c:v>19423.8</c:v>
                </c:pt>
                <c:pt idx="135">
                  <c:v>19129.5</c:v>
                </c:pt>
                <c:pt idx="136">
                  <c:v>18835.2</c:v>
                </c:pt>
                <c:pt idx="137">
                  <c:v>18540.9</c:v>
                </c:pt>
                <c:pt idx="138">
                  <c:v>18246.6</c:v>
                </c:pt>
                <c:pt idx="139">
                  <c:v>17952.3</c:v>
                </c:pt>
                <c:pt idx="140">
                  <c:v>17658.0</c:v>
                </c:pt>
                <c:pt idx="141">
                  <c:v>17363.7</c:v>
                </c:pt>
                <c:pt idx="142">
                  <c:v>17069.4</c:v>
                </c:pt>
                <c:pt idx="143">
                  <c:v>16775.1</c:v>
                </c:pt>
                <c:pt idx="144">
                  <c:v>16480.8</c:v>
                </c:pt>
                <c:pt idx="145">
                  <c:v>16186.5</c:v>
                </c:pt>
                <c:pt idx="146">
                  <c:v>15892.2</c:v>
                </c:pt>
                <c:pt idx="147">
                  <c:v>15597.9</c:v>
                </c:pt>
                <c:pt idx="148">
                  <c:v>15303.6</c:v>
                </c:pt>
                <c:pt idx="149">
                  <c:v>15009.3</c:v>
                </c:pt>
                <c:pt idx="150">
                  <c:v>14715.0</c:v>
                </c:pt>
                <c:pt idx="151">
                  <c:v>14420.7</c:v>
                </c:pt>
                <c:pt idx="152">
                  <c:v>14126.4</c:v>
                </c:pt>
                <c:pt idx="153">
                  <c:v>13832.1</c:v>
                </c:pt>
                <c:pt idx="154">
                  <c:v>13537.8</c:v>
                </c:pt>
                <c:pt idx="155">
                  <c:v>13243.5</c:v>
                </c:pt>
                <c:pt idx="156">
                  <c:v>12949.2</c:v>
                </c:pt>
                <c:pt idx="157">
                  <c:v>12654.9</c:v>
                </c:pt>
                <c:pt idx="158">
                  <c:v>12360.6</c:v>
                </c:pt>
                <c:pt idx="159">
                  <c:v>12066.3</c:v>
                </c:pt>
                <c:pt idx="160">
                  <c:v>11772.0</c:v>
                </c:pt>
                <c:pt idx="161">
                  <c:v>11477.7</c:v>
                </c:pt>
                <c:pt idx="162">
                  <c:v>11183.4</c:v>
                </c:pt>
                <c:pt idx="163">
                  <c:v>10889.1</c:v>
                </c:pt>
                <c:pt idx="164">
                  <c:v>10594.8</c:v>
                </c:pt>
                <c:pt idx="165">
                  <c:v>10300.5</c:v>
                </c:pt>
                <c:pt idx="166">
                  <c:v>10006.2</c:v>
                </c:pt>
                <c:pt idx="167">
                  <c:v>9711.899999999998</c:v>
                </c:pt>
                <c:pt idx="168">
                  <c:v>9417.599999999999</c:v>
                </c:pt>
                <c:pt idx="169">
                  <c:v>9123.299999999996</c:v>
                </c:pt>
                <c:pt idx="170">
                  <c:v>8829.0</c:v>
                </c:pt>
                <c:pt idx="171">
                  <c:v>8534.699999999997</c:v>
                </c:pt>
                <c:pt idx="172">
                  <c:v>8240.400000000001</c:v>
                </c:pt>
                <c:pt idx="173">
                  <c:v>7946.099999999998</c:v>
                </c:pt>
                <c:pt idx="174">
                  <c:v>7651.799999999996</c:v>
                </c:pt>
                <c:pt idx="175">
                  <c:v>7357.5</c:v>
                </c:pt>
                <c:pt idx="176">
                  <c:v>7063.199999999997</c:v>
                </c:pt>
                <c:pt idx="177">
                  <c:v>6768.900000000001</c:v>
                </c:pt>
                <c:pt idx="178">
                  <c:v>6474.599999999998</c:v>
                </c:pt>
                <c:pt idx="179">
                  <c:v>6180.299999999996</c:v>
                </c:pt>
                <c:pt idx="180">
                  <c:v>5886.0</c:v>
                </c:pt>
                <c:pt idx="181">
                  <c:v>5591.699999999997</c:v>
                </c:pt>
                <c:pt idx="182">
                  <c:v>5297.400000000001</c:v>
                </c:pt>
                <c:pt idx="183">
                  <c:v>5003.099999999998</c:v>
                </c:pt>
                <c:pt idx="184">
                  <c:v>4708.799999999996</c:v>
                </c:pt>
                <c:pt idx="185">
                  <c:v>4414.5</c:v>
                </c:pt>
                <c:pt idx="186">
                  <c:v>4120.199999999997</c:v>
                </c:pt>
                <c:pt idx="187">
                  <c:v>3825.900000000001</c:v>
                </c:pt>
                <c:pt idx="188">
                  <c:v>3531.599999999999</c:v>
                </c:pt>
                <c:pt idx="189">
                  <c:v>3237.299999999996</c:v>
                </c:pt>
                <c:pt idx="190">
                  <c:v>2943.0</c:v>
                </c:pt>
                <c:pt idx="191">
                  <c:v>2648.699999999997</c:v>
                </c:pt>
                <c:pt idx="192">
                  <c:v>2354.399999999994</c:v>
                </c:pt>
                <c:pt idx="193">
                  <c:v>2060.099999999999</c:v>
                </c:pt>
                <c:pt idx="194">
                  <c:v>1765.799999999996</c:v>
                </c:pt>
                <c:pt idx="195">
                  <c:v>1471.5</c:v>
                </c:pt>
                <c:pt idx="196">
                  <c:v>1177.199999999997</c:v>
                </c:pt>
                <c:pt idx="197">
                  <c:v>882.8999999999942</c:v>
                </c:pt>
                <c:pt idx="198">
                  <c:v>588.5999999999985</c:v>
                </c:pt>
                <c:pt idx="199">
                  <c:v>294.2999999999956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11144"/>
        <c:axId val="2046907464"/>
      </c:lineChart>
      <c:catAx>
        <c:axId val="20469111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07464"/>
        <c:crosses val="autoZero"/>
        <c:auto val="1"/>
        <c:lblAlgn val="ctr"/>
        <c:lblOffset val="100"/>
        <c:noMultiLvlLbl val="0"/>
      </c:catAx>
      <c:valAx>
        <c:axId val="20469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Baja'!$L$31:$L$231</c:f>
              <c:numCache>
                <c:formatCode>General</c:formatCode>
                <c:ptCount val="201"/>
                <c:pt idx="0">
                  <c:v>3.6863196881981E6</c:v>
                </c:pt>
                <c:pt idx="1">
                  <c:v>3.65143058859326E6</c:v>
                </c:pt>
                <c:pt idx="2">
                  <c:v>3.61654148898841E6</c:v>
                </c:pt>
                <c:pt idx="3">
                  <c:v>3.58165238938356E6</c:v>
                </c:pt>
                <c:pt idx="4">
                  <c:v>3.54676328977871E6</c:v>
                </c:pt>
                <c:pt idx="5">
                  <c:v>3.51187419017387E6</c:v>
                </c:pt>
                <c:pt idx="6">
                  <c:v>3.47698509056902E6</c:v>
                </c:pt>
                <c:pt idx="7">
                  <c:v>3.44209599096417E6</c:v>
                </c:pt>
                <c:pt idx="8">
                  <c:v>3.40720689135933E6</c:v>
                </c:pt>
                <c:pt idx="9">
                  <c:v>3.37231779175448E6</c:v>
                </c:pt>
                <c:pt idx="10">
                  <c:v>3.33742869214963E6</c:v>
                </c:pt>
                <c:pt idx="11">
                  <c:v>3.30253959254478E6</c:v>
                </c:pt>
                <c:pt idx="12">
                  <c:v>3.26765049293994E6</c:v>
                </c:pt>
                <c:pt idx="13">
                  <c:v>3.23276139333509E6</c:v>
                </c:pt>
                <c:pt idx="14">
                  <c:v>3.19787229373024E6</c:v>
                </c:pt>
                <c:pt idx="15">
                  <c:v>3.1629831941254E6</c:v>
                </c:pt>
                <c:pt idx="16">
                  <c:v>3.12809409452055E6</c:v>
                </c:pt>
                <c:pt idx="17">
                  <c:v>3.0932049949157E6</c:v>
                </c:pt>
                <c:pt idx="18">
                  <c:v>3.05831589531085E6</c:v>
                </c:pt>
                <c:pt idx="19">
                  <c:v>3.02342679570601E6</c:v>
                </c:pt>
                <c:pt idx="20">
                  <c:v>2.98853769610116E6</c:v>
                </c:pt>
                <c:pt idx="21">
                  <c:v>2.95364859649631E6</c:v>
                </c:pt>
                <c:pt idx="22">
                  <c:v>2.91875949689147E6</c:v>
                </c:pt>
                <c:pt idx="23">
                  <c:v>2.88387039728662E6</c:v>
                </c:pt>
                <c:pt idx="24">
                  <c:v>2.84898129768177E6</c:v>
                </c:pt>
                <c:pt idx="25">
                  <c:v>2.81409219807692E6</c:v>
                </c:pt>
                <c:pt idx="26">
                  <c:v>2.77920309847208E6</c:v>
                </c:pt>
                <c:pt idx="27">
                  <c:v>2.74431399886723E6</c:v>
                </c:pt>
                <c:pt idx="28">
                  <c:v>2.70942489926238E6</c:v>
                </c:pt>
                <c:pt idx="29">
                  <c:v>2.67453579965754E6</c:v>
                </c:pt>
                <c:pt idx="30">
                  <c:v>2.63964670005269E6</c:v>
                </c:pt>
                <c:pt idx="31">
                  <c:v>2.60475760044784E6</c:v>
                </c:pt>
                <c:pt idx="32">
                  <c:v>2.56986850084299E6</c:v>
                </c:pt>
                <c:pt idx="33">
                  <c:v>2.53497940123815E6</c:v>
                </c:pt>
                <c:pt idx="34">
                  <c:v>2.5000903016333E6</c:v>
                </c:pt>
                <c:pt idx="35">
                  <c:v>2.46520120202845E6</c:v>
                </c:pt>
                <c:pt idx="36">
                  <c:v>2.4303121024236E6</c:v>
                </c:pt>
                <c:pt idx="37">
                  <c:v>2.39542300281876E6</c:v>
                </c:pt>
                <c:pt idx="38">
                  <c:v>2.36053390321391E6</c:v>
                </c:pt>
                <c:pt idx="39">
                  <c:v>2.32564480360906E6</c:v>
                </c:pt>
                <c:pt idx="40">
                  <c:v>2.29075570400422E6</c:v>
                </c:pt>
                <c:pt idx="41">
                  <c:v>2.25586660439937E6</c:v>
                </c:pt>
                <c:pt idx="42">
                  <c:v>2.22097750479452E6</c:v>
                </c:pt>
                <c:pt idx="43">
                  <c:v>2.18608840518967E6</c:v>
                </c:pt>
                <c:pt idx="44">
                  <c:v>2.15119930558483E6</c:v>
                </c:pt>
                <c:pt idx="45">
                  <c:v>2.11631020597998E6</c:v>
                </c:pt>
                <c:pt idx="46">
                  <c:v>2.08142110637513E6</c:v>
                </c:pt>
                <c:pt idx="47">
                  <c:v>2.04653200677028E6</c:v>
                </c:pt>
                <c:pt idx="48">
                  <c:v>2.01164290716544E6</c:v>
                </c:pt>
                <c:pt idx="49">
                  <c:v>1.97675380756059E6</c:v>
                </c:pt>
                <c:pt idx="50">
                  <c:v>1.94186470795574E6</c:v>
                </c:pt>
                <c:pt idx="51">
                  <c:v>1.9069756083509E6</c:v>
                </c:pt>
                <c:pt idx="52">
                  <c:v>1.87208650874605E6</c:v>
                </c:pt>
                <c:pt idx="53">
                  <c:v>1.8371974091412E6</c:v>
                </c:pt>
                <c:pt idx="54">
                  <c:v>1.80230830953635E6</c:v>
                </c:pt>
                <c:pt idx="55">
                  <c:v>1.76741920993151E6</c:v>
                </c:pt>
                <c:pt idx="56">
                  <c:v>1.73253011032666E6</c:v>
                </c:pt>
                <c:pt idx="57">
                  <c:v>1.69764101072181E6</c:v>
                </c:pt>
                <c:pt idx="58">
                  <c:v>1.66275191111697E6</c:v>
                </c:pt>
                <c:pt idx="59">
                  <c:v>1.62786281151212E6</c:v>
                </c:pt>
                <c:pt idx="60">
                  <c:v>1.59297371190727E6</c:v>
                </c:pt>
                <c:pt idx="61">
                  <c:v>1.55808461230242E6</c:v>
                </c:pt>
                <c:pt idx="62">
                  <c:v>1.52319551269758E6</c:v>
                </c:pt>
                <c:pt idx="63">
                  <c:v>1.48830641309273E6</c:v>
                </c:pt>
                <c:pt idx="64">
                  <c:v>1.45341731348788E6</c:v>
                </c:pt>
                <c:pt idx="65">
                  <c:v>1.41852821388304E6</c:v>
                </c:pt>
                <c:pt idx="66">
                  <c:v>1.38363911427819E6</c:v>
                </c:pt>
                <c:pt idx="67">
                  <c:v>1.34875001467334E6</c:v>
                </c:pt>
                <c:pt idx="68">
                  <c:v>1.31386091506849E6</c:v>
                </c:pt>
                <c:pt idx="69">
                  <c:v>1.27897181546365E6</c:v>
                </c:pt>
                <c:pt idx="70">
                  <c:v>1.2440827158588E6</c:v>
                </c:pt>
                <c:pt idx="71">
                  <c:v>1.20919361625395E6</c:v>
                </c:pt>
                <c:pt idx="72">
                  <c:v>1.1743045166491E6</c:v>
                </c:pt>
                <c:pt idx="73">
                  <c:v>1.13941541704426E6</c:v>
                </c:pt>
                <c:pt idx="74">
                  <c:v>1.10452631743941E6</c:v>
                </c:pt>
                <c:pt idx="75">
                  <c:v>1.06963721783456E6</c:v>
                </c:pt>
                <c:pt idx="76">
                  <c:v>1.03474811822972E6</c:v>
                </c:pt>
                <c:pt idx="77">
                  <c:v>999859.0186248691</c:v>
                </c:pt>
                <c:pt idx="78">
                  <c:v>964969.9190200215</c:v>
                </c:pt>
                <c:pt idx="79">
                  <c:v>930080.8194151743</c:v>
                </c:pt>
                <c:pt idx="80">
                  <c:v>895191.7198103274</c:v>
                </c:pt>
                <c:pt idx="81">
                  <c:v>860302.6202054797</c:v>
                </c:pt>
                <c:pt idx="82">
                  <c:v>825413.5206006328</c:v>
                </c:pt>
                <c:pt idx="83">
                  <c:v>790524.4209957857</c:v>
                </c:pt>
                <c:pt idx="84">
                  <c:v>755635.321390938</c:v>
                </c:pt>
                <c:pt idx="85">
                  <c:v>720746.221786091</c:v>
                </c:pt>
                <c:pt idx="86">
                  <c:v>685857.122181244</c:v>
                </c:pt>
                <c:pt idx="87">
                  <c:v>650968.0225763972</c:v>
                </c:pt>
                <c:pt idx="88">
                  <c:v>616078.9229715494</c:v>
                </c:pt>
                <c:pt idx="89">
                  <c:v>581189.8233667021</c:v>
                </c:pt>
                <c:pt idx="90">
                  <c:v>546300.7237618554</c:v>
                </c:pt>
                <c:pt idx="91">
                  <c:v>511411.6241570077</c:v>
                </c:pt>
                <c:pt idx="92">
                  <c:v>476522.524552161</c:v>
                </c:pt>
                <c:pt idx="93">
                  <c:v>441633.4249473136</c:v>
                </c:pt>
                <c:pt idx="94">
                  <c:v>406744.325342466</c:v>
                </c:pt>
                <c:pt idx="95">
                  <c:v>371855.2257376191</c:v>
                </c:pt>
                <c:pt idx="96">
                  <c:v>336966.126132772</c:v>
                </c:pt>
                <c:pt idx="97">
                  <c:v>302077.0265279247</c:v>
                </c:pt>
                <c:pt idx="98">
                  <c:v>267187.9269230774</c:v>
                </c:pt>
                <c:pt idx="99">
                  <c:v>232298.8273182302</c:v>
                </c:pt>
                <c:pt idx="100">
                  <c:v>197409.7277133829</c:v>
                </c:pt>
                <c:pt idx="101">
                  <c:v>162520.6281085357</c:v>
                </c:pt>
                <c:pt idx="102">
                  <c:v>127631.5285036889</c:v>
                </c:pt>
                <c:pt idx="103">
                  <c:v>92742.4288988412</c:v>
                </c:pt>
                <c:pt idx="104">
                  <c:v>57853.32929399395</c:v>
                </c:pt>
                <c:pt idx="105">
                  <c:v>22964.22968914715</c:v>
                </c:pt>
                <c:pt idx="106">
                  <c:v>-11924.86991570053</c:v>
                </c:pt>
                <c:pt idx="107">
                  <c:v>-46813.96952054735</c:v>
                </c:pt>
                <c:pt idx="108">
                  <c:v>-81703.06912539458</c:v>
                </c:pt>
                <c:pt idx="109">
                  <c:v>-116592.1687302423</c:v>
                </c:pt>
                <c:pt idx="110">
                  <c:v>-151481.2683350891</c:v>
                </c:pt>
                <c:pt idx="111">
                  <c:v>-186370.3679399363</c:v>
                </c:pt>
                <c:pt idx="112">
                  <c:v>-221259.4675447831</c:v>
                </c:pt>
                <c:pt idx="113">
                  <c:v>-256148.5671496308</c:v>
                </c:pt>
                <c:pt idx="114">
                  <c:v>-291037.6667544785</c:v>
                </c:pt>
                <c:pt idx="115">
                  <c:v>-325926.7663593253</c:v>
                </c:pt>
                <c:pt idx="116">
                  <c:v>-360815.8659641721</c:v>
                </c:pt>
                <c:pt idx="117">
                  <c:v>-395704.965569019</c:v>
                </c:pt>
                <c:pt idx="118">
                  <c:v>-430594.0651738665</c:v>
                </c:pt>
                <c:pt idx="119">
                  <c:v>-465483.1647787143</c:v>
                </c:pt>
                <c:pt idx="120">
                  <c:v>-2.38946056786091E6</c:v>
                </c:pt>
                <c:pt idx="121">
                  <c:v>-2.42434966746575E6</c:v>
                </c:pt>
                <c:pt idx="122">
                  <c:v>-2.4592387670706E6</c:v>
                </c:pt>
                <c:pt idx="123">
                  <c:v>-2.49412786667545E6</c:v>
                </c:pt>
                <c:pt idx="124">
                  <c:v>-2.52901696628029E6</c:v>
                </c:pt>
                <c:pt idx="125">
                  <c:v>-2.56390606588514E6</c:v>
                </c:pt>
                <c:pt idx="126">
                  <c:v>-2.59879516548999E6</c:v>
                </c:pt>
                <c:pt idx="127">
                  <c:v>-2.63368426509484E6</c:v>
                </c:pt>
                <c:pt idx="128">
                  <c:v>-2.66857336469968E6</c:v>
                </c:pt>
                <c:pt idx="129">
                  <c:v>-2.70346246430453E6</c:v>
                </c:pt>
                <c:pt idx="130">
                  <c:v>-2.73835156390938E6</c:v>
                </c:pt>
                <c:pt idx="131">
                  <c:v>-2.77324066351422E6</c:v>
                </c:pt>
                <c:pt idx="132">
                  <c:v>-2.80812976311907E6</c:v>
                </c:pt>
                <c:pt idx="133">
                  <c:v>-2.84301886272392E6</c:v>
                </c:pt>
                <c:pt idx="134">
                  <c:v>-2.87790796232877E6</c:v>
                </c:pt>
                <c:pt idx="135">
                  <c:v>-2.91279706193361E6</c:v>
                </c:pt>
                <c:pt idx="136">
                  <c:v>-2.94768616153846E6</c:v>
                </c:pt>
                <c:pt idx="137">
                  <c:v>-2.98257526114331E6</c:v>
                </c:pt>
                <c:pt idx="138">
                  <c:v>-3.01746436074816E6</c:v>
                </c:pt>
                <c:pt idx="139">
                  <c:v>-3.052353460353E6</c:v>
                </c:pt>
                <c:pt idx="140">
                  <c:v>-3.08724255995785E6</c:v>
                </c:pt>
                <c:pt idx="141">
                  <c:v>-3.1221316595627E6</c:v>
                </c:pt>
                <c:pt idx="142">
                  <c:v>-3.15702075916754E6</c:v>
                </c:pt>
                <c:pt idx="143">
                  <c:v>-3.19190985877239E6</c:v>
                </c:pt>
                <c:pt idx="144">
                  <c:v>-3.22679895837724E6</c:v>
                </c:pt>
                <c:pt idx="145">
                  <c:v>-3.26168805798209E6</c:v>
                </c:pt>
                <c:pt idx="146">
                  <c:v>-3.29657715758693E6</c:v>
                </c:pt>
                <c:pt idx="147">
                  <c:v>-3.33146625719178E6</c:v>
                </c:pt>
                <c:pt idx="148">
                  <c:v>-3.36635535679663E6</c:v>
                </c:pt>
                <c:pt idx="149">
                  <c:v>-3.40124445640147E6</c:v>
                </c:pt>
                <c:pt idx="150">
                  <c:v>-3.43613355600632E6</c:v>
                </c:pt>
                <c:pt idx="151">
                  <c:v>-3.47102265561117E6</c:v>
                </c:pt>
                <c:pt idx="152">
                  <c:v>-3.50591175521602E6</c:v>
                </c:pt>
                <c:pt idx="153">
                  <c:v>-3.54080085482086E6</c:v>
                </c:pt>
                <c:pt idx="154">
                  <c:v>-3.57568995442571E6</c:v>
                </c:pt>
                <c:pt idx="155">
                  <c:v>-3.61057905403056E6</c:v>
                </c:pt>
                <c:pt idx="156">
                  <c:v>-3.64546815363541E6</c:v>
                </c:pt>
                <c:pt idx="157">
                  <c:v>-3.68035725324025E6</c:v>
                </c:pt>
                <c:pt idx="158">
                  <c:v>-3.7152463528451E6</c:v>
                </c:pt>
                <c:pt idx="159">
                  <c:v>-3.75013545244995E6</c:v>
                </c:pt>
                <c:pt idx="160">
                  <c:v>-3.78502455205479E6</c:v>
                </c:pt>
                <c:pt idx="161">
                  <c:v>-3.81991365165964E6</c:v>
                </c:pt>
                <c:pt idx="162">
                  <c:v>-3.85480275126449E6</c:v>
                </c:pt>
                <c:pt idx="163">
                  <c:v>-3.88969185086934E6</c:v>
                </c:pt>
                <c:pt idx="164">
                  <c:v>-3.92458095047418E6</c:v>
                </c:pt>
                <c:pt idx="165">
                  <c:v>-3.95947005007903E6</c:v>
                </c:pt>
                <c:pt idx="166">
                  <c:v>-3.99435914968388E6</c:v>
                </c:pt>
                <c:pt idx="167">
                  <c:v>-4.02924824928872E6</c:v>
                </c:pt>
                <c:pt idx="168">
                  <c:v>-4.06413734889357E6</c:v>
                </c:pt>
                <c:pt idx="169">
                  <c:v>-4.09902644849842E6</c:v>
                </c:pt>
                <c:pt idx="170">
                  <c:v>-4.13391554810327E6</c:v>
                </c:pt>
                <c:pt idx="171">
                  <c:v>-4.16880464770811E6</c:v>
                </c:pt>
                <c:pt idx="172">
                  <c:v>-4.20369374731296E6</c:v>
                </c:pt>
                <c:pt idx="173">
                  <c:v>-4.23858284691781E6</c:v>
                </c:pt>
                <c:pt idx="174">
                  <c:v>-4.27347194652265E6</c:v>
                </c:pt>
                <c:pt idx="175">
                  <c:v>-4.3083610461275E6</c:v>
                </c:pt>
                <c:pt idx="176">
                  <c:v>-4.34325014573235E6</c:v>
                </c:pt>
                <c:pt idx="177">
                  <c:v>-4.3781392453372E6</c:v>
                </c:pt>
                <c:pt idx="178">
                  <c:v>-4.41302834494204E6</c:v>
                </c:pt>
                <c:pt idx="179">
                  <c:v>-4.44791744454689E6</c:v>
                </c:pt>
                <c:pt idx="180">
                  <c:v>-4.48280654415174E6</c:v>
                </c:pt>
                <c:pt idx="181">
                  <c:v>-4.51769564375659E6</c:v>
                </c:pt>
                <c:pt idx="182">
                  <c:v>-4.55258474336143E6</c:v>
                </c:pt>
                <c:pt idx="183">
                  <c:v>-4.58747384296628E6</c:v>
                </c:pt>
                <c:pt idx="184">
                  <c:v>-4.62236294257113E6</c:v>
                </c:pt>
                <c:pt idx="185">
                  <c:v>-4.65725204217597E6</c:v>
                </c:pt>
                <c:pt idx="186">
                  <c:v>-4.69214114178082E6</c:v>
                </c:pt>
                <c:pt idx="187">
                  <c:v>-4.72703024138567E6</c:v>
                </c:pt>
                <c:pt idx="188">
                  <c:v>-4.76191934099052E6</c:v>
                </c:pt>
                <c:pt idx="189">
                  <c:v>-4.79680844059536E6</c:v>
                </c:pt>
                <c:pt idx="190">
                  <c:v>-4.83169754020021E6</c:v>
                </c:pt>
                <c:pt idx="191">
                  <c:v>-4.86658663980506E6</c:v>
                </c:pt>
                <c:pt idx="192">
                  <c:v>-4.90147573940991E6</c:v>
                </c:pt>
                <c:pt idx="193">
                  <c:v>-4.93636483901475E6</c:v>
                </c:pt>
                <c:pt idx="194">
                  <c:v>-4.9712539386196E6</c:v>
                </c:pt>
                <c:pt idx="195">
                  <c:v>-5.00614303822445E6</c:v>
                </c:pt>
                <c:pt idx="196">
                  <c:v>-5.04103213782929E6</c:v>
                </c:pt>
                <c:pt idx="197">
                  <c:v>-5.07592123743414E6</c:v>
                </c:pt>
                <c:pt idx="198">
                  <c:v>-5.11081033703899E6</c:v>
                </c:pt>
                <c:pt idx="199">
                  <c:v>-5.14569943664384E6</c:v>
                </c:pt>
                <c:pt idx="200">
                  <c:v>2.79112796838778E6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Baja'!$Y$31:$Y$231</c:f>
              <c:numCache>
                <c:formatCode>General</c:formatCode>
                <c:ptCount val="201"/>
                <c:pt idx="0">
                  <c:v>7556.353213909377</c:v>
                </c:pt>
                <c:pt idx="1">
                  <c:v>7556.353213909377</c:v>
                </c:pt>
                <c:pt idx="2">
                  <c:v>7556.353213909377</c:v>
                </c:pt>
                <c:pt idx="3">
                  <c:v>7556.353213909377</c:v>
                </c:pt>
                <c:pt idx="4">
                  <c:v>7556.353213909377</c:v>
                </c:pt>
                <c:pt idx="5">
                  <c:v>7556.353213909377</c:v>
                </c:pt>
                <c:pt idx="6">
                  <c:v>7556.353213909377</c:v>
                </c:pt>
                <c:pt idx="7">
                  <c:v>7556.353213909377</c:v>
                </c:pt>
                <c:pt idx="8">
                  <c:v>7556.353213909377</c:v>
                </c:pt>
                <c:pt idx="9">
                  <c:v>7556.353213909377</c:v>
                </c:pt>
                <c:pt idx="10">
                  <c:v>7556.353213909377</c:v>
                </c:pt>
                <c:pt idx="11">
                  <c:v>7556.353213909377</c:v>
                </c:pt>
                <c:pt idx="12">
                  <c:v>7556.353213909377</c:v>
                </c:pt>
                <c:pt idx="13">
                  <c:v>7556.353213909377</c:v>
                </c:pt>
                <c:pt idx="14">
                  <c:v>7556.353213909377</c:v>
                </c:pt>
                <c:pt idx="15">
                  <c:v>7556.353213909377</c:v>
                </c:pt>
                <c:pt idx="16">
                  <c:v>7556.353213909377</c:v>
                </c:pt>
                <c:pt idx="17">
                  <c:v>7556.353213909377</c:v>
                </c:pt>
                <c:pt idx="18">
                  <c:v>7556.353213909377</c:v>
                </c:pt>
                <c:pt idx="19">
                  <c:v>7556.353213909377</c:v>
                </c:pt>
                <c:pt idx="20">
                  <c:v>7556.353213909377</c:v>
                </c:pt>
                <c:pt idx="21">
                  <c:v>7556.353213909377</c:v>
                </c:pt>
                <c:pt idx="22">
                  <c:v>7556.353213909377</c:v>
                </c:pt>
                <c:pt idx="23">
                  <c:v>7556.353213909377</c:v>
                </c:pt>
                <c:pt idx="24">
                  <c:v>7556.353213909377</c:v>
                </c:pt>
                <c:pt idx="25">
                  <c:v>7556.353213909377</c:v>
                </c:pt>
                <c:pt idx="26">
                  <c:v>7556.353213909377</c:v>
                </c:pt>
                <c:pt idx="27">
                  <c:v>7556.353213909377</c:v>
                </c:pt>
                <c:pt idx="28">
                  <c:v>7556.353213909377</c:v>
                </c:pt>
                <c:pt idx="29">
                  <c:v>7556.353213909377</c:v>
                </c:pt>
                <c:pt idx="30">
                  <c:v>7556.353213909377</c:v>
                </c:pt>
                <c:pt idx="31">
                  <c:v>7556.353213909377</c:v>
                </c:pt>
                <c:pt idx="32">
                  <c:v>7556.353213909377</c:v>
                </c:pt>
                <c:pt idx="33">
                  <c:v>7556.353213909377</c:v>
                </c:pt>
                <c:pt idx="34">
                  <c:v>7556.353213909377</c:v>
                </c:pt>
                <c:pt idx="35">
                  <c:v>7556.353213909377</c:v>
                </c:pt>
                <c:pt idx="36">
                  <c:v>7556.353213909377</c:v>
                </c:pt>
                <c:pt idx="37">
                  <c:v>7556.353213909377</c:v>
                </c:pt>
                <c:pt idx="38">
                  <c:v>7556.353213909377</c:v>
                </c:pt>
                <c:pt idx="39">
                  <c:v>7556.353213909377</c:v>
                </c:pt>
                <c:pt idx="40">
                  <c:v>7556.353213909377</c:v>
                </c:pt>
                <c:pt idx="41">
                  <c:v>7556.353213909377</c:v>
                </c:pt>
                <c:pt idx="42">
                  <c:v>7556.353213909377</c:v>
                </c:pt>
                <c:pt idx="43">
                  <c:v>7556.353213909377</c:v>
                </c:pt>
                <c:pt idx="44">
                  <c:v>7556.353213909377</c:v>
                </c:pt>
                <c:pt idx="45">
                  <c:v>7556.353213909377</c:v>
                </c:pt>
                <c:pt idx="46">
                  <c:v>7556.353213909377</c:v>
                </c:pt>
                <c:pt idx="47">
                  <c:v>7556.353213909377</c:v>
                </c:pt>
                <c:pt idx="48">
                  <c:v>7556.353213909377</c:v>
                </c:pt>
                <c:pt idx="49">
                  <c:v>7556.353213909377</c:v>
                </c:pt>
                <c:pt idx="50">
                  <c:v>7556.353213909377</c:v>
                </c:pt>
                <c:pt idx="51">
                  <c:v>7556.353213909377</c:v>
                </c:pt>
                <c:pt idx="52">
                  <c:v>7556.353213909377</c:v>
                </c:pt>
                <c:pt idx="53">
                  <c:v>7556.353213909377</c:v>
                </c:pt>
                <c:pt idx="54">
                  <c:v>7556.353213909377</c:v>
                </c:pt>
                <c:pt idx="55">
                  <c:v>7556.353213909377</c:v>
                </c:pt>
                <c:pt idx="56">
                  <c:v>7556.353213909377</c:v>
                </c:pt>
                <c:pt idx="57">
                  <c:v>7556.353213909377</c:v>
                </c:pt>
                <c:pt idx="58">
                  <c:v>7556.353213909377</c:v>
                </c:pt>
                <c:pt idx="59">
                  <c:v>7556.353213909377</c:v>
                </c:pt>
                <c:pt idx="60">
                  <c:v>7556.353213909377</c:v>
                </c:pt>
                <c:pt idx="61">
                  <c:v>7556.353213909377</c:v>
                </c:pt>
                <c:pt idx="62">
                  <c:v>7556.353213909377</c:v>
                </c:pt>
                <c:pt idx="63">
                  <c:v>7556.353213909377</c:v>
                </c:pt>
                <c:pt idx="64">
                  <c:v>7556.353213909377</c:v>
                </c:pt>
                <c:pt idx="65">
                  <c:v>7556.353213909377</c:v>
                </c:pt>
                <c:pt idx="66">
                  <c:v>7556.353213909377</c:v>
                </c:pt>
                <c:pt idx="67">
                  <c:v>7556.353213909377</c:v>
                </c:pt>
                <c:pt idx="68">
                  <c:v>7556.353213909377</c:v>
                </c:pt>
                <c:pt idx="69">
                  <c:v>7556.353213909377</c:v>
                </c:pt>
                <c:pt idx="70">
                  <c:v>7556.353213909377</c:v>
                </c:pt>
                <c:pt idx="71">
                  <c:v>7556.353213909377</c:v>
                </c:pt>
                <c:pt idx="72">
                  <c:v>7556.353213909377</c:v>
                </c:pt>
                <c:pt idx="73">
                  <c:v>7556.353213909377</c:v>
                </c:pt>
                <c:pt idx="74">
                  <c:v>7556.353213909377</c:v>
                </c:pt>
                <c:pt idx="75">
                  <c:v>7556.353213909377</c:v>
                </c:pt>
                <c:pt idx="76">
                  <c:v>7556.353213909377</c:v>
                </c:pt>
                <c:pt idx="77">
                  <c:v>7556.353213909377</c:v>
                </c:pt>
                <c:pt idx="78">
                  <c:v>7556.353213909377</c:v>
                </c:pt>
                <c:pt idx="79">
                  <c:v>7556.353213909377</c:v>
                </c:pt>
                <c:pt idx="80">
                  <c:v>7556.353213909377</c:v>
                </c:pt>
                <c:pt idx="81">
                  <c:v>7556.353213909377</c:v>
                </c:pt>
                <c:pt idx="82">
                  <c:v>7556.353213909377</c:v>
                </c:pt>
                <c:pt idx="83">
                  <c:v>7556.353213909377</c:v>
                </c:pt>
                <c:pt idx="84">
                  <c:v>7556.353213909377</c:v>
                </c:pt>
                <c:pt idx="85">
                  <c:v>7556.353213909377</c:v>
                </c:pt>
                <c:pt idx="86">
                  <c:v>7556.353213909377</c:v>
                </c:pt>
                <c:pt idx="87">
                  <c:v>7556.353213909377</c:v>
                </c:pt>
                <c:pt idx="88">
                  <c:v>7556.353213909377</c:v>
                </c:pt>
                <c:pt idx="89">
                  <c:v>7556.353213909377</c:v>
                </c:pt>
                <c:pt idx="90">
                  <c:v>7556.353213909377</c:v>
                </c:pt>
                <c:pt idx="91">
                  <c:v>7556.353213909377</c:v>
                </c:pt>
                <c:pt idx="92">
                  <c:v>7556.353213909377</c:v>
                </c:pt>
                <c:pt idx="93">
                  <c:v>7556.353213909377</c:v>
                </c:pt>
                <c:pt idx="94">
                  <c:v>7556.353213909377</c:v>
                </c:pt>
                <c:pt idx="95">
                  <c:v>7556.353213909377</c:v>
                </c:pt>
                <c:pt idx="96">
                  <c:v>7556.353213909377</c:v>
                </c:pt>
                <c:pt idx="97">
                  <c:v>7556.353213909377</c:v>
                </c:pt>
                <c:pt idx="98">
                  <c:v>7556.353213909377</c:v>
                </c:pt>
                <c:pt idx="99">
                  <c:v>7556.353213909377</c:v>
                </c:pt>
                <c:pt idx="100">
                  <c:v>7556.353213909377</c:v>
                </c:pt>
                <c:pt idx="101">
                  <c:v>7556.353213909377</c:v>
                </c:pt>
                <c:pt idx="102">
                  <c:v>7556.353213909377</c:v>
                </c:pt>
                <c:pt idx="103">
                  <c:v>7556.353213909377</c:v>
                </c:pt>
                <c:pt idx="104">
                  <c:v>7556.353213909377</c:v>
                </c:pt>
                <c:pt idx="105">
                  <c:v>7556.353213909377</c:v>
                </c:pt>
                <c:pt idx="106">
                  <c:v>7556.353213909377</c:v>
                </c:pt>
                <c:pt idx="107">
                  <c:v>7556.353213909377</c:v>
                </c:pt>
                <c:pt idx="108">
                  <c:v>7556.353213909377</c:v>
                </c:pt>
                <c:pt idx="109">
                  <c:v>7556.353213909377</c:v>
                </c:pt>
                <c:pt idx="110">
                  <c:v>7556.353213909377</c:v>
                </c:pt>
                <c:pt idx="111">
                  <c:v>7556.353213909377</c:v>
                </c:pt>
                <c:pt idx="112">
                  <c:v>7556.353213909377</c:v>
                </c:pt>
                <c:pt idx="113">
                  <c:v>7556.353213909377</c:v>
                </c:pt>
                <c:pt idx="114">
                  <c:v>7556.353213909377</c:v>
                </c:pt>
                <c:pt idx="115">
                  <c:v>7556.353213909377</c:v>
                </c:pt>
                <c:pt idx="116">
                  <c:v>7556.353213909377</c:v>
                </c:pt>
                <c:pt idx="117">
                  <c:v>7556.353213909377</c:v>
                </c:pt>
                <c:pt idx="118">
                  <c:v>7556.353213909377</c:v>
                </c:pt>
                <c:pt idx="119">
                  <c:v>7556.353213909377</c:v>
                </c:pt>
                <c:pt idx="120">
                  <c:v>-11334.52982086407</c:v>
                </c:pt>
                <c:pt idx="121">
                  <c:v>-11334.52982086407</c:v>
                </c:pt>
                <c:pt idx="122">
                  <c:v>-11334.52982086407</c:v>
                </c:pt>
                <c:pt idx="123">
                  <c:v>-11334.52982086407</c:v>
                </c:pt>
                <c:pt idx="124">
                  <c:v>-11334.52982086407</c:v>
                </c:pt>
                <c:pt idx="125">
                  <c:v>-11334.52982086407</c:v>
                </c:pt>
                <c:pt idx="126">
                  <c:v>-11334.52982086407</c:v>
                </c:pt>
                <c:pt idx="127">
                  <c:v>-11334.52982086407</c:v>
                </c:pt>
                <c:pt idx="128">
                  <c:v>-11334.52982086407</c:v>
                </c:pt>
                <c:pt idx="129">
                  <c:v>-11334.52982086407</c:v>
                </c:pt>
                <c:pt idx="130">
                  <c:v>-11334.52982086407</c:v>
                </c:pt>
                <c:pt idx="131">
                  <c:v>-11334.52982086407</c:v>
                </c:pt>
                <c:pt idx="132">
                  <c:v>-11334.52982086407</c:v>
                </c:pt>
                <c:pt idx="133">
                  <c:v>-11334.52982086407</c:v>
                </c:pt>
                <c:pt idx="134">
                  <c:v>-11334.52982086407</c:v>
                </c:pt>
                <c:pt idx="135">
                  <c:v>-11334.52982086407</c:v>
                </c:pt>
                <c:pt idx="136">
                  <c:v>-11334.52982086407</c:v>
                </c:pt>
                <c:pt idx="137">
                  <c:v>-11334.52982086407</c:v>
                </c:pt>
                <c:pt idx="138">
                  <c:v>-11334.52982086407</c:v>
                </c:pt>
                <c:pt idx="139">
                  <c:v>-11334.52982086407</c:v>
                </c:pt>
                <c:pt idx="140">
                  <c:v>-11334.52982086407</c:v>
                </c:pt>
                <c:pt idx="141">
                  <c:v>-11334.52982086407</c:v>
                </c:pt>
                <c:pt idx="142">
                  <c:v>-11334.52982086407</c:v>
                </c:pt>
                <c:pt idx="143">
                  <c:v>-11334.52982086407</c:v>
                </c:pt>
                <c:pt idx="144">
                  <c:v>-11334.52982086407</c:v>
                </c:pt>
                <c:pt idx="145">
                  <c:v>-11334.52982086407</c:v>
                </c:pt>
                <c:pt idx="146">
                  <c:v>-11334.52982086407</c:v>
                </c:pt>
                <c:pt idx="147">
                  <c:v>-11334.52982086407</c:v>
                </c:pt>
                <c:pt idx="148">
                  <c:v>-11334.52982086407</c:v>
                </c:pt>
                <c:pt idx="149">
                  <c:v>-11334.52982086407</c:v>
                </c:pt>
                <c:pt idx="150">
                  <c:v>-11334.52982086407</c:v>
                </c:pt>
                <c:pt idx="151">
                  <c:v>-11334.52982086407</c:v>
                </c:pt>
                <c:pt idx="152">
                  <c:v>-11334.52982086407</c:v>
                </c:pt>
                <c:pt idx="153">
                  <c:v>-11334.52982086407</c:v>
                </c:pt>
                <c:pt idx="154">
                  <c:v>-11334.52982086407</c:v>
                </c:pt>
                <c:pt idx="155">
                  <c:v>-11334.52982086407</c:v>
                </c:pt>
                <c:pt idx="156">
                  <c:v>-11334.52982086407</c:v>
                </c:pt>
                <c:pt idx="157">
                  <c:v>-11334.52982086407</c:v>
                </c:pt>
                <c:pt idx="158">
                  <c:v>-11334.52982086407</c:v>
                </c:pt>
                <c:pt idx="159">
                  <c:v>-11334.52982086407</c:v>
                </c:pt>
                <c:pt idx="160">
                  <c:v>-11334.52982086407</c:v>
                </c:pt>
                <c:pt idx="161">
                  <c:v>-11334.52982086407</c:v>
                </c:pt>
                <c:pt idx="162">
                  <c:v>-11334.52982086407</c:v>
                </c:pt>
                <c:pt idx="163">
                  <c:v>-11334.52982086407</c:v>
                </c:pt>
                <c:pt idx="164">
                  <c:v>-11334.52982086407</c:v>
                </c:pt>
                <c:pt idx="165">
                  <c:v>-11334.52982086407</c:v>
                </c:pt>
                <c:pt idx="166">
                  <c:v>-11334.52982086407</c:v>
                </c:pt>
                <c:pt idx="167">
                  <c:v>-11334.52982086407</c:v>
                </c:pt>
                <c:pt idx="168">
                  <c:v>-11334.52982086407</c:v>
                </c:pt>
                <c:pt idx="169">
                  <c:v>-11334.52982086407</c:v>
                </c:pt>
                <c:pt idx="170">
                  <c:v>-11334.52982086407</c:v>
                </c:pt>
                <c:pt idx="171">
                  <c:v>-11334.52982086407</c:v>
                </c:pt>
                <c:pt idx="172">
                  <c:v>-11334.52982086407</c:v>
                </c:pt>
                <c:pt idx="173">
                  <c:v>-11334.52982086407</c:v>
                </c:pt>
                <c:pt idx="174">
                  <c:v>-11334.52982086407</c:v>
                </c:pt>
                <c:pt idx="175">
                  <c:v>-11334.52982086407</c:v>
                </c:pt>
                <c:pt idx="176">
                  <c:v>-11334.52982086407</c:v>
                </c:pt>
                <c:pt idx="177">
                  <c:v>-11334.52982086407</c:v>
                </c:pt>
                <c:pt idx="178">
                  <c:v>-11334.52982086407</c:v>
                </c:pt>
                <c:pt idx="179">
                  <c:v>-11334.52982086407</c:v>
                </c:pt>
                <c:pt idx="180">
                  <c:v>-11334.52982086407</c:v>
                </c:pt>
                <c:pt idx="181">
                  <c:v>-11334.52982086407</c:v>
                </c:pt>
                <c:pt idx="182">
                  <c:v>-11334.52982086407</c:v>
                </c:pt>
                <c:pt idx="183">
                  <c:v>-11334.52982086407</c:v>
                </c:pt>
                <c:pt idx="184">
                  <c:v>-11334.52982086407</c:v>
                </c:pt>
                <c:pt idx="185">
                  <c:v>-11334.52982086407</c:v>
                </c:pt>
                <c:pt idx="186">
                  <c:v>-11334.52982086407</c:v>
                </c:pt>
                <c:pt idx="187">
                  <c:v>-11334.52982086407</c:v>
                </c:pt>
                <c:pt idx="188">
                  <c:v>-11334.52982086407</c:v>
                </c:pt>
                <c:pt idx="189">
                  <c:v>-11334.52982086407</c:v>
                </c:pt>
                <c:pt idx="190">
                  <c:v>-11334.52982086407</c:v>
                </c:pt>
                <c:pt idx="191">
                  <c:v>-11334.52982086407</c:v>
                </c:pt>
                <c:pt idx="192">
                  <c:v>-11334.52982086407</c:v>
                </c:pt>
                <c:pt idx="193">
                  <c:v>-11334.52982086407</c:v>
                </c:pt>
                <c:pt idx="194">
                  <c:v>-11334.52982086407</c:v>
                </c:pt>
                <c:pt idx="195">
                  <c:v>-11334.52982086407</c:v>
                </c:pt>
                <c:pt idx="196">
                  <c:v>-11334.52982086407</c:v>
                </c:pt>
                <c:pt idx="197">
                  <c:v>-11334.52982086407</c:v>
                </c:pt>
                <c:pt idx="198">
                  <c:v>-11334.52982086407</c:v>
                </c:pt>
                <c:pt idx="199">
                  <c:v>-11334.52982086407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01640"/>
        <c:axId val="2096405320"/>
      </c:lineChart>
      <c:catAx>
        <c:axId val="20964016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5320"/>
        <c:crosses val="autoZero"/>
        <c:auto val="1"/>
        <c:lblAlgn val="ctr"/>
        <c:lblOffset val="100"/>
        <c:noMultiLvlLbl val="0"/>
      </c:catAx>
      <c:valAx>
        <c:axId val="20964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44" t="s">
        <v>3</v>
      </c>
      <c r="B1" s="44" t="s">
        <v>0</v>
      </c>
      <c r="C1" s="45" t="s">
        <v>1</v>
      </c>
      <c r="D1" s="44" t="s">
        <v>2</v>
      </c>
      <c r="E1" s="47" t="s">
        <v>19</v>
      </c>
      <c r="F1" s="47" t="s">
        <v>26</v>
      </c>
      <c r="G1" s="46" t="s">
        <v>18</v>
      </c>
      <c r="H1" s="50" t="s">
        <v>24</v>
      </c>
      <c r="I1" s="50" t="s">
        <v>21</v>
      </c>
      <c r="J1" s="50" t="s">
        <v>22</v>
      </c>
      <c r="K1" s="50" t="s">
        <v>23</v>
      </c>
      <c r="L1" s="50" t="s">
        <v>25</v>
      </c>
      <c r="M1" s="50" t="s">
        <v>28</v>
      </c>
      <c r="N1" s="45" t="s">
        <v>4</v>
      </c>
      <c r="O1" s="45" t="s">
        <v>9</v>
      </c>
      <c r="P1" s="45" t="s">
        <v>10</v>
      </c>
      <c r="Q1" s="45" t="s">
        <v>11</v>
      </c>
      <c r="R1" s="45" t="s">
        <v>12</v>
      </c>
      <c r="S1" s="49" t="s">
        <v>13</v>
      </c>
      <c r="T1" s="49"/>
      <c r="U1" s="49"/>
      <c r="V1" s="49"/>
      <c r="W1" s="49"/>
      <c r="X1" s="49" t="s">
        <v>15</v>
      </c>
      <c r="Y1" s="49"/>
      <c r="Z1" s="49"/>
      <c r="AA1" s="49"/>
      <c r="AB1" s="49"/>
      <c r="AC1" s="49" t="s">
        <v>16</v>
      </c>
      <c r="AD1" s="49"/>
      <c r="AE1" s="49"/>
      <c r="AF1" s="49"/>
      <c r="AG1" s="49"/>
      <c r="AH1" s="49" t="s">
        <v>17</v>
      </c>
      <c r="AI1" s="49"/>
      <c r="AJ1" s="49"/>
      <c r="AK1" s="49"/>
      <c r="AL1" s="49"/>
      <c r="AM1" s="49" t="s">
        <v>29</v>
      </c>
      <c r="AN1" s="49"/>
      <c r="AO1" s="49"/>
      <c r="AP1" s="49"/>
      <c r="AQ1" s="49"/>
    </row>
    <row r="2" spans="1:43" s="4" customFormat="1">
      <c r="A2" s="44"/>
      <c r="B2" s="44"/>
      <c r="C2" s="45"/>
      <c r="D2" s="44"/>
      <c r="E2" s="48"/>
      <c r="F2" s="48"/>
      <c r="G2" s="46"/>
      <c r="H2" s="51"/>
      <c r="I2" s="51"/>
      <c r="J2" s="51"/>
      <c r="K2" s="51"/>
      <c r="L2" s="51"/>
      <c r="M2" s="51"/>
      <c r="N2" s="45"/>
      <c r="O2" s="45"/>
      <c r="P2" s="45"/>
      <c r="Q2" s="45"/>
      <c r="R2" s="45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opLeftCell="A8" workbookViewId="0">
      <selection activeCell="R28" sqref="R28:R33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19.1640625" bestFit="1" customWidth="1"/>
  </cols>
  <sheetData>
    <row r="1" spans="1:10">
      <c r="A1" t="s">
        <v>86</v>
      </c>
      <c r="B1" s="19">
        <v>345</v>
      </c>
      <c r="C1" s="11">
        <f>yield_strength</f>
        <v>345</v>
      </c>
    </row>
    <row r="2" spans="1:10">
      <c r="A2" t="s">
        <v>68</v>
      </c>
      <c r="B2" s="19">
        <v>8541</v>
      </c>
      <c r="C2" s="11">
        <f>ix</f>
        <v>8541</v>
      </c>
    </row>
    <row r="3" spans="1:1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>
      <c r="A4" t="s">
        <v>63</v>
      </c>
      <c r="B4" s="11">
        <f>width_of_section</f>
        <v>177</v>
      </c>
      <c r="C4" s="11">
        <f>b</f>
        <v>177</v>
      </c>
    </row>
    <row r="5" spans="1:10">
      <c r="A5" t="s">
        <v>77</v>
      </c>
      <c r="B5" s="19">
        <v>252</v>
      </c>
      <c r="C5" s="11">
        <f>depth_of_section</f>
        <v>252</v>
      </c>
    </row>
    <row r="6" spans="1:10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10">
      <c r="A7" t="s">
        <v>79</v>
      </c>
      <c r="B7" s="19">
        <v>15</v>
      </c>
      <c r="C7" s="11">
        <f>thickness_flange</f>
        <v>15</v>
      </c>
    </row>
    <row r="8" spans="1:10">
      <c r="A8" t="s">
        <v>80</v>
      </c>
      <c r="B8" s="19">
        <v>9</v>
      </c>
      <c r="C8" s="11">
        <f>thickness_web</f>
        <v>9</v>
      </c>
    </row>
    <row r="9" spans="1:10">
      <c r="A9" t="s">
        <v>61</v>
      </c>
      <c r="B9" s="19">
        <v>75.3</v>
      </c>
      <c r="C9" s="11">
        <f>cross_section_area</f>
        <v>75.3</v>
      </c>
    </row>
    <row r="10" spans="1:1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>
      <c r="A11" s="12" t="s">
        <v>59</v>
      </c>
      <c r="B11" s="11">
        <v>0</v>
      </c>
      <c r="C11" s="11">
        <f>ax</f>
        <v>0</v>
      </c>
    </row>
    <row r="12" spans="1:10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10">
      <c r="A14" s="12" t="s">
        <v>48</v>
      </c>
      <c r="B14" s="18">
        <f>(0.5*force_resultant)+(mass*gravity*force_position/length)</f>
        <v>9601.5375000000004</v>
      </c>
      <c r="C14" s="17">
        <f>(0.5*force_resultant_0)+(mass_0*gravity_0*force_position_0/length_0)</f>
        <v>2354.4</v>
      </c>
    </row>
    <row r="15" spans="1:10">
      <c r="A15" s="12" t="s">
        <v>49</v>
      </c>
      <c r="B15" s="18">
        <f>(mass_per_length*length*gravity)+force-by</f>
        <v>8816.7375000000011</v>
      </c>
      <c r="C15" s="17">
        <f>(mass_per_length_0*length_0*gravity_0)+force_0-by_0</f>
        <v>1569.6</v>
      </c>
    </row>
    <row r="16" spans="1:10">
      <c r="A16" s="12" t="s">
        <v>50</v>
      </c>
      <c r="B16" s="19">
        <v>59.1</v>
      </c>
      <c r="C16" s="11">
        <v>0</v>
      </c>
    </row>
    <row r="17" spans="1:18">
      <c r="A17" s="12" t="s">
        <v>51</v>
      </c>
      <c r="B17" s="13">
        <v>9.81</v>
      </c>
      <c r="C17" s="11">
        <f>gravity</f>
        <v>9.81</v>
      </c>
    </row>
    <row r="18" spans="1:18">
      <c r="A18" s="12" t="s">
        <v>52</v>
      </c>
      <c r="B18" s="14">
        <v>400</v>
      </c>
      <c r="C18" s="11">
        <f>mass</f>
        <v>400</v>
      </c>
    </row>
    <row r="19" spans="1:18">
      <c r="A19" s="12" t="s">
        <v>53</v>
      </c>
      <c r="B19" s="13">
        <v>15</v>
      </c>
      <c r="C19" s="11">
        <f>force_position</f>
        <v>15</v>
      </c>
    </row>
    <row r="20" spans="1:18">
      <c r="A20" s="12" t="s">
        <v>54</v>
      </c>
      <c r="B20" s="11">
        <f>mass*gravity</f>
        <v>3924</v>
      </c>
      <c r="C20" s="11">
        <f>force</f>
        <v>3924</v>
      </c>
    </row>
    <row r="21" spans="1:18">
      <c r="A21" s="12" t="s">
        <v>55</v>
      </c>
      <c r="B21" s="13">
        <v>25</v>
      </c>
      <c r="C21" s="11">
        <f>length</f>
        <v>25</v>
      </c>
    </row>
    <row r="22" spans="1:18">
      <c r="A22" s="12" t="s">
        <v>56</v>
      </c>
      <c r="B22" s="13">
        <v>200</v>
      </c>
      <c r="C22" s="11">
        <f>length_division</f>
        <v>200</v>
      </c>
    </row>
    <row r="23" spans="1:18">
      <c r="A23" s="12" t="s">
        <v>88</v>
      </c>
      <c r="B23" s="17">
        <f>MAX(O34:O237)</f>
        <v>98880458.377239227</v>
      </c>
      <c r="C23" s="11"/>
    </row>
    <row r="24" spans="1:18">
      <c r="A24" s="12" t="s">
        <v>87</v>
      </c>
      <c r="B24" s="17">
        <f>MAX(P34:P237)</f>
        <v>34732982.086406745</v>
      </c>
      <c r="C24" s="11"/>
    </row>
    <row r="25" spans="1:18">
      <c r="A25" s="12" t="s">
        <v>89</v>
      </c>
      <c r="B25" s="11">
        <f>yield_strength*1000000/B23</f>
        <v>3.4890614956879462</v>
      </c>
      <c r="C25" s="11"/>
    </row>
    <row r="26" spans="1:18">
      <c r="A26" s="12" t="s">
        <v>90</v>
      </c>
      <c r="B26" s="11">
        <f>yield_strength*1000000/B24</f>
        <v>9.9329219455366236</v>
      </c>
    </row>
    <row r="27" spans="1:1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>
      <c r="A28" s="15"/>
      <c r="B28" s="16">
        <v>0</v>
      </c>
      <c r="C28" s="1">
        <f t="shared" ref="C28:C33" si="0">ax</f>
        <v>0</v>
      </c>
      <c r="D28" s="1">
        <f t="shared" ref="D28:D33" si="1">ax_0</f>
        <v>0</v>
      </c>
      <c r="E28" s="1">
        <f t="shared" ref="E28:E33" si="2">IF(B28&lt;force_position,ay-(mass_per_length*B28*gravity),ay-(mass_per_length*B28*gravity)-force)</f>
        <v>8816.7375000000011</v>
      </c>
      <c r="F28" s="1">
        <f t="shared" ref="F28:F33" si="3">IF(B28&lt;force_position_0,ay_0-(mass_per_length_0*B28*gravity_0),ay_0-(mass_per_length_0*B28*gravity_0)-force_0)</f>
        <v>1569.6</v>
      </c>
      <c r="G28" s="1">
        <f t="shared" ref="G28:G33" si="4">IF(B28&lt;force_position,(ay*B28)-(0.5*mass_per_length*gravity*B28*B28),(ay*B28)-(0.5*mass_per_length*gravity*B28*B28)-force*(B28-force_position))</f>
        <v>0</v>
      </c>
      <c r="H28" s="1">
        <f t="shared" ref="H28:H33" si="5">IF(B28&lt;force_position_0,(ay_0*B28)-(0.5*mass_per_length_0*gravity_0*B28*B28),(ay_0*B28)-(0.5*mass_per_length_0*gravity_0*B28*B28)-force_0*(B28-force_position_0))</f>
        <v>0</v>
      </c>
      <c r="I28" s="1">
        <f t="shared" ref="I28:I33" si="6">ax/cross_section_area</f>
        <v>0</v>
      </c>
      <c r="J28" s="1">
        <f t="shared" ref="J28:J33" si="7">ax_0/cross_section_area_0</f>
        <v>0</v>
      </c>
      <c r="K28" s="1">
        <f t="shared" ref="K28:K33" si="8">((G28*(0.5*h))/(ix))*(100000000/1000)</f>
        <v>0</v>
      </c>
      <c r="L28" s="1">
        <f t="shared" ref="L28:L33" si="9">(H28*(0.5*h_0/1000))/(ix_0/100000000)</f>
        <v>0</v>
      </c>
      <c r="M28" s="1">
        <f t="shared" ref="M28:M33" si="10">((E28*q)/(ix*thickness_web))*((100000000*1000)/1000000000)</f>
        <v>4244545.2818756588</v>
      </c>
      <c r="N28" s="1">
        <f t="shared" ref="N28:N33" si="11">((F28*q)/(ix*thickness_web))*((100000000*1000)/1000000000)</f>
        <v>755635.32139093778</v>
      </c>
      <c r="O28" s="1">
        <f t="shared" ref="O28:O33" si="12">(I28+K28)/2+SQRT( ((I28+K28)/2)^2 + 0 )</f>
        <v>0</v>
      </c>
      <c r="P28" s="1">
        <f t="shared" ref="P28:P33" si="13">(J28+L28)/2+SQRT( ((J28+L28)/2)^2 + 0 )</f>
        <v>0</v>
      </c>
      <c r="Q28">
        <f t="shared" ref="Q28:Q33" si="14">(0)/2+SQRT( ((0)/2)^2 + (M28)^2 )</f>
        <v>4244545.2818756588</v>
      </c>
      <c r="R28">
        <f t="shared" ref="R28:R33" si="15">(0)/2+SQRT( ((0)/2)^2 + (N28)^2 )</f>
        <v>755635.32139093778</v>
      </c>
    </row>
    <row r="29" spans="1:18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5917.8825000000015</v>
      </c>
      <c r="F29" s="1">
        <f t="shared" si="3"/>
        <v>1569.6</v>
      </c>
      <c r="G29" s="1">
        <f t="shared" si="4"/>
        <v>36836.550000000003</v>
      </c>
      <c r="H29" s="1">
        <f t="shared" si="5"/>
        <v>7848</v>
      </c>
      <c r="I29" s="1">
        <f t="shared" si="6"/>
        <v>0</v>
      </c>
      <c r="J29" s="1">
        <f t="shared" si="7"/>
        <v>0</v>
      </c>
      <c r="K29" s="1">
        <f t="shared" si="8"/>
        <v>54342644.889357224</v>
      </c>
      <c r="L29" s="1">
        <f t="shared" si="9"/>
        <v>11577660.695468914</v>
      </c>
      <c r="M29" s="1">
        <f t="shared" si="10"/>
        <v>2848981.2976817708</v>
      </c>
      <c r="N29" s="1">
        <f t="shared" si="11"/>
        <v>755635.32139093778</v>
      </c>
      <c r="O29" s="1">
        <f t="shared" si="12"/>
        <v>54342644.889357224</v>
      </c>
      <c r="P29" s="1">
        <f t="shared" si="13"/>
        <v>11577660.695468914</v>
      </c>
      <c r="Q29">
        <f t="shared" si="14"/>
        <v>2848981.2976817708</v>
      </c>
      <c r="R29">
        <f t="shared" si="15"/>
        <v>755635.32139093778</v>
      </c>
    </row>
    <row r="30" spans="1:18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3019.0275000000011</v>
      </c>
      <c r="F30" s="1">
        <f t="shared" si="3"/>
        <v>1569.6</v>
      </c>
      <c r="G30" s="1">
        <f t="shared" si="4"/>
        <v>59178.825000000012</v>
      </c>
      <c r="H30" s="1">
        <f t="shared" si="5"/>
        <v>15696</v>
      </c>
      <c r="I30" s="1">
        <f t="shared" si="6"/>
        <v>0</v>
      </c>
      <c r="J30" s="1">
        <f t="shared" si="7"/>
        <v>0</v>
      </c>
      <c r="K30" s="1">
        <f t="shared" si="8"/>
        <v>87302797.681770295</v>
      </c>
      <c r="L30" s="1">
        <f t="shared" si="9"/>
        <v>23155321.390937828</v>
      </c>
      <c r="M30" s="1">
        <f t="shared" si="10"/>
        <v>1453417.3134878825</v>
      </c>
      <c r="N30" s="1">
        <f t="shared" si="11"/>
        <v>755635.32139093778</v>
      </c>
      <c r="O30" s="1">
        <f t="shared" si="12"/>
        <v>87302797.681770295</v>
      </c>
      <c r="P30" s="1">
        <f t="shared" si="13"/>
        <v>23155321.390937828</v>
      </c>
      <c r="Q30">
        <f t="shared" si="14"/>
        <v>1453417.3134878825</v>
      </c>
      <c r="R30">
        <f t="shared" si="15"/>
        <v>755635.32139093778</v>
      </c>
    </row>
    <row r="31" spans="1:18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-3803.8274999999994</v>
      </c>
      <c r="F31" s="1">
        <f t="shared" si="3"/>
        <v>-2354.4</v>
      </c>
      <c r="G31" s="1">
        <f t="shared" si="4"/>
        <v>67026.825000000026</v>
      </c>
      <c r="H31" s="1">
        <f t="shared" si="5"/>
        <v>23544</v>
      </c>
      <c r="I31" s="1">
        <f t="shared" si="6"/>
        <v>0</v>
      </c>
      <c r="J31" s="1">
        <f t="shared" si="7"/>
        <v>0</v>
      </c>
      <c r="K31" s="1">
        <f t="shared" si="8"/>
        <v>98880458.377239227</v>
      </c>
      <c r="L31" s="1">
        <f t="shared" si="9"/>
        <v>34732982.086406745</v>
      </c>
      <c r="M31" s="1">
        <f t="shared" si="10"/>
        <v>-1831234.9741833506</v>
      </c>
      <c r="N31" s="1">
        <f t="shared" si="11"/>
        <v>-1133452.9820864068</v>
      </c>
      <c r="O31" s="1">
        <f t="shared" si="12"/>
        <v>98880458.377239227</v>
      </c>
      <c r="P31" s="1">
        <f t="shared" si="13"/>
        <v>34732982.086406745</v>
      </c>
      <c r="Q31">
        <f t="shared" si="14"/>
        <v>1831234.9741833506</v>
      </c>
      <c r="R31">
        <f t="shared" si="15"/>
        <v>1133452.9820864068</v>
      </c>
    </row>
    <row r="32" spans="1:18">
      <c r="A32" s="15"/>
      <c r="B32" s="16">
        <v>20</v>
      </c>
      <c r="C32" s="1">
        <f t="shared" si="0"/>
        <v>0</v>
      </c>
      <c r="D32" s="1">
        <f t="shared" si="1"/>
        <v>0</v>
      </c>
      <c r="E32" s="1">
        <f t="shared" si="2"/>
        <v>-6702.682499999999</v>
      </c>
      <c r="F32" s="1">
        <f t="shared" si="3"/>
        <v>-2354.4</v>
      </c>
      <c r="G32" s="1">
        <f t="shared" si="4"/>
        <v>40760.550000000017</v>
      </c>
      <c r="H32" s="1">
        <f t="shared" si="5"/>
        <v>11772</v>
      </c>
      <c r="I32" s="1">
        <f t="shared" si="6"/>
        <v>0</v>
      </c>
      <c r="J32" s="1">
        <f t="shared" si="7"/>
        <v>0</v>
      </c>
      <c r="K32" s="1">
        <f t="shared" si="8"/>
        <v>60131475.237091705</v>
      </c>
      <c r="L32" s="1">
        <f t="shared" si="9"/>
        <v>17366491.043203373</v>
      </c>
      <c r="M32" s="1">
        <f t="shared" si="10"/>
        <v>-3226798.9583772384</v>
      </c>
      <c r="N32" s="1">
        <f t="shared" si="11"/>
        <v>-1133452.9820864068</v>
      </c>
      <c r="O32" s="1">
        <f t="shared" si="12"/>
        <v>60131475.237091705</v>
      </c>
      <c r="P32" s="1">
        <f t="shared" si="13"/>
        <v>17366491.043203373</v>
      </c>
      <c r="Q32">
        <f t="shared" si="14"/>
        <v>3226798.9583772384</v>
      </c>
      <c r="R32">
        <f t="shared" si="15"/>
        <v>1133452.9820864068</v>
      </c>
    </row>
    <row r="33" spans="1:18">
      <c r="A33" s="15"/>
      <c r="B33" s="16">
        <v>25</v>
      </c>
      <c r="C33" s="1">
        <f t="shared" si="0"/>
        <v>0</v>
      </c>
      <c r="D33" s="1">
        <f t="shared" si="1"/>
        <v>0</v>
      </c>
      <c r="E33" s="1">
        <f t="shared" si="2"/>
        <v>-9601.5375000000004</v>
      </c>
      <c r="F33" s="1">
        <f t="shared" si="3"/>
        <v>-2354.4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7"/>
        <v>0</v>
      </c>
      <c r="K33" s="1">
        <f t="shared" si="8"/>
        <v>0</v>
      </c>
      <c r="L33" s="1">
        <f t="shared" si="9"/>
        <v>0</v>
      </c>
      <c r="M33" s="1">
        <f t="shared" si="10"/>
        <v>-4622362.9425711278</v>
      </c>
      <c r="N33" s="1">
        <f t="shared" si="11"/>
        <v>-1133452.9820864068</v>
      </c>
      <c r="O33" s="1">
        <f t="shared" si="12"/>
        <v>0</v>
      </c>
      <c r="P33" s="1">
        <f t="shared" si="13"/>
        <v>0</v>
      </c>
      <c r="Q33">
        <f t="shared" si="14"/>
        <v>4622362.9425711278</v>
      </c>
      <c r="R33">
        <f t="shared" si="15"/>
        <v>1133452.9820864068</v>
      </c>
    </row>
    <row r="34" spans="1:18">
      <c r="A34" s="1">
        <v>0</v>
      </c>
      <c r="B34" s="17">
        <f t="shared" ref="B34:B65" si="16">length/length_division*A34</f>
        <v>0</v>
      </c>
      <c r="C34" s="1">
        <f t="shared" ref="C34:C65" si="17">ax</f>
        <v>0</v>
      </c>
      <c r="D34" s="1">
        <f t="shared" ref="D34:D65" si="18">ax_0</f>
        <v>0</v>
      </c>
      <c r="E34" s="1">
        <f t="shared" ref="E34:E65" si="19">IF(B34&lt;force_position,ay-(mass_per_length*B34*gravity),ay-(mass_per_length*B34*gravity)-force)</f>
        <v>8816.7375000000011</v>
      </c>
      <c r="F34" s="1">
        <f t="shared" ref="F34:F65" si="20">IF(B34&lt;force_position_0,ay_0-(mass_per_length_0*B34*gravity_0),ay_0-(mass_per_length_0*B34*gravity_0)-force_0)</f>
        <v>1569.6</v>
      </c>
      <c r="G34" s="1">
        <f t="shared" ref="G34:G65" si="21">IF(B34&lt;force_position,(ay*B34)-(0.5*mass_per_length*gravity*B34*B34),(ay*B34)-(0.5*mass_per_length*gravity*B34*B34)-force*(B34-force_position))</f>
        <v>0</v>
      </c>
      <c r="H34" s="1">
        <f t="shared" ref="H34:H65" si="22">IF(B34&lt;force_position_0,(ay_0*B34)-(0.5*mass_per_length_0*gravity_0*B34*B34),(ay_0*B34)-(0.5*mass_per_length_0*gravity_0*B34*B34)-force_0*(B34-force_position_0))</f>
        <v>0</v>
      </c>
      <c r="I34" s="1">
        <f t="shared" ref="I34:I65" si="23">ax/cross_section_area</f>
        <v>0</v>
      </c>
      <c r="J34" s="1">
        <f t="shared" ref="J34:J65" si="24">ax_0/cross_section_area_0</f>
        <v>0</v>
      </c>
      <c r="K34" s="1">
        <f t="shared" ref="K34:K65" si="25">((G34*(0.5*h))/(ix))*(100000000/1000)</f>
        <v>0</v>
      </c>
      <c r="L34" s="1">
        <f t="shared" ref="L34:L65" si="26">(H34*(0.5*h_0/1000))/(ix_0/100000000)</f>
        <v>0</v>
      </c>
      <c r="M34" s="1">
        <f t="shared" ref="M34:M65" si="27">((E34*q)/(ix*thickness_web))*((100000000*1000)/1000000000)</f>
        <v>4244545.2818756588</v>
      </c>
      <c r="N34" s="1">
        <f t="shared" ref="N34:N65" si="28">((F34*q)/(ix*thickness_web))*((100000000*1000)/1000000000)</f>
        <v>755635.32139093778</v>
      </c>
      <c r="O34" s="1">
        <f>(I34+K34)/2+SQRT( ((I34+K34)/2)^2 + 0 )</f>
        <v>0</v>
      </c>
      <c r="P34" s="1">
        <f>(J34+L34)/2+SQRT( ((J34+L34)/2)^2 + 0 )</f>
        <v>0</v>
      </c>
      <c r="Q34">
        <f>(0)/2+SQRT( ((0)/2)^2 + (M34)^2 )</f>
        <v>4244545.2818756588</v>
      </c>
      <c r="R34">
        <f>(0)/2+SQRT( ((0)/2)^2 + (N34)^2 )</f>
        <v>755635.32139093778</v>
      </c>
    </row>
    <row r="35" spans="1:18">
      <c r="A35" s="1">
        <v>1</v>
      </c>
      <c r="B35" s="17">
        <f t="shared" si="16"/>
        <v>0.125</v>
      </c>
      <c r="C35" s="1">
        <f t="shared" si="17"/>
        <v>0</v>
      </c>
      <c r="D35" s="1">
        <f t="shared" si="18"/>
        <v>0</v>
      </c>
      <c r="E35" s="1">
        <f t="shared" si="19"/>
        <v>8744.2661250000019</v>
      </c>
      <c r="F35" s="1">
        <f t="shared" si="20"/>
        <v>1569.6</v>
      </c>
      <c r="G35" s="1">
        <f t="shared" si="21"/>
        <v>1097.5627265625001</v>
      </c>
      <c r="H35" s="1">
        <f t="shared" si="22"/>
        <v>196.2</v>
      </c>
      <c r="I35" s="1">
        <f t="shared" si="23"/>
        <v>0</v>
      </c>
      <c r="J35" s="1">
        <f t="shared" si="24"/>
        <v>0</v>
      </c>
      <c r="K35" s="1">
        <f t="shared" si="25"/>
        <v>1619165.2446654376</v>
      </c>
      <c r="L35" s="1">
        <f>(H35*(0.5*h_0/1000))/(ix_0/100000000)</f>
        <v>289441.51738672284</v>
      </c>
      <c r="M35" s="1">
        <f t="shared" si="27"/>
        <v>4209656.1822708119</v>
      </c>
      <c r="N35" s="1">
        <f t="shared" si="28"/>
        <v>755635.32139093778</v>
      </c>
      <c r="O35" s="1">
        <f t="shared" ref="O35:P98" si="29">(I35+K35)/2+SQRT( ((I35+K35)/2)^2 + 0 )</f>
        <v>1619165.2446654376</v>
      </c>
      <c r="P35" s="1">
        <f t="shared" si="29"/>
        <v>289441.51738672284</v>
      </c>
      <c r="Q35">
        <f t="shared" ref="Q35:Q98" si="30">(0)/2+SQRT( ((0)/2)^2 + (M35)^2 )</f>
        <v>4209656.1822708119</v>
      </c>
      <c r="R35">
        <f t="shared" ref="R35:R98" si="31">(0)/2+SQRT( ((0)/2)^2 + (N35)^2 )</f>
        <v>755635.32139093778</v>
      </c>
    </row>
    <row r="36" spans="1:18">
      <c r="A36" s="1">
        <v>2</v>
      </c>
      <c r="B36" s="17">
        <f t="shared" si="16"/>
        <v>0.25</v>
      </c>
      <c r="C36" s="1">
        <f t="shared" si="17"/>
        <v>0</v>
      </c>
      <c r="D36" s="1">
        <f t="shared" si="18"/>
        <v>0</v>
      </c>
      <c r="E36" s="1">
        <f t="shared" si="19"/>
        <v>8671.7947500000009</v>
      </c>
      <c r="F36" s="1">
        <f t="shared" si="20"/>
        <v>1569.6</v>
      </c>
      <c r="G36" s="1">
        <f t="shared" si="21"/>
        <v>2186.0665312500005</v>
      </c>
      <c r="H36" s="1">
        <f t="shared" si="22"/>
        <v>392.4</v>
      </c>
      <c r="I36" s="1">
        <f t="shared" si="23"/>
        <v>0</v>
      </c>
      <c r="J36" s="1">
        <f t="shared" si="24"/>
        <v>0</v>
      </c>
      <c r="K36" s="1">
        <f t="shared" si="25"/>
        <v>3224966.4317702851</v>
      </c>
      <c r="L36" s="1">
        <f t="shared" si="26"/>
        <v>578883.03477344569</v>
      </c>
      <c r="M36" s="1">
        <f t="shared" si="27"/>
        <v>4174767.0826659645</v>
      </c>
      <c r="N36" s="1">
        <f t="shared" si="28"/>
        <v>755635.32139093778</v>
      </c>
      <c r="O36" s="1">
        <f t="shared" si="29"/>
        <v>3224966.4317702851</v>
      </c>
      <c r="P36" s="1">
        <f t="shared" si="29"/>
        <v>578883.03477344569</v>
      </c>
      <c r="Q36">
        <f t="shared" si="30"/>
        <v>4174767.0826659645</v>
      </c>
      <c r="R36">
        <f t="shared" si="31"/>
        <v>755635.32139093778</v>
      </c>
    </row>
    <row r="37" spans="1:18">
      <c r="A37" s="1">
        <v>3</v>
      </c>
      <c r="B37" s="17">
        <f t="shared" si="16"/>
        <v>0.375</v>
      </c>
      <c r="C37" s="1">
        <f t="shared" si="17"/>
        <v>0</v>
      </c>
      <c r="D37" s="1">
        <f t="shared" si="18"/>
        <v>0</v>
      </c>
      <c r="E37" s="1">
        <f t="shared" si="19"/>
        <v>8599.3233750000018</v>
      </c>
      <c r="F37" s="1">
        <f t="shared" si="20"/>
        <v>1569.6</v>
      </c>
      <c r="G37" s="1">
        <f t="shared" si="21"/>
        <v>3265.5114140625001</v>
      </c>
      <c r="H37" s="1">
        <f t="shared" si="22"/>
        <v>588.59999999999991</v>
      </c>
      <c r="I37" s="1">
        <f t="shared" si="23"/>
        <v>0</v>
      </c>
      <c r="J37" s="1">
        <f t="shared" si="24"/>
        <v>0</v>
      </c>
      <c r="K37" s="1">
        <f t="shared" si="25"/>
        <v>4817403.5613145418</v>
      </c>
      <c r="L37" s="1">
        <f t="shared" si="26"/>
        <v>868324.55216016853</v>
      </c>
      <c r="M37" s="1">
        <f t="shared" si="27"/>
        <v>4139877.9830611181</v>
      </c>
      <c r="N37" s="1">
        <f t="shared" si="28"/>
        <v>755635.32139093778</v>
      </c>
      <c r="O37" s="1">
        <f t="shared" si="29"/>
        <v>4817403.5613145418</v>
      </c>
      <c r="P37" s="1">
        <f t="shared" si="29"/>
        <v>868324.55216016853</v>
      </c>
      <c r="Q37">
        <f t="shared" si="30"/>
        <v>4139877.9830611181</v>
      </c>
      <c r="R37">
        <f t="shared" si="31"/>
        <v>755635.32139093778</v>
      </c>
    </row>
    <row r="38" spans="1:18">
      <c r="A38" s="1">
        <v>4</v>
      </c>
      <c r="B38" s="17">
        <f t="shared" si="16"/>
        <v>0.5</v>
      </c>
      <c r="C38" s="1">
        <f t="shared" si="17"/>
        <v>0</v>
      </c>
      <c r="D38" s="1">
        <f t="shared" si="18"/>
        <v>0</v>
      </c>
      <c r="E38" s="1">
        <f t="shared" si="19"/>
        <v>8526.8520000000008</v>
      </c>
      <c r="F38" s="1">
        <f t="shared" si="20"/>
        <v>1569.6</v>
      </c>
      <c r="G38" s="1">
        <f t="shared" si="21"/>
        <v>4335.8973750000005</v>
      </c>
      <c r="H38" s="1">
        <f t="shared" si="22"/>
        <v>784.8</v>
      </c>
      <c r="I38" s="1">
        <f t="shared" si="23"/>
        <v>0</v>
      </c>
      <c r="J38" s="1">
        <f t="shared" si="24"/>
        <v>0</v>
      </c>
      <c r="K38" s="1">
        <f t="shared" si="25"/>
        <v>6396476.6332982099</v>
      </c>
      <c r="L38" s="1">
        <f t="shared" si="26"/>
        <v>1157766.0695468914</v>
      </c>
      <c r="M38" s="1">
        <f t="shared" si="27"/>
        <v>4104988.8834562707</v>
      </c>
      <c r="N38" s="1">
        <f t="shared" si="28"/>
        <v>755635.32139093778</v>
      </c>
      <c r="O38" s="1">
        <f t="shared" si="29"/>
        <v>6396476.6332982099</v>
      </c>
      <c r="P38" s="1">
        <f t="shared" si="29"/>
        <v>1157766.0695468914</v>
      </c>
      <c r="Q38">
        <f t="shared" si="30"/>
        <v>4104988.8834562707</v>
      </c>
      <c r="R38">
        <f t="shared" si="31"/>
        <v>755635.32139093778</v>
      </c>
    </row>
    <row r="39" spans="1:18">
      <c r="A39" s="1">
        <v>5</v>
      </c>
      <c r="B39" s="17">
        <f t="shared" si="16"/>
        <v>0.625</v>
      </c>
      <c r="C39" s="1">
        <f t="shared" si="17"/>
        <v>0</v>
      </c>
      <c r="D39" s="1">
        <f t="shared" si="18"/>
        <v>0</v>
      </c>
      <c r="E39" s="1">
        <f t="shared" si="19"/>
        <v>8454.3806250000016</v>
      </c>
      <c r="F39" s="1">
        <f t="shared" si="20"/>
        <v>1569.6</v>
      </c>
      <c r="G39" s="1">
        <f t="shared" si="21"/>
        <v>5397.2244140625007</v>
      </c>
      <c r="H39" s="1">
        <f t="shared" si="22"/>
        <v>981</v>
      </c>
      <c r="I39" s="1">
        <f t="shared" si="23"/>
        <v>0</v>
      </c>
      <c r="J39" s="1">
        <f t="shared" si="24"/>
        <v>0</v>
      </c>
      <c r="K39" s="1">
        <f t="shared" si="25"/>
        <v>7962185.6477212859</v>
      </c>
      <c r="L39" s="1">
        <f t="shared" si="26"/>
        <v>1447207.5869336142</v>
      </c>
      <c r="M39" s="1">
        <f t="shared" si="27"/>
        <v>4070099.7838514233</v>
      </c>
      <c r="N39" s="1">
        <f t="shared" si="28"/>
        <v>755635.32139093778</v>
      </c>
      <c r="O39" s="1">
        <f t="shared" si="29"/>
        <v>7962185.6477212859</v>
      </c>
      <c r="P39" s="1">
        <f t="shared" si="29"/>
        <v>1447207.5869336142</v>
      </c>
      <c r="Q39">
        <f t="shared" si="30"/>
        <v>4070099.7838514233</v>
      </c>
      <c r="R39">
        <f t="shared" si="31"/>
        <v>755635.32139093778</v>
      </c>
    </row>
    <row r="40" spans="1:18">
      <c r="A40" s="1">
        <v>6</v>
      </c>
      <c r="B40" s="17">
        <f t="shared" si="16"/>
        <v>0.75</v>
      </c>
      <c r="C40" s="1">
        <f t="shared" si="17"/>
        <v>0</v>
      </c>
      <c r="D40" s="1">
        <f t="shared" si="18"/>
        <v>0</v>
      </c>
      <c r="E40" s="1">
        <f t="shared" si="19"/>
        <v>8381.9092500000006</v>
      </c>
      <c r="F40" s="1">
        <f t="shared" si="20"/>
        <v>1569.6</v>
      </c>
      <c r="G40" s="1">
        <f t="shared" si="21"/>
        <v>6449.49253125</v>
      </c>
      <c r="H40" s="1">
        <f t="shared" si="22"/>
        <v>1177.1999999999998</v>
      </c>
      <c r="I40" s="1">
        <f t="shared" si="23"/>
        <v>0</v>
      </c>
      <c r="J40" s="1">
        <f t="shared" si="24"/>
        <v>0</v>
      </c>
      <c r="K40" s="1">
        <f t="shared" si="25"/>
        <v>9514530.6045837719</v>
      </c>
      <c r="L40" s="1">
        <f t="shared" si="26"/>
        <v>1736649.1043203371</v>
      </c>
      <c r="M40" s="1">
        <f t="shared" si="27"/>
        <v>4035210.6842465755</v>
      </c>
      <c r="N40" s="1">
        <f t="shared" si="28"/>
        <v>755635.32139093778</v>
      </c>
      <c r="O40" s="1">
        <f t="shared" si="29"/>
        <v>9514530.6045837719</v>
      </c>
      <c r="P40" s="1">
        <f t="shared" si="29"/>
        <v>1736649.1043203371</v>
      </c>
      <c r="Q40">
        <f t="shared" si="30"/>
        <v>4035210.6842465755</v>
      </c>
      <c r="R40">
        <f t="shared" si="31"/>
        <v>755635.32139093778</v>
      </c>
    </row>
    <row r="41" spans="1:18">
      <c r="A41" s="1">
        <v>7</v>
      </c>
      <c r="B41" s="17">
        <f t="shared" si="16"/>
        <v>0.875</v>
      </c>
      <c r="C41" s="1">
        <f t="shared" si="17"/>
        <v>0</v>
      </c>
      <c r="D41" s="1">
        <f t="shared" si="18"/>
        <v>0</v>
      </c>
      <c r="E41" s="1">
        <f t="shared" si="19"/>
        <v>8309.4378750000014</v>
      </c>
      <c r="F41" s="1">
        <f t="shared" si="20"/>
        <v>1569.6</v>
      </c>
      <c r="G41" s="1">
        <f t="shared" si="21"/>
        <v>7492.7017265625009</v>
      </c>
      <c r="H41" s="1">
        <f t="shared" si="22"/>
        <v>1373.3999999999999</v>
      </c>
      <c r="I41" s="1">
        <f t="shared" si="23"/>
        <v>0</v>
      </c>
      <c r="J41" s="1">
        <f t="shared" si="24"/>
        <v>0</v>
      </c>
      <c r="K41" s="1">
        <f t="shared" si="25"/>
        <v>11053511.50388567</v>
      </c>
      <c r="L41" s="1">
        <f t="shared" si="26"/>
        <v>2026090.6217070599</v>
      </c>
      <c r="M41" s="1">
        <f t="shared" si="27"/>
        <v>4000321.584641729</v>
      </c>
      <c r="N41" s="1">
        <f t="shared" si="28"/>
        <v>755635.32139093778</v>
      </c>
      <c r="O41" s="1">
        <f t="shared" si="29"/>
        <v>11053511.50388567</v>
      </c>
      <c r="P41" s="1">
        <f t="shared" si="29"/>
        <v>2026090.6217070599</v>
      </c>
      <c r="Q41">
        <f t="shared" si="30"/>
        <v>4000321.584641729</v>
      </c>
      <c r="R41">
        <f t="shared" si="31"/>
        <v>755635.32139093778</v>
      </c>
    </row>
    <row r="42" spans="1:18">
      <c r="A42" s="1">
        <v>8</v>
      </c>
      <c r="B42" s="17">
        <f t="shared" si="16"/>
        <v>1</v>
      </c>
      <c r="C42" s="1">
        <f t="shared" si="17"/>
        <v>0</v>
      </c>
      <c r="D42" s="1">
        <f t="shared" si="18"/>
        <v>0</v>
      </c>
      <c r="E42" s="1">
        <f t="shared" si="19"/>
        <v>8236.9665000000005</v>
      </c>
      <c r="F42" s="1">
        <f t="shared" si="20"/>
        <v>1569.6</v>
      </c>
      <c r="G42" s="1">
        <f t="shared" si="21"/>
        <v>8526.8520000000008</v>
      </c>
      <c r="H42" s="1">
        <f t="shared" si="22"/>
        <v>1569.6</v>
      </c>
      <c r="I42" s="1">
        <f t="shared" si="23"/>
        <v>0</v>
      </c>
      <c r="J42" s="1">
        <f t="shared" si="24"/>
        <v>0</v>
      </c>
      <c r="K42" s="1">
        <f t="shared" si="25"/>
        <v>12579128.345626978</v>
      </c>
      <c r="L42" s="1">
        <f t="shared" si="26"/>
        <v>2315532.1390937828</v>
      </c>
      <c r="M42" s="1">
        <f t="shared" si="27"/>
        <v>3965432.4850368816</v>
      </c>
      <c r="N42" s="1">
        <f t="shared" si="28"/>
        <v>755635.32139093778</v>
      </c>
      <c r="O42" s="1">
        <f t="shared" si="29"/>
        <v>12579128.345626978</v>
      </c>
      <c r="P42" s="1">
        <f t="shared" si="29"/>
        <v>2315532.1390937828</v>
      </c>
      <c r="Q42">
        <f t="shared" si="30"/>
        <v>3965432.4850368816</v>
      </c>
      <c r="R42">
        <f t="shared" si="31"/>
        <v>755635.32139093778</v>
      </c>
    </row>
    <row r="43" spans="1:18">
      <c r="A43" s="1">
        <v>9</v>
      </c>
      <c r="B43" s="17">
        <f t="shared" si="16"/>
        <v>1.125</v>
      </c>
      <c r="C43" s="1">
        <f t="shared" si="17"/>
        <v>0</v>
      </c>
      <c r="D43" s="1">
        <f t="shared" si="18"/>
        <v>0</v>
      </c>
      <c r="E43" s="1">
        <f t="shared" si="19"/>
        <v>8164.4951250000013</v>
      </c>
      <c r="F43" s="1">
        <f t="shared" si="20"/>
        <v>1569.6</v>
      </c>
      <c r="G43" s="1">
        <f t="shared" si="21"/>
        <v>9551.9433515625024</v>
      </c>
      <c r="H43" s="1">
        <f t="shared" si="22"/>
        <v>1765.8</v>
      </c>
      <c r="I43" s="1">
        <f t="shared" si="23"/>
        <v>0</v>
      </c>
      <c r="J43" s="1">
        <f t="shared" si="24"/>
        <v>0</v>
      </c>
      <c r="K43" s="1">
        <f t="shared" si="25"/>
        <v>14091381.129807696</v>
      </c>
      <c r="L43" s="1">
        <f t="shared" si="26"/>
        <v>2604973.6564805061</v>
      </c>
      <c r="M43" s="1">
        <f t="shared" si="27"/>
        <v>3930543.3854320343</v>
      </c>
      <c r="N43" s="1">
        <f t="shared" si="28"/>
        <v>755635.32139093778</v>
      </c>
      <c r="O43" s="1">
        <f t="shared" si="29"/>
        <v>14091381.129807696</v>
      </c>
      <c r="P43" s="1">
        <f t="shared" si="29"/>
        <v>2604973.6564805061</v>
      </c>
      <c r="Q43">
        <f t="shared" si="30"/>
        <v>3930543.3854320343</v>
      </c>
      <c r="R43">
        <f t="shared" si="31"/>
        <v>755635.32139093778</v>
      </c>
    </row>
    <row r="44" spans="1:18">
      <c r="A44" s="1">
        <v>10</v>
      </c>
      <c r="B44" s="17">
        <f t="shared" si="16"/>
        <v>1.25</v>
      </c>
      <c r="C44" s="1">
        <f t="shared" si="17"/>
        <v>0</v>
      </c>
      <c r="D44" s="1">
        <f t="shared" si="18"/>
        <v>0</v>
      </c>
      <c r="E44" s="1">
        <f t="shared" si="19"/>
        <v>8092.0237500000012</v>
      </c>
      <c r="F44" s="1">
        <f t="shared" si="20"/>
        <v>1569.6</v>
      </c>
      <c r="G44" s="1">
        <f t="shared" si="21"/>
        <v>10567.975781250001</v>
      </c>
      <c r="H44" s="1">
        <f t="shared" si="22"/>
        <v>1962</v>
      </c>
      <c r="I44" s="1">
        <f t="shared" si="23"/>
        <v>0</v>
      </c>
      <c r="J44" s="1">
        <f t="shared" si="24"/>
        <v>0</v>
      </c>
      <c r="K44" s="1">
        <f t="shared" si="25"/>
        <v>15590269.856427819</v>
      </c>
      <c r="L44" s="1">
        <f t="shared" si="26"/>
        <v>2894415.1738672284</v>
      </c>
      <c r="M44" s="1">
        <f t="shared" si="27"/>
        <v>3895654.2858271869</v>
      </c>
      <c r="N44" s="1">
        <f t="shared" si="28"/>
        <v>755635.32139093778</v>
      </c>
      <c r="O44" s="1">
        <f t="shared" si="29"/>
        <v>15590269.856427819</v>
      </c>
      <c r="P44" s="1">
        <f t="shared" si="29"/>
        <v>2894415.1738672284</v>
      </c>
      <c r="Q44">
        <f t="shared" si="30"/>
        <v>3895654.2858271869</v>
      </c>
      <c r="R44">
        <f t="shared" si="31"/>
        <v>755635.32139093778</v>
      </c>
    </row>
    <row r="45" spans="1:18">
      <c r="A45" s="1">
        <v>11</v>
      </c>
      <c r="B45" s="17">
        <f t="shared" si="16"/>
        <v>1.375</v>
      </c>
      <c r="C45" s="1">
        <f t="shared" si="17"/>
        <v>0</v>
      </c>
      <c r="D45" s="1">
        <f t="shared" si="18"/>
        <v>0</v>
      </c>
      <c r="E45" s="1">
        <f t="shared" si="19"/>
        <v>8019.5523750000011</v>
      </c>
      <c r="F45" s="1">
        <f t="shared" si="20"/>
        <v>1569.6</v>
      </c>
      <c r="G45" s="1">
        <f t="shared" si="21"/>
        <v>11574.949289062502</v>
      </c>
      <c r="H45" s="1">
        <f t="shared" si="22"/>
        <v>2158.1999999999998</v>
      </c>
      <c r="I45" s="1">
        <f t="shared" si="23"/>
        <v>0</v>
      </c>
      <c r="J45" s="1">
        <f t="shared" si="24"/>
        <v>0</v>
      </c>
      <c r="K45" s="1">
        <f t="shared" si="25"/>
        <v>17075794.52548736</v>
      </c>
      <c r="L45" s="1">
        <f t="shared" si="26"/>
        <v>3183856.6912539518</v>
      </c>
      <c r="M45" s="1">
        <f t="shared" si="27"/>
        <v>3860765.18622234</v>
      </c>
      <c r="N45" s="1">
        <f t="shared" si="28"/>
        <v>755635.32139093778</v>
      </c>
      <c r="O45" s="1">
        <f t="shared" si="29"/>
        <v>17075794.52548736</v>
      </c>
      <c r="P45" s="1">
        <f t="shared" si="29"/>
        <v>3183856.6912539518</v>
      </c>
      <c r="Q45">
        <f t="shared" si="30"/>
        <v>3860765.18622234</v>
      </c>
      <c r="R45">
        <f t="shared" si="31"/>
        <v>755635.32139093778</v>
      </c>
    </row>
    <row r="46" spans="1:18">
      <c r="A46" s="1">
        <v>12</v>
      </c>
      <c r="B46" s="17">
        <f t="shared" si="16"/>
        <v>1.5</v>
      </c>
      <c r="C46" s="1">
        <f t="shared" si="17"/>
        <v>0</v>
      </c>
      <c r="D46" s="1">
        <f t="shared" si="18"/>
        <v>0</v>
      </c>
      <c r="E46" s="1">
        <f t="shared" si="19"/>
        <v>7947.081000000001</v>
      </c>
      <c r="F46" s="1">
        <f t="shared" si="20"/>
        <v>1569.6</v>
      </c>
      <c r="G46" s="1">
        <f t="shared" si="21"/>
        <v>12572.863875000001</v>
      </c>
      <c r="H46" s="1">
        <f t="shared" si="22"/>
        <v>2354.3999999999996</v>
      </c>
      <c r="I46" s="1">
        <f t="shared" si="23"/>
        <v>0</v>
      </c>
      <c r="J46" s="1">
        <f t="shared" si="24"/>
        <v>0</v>
      </c>
      <c r="K46" s="1">
        <f t="shared" si="25"/>
        <v>18547955.136986304</v>
      </c>
      <c r="L46" s="1">
        <f t="shared" si="26"/>
        <v>3473298.2086406741</v>
      </c>
      <c r="M46" s="1">
        <f t="shared" si="27"/>
        <v>3825876.0866174926</v>
      </c>
      <c r="N46" s="1">
        <f t="shared" si="28"/>
        <v>755635.32139093778</v>
      </c>
      <c r="O46" s="1">
        <f t="shared" si="29"/>
        <v>18547955.136986304</v>
      </c>
      <c r="P46" s="1">
        <f t="shared" si="29"/>
        <v>3473298.2086406741</v>
      </c>
      <c r="Q46">
        <f t="shared" si="30"/>
        <v>3825876.0866174926</v>
      </c>
      <c r="R46">
        <f t="shared" si="31"/>
        <v>755635.32139093778</v>
      </c>
    </row>
    <row r="47" spans="1:18">
      <c r="A47" s="1">
        <v>13</v>
      </c>
      <c r="B47" s="17">
        <f t="shared" si="16"/>
        <v>1.625</v>
      </c>
      <c r="C47" s="1">
        <f t="shared" si="17"/>
        <v>0</v>
      </c>
      <c r="D47" s="1">
        <f t="shared" si="18"/>
        <v>0</v>
      </c>
      <c r="E47" s="1">
        <f t="shared" si="19"/>
        <v>7874.609625000001</v>
      </c>
      <c r="F47" s="1">
        <f t="shared" si="20"/>
        <v>1569.6</v>
      </c>
      <c r="G47" s="1">
        <f t="shared" si="21"/>
        <v>13561.7195390625</v>
      </c>
      <c r="H47" s="1">
        <f t="shared" si="22"/>
        <v>2550.6</v>
      </c>
      <c r="I47" s="1">
        <f t="shared" si="23"/>
        <v>0</v>
      </c>
      <c r="J47" s="1">
        <f t="shared" si="24"/>
        <v>0</v>
      </c>
      <c r="K47" s="1">
        <f t="shared" si="25"/>
        <v>20006751.690924659</v>
      </c>
      <c r="L47" s="1">
        <f t="shared" si="26"/>
        <v>3762739.726027397</v>
      </c>
      <c r="M47" s="1">
        <f t="shared" si="27"/>
        <v>3790986.9870126457</v>
      </c>
      <c r="N47" s="1">
        <f t="shared" si="28"/>
        <v>755635.32139093778</v>
      </c>
      <c r="O47" s="1">
        <f t="shared" si="29"/>
        <v>20006751.690924659</v>
      </c>
      <c r="P47" s="1">
        <f t="shared" si="29"/>
        <v>3762739.726027397</v>
      </c>
      <c r="Q47">
        <f t="shared" si="30"/>
        <v>3790986.9870126457</v>
      </c>
      <c r="R47">
        <f t="shared" si="31"/>
        <v>755635.32139093778</v>
      </c>
    </row>
    <row r="48" spans="1:18">
      <c r="A48" s="1">
        <v>14</v>
      </c>
      <c r="B48" s="17">
        <f t="shared" si="16"/>
        <v>1.75</v>
      </c>
      <c r="C48" s="1">
        <f t="shared" si="17"/>
        <v>0</v>
      </c>
      <c r="D48" s="1">
        <f t="shared" si="18"/>
        <v>0</v>
      </c>
      <c r="E48" s="1">
        <f t="shared" si="19"/>
        <v>7802.1382500000009</v>
      </c>
      <c r="F48" s="1">
        <f t="shared" si="20"/>
        <v>1569.6</v>
      </c>
      <c r="G48" s="1">
        <f t="shared" si="21"/>
        <v>14541.516281250002</v>
      </c>
      <c r="H48" s="1">
        <f t="shared" si="22"/>
        <v>2746.7999999999997</v>
      </c>
      <c r="I48" s="1">
        <f t="shared" si="23"/>
        <v>0</v>
      </c>
      <c r="J48" s="1">
        <f t="shared" si="24"/>
        <v>0</v>
      </c>
      <c r="K48" s="1">
        <f t="shared" si="25"/>
        <v>21452184.187302426</v>
      </c>
      <c r="L48" s="1">
        <f t="shared" si="26"/>
        <v>4052181.2434141198</v>
      </c>
      <c r="M48" s="1">
        <f t="shared" si="27"/>
        <v>3756097.8874077983</v>
      </c>
      <c r="N48" s="1">
        <f t="shared" si="28"/>
        <v>755635.32139093778</v>
      </c>
      <c r="O48" s="1">
        <f t="shared" si="29"/>
        <v>21452184.187302426</v>
      </c>
      <c r="P48" s="1">
        <f t="shared" si="29"/>
        <v>4052181.2434141198</v>
      </c>
      <c r="Q48">
        <f t="shared" si="30"/>
        <v>3756097.8874077983</v>
      </c>
      <c r="R48">
        <f t="shared" si="31"/>
        <v>755635.32139093778</v>
      </c>
    </row>
    <row r="49" spans="1:18">
      <c r="A49" s="1">
        <v>15</v>
      </c>
      <c r="B49" s="17">
        <f t="shared" si="16"/>
        <v>1.875</v>
      </c>
      <c r="C49" s="1">
        <f t="shared" si="17"/>
        <v>0</v>
      </c>
      <c r="D49" s="1">
        <f t="shared" si="18"/>
        <v>0</v>
      </c>
      <c r="E49" s="1">
        <f t="shared" si="19"/>
        <v>7729.6668750000008</v>
      </c>
      <c r="F49" s="1">
        <f t="shared" si="20"/>
        <v>1569.6</v>
      </c>
      <c r="G49" s="1">
        <f t="shared" si="21"/>
        <v>15512.254101562503</v>
      </c>
      <c r="H49" s="1">
        <f t="shared" si="22"/>
        <v>2943</v>
      </c>
      <c r="I49" s="1">
        <f t="shared" si="23"/>
        <v>0</v>
      </c>
      <c r="J49" s="1">
        <f t="shared" si="24"/>
        <v>0</v>
      </c>
      <c r="K49" s="1">
        <f t="shared" si="25"/>
        <v>22884252.626119602</v>
      </c>
      <c r="L49" s="1">
        <f t="shared" si="26"/>
        <v>4341622.7608008431</v>
      </c>
      <c r="M49" s="1">
        <f t="shared" si="27"/>
        <v>3721208.7878029509</v>
      </c>
      <c r="N49" s="1">
        <f t="shared" si="28"/>
        <v>755635.32139093778</v>
      </c>
      <c r="O49" s="1">
        <f t="shared" si="29"/>
        <v>22884252.626119602</v>
      </c>
      <c r="P49" s="1">
        <f t="shared" si="29"/>
        <v>4341622.7608008431</v>
      </c>
      <c r="Q49">
        <f t="shared" si="30"/>
        <v>3721208.7878029509</v>
      </c>
      <c r="R49">
        <f t="shared" si="31"/>
        <v>755635.32139093778</v>
      </c>
    </row>
    <row r="50" spans="1:18">
      <c r="A50" s="1">
        <v>16</v>
      </c>
      <c r="B50" s="17">
        <f t="shared" si="16"/>
        <v>2</v>
      </c>
      <c r="C50" s="1">
        <f t="shared" si="17"/>
        <v>0</v>
      </c>
      <c r="D50" s="1">
        <f t="shared" si="18"/>
        <v>0</v>
      </c>
      <c r="E50" s="1">
        <f t="shared" si="19"/>
        <v>7657.1955000000007</v>
      </c>
      <c r="F50" s="1">
        <f t="shared" si="20"/>
        <v>1569.6</v>
      </c>
      <c r="G50" s="1">
        <f t="shared" si="21"/>
        <v>16473.933000000001</v>
      </c>
      <c r="H50" s="1">
        <f t="shared" si="22"/>
        <v>3139.2</v>
      </c>
      <c r="I50" s="1">
        <f t="shared" si="23"/>
        <v>0</v>
      </c>
      <c r="J50" s="1">
        <f t="shared" si="24"/>
        <v>0</v>
      </c>
      <c r="K50" s="1">
        <f t="shared" si="25"/>
        <v>24302957.007376187</v>
      </c>
      <c r="L50" s="1">
        <f t="shared" si="26"/>
        <v>4631064.2781875655</v>
      </c>
      <c r="M50" s="1">
        <f t="shared" si="27"/>
        <v>3686319.6881981036</v>
      </c>
      <c r="N50" s="1">
        <f t="shared" si="28"/>
        <v>755635.32139093778</v>
      </c>
      <c r="O50" s="1">
        <f t="shared" si="29"/>
        <v>24302957.007376187</v>
      </c>
      <c r="P50" s="1">
        <f t="shared" si="29"/>
        <v>4631064.2781875655</v>
      </c>
      <c r="Q50">
        <f t="shared" si="30"/>
        <v>3686319.6881981036</v>
      </c>
      <c r="R50">
        <f t="shared" si="31"/>
        <v>755635.32139093778</v>
      </c>
    </row>
    <row r="51" spans="1:18">
      <c r="A51" s="1">
        <v>17</v>
      </c>
      <c r="B51" s="17">
        <f t="shared" si="16"/>
        <v>2.125</v>
      </c>
      <c r="C51" s="1">
        <f t="shared" si="17"/>
        <v>0</v>
      </c>
      <c r="D51" s="1">
        <f t="shared" si="18"/>
        <v>0</v>
      </c>
      <c r="E51" s="1">
        <f t="shared" si="19"/>
        <v>7584.7241250000006</v>
      </c>
      <c r="F51" s="1">
        <f t="shared" si="20"/>
        <v>1569.6</v>
      </c>
      <c r="G51" s="1">
        <f t="shared" si="21"/>
        <v>17426.5529765625</v>
      </c>
      <c r="H51" s="1">
        <f t="shared" si="22"/>
        <v>3335.3999999999996</v>
      </c>
      <c r="I51" s="1">
        <f t="shared" si="23"/>
        <v>0</v>
      </c>
      <c r="J51" s="1">
        <f t="shared" si="24"/>
        <v>0</v>
      </c>
      <c r="K51" s="1">
        <f t="shared" si="25"/>
        <v>25708297.331072185</v>
      </c>
      <c r="L51" s="1">
        <f t="shared" si="26"/>
        <v>4920505.7955742879</v>
      </c>
      <c r="M51" s="1">
        <f t="shared" si="27"/>
        <v>3651430.5885932562</v>
      </c>
      <c r="N51" s="1">
        <f t="shared" si="28"/>
        <v>755635.32139093778</v>
      </c>
      <c r="O51" s="1">
        <f t="shared" si="29"/>
        <v>25708297.331072185</v>
      </c>
      <c r="P51" s="1">
        <f t="shared" si="29"/>
        <v>4920505.7955742879</v>
      </c>
      <c r="Q51">
        <f t="shared" si="30"/>
        <v>3651430.5885932562</v>
      </c>
      <c r="R51">
        <f t="shared" si="31"/>
        <v>755635.32139093778</v>
      </c>
    </row>
    <row r="52" spans="1:18">
      <c r="A52" s="1">
        <v>18</v>
      </c>
      <c r="B52" s="17">
        <f t="shared" si="16"/>
        <v>2.25</v>
      </c>
      <c r="C52" s="1">
        <f t="shared" si="17"/>
        <v>0</v>
      </c>
      <c r="D52" s="1">
        <f t="shared" si="18"/>
        <v>0</v>
      </c>
      <c r="E52" s="1">
        <f t="shared" si="19"/>
        <v>7512.2527500000015</v>
      </c>
      <c r="F52" s="1">
        <f t="shared" si="20"/>
        <v>1569.6</v>
      </c>
      <c r="G52" s="1">
        <f t="shared" si="21"/>
        <v>18370.114031250003</v>
      </c>
      <c r="H52" s="1">
        <f t="shared" si="22"/>
        <v>3531.6</v>
      </c>
      <c r="I52" s="1">
        <f t="shared" si="23"/>
        <v>0</v>
      </c>
      <c r="J52" s="1">
        <f t="shared" si="24"/>
        <v>0</v>
      </c>
      <c r="K52" s="1">
        <f t="shared" si="25"/>
        <v>27100273.597207591</v>
      </c>
      <c r="L52" s="1">
        <f t="shared" si="26"/>
        <v>5209947.3129610121</v>
      </c>
      <c r="M52" s="1">
        <f t="shared" si="27"/>
        <v>3616541.4889884102</v>
      </c>
      <c r="N52" s="1">
        <f t="shared" si="28"/>
        <v>755635.32139093778</v>
      </c>
      <c r="O52" s="1">
        <f t="shared" si="29"/>
        <v>27100273.597207591</v>
      </c>
      <c r="P52" s="1">
        <f t="shared" si="29"/>
        <v>5209947.3129610121</v>
      </c>
      <c r="Q52">
        <f t="shared" si="30"/>
        <v>3616541.4889884102</v>
      </c>
      <c r="R52">
        <f t="shared" si="31"/>
        <v>755635.32139093778</v>
      </c>
    </row>
    <row r="53" spans="1:18">
      <c r="A53" s="1">
        <v>19</v>
      </c>
      <c r="B53" s="17">
        <f t="shared" si="16"/>
        <v>2.375</v>
      </c>
      <c r="C53" s="1">
        <f t="shared" si="17"/>
        <v>0</v>
      </c>
      <c r="D53" s="1">
        <f t="shared" si="18"/>
        <v>0</v>
      </c>
      <c r="E53" s="1">
        <f t="shared" si="19"/>
        <v>7439.7813750000005</v>
      </c>
      <c r="F53" s="1">
        <f t="shared" si="20"/>
        <v>1569.6</v>
      </c>
      <c r="G53" s="1">
        <f t="shared" si="21"/>
        <v>19304.6161640625</v>
      </c>
      <c r="H53" s="1">
        <f t="shared" si="22"/>
        <v>3727.7999999999997</v>
      </c>
      <c r="I53" s="1">
        <f t="shared" si="23"/>
        <v>0</v>
      </c>
      <c r="J53" s="1">
        <f t="shared" si="24"/>
        <v>0</v>
      </c>
      <c r="K53" s="1">
        <f t="shared" si="25"/>
        <v>28478885.805782404</v>
      </c>
      <c r="L53" s="1">
        <f t="shared" si="26"/>
        <v>5499388.8303477345</v>
      </c>
      <c r="M53" s="1">
        <f t="shared" si="27"/>
        <v>3581652.3893835619</v>
      </c>
      <c r="N53" s="1">
        <f t="shared" si="28"/>
        <v>755635.32139093778</v>
      </c>
      <c r="O53" s="1">
        <f t="shared" si="29"/>
        <v>28478885.805782404</v>
      </c>
      <c r="P53" s="1">
        <f t="shared" si="29"/>
        <v>5499388.8303477345</v>
      </c>
      <c r="Q53">
        <f t="shared" si="30"/>
        <v>3581652.3893835619</v>
      </c>
      <c r="R53">
        <f t="shared" si="31"/>
        <v>755635.32139093778</v>
      </c>
    </row>
    <row r="54" spans="1:18">
      <c r="A54" s="1">
        <v>20</v>
      </c>
      <c r="B54" s="17">
        <f t="shared" si="16"/>
        <v>2.5</v>
      </c>
      <c r="C54" s="1">
        <f t="shared" si="17"/>
        <v>0</v>
      </c>
      <c r="D54" s="1">
        <f t="shared" si="18"/>
        <v>0</v>
      </c>
      <c r="E54" s="1">
        <f t="shared" si="19"/>
        <v>7367.3100000000013</v>
      </c>
      <c r="F54" s="1">
        <f t="shared" si="20"/>
        <v>1569.6</v>
      </c>
      <c r="G54" s="1">
        <f t="shared" si="21"/>
        <v>20230.059375000004</v>
      </c>
      <c r="H54" s="1">
        <f t="shared" si="22"/>
        <v>3924</v>
      </c>
      <c r="I54" s="1">
        <f t="shared" si="23"/>
        <v>0</v>
      </c>
      <c r="J54" s="1">
        <f t="shared" si="24"/>
        <v>0</v>
      </c>
      <c r="K54" s="1">
        <f t="shared" si="25"/>
        <v>29844133.956796635</v>
      </c>
      <c r="L54" s="1">
        <f t="shared" si="26"/>
        <v>5788830.3477344569</v>
      </c>
      <c r="M54" s="1">
        <f t="shared" si="27"/>
        <v>3546763.2897787145</v>
      </c>
      <c r="N54" s="1">
        <f t="shared" si="28"/>
        <v>755635.32139093778</v>
      </c>
      <c r="O54" s="1">
        <f t="shared" si="29"/>
        <v>29844133.956796635</v>
      </c>
      <c r="P54" s="1">
        <f t="shared" si="29"/>
        <v>5788830.3477344569</v>
      </c>
      <c r="Q54">
        <f t="shared" si="30"/>
        <v>3546763.2897787145</v>
      </c>
      <c r="R54">
        <f t="shared" si="31"/>
        <v>755635.32139093778</v>
      </c>
    </row>
    <row r="55" spans="1:18">
      <c r="A55" s="1">
        <v>21</v>
      </c>
      <c r="B55" s="17">
        <f t="shared" si="16"/>
        <v>2.625</v>
      </c>
      <c r="C55" s="1">
        <f t="shared" si="17"/>
        <v>0</v>
      </c>
      <c r="D55" s="1">
        <f t="shared" si="18"/>
        <v>0</v>
      </c>
      <c r="E55" s="1">
        <f t="shared" si="19"/>
        <v>7294.8386250000003</v>
      </c>
      <c r="F55" s="1">
        <f t="shared" si="20"/>
        <v>1569.6</v>
      </c>
      <c r="G55" s="1">
        <f t="shared" si="21"/>
        <v>21146.443664062503</v>
      </c>
      <c r="H55" s="1">
        <f t="shared" si="22"/>
        <v>4120.2</v>
      </c>
      <c r="I55" s="1">
        <f t="shared" si="23"/>
        <v>0</v>
      </c>
      <c r="J55" s="1">
        <f t="shared" si="24"/>
        <v>0</v>
      </c>
      <c r="K55" s="1">
        <f t="shared" si="25"/>
        <v>31196018.050250269</v>
      </c>
      <c r="L55" s="1">
        <f t="shared" si="26"/>
        <v>6078271.8651211793</v>
      </c>
      <c r="M55" s="1">
        <f t="shared" si="27"/>
        <v>3511874.1901738672</v>
      </c>
      <c r="N55" s="1">
        <f t="shared" si="28"/>
        <v>755635.32139093778</v>
      </c>
      <c r="O55" s="1">
        <f t="shared" si="29"/>
        <v>31196018.050250269</v>
      </c>
      <c r="P55" s="1">
        <f t="shared" si="29"/>
        <v>6078271.8651211793</v>
      </c>
      <c r="Q55">
        <f t="shared" si="30"/>
        <v>3511874.1901738672</v>
      </c>
      <c r="R55">
        <f t="shared" si="31"/>
        <v>755635.32139093778</v>
      </c>
    </row>
    <row r="56" spans="1:18">
      <c r="A56" s="1">
        <v>22</v>
      </c>
      <c r="B56" s="17">
        <f t="shared" si="16"/>
        <v>2.75</v>
      </c>
      <c r="C56" s="1">
        <f t="shared" si="17"/>
        <v>0</v>
      </c>
      <c r="D56" s="1">
        <f t="shared" si="18"/>
        <v>0</v>
      </c>
      <c r="E56" s="1">
        <f t="shared" si="19"/>
        <v>7222.3672500000011</v>
      </c>
      <c r="F56" s="1">
        <f t="shared" si="20"/>
        <v>1569.6</v>
      </c>
      <c r="G56" s="1">
        <f t="shared" si="21"/>
        <v>22053.769031250005</v>
      </c>
      <c r="H56" s="1">
        <f t="shared" si="22"/>
        <v>4316.3999999999996</v>
      </c>
      <c r="I56" s="1">
        <f t="shared" si="23"/>
        <v>0</v>
      </c>
      <c r="J56" s="1">
        <f t="shared" si="24"/>
        <v>0</v>
      </c>
      <c r="K56" s="1">
        <f t="shared" si="25"/>
        <v>32534538.086143319</v>
      </c>
      <c r="L56" s="1">
        <f t="shared" si="26"/>
        <v>6367713.3825079035</v>
      </c>
      <c r="M56" s="1">
        <f t="shared" si="27"/>
        <v>3476985.0905690202</v>
      </c>
      <c r="N56" s="1">
        <f t="shared" si="28"/>
        <v>755635.32139093778</v>
      </c>
      <c r="O56" s="1">
        <f t="shared" si="29"/>
        <v>32534538.086143319</v>
      </c>
      <c r="P56" s="1">
        <f t="shared" si="29"/>
        <v>6367713.3825079035</v>
      </c>
      <c r="Q56">
        <f t="shared" si="30"/>
        <v>3476985.0905690202</v>
      </c>
      <c r="R56">
        <f t="shared" si="31"/>
        <v>755635.32139093778</v>
      </c>
    </row>
    <row r="57" spans="1:18">
      <c r="A57" s="1">
        <v>23</v>
      </c>
      <c r="B57" s="17">
        <f t="shared" si="16"/>
        <v>2.875</v>
      </c>
      <c r="C57" s="1">
        <f t="shared" si="17"/>
        <v>0</v>
      </c>
      <c r="D57" s="1">
        <f t="shared" si="18"/>
        <v>0</v>
      </c>
      <c r="E57" s="1">
        <f t="shared" si="19"/>
        <v>7149.8958750000011</v>
      </c>
      <c r="F57" s="1">
        <f t="shared" si="20"/>
        <v>1569.6</v>
      </c>
      <c r="G57" s="1">
        <f t="shared" si="21"/>
        <v>22952.035476562502</v>
      </c>
      <c r="H57" s="1">
        <f t="shared" si="22"/>
        <v>4512.5999999999995</v>
      </c>
      <c r="I57" s="1">
        <f t="shared" si="23"/>
        <v>0</v>
      </c>
      <c r="J57" s="1">
        <f t="shared" si="24"/>
        <v>0</v>
      </c>
      <c r="K57" s="1">
        <f t="shared" si="25"/>
        <v>33859694.064475767</v>
      </c>
      <c r="L57" s="1">
        <f t="shared" si="26"/>
        <v>6657154.8998946259</v>
      </c>
      <c r="M57" s="1">
        <f t="shared" si="27"/>
        <v>3442095.9909641738</v>
      </c>
      <c r="N57" s="1">
        <f t="shared" si="28"/>
        <v>755635.32139093778</v>
      </c>
      <c r="O57" s="1">
        <f t="shared" si="29"/>
        <v>33859694.064475767</v>
      </c>
      <c r="P57" s="1">
        <f t="shared" si="29"/>
        <v>6657154.8998946259</v>
      </c>
      <c r="Q57">
        <f t="shared" si="30"/>
        <v>3442095.9909641738</v>
      </c>
      <c r="R57">
        <f t="shared" si="31"/>
        <v>755635.32139093778</v>
      </c>
    </row>
    <row r="58" spans="1:18">
      <c r="A58" s="1">
        <v>24</v>
      </c>
      <c r="B58" s="17">
        <f t="shared" si="16"/>
        <v>3</v>
      </c>
      <c r="C58" s="1">
        <f t="shared" si="17"/>
        <v>0</v>
      </c>
      <c r="D58" s="1">
        <f t="shared" si="18"/>
        <v>0</v>
      </c>
      <c r="E58" s="1">
        <f t="shared" si="19"/>
        <v>7077.424500000001</v>
      </c>
      <c r="F58" s="1">
        <f t="shared" si="20"/>
        <v>1569.6</v>
      </c>
      <c r="G58" s="1">
        <f t="shared" si="21"/>
        <v>23841.243000000002</v>
      </c>
      <c r="H58" s="1">
        <f t="shared" si="22"/>
        <v>4708.7999999999993</v>
      </c>
      <c r="I58" s="1">
        <f t="shared" si="23"/>
        <v>0</v>
      </c>
      <c r="J58" s="1">
        <f t="shared" si="24"/>
        <v>0</v>
      </c>
      <c r="K58" s="1">
        <f t="shared" si="25"/>
        <v>35171485.985247634</v>
      </c>
      <c r="L58" s="1">
        <f t="shared" si="26"/>
        <v>6946596.4172813483</v>
      </c>
      <c r="M58" s="1">
        <f t="shared" si="27"/>
        <v>3407206.8913593264</v>
      </c>
      <c r="N58" s="1">
        <f t="shared" si="28"/>
        <v>755635.32139093778</v>
      </c>
      <c r="O58" s="1">
        <f t="shared" si="29"/>
        <v>35171485.985247634</v>
      </c>
      <c r="P58" s="1">
        <f t="shared" si="29"/>
        <v>6946596.4172813483</v>
      </c>
      <c r="Q58">
        <f t="shared" si="30"/>
        <v>3407206.8913593264</v>
      </c>
      <c r="R58">
        <f t="shared" si="31"/>
        <v>755635.32139093778</v>
      </c>
    </row>
    <row r="59" spans="1:18">
      <c r="A59" s="1">
        <v>25</v>
      </c>
      <c r="B59" s="17">
        <f t="shared" si="16"/>
        <v>3.125</v>
      </c>
      <c r="C59" s="1">
        <f t="shared" si="17"/>
        <v>0</v>
      </c>
      <c r="D59" s="1">
        <f t="shared" si="18"/>
        <v>0</v>
      </c>
      <c r="E59" s="1">
        <f t="shared" si="19"/>
        <v>7004.9531250000009</v>
      </c>
      <c r="F59" s="1">
        <f t="shared" si="20"/>
        <v>1569.6</v>
      </c>
      <c r="G59" s="1">
        <f t="shared" si="21"/>
        <v>24721.391601562504</v>
      </c>
      <c r="H59" s="1">
        <f t="shared" si="22"/>
        <v>4905</v>
      </c>
      <c r="I59" s="1">
        <f t="shared" si="23"/>
        <v>0</v>
      </c>
      <c r="J59" s="1">
        <f t="shared" si="24"/>
        <v>0</v>
      </c>
      <c r="K59" s="1">
        <f t="shared" si="25"/>
        <v>36469913.848458908</v>
      </c>
      <c r="L59" s="1">
        <f t="shared" si="26"/>
        <v>7236037.9346680716</v>
      </c>
      <c r="M59" s="1">
        <f t="shared" si="27"/>
        <v>3372317.7917544786</v>
      </c>
      <c r="N59" s="1">
        <f t="shared" si="28"/>
        <v>755635.32139093778</v>
      </c>
      <c r="O59" s="1">
        <f t="shared" si="29"/>
        <v>36469913.848458908</v>
      </c>
      <c r="P59" s="1">
        <f t="shared" si="29"/>
        <v>7236037.9346680716</v>
      </c>
      <c r="Q59">
        <f t="shared" si="30"/>
        <v>3372317.7917544786</v>
      </c>
      <c r="R59">
        <f t="shared" si="31"/>
        <v>755635.32139093778</v>
      </c>
    </row>
    <row r="60" spans="1:18">
      <c r="A60" s="1">
        <v>26</v>
      </c>
      <c r="B60" s="17">
        <f t="shared" si="16"/>
        <v>3.25</v>
      </c>
      <c r="C60" s="1">
        <f t="shared" si="17"/>
        <v>0</v>
      </c>
      <c r="D60" s="1">
        <f t="shared" si="18"/>
        <v>0</v>
      </c>
      <c r="E60" s="1">
        <f t="shared" si="19"/>
        <v>6932.4817500000008</v>
      </c>
      <c r="F60" s="1">
        <f t="shared" si="20"/>
        <v>1569.6</v>
      </c>
      <c r="G60" s="1">
        <f t="shared" si="21"/>
        <v>25592.481281250002</v>
      </c>
      <c r="H60" s="1">
        <f t="shared" si="22"/>
        <v>5101.2</v>
      </c>
      <c r="I60" s="1">
        <f t="shared" si="23"/>
        <v>0</v>
      </c>
      <c r="J60" s="1">
        <f t="shared" si="24"/>
        <v>0</v>
      </c>
      <c r="K60" s="1">
        <f t="shared" si="25"/>
        <v>37754977.65410959</v>
      </c>
      <c r="L60" s="1">
        <f t="shared" si="26"/>
        <v>7525479.4520547939</v>
      </c>
      <c r="M60" s="1">
        <f t="shared" si="27"/>
        <v>3337428.6921496312</v>
      </c>
      <c r="N60" s="1">
        <f t="shared" si="28"/>
        <v>755635.32139093778</v>
      </c>
      <c r="O60" s="1">
        <f t="shared" si="29"/>
        <v>37754977.65410959</v>
      </c>
      <c r="P60" s="1">
        <f t="shared" si="29"/>
        <v>7525479.4520547939</v>
      </c>
      <c r="Q60">
        <f t="shared" si="30"/>
        <v>3337428.6921496312</v>
      </c>
      <c r="R60">
        <f t="shared" si="31"/>
        <v>755635.32139093778</v>
      </c>
    </row>
    <row r="61" spans="1:18">
      <c r="A61" s="1">
        <v>27</v>
      </c>
      <c r="B61" s="17">
        <f t="shared" si="16"/>
        <v>3.375</v>
      </c>
      <c r="C61" s="1">
        <f t="shared" si="17"/>
        <v>0</v>
      </c>
      <c r="D61" s="1">
        <f t="shared" si="18"/>
        <v>0</v>
      </c>
      <c r="E61" s="1">
        <f t="shared" si="19"/>
        <v>6860.0103750000007</v>
      </c>
      <c r="F61" s="1">
        <f t="shared" si="20"/>
        <v>1569.6</v>
      </c>
      <c r="G61" s="1">
        <f t="shared" si="21"/>
        <v>26454.512039062505</v>
      </c>
      <c r="H61" s="1">
        <f t="shared" si="22"/>
        <v>5297.4</v>
      </c>
      <c r="I61" s="1">
        <f t="shared" si="23"/>
        <v>0</v>
      </c>
      <c r="J61" s="1">
        <f t="shared" si="24"/>
        <v>0</v>
      </c>
      <c r="K61" s="1">
        <f t="shared" si="25"/>
        <v>39026677.402199693</v>
      </c>
      <c r="L61" s="1">
        <f t="shared" si="26"/>
        <v>7814920.9694415173</v>
      </c>
      <c r="M61" s="1">
        <f t="shared" si="27"/>
        <v>3302539.5925447848</v>
      </c>
      <c r="N61" s="1">
        <f t="shared" si="28"/>
        <v>755635.32139093778</v>
      </c>
      <c r="O61" s="1">
        <f t="shared" si="29"/>
        <v>39026677.402199693</v>
      </c>
      <c r="P61" s="1">
        <f t="shared" si="29"/>
        <v>7814920.9694415173</v>
      </c>
      <c r="Q61">
        <f t="shared" si="30"/>
        <v>3302539.5925447848</v>
      </c>
      <c r="R61">
        <f t="shared" si="31"/>
        <v>755635.32139093778</v>
      </c>
    </row>
    <row r="62" spans="1:18">
      <c r="A62" s="1">
        <v>28</v>
      </c>
      <c r="B62" s="17">
        <f t="shared" si="16"/>
        <v>3.5</v>
      </c>
      <c r="C62" s="1">
        <f t="shared" si="17"/>
        <v>0</v>
      </c>
      <c r="D62" s="1">
        <f t="shared" si="18"/>
        <v>0</v>
      </c>
      <c r="E62" s="1">
        <f t="shared" si="19"/>
        <v>6787.5390000000007</v>
      </c>
      <c r="F62" s="1">
        <f t="shared" si="20"/>
        <v>1569.6</v>
      </c>
      <c r="G62" s="1">
        <f t="shared" si="21"/>
        <v>27307.483875000002</v>
      </c>
      <c r="H62" s="1">
        <f t="shared" si="22"/>
        <v>5493.5999999999995</v>
      </c>
      <c r="I62" s="1">
        <f t="shared" si="23"/>
        <v>0</v>
      </c>
      <c r="J62" s="1">
        <f t="shared" si="24"/>
        <v>0</v>
      </c>
      <c r="K62" s="1">
        <f t="shared" si="25"/>
        <v>40285013.092729196</v>
      </c>
      <c r="L62" s="1">
        <f t="shared" si="26"/>
        <v>8104362.4868282396</v>
      </c>
      <c r="M62" s="1">
        <f t="shared" si="27"/>
        <v>3267650.4929399369</v>
      </c>
      <c r="N62" s="1">
        <f t="shared" si="28"/>
        <v>755635.32139093778</v>
      </c>
      <c r="O62" s="1">
        <f t="shared" si="29"/>
        <v>40285013.092729196</v>
      </c>
      <c r="P62" s="1">
        <f t="shared" si="29"/>
        <v>8104362.4868282396</v>
      </c>
      <c r="Q62">
        <f t="shared" si="30"/>
        <v>3267650.4929399369</v>
      </c>
      <c r="R62">
        <f t="shared" si="31"/>
        <v>755635.32139093778</v>
      </c>
    </row>
    <row r="63" spans="1:18">
      <c r="A63" s="1">
        <v>29</v>
      </c>
      <c r="B63" s="17">
        <f t="shared" si="16"/>
        <v>3.625</v>
      </c>
      <c r="C63" s="1">
        <f t="shared" si="17"/>
        <v>0</v>
      </c>
      <c r="D63" s="1">
        <f t="shared" si="18"/>
        <v>0</v>
      </c>
      <c r="E63" s="1">
        <f t="shared" si="19"/>
        <v>6715.0676250000015</v>
      </c>
      <c r="F63" s="1">
        <f t="shared" si="20"/>
        <v>1569.6</v>
      </c>
      <c r="G63" s="1">
        <f t="shared" si="21"/>
        <v>28151.396789062506</v>
      </c>
      <c r="H63" s="1">
        <f t="shared" si="22"/>
        <v>5689.7999999999993</v>
      </c>
      <c r="I63" s="1">
        <f t="shared" si="23"/>
        <v>0</v>
      </c>
      <c r="J63" s="1">
        <f t="shared" si="24"/>
        <v>0</v>
      </c>
      <c r="K63" s="1">
        <f t="shared" si="25"/>
        <v>41529984.725698113</v>
      </c>
      <c r="L63" s="1">
        <f t="shared" si="26"/>
        <v>8393804.0042149629</v>
      </c>
      <c r="M63" s="1">
        <f t="shared" si="27"/>
        <v>3232761.39333509</v>
      </c>
      <c r="N63" s="1">
        <f t="shared" si="28"/>
        <v>755635.32139093778</v>
      </c>
      <c r="O63" s="1">
        <f t="shared" si="29"/>
        <v>41529984.725698113</v>
      </c>
      <c r="P63" s="1">
        <f t="shared" si="29"/>
        <v>8393804.0042149629</v>
      </c>
      <c r="Q63">
        <f t="shared" si="30"/>
        <v>3232761.39333509</v>
      </c>
      <c r="R63">
        <f t="shared" si="31"/>
        <v>755635.32139093778</v>
      </c>
    </row>
    <row r="64" spans="1:18">
      <c r="A64" s="1">
        <v>30</v>
      </c>
      <c r="B64" s="17">
        <f t="shared" si="16"/>
        <v>3.75</v>
      </c>
      <c r="C64" s="1">
        <f t="shared" si="17"/>
        <v>0</v>
      </c>
      <c r="D64" s="1">
        <f t="shared" si="18"/>
        <v>0</v>
      </c>
      <c r="E64" s="1">
        <f t="shared" si="19"/>
        <v>6642.5962500000005</v>
      </c>
      <c r="F64" s="1">
        <f t="shared" si="20"/>
        <v>1569.6</v>
      </c>
      <c r="G64" s="1">
        <f t="shared" si="21"/>
        <v>28986.250781250008</v>
      </c>
      <c r="H64" s="1">
        <f t="shared" si="22"/>
        <v>5886</v>
      </c>
      <c r="I64" s="1">
        <f t="shared" si="23"/>
        <v>0</v>
      </c>
      <c r="J64" s="1">
        <f t="shared" si="24"/>
        <v>0</v>
      </c>
      <c r="K64" s="1">
        <f t="shared" si="25"/>
        <v>42761592.301106438</v>
      </c>
      <c r="L64" s="1">
        <f t="shared" si="26"/>
        <v>8683245.5216016863</v>
      </c>
      <c r="M64" s="1">
        <f t="shared" si="27"/>
        <v>3197872.2937302426</v>
      </c>
      <c r="N64" s="1">
        <f t="shared" si="28"/>
        <v>755635.32139093778</v>
      </c>
      <c r="O64" s="1">
        <f t="shared" si="29"/>
        <v>42761592.301106438</v>
      </c>
      <c r="P64" s="1">
        <f t="shared" si="29"/>
        <v>8683245.5216016863</v>
      </c>
      <c r="Q64">
        <f t="shared" si="30"/>
        <v>3197872.2937302426</v>
      </c>
      <c r="R64">
        <f t="shared" si="31"/>
        <v>755635.32139093778</v>
      </c>
    </row>
    <row r="65" spans="1:18">
      <c r="A65" s="1">
        <v>31</v>
      </c>
      <c r="B65" s="17">
        <f t="shared" si="16"/>
        <v>3.875</v>
      </c>
      <c r="C65" s="1">
        <f t="shared" si="17"/>
        <v>0</v>
      </c>
      <c r="D65" s="1">
        <f t="shared" si="18"/>
        <v>0</v>
      </c>
      <c r="E65" s="1">
        <f t="shared" si="19"/>
        <v>6570.1248750000013</v>
      </c>
      <c r="F65" s="1">
        <f t="shared" si="20"/>
        <v>1569.6</v>
      </c>
      <c r="G65" s="1">
        <f t="shared" si="21"/>
        <v>29812.045851562507</v>
      </c>
      <c r="H65" s="1">
        <f t="shared" si="22"/>
        <v>6082.2</v>
      </c>
      <c r="I65" s="1">
        <f t="shared" si="23"/>
        <v>0</v>
      </c>
      <c r="J65" s="1">
        <f t="shared" si="24"/>
        <v>0</v>
      </c>
      <c r="K65" s="1">
        <f t="shared" si="25"/>
        <v>43979835.818954177</v>
      </c>
      <c r="L65" s="1">
        <f t="shared" si="26"/>
        <v>8972687.0389884096</v>
      </c>
      <c r="M65" s="1">
        <f t="shared" si="27"/>
        <v>3162983.1941253957</v>
      </c>
      <c r="N65" s="1">
        <f t="shared" si="28"/>
        <v>755635.32139093778</v>
      </c>
      <c r="O65" s="1">
        <f t="shared" si="29"/>
        <v>43979835.818954177</v>
      </c>
      <c r="P65" s="1">
        <f t="shared" si="29"/>
        <v>8972687.0389884096</v>
      </c>
      <c r="Q65">
        <f t="shared" si="30"/>
        <v>3162983.1941253957</v>
      </c>
      <c r="R65">
        <f t="shared" si="31"/>
        <v>755635.32139093778</v>
      </c>
    </row>
    <row r="66" spans="1:18">
      <c r="A66" s="1">
        <v>32</v>
      </c>
      <c r="B66" s="17">
        <f t="shared" ref="B66:B97" si="32">length/length_division*A66</f>
        <v>4</v>
      </c>
      <c r="C66" s="1">
        <f t="shared" ref="C66:C97" si="33">ax</f>
        <v>0</v>
      </c>
      <c r="D66" s="1">
        <f t="shared" ref="D66:D97" si="34">ax_0</f>
        <v>0</v>
      </c>
      <c r="E66" s="1">
        <f t="shared" ref="E66:E97" si="35">IF(B66&lt;force_position,ay-(mass_per_length*B66*gravity),ay-(mass_per_length*B66*gravity)-force)</f>
        <v>6497.6535000000003</v>
      </c>
      <c r="F66" s="1">
        <f t="shared" ref="F66:F97" si="36">IF(B66&lt;force_position_0,ay_0-(mass_per_length_0*B66*gravity_0),ay_0-(mass_per_length_0*B66*gravity_0)-force_0)</f>
        <v>1569.6</v>
      </c>
      <c r="G66" s="1">
        <f t="shared" ref="G66:G97" si="37">IF(B66&lt;force_position,(ay*B66)-(0.5*mass_per_length*gravity*B66*B66),(ay*B66)-(0.5*mass_per_length*gravity*B66*B66)-force*(B66-force_position))</f>
        <v>30628.782000000003</v>
      </c>
      <c r="H66" s="1">
        <f t="shared" ref="H66:H97" si="38">IF(B66&lt;force_position_0,(ay_0*B66)-(0.5*mass_per_length_0*gravity_0*B66*B66),(ay_0*B66)-(0.5*mass_per_length_0*gravity_0*B66*B66)-force_0*(B66-force_position_0))</f>
        <v>6278.4</v>
      </c>
      <c r="I66" s="1">
        <f t="shared" ref="I66:I97" si="39">ax/cross_section_area</f>
        <v>0</v>
      </c>
      <c r="J66" s="1">
        <f t="shared" ref="J66:J97" si="40">ax_0/cross_section_area_0</f>
        <v>0</v>
      </c>
      <c r="K66" s="1">
        <f t="shared" ref="K66:K97" si="41">((G66*(0.5*h))/(ix))*(100000000/1000)</f>
        <v>45184715.279241309</v>
      </c>
      <c r="L66" s="1">
        <f t="shared" ref="L66:L97" si="42">(H66*(0.5*h_0/1000))/(ix_0/100000000)</f>
        <v>9262128.556375131</v>
      </c>
      <c r="M66" s="1">
        <f t="shared" ref="M66:M97" si="43">((E66*q)/(ix*thickness_web))*((100000000*1000)/1000000000)</f>
        <v>3128094.0945205484</v>
      </c>
      <c r="N66" s="1">
        <f t="shared" ref="N66:N97" si="44">((F66*q)/(ix*thickness_web))*((100000000*1000)/1000000000)</f>
        <v>755635.32139093778</v>
      </c>
      <c r="O66" s="1">
        <f t="shared" si="29"/>
        <v>45184715.279241309</v>
      </c>
      <c r="P66" s="1">
        <f t="shared" si="29"/>
        <v>9262128.556375131</v>
      </c>
      <c r="Q66">
        <f t="shared" si="30"/>
        <v>3128094.0945205484</v>
      </c>
      <c r="R66">
        <f t="shared" si="31"/>
        <v>755635.32139093778</v>
      </c>
    </row>
    <row r="67" spans="1:18">
      <c r="A67" s="1">
        <v>33</v>
      </c>
      <c r="B67" s="17">
        <f t="shared" si="32"/>
        <v>4.125</v>
      </c>
      <c r="C67" s="1">
        <f t="shared" si="33"/>
        <v>0</v>
      </c>
      <c r="D67" s="1">
        <f t="shared" si="34"/>
        <v>0</v>
      </c>
      <c r="E67" s="1">
        <f t="shared" si="35"/>
        <v>6425.1821250000012</v>
      </c>
      <c r="F67" s="1">
        <f t="shared" si="36"/>
        <v>1569.6</v>
      </c>
      <c r="G67" s="1">
        <f t="shared" si="37"/>
        <v>31436.459226562503</v>
      </c>
      <c r="H67" s="1">
        <f t="shared" si="38"/>
        <v>6474.5999999999995</v>
      </c>
      <c r="I67" s="1">
        <f t="shared" si="39"/>
        <v>0</v>
      </c>
      <c r="J67" s="1">
        <f t="shared" si="40"/>
        <v>0</v>
      </c>
      <c r="K67" s="1">
        <f t="shared" si="41"/>
        <v>46376230.681967862</v>
      </c>
      <c r="L67" s="1">
        <f t="shared" si="42"/>
        <v>9551570.0737618543</v>
      </c>
      <c r="M67" s="1">
        <f t="shared" si="43"/>
        <v>3093204.994915701</v>
      </c>
      <c r="N67" s="1">
        <f t="shared" si="44"/>
        <v>755635.32139093778</v>
      </c>
      <c r="O67" s="1">
        <f t="shared" si="29"/>
        <v>46376230.681967862</v>
      </c>
      <c r="P67" s="1">
        <f t="shared" si="29"/>
        <v>9551570.0737618543</v>
      </c>
      <c r="Q67">
        <f t="shared" si="30"/>
        <v>3093204.994915701</v>
      </c>
      <c r="R67">
        <f t="shared" si="31"/>
        <v>755635.32139093778</v>
      </c>
    </row>
    <row r="68" spans="1:18">
      <c r="A68" s="1">
        <v>34</v>
      </c>
      <c r="B68" s="17">
        <f t="shared" si="32"/>
        <v>4.25</v>
      </c>
      <c r="C68" s="1">
        <f t="shared" si="33"/>
        <v>0</v>
      </c>
      <c r="D68" s="1">
        <f t="shared" si="34"/>
        <v>0</v>
      </c>
      <c r="E68" s="1">
        <f t="shared" si="35"/>
        <v>6352.7107500000002</v>
      </c>
      <c r="F68" s="1">
        <f t="shared" si="36"/>
        <v>1569.6</v>
      </c>
      <c r="G68" s="1">
        <f t="shared" si="37"/>
        <v>32235.077531250001</v>
      </c>
      <c r="H68" s="1">
        <f t="shared" si="38"/>
        <v>6670.7999999999993</v>
      </c>
      <c r="I68" s="1">
        <f t="shared" si="39"/>
        <v>0</v>
      </c>
      <c r="J68" s="1">
        <f t="shared" si="40"/>
        <v>0</v>
      </c>
      <c r="K68" s="1">
        <f t="shared" si="41"/>
        <v>47554382.02713383</v>
      </c>
      <c r="L68" s="1">
        <f t="shared" si="42"/>
        <v>9841011.5911485758</v>
      </c>
      <c r="M68" s="1">
        <f t="shared" si="43"/>
        <v>3058315.8953108536</v>
      </c>
      <c r="N68" s="1">
        <f t="shared" si="44"/>
        <v>755635.32139093778</v>
      </c>
      <c r="O68" s="1">
        <f t="shared" si="29"/>
        <v>47554382.02713383</v>
      </c>
      <c r="P68" s="1">
        <f t="shared" si="29"/>
        <v>9841011.5911485758</v>
      </c>
      <c r="Q68">
        <f t="shared" si="30"/>
        <v>3058315.8953108536</v>
      </c>
      <c r="R68">
        <f t="shared" si="31"/>
        <v>755635.32139093778</v>
      </c>
    </row>
    <row r="69" spans="1:18">
      <c r="A69" s="1">
        <v>35</v>
      </c>
      <c r="B69" s="17">
        <f t="shared" si="32"/>
        <v>4.375</v>
      </c>
      <c r="C69" s="1">
        <f t="shared" si="33"/>
        <v>0</v>
      </c>
      <c r="D69" s="1">
        <f t="shared" si="34"/>
        <v>0</v>
      </c>
      <c r="E69" s="1">
        <f t="shared" si="35"/>
        <v>6280.239375000001</v>
      </c>
      <c r="F69" s="1">
        <f t="shared" si="36"/>
        <v>1569.6</v>
      </c>
      <c r="G69" s="1">
        <f t="shared" si="37"/>
        <v>33024.636914062503</v>
      </c>
      <c r="H69" s="1">
        <f t="shared" si="38"/>
        <v>6867</v>
      </c>
      <c r="I69" s="1">
        <f t="shared" si="39"/>
        <v>0</v>
      </c>
      <c r="J69" s="1">
        <f t="shared" si="40"/>
        <v>0</v>
      </c>
      <c r="K69" s="1">
        <f t="shared" si="41"/>
        <v>48719169.314739205</v>
      </c>
      <c r="L69" s="1">
        <f t="shared" si="42"/>
        <v>10130453.108535301</v>
      </c>
      <c r="M69" s="1">
        <f t="shared" si="43"/>
        <v>3023426.7957060072</v>
      </c>
      <c r="N69" s="1">
        <f t="shared" si="44"/>
        <v>755635.32139093778</v>
      </c>
      <c r="O69" s="1">
        <f t="shared" si="29"/>
        <v>48719169.314739205</v>
      </c>
      <c r="P69" s="1">
        <f t="shared" si="29"/>
        <v>10130453.108535301</v>
      </c>
      <c r="Q69">
        <f t="shared" si="30"/>
        <v>3023426.7957060072</v>
      </c>
      <c r="R69">
        <f t="shared" si="31"/>
        <v>755635.32139093778</v>
      </c>
    </row>
    <row r="70" spans="1:18">
      <c r="A70" s="1">
        <v>36</v>
      </c>
      <c r="B70" s="17">
        <f t="shared" si="32"/>
        <v>4.5</v>
      </c>
      <c r="C70" s="1">
        <f t="shared" si="33"/>
        <v>0</v>
      </c>
      <c r="D70" s="1">
        <f t="shared" si="34"/>
        <v>0</v>
      </c>
      <c r="E70" s="1">
        <f t="shared" si="35"/>
        <v>6207.7680000000009</v>
      </c>
      <c r="F70" s="1">
        <f t="shared" si="36"/>
        <v>1569.6</v>
      </c>
      <c r="G70" s="1">
        <f t="shared" si="37"/>
        <v>33805.137375000006</v>
      </c>
      <c r="H70" s="1">
        <f t="shared" si="38"/>
        <v>7063.2</v>
      </c>
      <c r="I70" s="1">
        <f t="shared" si="39"/>
        <v>0</v>
      </c>
      <c r="J70" s="1">
        <f t="shared" si="40"/>
        <v>0</v>
      </c>
      <c r="K70" s="1">
        <f t="shared" si="41"/>
        <v>49870592.544783995</v>
      </c>
      <c r="L70" s="1">
        <f t="shared" si="42"/>
        <v>10419894.625922024</v>
      </c>
      <c r="M70" s="1">
        <f t="shared" si="43"/>
        <v>2988537.6961011593</v>
      </c>
      <c r="N70" s="1">
        <f t="shared" si="44"/>
        <v>755635.32139093778</v>
      </c>
      <c r="O70" s="1">
        <f t="shared" si="29"/>
        <v>49870592.544783995</v>
      </c>
      <c r="P70" s="1">
        <f t="shared" si="29"/>
        <v>10419894.625922024</v>
      </c>
      <c r="Q70">
        <f t="shared" si="30"/>
        <v>2988537.6961011593</v>
      </c>
      <c r="R70">
        <f t="shared" si="31"/>
        <v>755635.32139093778</v>
      </c>
    </row>
    <row r="71" spans="1:18">
      <c r="A71" s="1">
        <v>37</v>
      </c>
      <c r="B71" s="17">
        <f t="shared" si="32"/>
        <v>4.625</v>
      </c>
      <c r="C71" s="1">
        <f t="shared" si="33"/>
        <v>0</v>
      </c>
      <c r="D71" s="1">
        <f t="shared" si="34"/>
        <v>0</v>
      </c>
      <c r="E71" s="1">
        <f t="shared" si="35"/>
        <v>6135.2966250000009</v>
      </c>
      <c r="F71" s="1">
        <f t="shared" si="36"/>
        <v>1569.6</v>
      </c>
      <c r="G71" s="1">
        <f t="shared" si="37"/>
        <v>34576.578914062506</v>
      </c>
      <c r="H71" s="1">
        <f t="shared" si="38"/>
        <v>7259.4</v>
      </c>
      <c r="I71" s="1">
        <f t="shared" si="39"/>
        <v>0</v>
      </c>
      <c r="J71" s="1">
        <f t="shared" si="40"/>
        <v>0</v>
      </c>
      <c r="K71" s="1">
        <f t="shared" si="41"/>
        <v>51008651.717268184</v>
      </c>
      <c r="L71" s="1">
        <f t="shared" si="42"/>
        <v>10709336.143308746</v>
      </c>
      <c r="M71" s="1">
        <f t="shared" si="43"/>
        <v>2953648.5964963124</v>
      </c>
      <c r="N71" s="1">
        <f t="shared" si="44"/>
        <v>755635.32139093778</v>
      </c>
      <c r="O71" s="1">
        <f t="shared" si="29"/>
        <v>51008651.717268184</v>
      </c>
      <c r="P71" s="1">
        <f t="shared" si="29"/>
        <v>10709336.143308746</v>
      </c>
      <c r="Q71">
        <f t="shared" si="30"/>
        <v>2953648.5964963124</v>
      </c>
      <c r="R71">
        <f t="shared" si="31"/>
        <v>755635.32139093778</v>
      </c>
    </row>
    <row r="72" spans="1:18">
      <c r="A72" s="1">
        <v>38</v>
      </c>
      <c r="B72" s="17">
        <f t="shared" si="32"/>
        <v>4.75</v>
      </c>
      <c r="C72" s="1">
        <f t="shared" si="33"/>
        <v>0</v>
      </c>
      <c r="D72" s="1">
        <f t="shared" si="34"/>
        <v>0</v>
      </c>
      <c r="E72" s="1">
        <f t="shared" si="35"/>
        <v>6062.8252500000008</v>
      </c>
      <c r="F72" s="1">
        <f t="shared" si="36"/>
        <v>1569.6</v>
      </c>
      <c r="G72" s="1">
        <f t="shared" si="37"/>
        <v>35338.961531250003</v>
      </c>
      <c r="H72" s="1">
        <f t="shared" si="38"/>
        <v>7455.5999999999995</v>
      </c>
      <c r="I72" s="1">
        <f t="shared" si="39"/>
        <v>0</v>
      </c>
      <c r="J72" s="1">
        <f t="shared" si="40"/>
        <v>0</v>
      </c>
      <c r="K72" s="1">
        <f t="shared" si="41"/>
        <v>52133346.832191788</v>
      </c>
      <c r="L72" s="1">
        <f t="shared" si="42"/>
        <v>10998777.660695469</v>
      </c>
      <c r="M72" s="1">
        <f t="shared" si="43"/>
        <v>2918759.4968914646</v>
      </c>
      <c r="N72" s="1">
        <f t="shared" si="44"/>
        <v>755635.32139093778</v>
      </c>
      <c r="O72" s="1">
        <f t="shared" si="29"/>
        <v>52133346.832191788</v>
      </c>
      <c r="P72" s="1">
        <f t="shared" si="29"/>
        <v>10998777.660695469</v>
      </c>
      <c r="Q72">
        <f t="shared" si="30"/>
        <v>2918759.4968914646</v>
      </c>
      <c r="R72">
        <f t="shared" si="31"/>
        <v>755635.32139093778</v>
      </c>
    </row>
    <row r="73" spans="1:18">
      <c r="A73" s="1">
        <v>39</v>
      </c>
      <c r="B73" s="17">
        <f t="shared" si="32"/>
        <v>4.875</v>
      </c>
      <c r="C73" s="1">
        <f t="shared" si="33"/>
        <v>0</v>
      </c>
      <c r="D73" s="1">
        <f t="shared" si="34"/>
        <v>0</v>
      </c>
      <c r="E73" s="1">
        <f t="shared" si="35"/>
        <v>5990.3538750000007</v>
      </c>
      <c r="F73" s="1">
        <f t="shared" si="36"/>
        <v>1569.6</v>
      </c>
      <c r="G73" s="1">
        <f t="shared" si="37"/>
        <v>36092.285226562512</v>
      </c>
      <c r="H73" s="1">
        <f t="shared" si="38"/>
        <v>7651.7999999999993</v>
      </c>
      <c r="I73" s="1">
        <f t="shared" si="39"/>
        <v>0</v>
      </c>
      <c r="J73" s="1">
        <f t="shared" si="40"/>
        <v>0</v>
      </c>
      <c r="K73" s="1">
        <f t="shared" si="41"/>
        <v>53244677.889554814</v>
      </c>
      <c r="L73" s="1">
        <f t="shared" si="42"/>
        <v>11288219.17808219</v>
      </c>
      <c r="M73" s="1">
        <f t="shared" si="43"/>
        <v>2883870.3972866181</v>
      </c>
      <c r="N73" s="1">
        <f t="shared" si="44"/>
        <v>755635.32139093778</v>
      </c>
      <c r="O73" s="1">
        <f t="shared" si="29"/>
        <v>53244677.889554814</v>
      </c>
      <c r="P73" s="1">
        <f t="shared" si="29"/>
        <v>11288219.17808219</v>
      </c>
      <c r="Q73">
        <f t="shared" si="30"/>
        <v>2883870.3972866181</v>
      </c>
      <c r="R73">
        <f t="shared" si="31"/>
        <v>755635.32139093778</v>
      </c>
    </row>
    <row r="74" spans="1:18">
      <c r="A74" s="1">
        <v>40</v>
      </c>
      <c r="B74" s="17">
        <f t="shared" si="32"/>
        <v>5</v>
      </c>
      <c r="C74" s="1">
        <f t="shared" si="33"/>
        <v>0</v>
      </c>
      <c r="D74" s="1">
        <f t="shared" si="34"/>
        <v>0</v>
      </c>
      <c r="E74" s="1">
        <f t="shared" si="35"/>
        <v>5917.8825000000015</v>
      </c>
      <c r="F74" s="1">
        <f t="shared" si="36"/>
        <v>1569.6</v>
      </c>
      <c r="G74" s="1">
        <f t="shared" si="37"/>
        <v>36836.550000000003</v>
      </c>
      <c r="H74" s="1">
        <f t="shared" si="38"/>
        <v>7848</v>
      </c>
      <c r="I74" s="1">
        <f t="shared" si="39"/>
        <v>0</v>
      </c>
      <c r="J74" s="1">
        <f t="shared" si="40"/>
        <v>0</v>
      </c>
      <c r="K74" s="1">
        <f t="shared" si="41"/>
        <v>54342644.889357224</v>
      </c>
      <c r="L74" s="1">
        <f t="shared" si="42"/>
        <v>11577660.695468914</v>
      </c>
      <c r="M74" s="1">
        <f t="shared" si="43"/>
        <v>2848981.2976817708</v>
      </c>
      <c r="N74" s="1">
        <f t="shared" si="44"/>
        <v>755635.32139093778</v>
      </c>
      <c r="O74" s="1">
        <f t="shared" si="29"/>
        <v>54342644.889357224</v>
      </c>
      <c r="P74" s="1">
        <f t="shared" si="29"/>
        <v>11577660.695468914</v>
      </c>
      <c r="Q74">
        <f t="shared" si="30"/>
        <v>2848981.2976817708</v>
      </c>
      <c r="R74">
        <f t="shared" si="31"/>
        <v>755635.32139093778</v>
      </c>
    </row>
    <row r="75" spans="1:18">
      <c r="A75" s="1">
        <v>41</v>
      </c>
      <c r="B75" s="17">
        <f t="shared" si="32"/>
        <v>5.125</v>
      </c>
      <c r="C75" s="1">
        <f t="shared" si="33"/>
        <v>0</v>
      </c>
      <c r="D75" s="1">
        <f t="shared" si="34"/>
        <v>0</v>
      </c>
      <c r="E75" s="1">
        <f t="shared" si="35"/>
        <v>5845.4111250000005</v>
      </c>
      <c r="F75" s="1">
        <f t="shared" si="36"/>
        <v>1569.6</v>
      </c>
      <c r="G75" s="1">
        <f t="shared" si="37"/>
        <v>37571.755851562506</v>
      </c>
      <c r="H75" s="1">
        <f t="shared" si="38"/>
        <v>8044.2</v>
      </c>
      <c r="I75" s="1">
        <f t="shared" si="39"/>
        <v>0</v>
      </c>
      <c r="J75" s="1">
        <f t="shared" si="40"/>
        <v>0</v>
      </c>
      <c r="K75" s="1">
        <f t="shared" si="41"/>
        <v>55427247.831599064</v>
      </c>
      <c r="L75" s="1">
        <f t="shared" si="42"/>
        <v>11867102.212855639</v>
      </c>
      <c r="M75" s="1">
        <f t="shared" si="43"/>
        <v>2814092.1980769234</v>
      </c>
      <c r="N75" s="1">
        <f t="shared" si="44"/>
        <v>755635.32139093778</v>
      </c>
      <c r="O75" s="1">
        <f t="shared" si="29"/>
        <v>55427247.831599064</v>
      </c>
      <c r="P75" s="1">
        <f t="shared" si="29"/>
        <v>11867102.212855639</v>
      </c>
      <c r="Q75">
        <f t="shared" si="30"/>
        <v>2814092.1980769234</v>
      </c>
      <c r="R75">
        <f t="shared" si="31"/>
        <v>755635.32139093778</v>
      </c>
    </row>
    <row r="76" spans="1:18">
      <c r="A76" s="1">
        <v>42</v>
      </c>
      <c r="B76" s="17">
        <f t="shared" si="32"/>
        <v>5.25</v>
      </c>
      <c r="C76" s="1">
        <f t="shared" si="33"/>
        <v>0</v>
      </c>
      <c r="D76" s="1">
        <f t="shared" si="34"/>
        <v>0</v>
      </c>
      <c r="E76" s="1">
        <f t="shared" si="35"/>
        <v>5772.9397500000005</v>
      </c>
      <c r="F76" s="1">
        <f t="shared" si="36"/>
        <v>1569.6</v>
      </c>
      <c r="G76" s="1">
        <f t="shared" si="37"/>
        <v>38297.902781250006</v>
      </c>
      <c r="H76" s="1">
        <f t="shared" si="38"/>
        <v>8240.4</v>
      </c>
      <c r="I76" s="1">
        <f t="shared" si="39"/>
        <v>0</v>
      </c>
      <c r="J76" s="1">
        <f t="shared" si="40"/>
        <v>0</v>
      </c>
      <c r="K76" s="1">
        <f t="shared" si="41"/>
        <v>56498486.716280311</v>
      </c>
      <c r="L76" s="1">
        <f t="shared" si="42"/>
        <v>12156543.730242359</v>
      </c>
      <c r="M76" s="1">
        <f t="shared" si="43"/>
        <v>2779203.098472076</v>
      </c>
      <c r="N76" s="1">
        <f t="shared" si="44"/>
        <v>755635.32139093778</v>
      </c>
      <c r="O76" s="1">
        <f t="shared" si="29"/>
        <v>56498486.716280311</v>
      </c>
      <c r="P76" s="1">
        <f t="shared" si="29"/>
        <v>12156543.730242359</v>
      </c>
      <c r="Q76">
        <f t="shared" si="30"/>
        <v>2779203.098472076</v>
      </c>
      <c r="R76">
        <f t="shared" si="31"/>
        <v>755635.32139093778</v>
      </c>
    </row>
    <row r="77" spans="1:18">
      <c r="A77" s="1">
        <v>43</v>
      </c>
      <c r="B77" s="17">
        <f t="shared" si="32"/>
        <v>5.375</v>
      </c>
      <c r="C77" s="1">
        <f t="shared" si="33"/>
        <v>0</v>
      </c>
      <c r="D77" s="1">
        <f t="shared" si="34"/>
        <v>0</v>
      </c>
      <c r="E77" s="1">
        <f t="shared" si="35"/>
        <v>5700.4683750000004</v>
      </c>
      <c r="F77" s="1">
        <f t="shared" si="36"/>
        <v>1569.6</v>
      </c>
      <c r="G77" s="1">
        <f t="shared" si="37"/>
        <v>39014.990789062504</v>
      </c>
      <c r="H77" s="1">
        <f t="shared" si="38"/>
        <v>8436.6</v>
      </c>
      <c r="I77" s="1">
        <f t="shared" si="39"/>
        <v>0</v>
      </c>
      <c r="J77" s="1">
        <f t="shared" si="40"/>
        <v>0</v>
      </c>
      <c r="K77" s="1">
        <f t="shared" si="41"/>
        <v>57556361.543400951</v>
      </c>
      <c r="L77" s="1">
        <f t="shared" si="42"/>
        <v>12445985.247629084</v>
      </c>
      <c r="M77" s="1">
        <f t="shared" si="43"/>
        <v>2744313.9988672286</v>
      </c>
      <c r="N77" s="1">
        <f t="shared" si="44"/>
        <v>755635.32139093778</v>
      </c>
      <c r="O77" s="1">
        <f t="shared" si="29"/>
        <v>57556361.543400951</v>
      </c>
      <c r="P77" s="1">
        <f t="shared" si="29"/>
        <v>12445985.247629084</v>
      </c>
      <c r="Q77">
        <f t="shared" si="30"/>
        <v>2744313.9988672286</v>
      </c>
      <c r="R77">
        <f t="shared" si="31"/>
        <v>755635.32139093778</v>
      </c>
    </row>
    <row r="78" spans="1:18">
      <c r="A78" s="1">
        <v>44</v>
      </c>
      <c r="B78" s="17">
        <f t="shared" si="32"/>
        <v>5.5</v>
      </c>
      <c r="C78" s="1">
        <f t="shared" si="33"/>
        <v>0</v>
      </c>
      <c r="D78" s="1">
        <f t="shared" si="34"/>
        <v>0</v>
      </c>
      <c r="E78" s="1">
        <f t="shared" si="35"/>
        <v>5627.9970000000012</v>
      </c>
      <c r="F78" s="1">
        <f t="shared" si="36"/>
        <v>1569.6</v>
      </c>
      <c r="G78" s="1">
        <f t="shared" si="37"/>
        <v>39723.019875000005</v>
      </c>
      <c r="H78" s="1">
        <f t="shared" si="38"/>
        <v>8632.7999999999993</v>
      </c>
      <c r="I78" s="1">
        <f t="shared" si="39"/>
        <v>0</v>
      </c>
      <c r="J78" s="1">
        <f t="shared" si="40"/>
        <v>0</v>
      </c>
      <c r="K78" s="1">
        <f t="shared" si="41"/>
        <v>58600872.31296102</v>
      </c>
      <c r="L78" s="1">
        <f t="shared" si="42"/>
        <v>12735426.765015807</v>
      </c>
      <c r="M78" s="1">
        <f t="shared" si="43"/>
        <v>2709424.8992623817</v>
      </c>
      <c r="N78" s="1">
        <f t="shared" si="44"/>
        <v>755635.32139093778</v>
      </c>
      <c r="O78" s="1">
        <f t="shared" si="29"/>
        <v>58600872.31296102</v>
      </c>
      <c r="P78" s="1">
        <f t="shared" si="29"/>
        <v>12735426.765015807</v>
      </c>
      <c r="Q78">
        <f t="shared" si="30"/>
        <v>2709424.8992623817</v>
      </c>
      <c r="R78">
        <f t="shared" si="31"/>
        <v>755635.32139093778</v>
      </c>
    </row>
    <row r="79" spans="1:18">
      <c r="A79" s="1">
        <v>45</v>
      </c>
      <c r="B79" s="17">
        <f t="shared" si="32"/>
        <v>5.625</v>
      </c>
      <c r="C79" s="1">
        <f t="shared" si="33"/>
        <v>0</v>
      </c>
      <c r="D79" s="1">
        <f t="shared" si="34"/>
        <v>0</v>
      </c>
      <c r="E79" s="1">
        <f t="shared" si="35"/>
        <v>5555.5256250000011</v>
      </c>
      <c r="F79" s="1">
        <f t="shared" si="36"/>
        <v>1569.6</v>
      </c>
      <c r="G79" s="1">
        <f t="shared" si="37"/>
        <v>40421.990039062504</v>
      </c>
      <c r="H79" s="1">
        <f t="shared" si="38"/>
        <v>8829</v>
      </c>
      <c r="I79" s="1">
        <f t="shared" si="39"/>
        <v>0</v>
      </c>
      <c r="J79" s="1">
        <f t="shared" si="40"/>
        <v>0</v>
      </c>
      <c r="K79" s="1">
        <f t="shared" si="41"/>
        <v>59632019.024960481</v>
      </c>
      <c r="L79" s="1">
        <f t="shared" si="42"/>
        <v>13024868.282402528</v>
      </c>
      <c r="M79" s="1">
        <f t="shared" si="43"/>
        <v>2674535.7996575348</v>
      </c>
      <c r="N79" s="1">
        <f t="shared" si="44"/>
        <v>755635.32139093778</v>
      </c>
      <c r="O79" s="1">
        <f t="shared" si="29"/>
        <v>59632019.024960481</v>
      </c>
      <c r="P79" s="1">
        <f t="shared" si="29"/>
        <v>13024868.282402528</v>
      </c>
      <c r="Q79">
        <f t="shared" si="30"/>
        <v>2674535.7996575348</v>
      </c>
      <c r="R79">
        <f t="shared" si="31"/>
        <v>755635.32139093778</v>
      </c>
    </row>
    <row r="80" spans="1:18">
      <c r="A80" s="1">
        <v>46</v>
      </c>
      <c r="B80" s="17">
        <f t="shared" si="32"/>
        <v>5.75</v>
      </c>
      <c r="C80" s="1">
        <f t="shared" si="33"/>
        <v>0</v>
      </c>
      <c r="D80" s="1">
        <f t="shared" si="34"/>
        <v>0</v>
      </c>
      <c r="E80" s="1">
        <f t="shared" si="35"/>
        <v>5483.054250000001</v>
      </c>
      <c r="F80" s="1">
        <f t="shared" si="36"/>
        <v>1569.6</v>
      </c>
      <c r="G80" s="1">
        <f t="shared" si="37"/>
        <v>41111.90128125</v>
      </c>
      <c r="H80" s="1">
        <f t="shared" si="38"/>
        <v>9025.1999999999989</v>
      </c>
      <c r="I80" s="1">
        <f t="shared" si="39"/>
        <v>0</v>
      </c>
      <c r="J80" s="1">
        <f t="shared" si="40"/>
        <v>0</v>
      </c>
      <c r="K80" s="1">
        <f t="shared" si="41"/>
        <v>60649801.679399364</v>
      </c>
      <c r="L80" s="1">
        <f t="shared" si="42"/>
        <v>13314309.799789252</v>
      </c>
      <c r="M80" s="1">
        <f t="shared" si="43"/>
        <v>2639646.7000526874</v>
      </c>
      <c r="N80" s="1">
        <f t="shared" si="44"/>
        <v>755635.32139093778</v>
      </c>
      <c r="O80" s="1">
        <f t="shared" si="29"/>
        <v>60649801.679399364</v>
      </c>
      <c r="P80" s="1">
        <f t="shared" si="29"/>
        <v>13314309.799789252</v>
      </c>
      <c r="Q80">
        <f t="shared" si="30"/>
        <v>2639646.7000526874</v>
      </c>
      <c r="R80">
        <f t="shared" si="31"/>
        <v>755635.32139093778</v>
      </c>
    </row>
    <row r="81" spans="1:18">
      <c r="A81" s="1">
        <v>47</v>
      </c>
      <c r="B81" s="17">
        <f t="shared" si="32"/>
        <v>5.875</v>
      </c>
      <c r="C81" s="1">
        <f t="shared" si="33"/>
        <v>0</v>
      </c>
      <c r="D81" s="1">
        <f t="shared" si="34"/>
        <v>0</v>
      </c>
      <c r="E81" s="1">
        <f t="shared" si="35"/>
        <v>5410.5828750000001</v>
      </c>
      <c r="F81" s="1">
        <f t="shared" si="36"/>
        <v>1569.6</v>
      </c>
      <c r="G81" s="1">
        <f t="shared" si="37"/>
        <v>41792.753601562501</v>
      </c>
      <c r="H81" s="1">
        <f t="shared" si="38"/>
        <v>9221.4</v>
      </c>
      <c r="I81" s="1">
        <f t="shared" si="39"/>
        <v>0</v>
      </c>
      <c r="J81" s="1">
        <f t="shared" si="40"/>
        <v>0</v>
      </c>
      <c r="K81" s="1">
        <f t="shared" si="41"/>
        <v>61654220.276277661</v>
      </c>
      <c r="L81" s="1">
        <f t="shared" si="42"/>
        <v>13603751.317175973</v>
      </c>
      <c r="M81" s="1">
        <f t="shared" si="43"/>
        <v>2604757.6004478401</v>
      </c>
      <c r="N81" s="1">
        <f t="shared" si="44"/>
        <v>755635.32139093778</v>
      </c>
      <c r="O81" s="1">
        <f t="shared" si="29"/>
        <v>61654220.276277661</v>
      </c>
      <c r="P81" s="1">
        <f t="shared" si="29"/>
        <v>13603751.317175973</v>
      </c>
      <c r="Q81">
        <f t="shared" si="30"/>
        <v>2604757.6004478401</v>
      </c>
      <c r="R81">
        <f t="shared" si="31"/>
        <v>755635.32139093778</v>
      </c>
    </row>
    <row r="82" spans="1:18">
      <c r="A82" s="1">
        <v>48</v>
      </c>
      <c r="B82" s="17">
        <f t="shared" si="32"/>
        <v>6</v>
      </c>
      <c r="C82" s="1">
        <f t="shared" si="33"/>
        <v>0</v>
      </c>
      <c r="D82" s="1">
        <f t="shared" si="34"/>
        <v>0</v>
      </c>
      <c r="E82" s="1">
        <f t="shared" si="35"/>
        <v>5338.1115000000009</v>
      </c>
      <c r="F82" s="1">
        <f t="shared" si="36"/>
        <v>1569.6</v>
      </c>
      <c r="G82" s="1">
        <f t="shared" si="37"/>
        <v>42464.547000000006</v>
      </c>
      <c r="H82" s="1">
        <f t="shared" si="38"/>
        <v>9417.5999999999985</v>
      </c>
      <c r="I82" s="1">
        <f t="shared" si="39"/>
        <v>0</v>
      </c>
      <c r="J82" s="1">
        <f t="shared" si="40"/>
        <v>0</v>
      </c>
      <c r="K82" s="1">
        <f t="shared" si="41"/>
        <v>62645274.815595381</v>
      </c>
      <c r="L82" s="1">
        <f t="shared" si="42"/>
        <v>13893192.834562697</v>
      </c>
      <c r="M82" s="1">
        <f t="shared" si="43"/>
        <v>2569868.5008429931</v>
      </c>
      <c r="N82" s="1">
        <f t="shared" si="44"/>
        <v>755635.32139093778</v>
      </c>
      <c r="O82" s="1">
        <f t="shared" si="29"/>
        <v>62645274.815595381</v>
      </c>
      <c r="P82" s="1">
        <f t="shared" si="29"/>
        <v>13893192.834562697</v>
      </c>
      <c r="Q82">
        <f t="shared" si="30"/>
        <v>2569868.5008429931</v>
      </c>
      <c r="R82">
        <f t="shared" si="31"/>
        <v>755635.32139093778</v>
      </c>
    </row>
    <row r="83" spans="1:18">
      <c r="A83" s="1">
        <v>49</v>
      </c>
      <c r="B83" s="17">
        <f t="shared" si="32"/>
        <v>6.125</v>
      </c>
      <c r="C83" s="1">
        <f t="shared" si="33"/>
        <v>0</v>
      </c>
      <c r="D83" s="1">
        <f t="shared" si="34"/>
        <v>0</v>
      </c>
      <c r="E83" s="1">
        <f t="shared" si="35"/>
        <v>5265.6401250000008</v>
      </c>
      <c r="F83" s="1">
        <f t="shared" si="36"/>
        <v>1569.6</v>
      </c>
      <c r="G83" s="1">
        <f t="shared" si="37"/>
        <v>43127.281476562508</v>
      </c>
      <c r="H83" s="1">
        <f t="shared" si="38"/>
        <v>9613.7999999999993</v>
      </c>
      <c r="I83" s="1">
        <f t="shared" si="39"/>
        <v>0</v>
      </c>
      <c r="J83" s="1">
        <f t="shared" si="40"/>
        <v>0</v>
      </c>
      <c r="K83" s="1">
        <f t="shared" si="41"/>
        <v>63622965.297352493</v>
      </c>
      <c r="L83" s="1">
        <f t="shared" si="42"/>
        <v>14182634.351949422</v>
      </c>
      <c r="M83" s="1">
        <f t="shared" si="43"/>
        <v>2534979.4012381458</v>
      </c>
      <c r="N83" s="1">
        <f t="shared" si="44"/>
        <v>755635.32139093778</v>
      </c>
      <c r="O83" s="1">
        <f t="shared" si="29"/>
        <v>63622965.297352493</v>
      </c>
      <c r="P83" s="1">
        <f t="shared" si="29"/>
        <v>14182634.351949422</v>
      </c>
      <c r="Q83">
        <f t="shared" si="30"/>
        <v>2534979.4012381458</v>
      </c>
      <c r="R83">
        <f t="shared" si="31"/>
        <v>755635.32139093778</v>
      </c>
    </row>
    <row r="84" spans="1:18">
      <c r="A84" s="1">
        <v>50</v>
      </c>
      <c r="B84" s="17">
        <f t="shared" si="32"/>
        <v>6.25</v>
      </c>
      <c r="C84" s="1">
        <f t="shared" si="33"/>
        <v>0</v>
      </c>
      <c r="D84" s="1">
        <f t="shared" si="34"/>
        <v>0</v>
      </c>
      <c r="E84" s="1">
        <f t="shared" si="35"/>
        <v>5193.1687500000007</v>
      </c>
      <c r="F84" s="1">
        <f t="shared" si="36"/>
        <v>1569.6</v>
      </c>
      <c r="G84" s="1">
        <f t="shared" si="37"/>
        <v>43780.957031250007</v>
      </c>
      <c r="H84" s="1">
        <f t="shared" si="38"/>
        <v>9810</v>
      </c>
      <c r="I84" s="1">
        <f t="shared" si="39"/>
        <v>0</v>
      </c>
      <c r="J84" s="1">
        <f t="shared" si="40"/>
        <v>0</v>
      </c>
      <c r="K84" s="1">
        <f t="shared" si="41"/>
        <v>64587291.721549012</v>
      </c>
      <c r="L84" s="1">
        <f t="shared" si="42"/>
        <v>14472075.869336143</v>
      </c>
      <c r="M84" s="1">
        <f t="shared" si="43"/>
        <v>2500090.3016332989</v>
      </c>
      <c r="N84" s="1">
        <f t="shared" si="44"/>
        <v>755635.32139093778</v>
      </c>
      <c r="O84" s="1">
        <f t="shared" si="29"/>
        <v>64587291.721549012</v>
      </c>
      <c r="P84" s="1">
        <f t="shared" si="29"/>
        <v>14472075.869336143</v>
      </c>
      <c r="Q84">
        <f t="shared" si="30"/>
        <v>2500090.3016332989</v>
      </c>
      <c r="R84">
        <f t="shared" si="31"/>
        <v>755635.32139093778</v>
      </c>
    </row>
    <row r="85" spans="1:18">
      <c r="A85" s="1">
        <v>51</v>
      </c>
      <c r="B85" s="17">
        <f t="shared" si="32"/>
        <v>6.375</v>
      </c>
      <c r="C85" s="1">
        <f t="shared" si="33"/>
        <v>0</v>
      </c>
      <c r="D85" s="1">
        <f t="shared" si="34"/>
        <v>0</v>
      </c>
      <c r="E85" s="1">
        <f t="shared" si="35"/>
        <v>5120.6973750000016</v>
      </c>
      <c r="F85" s="1">
        <f t="shared" si="36"/>
        <v>1569.6</v>
      </c>
      <c r="G85" s="1">
        <f t="shared" si="37"/>
        <v>44425.573664062504</v>
      </c>
      <c r="H85" s="1">
        <f t="shared" si="38"/>
        <v>10006.199999999999</v>
      </c>
      <c r="I85" s="1">
        <f t="shared" si="39"/>
        <v>0</v>
      </c>
      <c r="J85" s="1">
        <f t="shared" si="40"/>
        <v>0</v>
      </c>
      <c r="K85" s="1">
        <f t="shared" si="41"/>
        <v>65538254.08818493</v>
      </c>
      <c r="L85" s="1">
        <f t="shared" si="42"/>
        <v>14761517.386722865</v>
      </c>
      <c r="M85" s="1">
        <f t="shared" si="43"/>
        <v>2465201.202028452</v>
      </c>
      <c r="N85" s="1">
        <f t="shared" si="44"/>
        <v>755635.32139093778</v>
      </c>
      <c r="O85" s="1">
        <f t="shared" si="29"/>
        <v>65538254.08818493</v>
      </c>
      <c r="P85" s="1">
        <f t="shared" si="29"/>
        <v>14761517.386722865</v>
      </c>
      <c r="Q85">
        <f t="shared" si="30"/>
        <v>2465201.202028452</v>
      </c>
      <c r="R85">
        <f t="shared" si="31"/>
        <v>755635.32139093778</v>
      </c>
    </row>
    <row r="86" spans="1:18">
      <c r="A86" s="1">
        <v>52</v>
      </c>
      <c r="B86" s="17">
        <f t="shared" si="32"/>
        <v>6.5</v>
      </c>
      <c r="C86" s="1">
        <f t="shared" si="33"/>
        <v>0</v>
      </c>
      <c r="D86" s="1">
        <f t="shared" si="34"/>
        <v>0</v>
      </c>
      <c r="E86" s="1">
        <f t="shared" si="35"/>
        <v>5048.2260000000006</v>
      </c>
      <c r="F86" s="1">
        <f t="shared" si="36"/>
        <v>1569.6</v>
      </c>
      <c r="G86" s="1">
        <f t="shared" si="37"/>
        <v>45061.131375000004</v>
      </c>
      <c r="H86" s="1">
        <f t="shared" si="38"/>
        <v>10202.4</v>
      </c>
      <c r="I86" s="1">
        <f t="shared" si="39"/>
        <v>0</v>
      </c>
      <c r="J86" s="1">
        <f t="shared" si="40"/>
        <v>0</v>
      </c>
      <c r="K86" s="1">
        <f t="shared" si="41"/>
        <v>66475852.397260278</v>
      </c>
      <c r="L86" s="1">
        <f t="shared" si="42"/>
        <v>15050958.904109588</v>
      </c>
      <c r="M86" s="1">
        <f t="shared" si="43"/>
        <v>2430312.1024236041</v>
      </c>
      <c r="N86" s="1">
        <f t="shared" si="44"/>
        <v>755635.32139093778</v>
      </c>
      <c r="O86" s="1">
        <f t="shared" si="29"/>
        <v>66475852.397260278</v>
      </c>
      <c r="P86" s="1">
        <f t="shared" si="29"/>
        <v>15050958.904109588</v>
      </c>
      <c r="Q86">
        <f t="shared" si="30"/>
        <v>2430312.1024236041</v>
      </c>
      <c r="R86">
        <f t="shared" si="31"/>
        <v>755635.32139093778</v>
      </c>
    </row>
    <row r="87" spans="1:18">
      <c r="A87" s="1">
        <v>53</v>
      </c>
      <c r="B87" s="17">
        <f t="shared" si="32"/>
        <v>6.625</v>
      </c>
      <c r="C87" s="1">
        <f t="shared" si="33"/>
        <v>0</v>
      </c>
      <c r="D87" s="1">
        <f t="shared" si="34"/>
        <v>0</v>
      </c>
      <c r="E87" s="1">
        <f t="shared" si="35"/>
        <v>4975.7546250000005</v>
      </c>
      <c r="F87" s="1">
        <f t="shared" si="36"/>
        <v>1569.6</v>
      </c>
      <c r="G87" s="1">
        <f t="shared" si="37"/>
        <v>45687.63016406251</v>
      </c>
      <c r="H87" s="1">
        <f t="shared" si="38"/>
        <v>10398.599999999999</v>
      </c>
      <c r="I87" s="1">
        <f t="shared" si="39"/>
        <v>0</v>
      </c>
      <c r="J87" s="1">
        <f t="shared" si="40"/>
        <v>0</v>
      </c>
      <c r="K87" s="1">
        <f t="shared" si="41"/>
        <v>67400086.648775041</v>
      </c>
      <c r="L87" s="1">
        <f t="shared" si="42"/>
        <v>15340400.421496309</v>
      </c>
      <c r="M87" s="1">
        <f t="shared" si="43"/>
        <v>2395423.0028187567</v>
      </c>
      <c r="N87" s="1">
        <f t="shared" si="44"/>
        <v>755635.32139093778</v>
      </c>
      <c r="O87" s="1">
        <f t="shared" si="29"/>
        <v>67400086.648775041</v>
      </c>
      <c r="P87" s="1">
        <f t="shared" si="29"/>
        <v>15340400.421496309</v>
      </c>
      <c r="Q87">
        <f t="shared" si="30"/>
        <v>2395423.0028187567</v>
      </c>
      <c r="R87">
        <f t="shared" si="31"/>
        <v>755635.32139093778</v>
      </c>
    </row>
    <row r="88" spans="1:18">
      <c r="A88" s="1">
        <v>54</v>
      </c>
      <c r="B88" s="17">
        <f t="shared" si="32"/>
        <v>6.75</v>
      </c>
      <c r="C88" s="1">
        <f t="shared" si="33"/>
        <v>0</v>
      </c>
      <c r="D88" s="1">
        <f t="shared" si="34"/>
        <v>0</v>
      </c>
      <c r="E88" s="1">
        <f t="shared" si="35"/>
        <v>4903.2832500000004</v>
      </c>
      <c r="F88" s="1">
        <f t="shared" si="36"/>
        <v>1569.6</v>
      </c>
      <c r="G88" s="1">
        <f t="shared" si="37"/>
        <v>46305.070031250005</v>
      </c>
      <c r="H88" s="1">
        <f t="shared" si="38"/>
        <v>10594.8</v>
      </c>
      <c r="I88" s="1">
        <f t="shared" si="39"/>
        <v>0</v>
      </c>
      <c r="J88" s="1">
        <f t="shared" si="40"/>
        <v>0</v>
      </c>
      <c r="K88" s="1">
        <f t="shared" si="41"/>
        <v>68310956.842729196</v>
      </c>
      <c r="L88" s="1">
        <f t="shared" si="42"/>
        <v>15629841.938883035</v>
      </c>
      <c r="M88" s="1">
        <f t="shared" si="43"/>
        <v>2360533.9032139094</v>
      </c>
      <c r="N88" s="1">
        <f t="shared" si="44"/>
        <v>755635.32139093778</v>
      </c>
      <c r="O88" s="1">
        <f t="shared" si="29"/>
        <v>68310956.842729196</v>
      </c>
      <c r="P88" s="1">
        <f t="shared" si="29"/>
        <v>15629841.938883035</v>
      </c>
      <c r="Q88">
        <f t="shared" si="30"/>
        <v>2360533.9032139094</v>
      </c>
      <c r="R88">
        <f t="shared" si="31"/>
        <v>755635.32139093778</v>
      </c>
    </row>
    <row r="89" spans="1:18">
      <c r="A89" s="1">
        <v>55</v>
      </c>
      <c r="B89" s="17">
        <f t="shared" si="32"/>
        <v>6.875</v>
      </c>
      <c r="C89" s="1">
        <f t="shared" si="33"/>
        <v>0</v>
      </c>
      <c r="D89" s="1">
        <f t="shared" si="34"/>
        <v>0</v>
      </c>
      <c r="E89" s="1">
        <f t="shared" si="35"/>
        <v>4830.8118750000012</v>
      </c>
      <c r="F89" s="1">
        <f t="shared" si="36"/>
        <v>1569.6</v>
      </c>
      <c r="G89" s="1">
        <f t="shared" si="37"/>
        <v>46913.450976562504</v>
      </c>
      <c r="H89" s="1">
        <f t="shared" si="38"/>
        <v>10791</v>
      </c>
      <c r="I89" s="1">
        <f t="shared" si="39"/>
        <v>0</v>
      </c>
      <c r="J89" s="1">
        <f t="shared" si="40"/>
        <v>0</v>
      </c>
      <c r="K89" s="1">
        <f t="shared" si="41"/>
        <v>69208462.979122758</v>
      </c>
      <c r="L89" s="1">
        <f t="shared" si="42"/>
        <v>15919283.456269758</v>
      </c>
      <c r="M89" s="1">
        <f t="shared" si="43"/>
        <v>2325644.8036090629</v>
      </c>
      <c r="N89" s="1">
        <f t="shared" si="44"/>
        <v>755635.32139093778</v>
      </c>
      <c r="O89" s="1">
        <f t="shared" si="29"/>
        <v>69208462.979122758</v>
      </c>
      <c r="P89" s="1">
        <f t="shared" si="29"/>
        <v>15919283.456269758</v>
      </c>
      <c r="Q89">
        <f t="shared" si="30"/>
        <v>2325644.8036090629</v>
      </c>
      <c r="R89">
        <f t="shared" si="31"/>
        <v>755635.32139093778</v>
      </c>
    </row>
    <row r="90" spans="1:18">
      <c r="A90" s="1">
        <v>56</v>
      </c>
      <c r="B90" s="17">
        <f t="shared" si="32"/>
        <v>7</v>
      </c>
      <c r="C90" s="1">
        <f t="shared" si="33"/>
        <v>0</v>
      </c>
      <c r="D90" s="1">
        <f t="shared" si="34"/>
        <v>0</v>
      </c>
      <c r="E90" s="1">
        <f t="shared" si="35"/>
        <v>4758.3405000000012</v>
      </c>
      <c r="F90" s="1">
        <f t="shared" si="36"/>
        <v>1569.6</v>
      </c>
      <c r="G90" s="1">
        <f t="shared" si="37"/>
        <v>47512.773000000001</v>
      </c>
      <c r="H90" s="1">
        <f t="shared" si="38"/>
        <v>10987.199999999999</v>
      </c>
      <c r="I90" s="1">
        <f t="shared" si="39"/>
        <v>0</v>
      </c>
      <c r="J90" s="1">
        <f t="shared" si="40"/>
        <v>0</v>
      </c>
      <c r="K90" s="1">
        <f t="shared" si="41"/>
        <v>70092605.057955742</v>
      </c>
      <c r="L90" s="1">
        <f t="shared" si="42"/>
        <v>16208724.973656479</v>
      </c>
      <c r="M90" s="1">
        <f t="shared" si="43"/>
        <v>2290755.7040042155</v>
      </c>
      <c r="N90" s="1">
        <f t="shared" si="44"/>
        <v>755635.32139093778</v>
      </c>
      <c r="O90" s="1">
        <f t="shared" si="29"/>
        <v>70092605.057955742</v>
      </c>
      <c r="P90" s="1">
        <f t="shared" si="29"/>
        <v>16208724.973656479</v>
      </c>
      <c r="Q90">
        <f t="shared" si="30"/>
        <v>2290755.7040042155</v>
      </c>
      <c r="R90">
        <f t="shared" si="31"/>
        <v>755635.32139093778</v>
      </c>
    </row>
    <row r="91" spans="1:18">
      <c r="A91" s="1">
        <v>57</v>
      </c>
      <c r="B91" s="17">
        <f t="shared" si="32"/>
        <v>7.125</v>
      </c>
      <c r="C91" s="1">
        <f t="shared" si="33"/>
        <v>0</v>
      </c>
      <c r="D91" s="1">
        <f t="shared" si="34"/>
        <v>0</v>
      </c>
      <c r="E91" s="1">
        <f t="shared" si="35"/>
        <v>4685.8691250000002</v>
      </c>
      <c r="F91" s="1">
        <f t="shared" si="36"/>
        <v>1569.6</v>
      </c>
      <c r="G91" s="1">
        <f t="shared" si="37"/>
        <v>48103.036101562502</v>
      </c>
      <c r="H91" s="1">
        <f t="shared" si="38"/>
        <v>11183.4</v>
      </c>
      <c r="I91" s="1">
        <f t="shared" si="39"/>
        <v>0</v>
      </c>
      <c r="J91" s="1">
        <f t="shared" si="40"/>
        <v>0</v>
      </c>
      <c r="K91" s="1">
        <f t="shared" si="41"/>
        <v>70963383.079228133</v>
      </c>
      <c r="L91" s="1">
        <f t="shared" si="42"/>
        <v>16498166.491043204</v>
      </c>
      <c r="M91" s="1">
        <f t="shared" si="43"/>
        <v>2255866.6043993677</v>
      </c>
      <c r="N91" s="1">
        <f t="shared" si="44"/>
        <v>755635.32139093778</v>
      </c>
      <c r="O91" s="1">
        <f t="shared" si="29"/>
        <v>70963383.079228133</v>
      </c>
      <c r="P91" s="1">
        <f t="shared" si="29"/>
        <v>16498166.491043204</v>
      </c>
      <c r="Q91">
        <f t="shared" si="30"/>
        <v>2255866.6043993677</v>
      </c>
      <c r="R91">
        <f t="shared" si="31"/>
        <v>755635.32139093778</v>
      </c>
    </row>
    <row r="92" spans="1:18">
      <c r="A92" s="1">
        <v>58</v>
      </c>
      <c r="B92" s="17">
        <f t="shared" si="32"/>
        <v>7.25</v>
      </c>
      <c r="C92" s="1">
        <f t="shared" si="33"/>
        <v>0</v>
      </c>
      <c r="D92" s="1">
        <f t="shared" si="34"/>
        <v>0</v>
      </c>
      <c r="E92" s="1">
        <f t="shared" si="35"/>
        <v>4613.397750000001</v>
      </c>
      <c r="F92" s="1">
        <f t="shared" si="36"/>
        <v>1569.6</v>
      </c>
      <c r="G92" s="1">
        <f t="shared" si="37"/>
        <v>48684.240281250008</v>
      </c>
      <c r="H92" s="1">
        <f t="shared" si="38"/>
        <v>11379.599999999999</v>
      </c>
      <c r="I92" s="1">
        <f t="shared" si="39"/>
        <v>0</v>
      </c>
      <c r="J92" s="1">
        <f t="shared" si="40"/>
        <v>0</v>
      </c>
      <c r="K92" s="1">
        <f t="shared" si="41"/>
        <v>71820797.042939961</v>
      </c>
      <c r="L92" s="1">
        <f t="shared" si="42"/>
        <v>16787608.008429926</v>
      </c>
      <c r="M92" s="1">
        <f t="shared" si="43"/>
        <v>2220977.5047945208</v>
      </c>
      <c r="N92" s="1">
        <f t="shared" si="44"/>
        <v>755635.32139093778</v>
      </c>
      <c r="O92" s="1">
        <f t="shared" si="29"/>
        <v>71820797.042939961</v>
      </c>
      <c r="P92" s="1">
        <f t="shared" si="29"/>
        <v>16787608.008429926</v>
      </c>
      <c r="Q92">
        <f t="shared" si="30"/>
        <v>2220977.5047945208</v>
      </c>
      <c r="R92">
        <f t="shared" si="31"/>
        <v>755635.32139093778</v>
      </c>
    </row>
    <row r="93" spans="1:18">
      <c r="A93" s="1">
        <v>59</v>
      </c>
      <c r="B93" s="17">
        <f t="shared" si="32"/>
        <v>7.375</v>
      </c>
      <c r="C93" s="1">
        <f t="shared" si="33"/>
        <v>0</v>
      </c>
      <c r="D93" s="1">
        <f t="shared" si="34"/>
        <v>0</v>
      </c>
      <c r="E93" s="1">
        <f t="shared" si="35"/>
        <v>4540.9263750000009</v>
      </c>
      <c r="F93" s="1">
        <f t="shared" si="36"/>
        <v>1569.6</v>
      </c>
      <c r="G93" s="1">
        <f t="shared" si="37"/>
        <v>49256.38553906251</v>
      </c>
      <c r="H93" s="1">
        <f t="shared" si="38"/>
        <v>11575.8</v>
      </c>
      <c r="I93" s="1">
        <f t="shared" si="39"/>
        <v>0</v>
      </c>
      <c r="J93" s="1">
        <f t="shared" si="40"/>
        <v>0</v>
      </c>
      <c r="K93" s="1">
        <f t="shared" si="41"/>
        <v>72664846.949091166</v>
      </c>
      <c r="L93" s="1">
        <f t="shared" si="42"/>
        <v>17077049.525816649</v>
      </c>
      <c r="M93" s="1">
        <f t="shared" si="43"/>
        <v>2186088.4051896739</v>
      </c>
      <c r="N93" s="1">
        <f t="shared" si="44"/>
        <v>755635.32139093778</v>
      </c>
      <c r="O93" s="1">
        <f t="shared" si="29"/>
        <v>72664846.949091166</v>
      </c>
      <c r="P93" s="1">
        <f t="shared" si="29"/>
        <v>17077049.525816649</v>
      </c>
      <c r="Q93">
        <f t="shared" si="30"/>
        <v>2186088.4051896739</v>
      </c>
      <c r="R93">
        <f t="shared" si="31"/>
        <v>755635.32139093778</v>
      </c>
    </row>
    <row r="94" spans="1:18">
      <c r="A94" s="1">
        <v>60</v>
      </c>
      <c r="B94" s="17">
        <f t="shared" si="32"/>
        <v>7.5</v>
      </c>
      <c r="C94" s="1">
        <f t="shared" si="33"/>
        <v>0</v>
      </c>
      <c r="D94" s="1">
        <f t="shared" si="34"/>
        <v>0</v>
      </c>
      <c r="E94" s="1">
        <f t="shared" si="35"/>
        <v>4468.4550000000008</v>
      </c>
      <c r="F94" s="1">
        <f t="shared" si="36"/>
        <v>1569.6</v>
      </c>
      <c r="G94" s="1">
        <f t="shared" si="37"/>
        <v>49819.471875000017</v>
      </c>
      <c r="H94" s="1">
        <f t="shared" si="38"/>
        <v>11772</v>
      </c>
      <c r="I94" s="1">
        <f t="shared" si="39"/>
        <v>0</v>
      </c>
      <c r="J94" s="1">
        <f t="shared" si="40"/>
        <v>0</v>
      </c>
      <c r="K94" s="1">
        <f t="shared" si="41"/>
        <v>73495532.797681808</v>
      </c>
      <c r="L94" s="1">
        <f t="shared" si="42"/>
        <v>17366491.043203373</v>
      </c>
      <c r="M94" s="1">
        <f t="shared" si="43"/>
        <v>2151199.3055848265</v>
      </c>
      <c r="N94" s="1">
        <f t="shared" si="44"/>
        <v>755635.32139093778</v>
      </c>
      <c r="O94" s="1">
        <f t="shared" si="29"/>
        <v>73495532.797681808</v>
      </c>
      <c r="P94" s="1">
        <f t="shared" si="29"/>
        <v>17366491.043203373</v>
      </c>
      <c r="Q94">
        <f t="shared" si="30"/>
        <v>2151199.3055848265</v>
      </c>
      <c r="R94">
        <f t="shared" si="31"/>
        <v>755635.32139093778</v>
      </c>
    </row>
    <row r="95" spans="1:18">
      <c r="A95" s="1">
        <v>61</v>
      </c>
      <c r="B95" s="17">
        <f t="shared" si="32"/>
        <v>7.625</v>
      </c>
      <c r="C95" s="1">
        <f t="shared" si="33"/>
        <v>0</v>
      </c>
      <c r="D95" s="1">
        <f t="shared" si="34"/>
        <v>0</v>
      </c>
      <c r="E95" s="1">
        <f t="shared" si="35"/>
        <v>4395.9836250000008</v>
      </c>
      <c r="F95" s="1">
        <f t="shared" si="36"/>
        <v>1569.6</v>
      </c>
      <c r="G95" s="1">
        <f t="shared" si="37"/>
        <v>50373.4992890625</v>
      </c>
      <c r="H95" s="1">
        <f t="shared" si="38"/>
        <v>11968.199999999999</v>
      </c>
      <c r="I95" s="1">
        <f t="shared" si="39"/>
        <v>0</v>
      </c>
      <c r="J95" s="1">
        <f t="shared" si="40"/>
        <v>0</v>
      </c>
      <c r="K95" s="1">
        <f t="shared" si="41"/>
        <v>74312854.588711813</v>
      </c>
      <c r="L95" s="1">
        <f t="shared" si="42"/>
        <v>17655932.560590096</v>
      </c>
      <c r="M95" s="1">
        <f t="shared" si="43"/>
        <v>2116310.2059799791</v>
      </c>
      <c r="N95" s="1">
        <f t="shared" si="44"/>
        <v>755635.32139093778</v>
      </c>
      <c r="O95" s="1">
        <f t="shared" si="29"/>
        <v>74312854.588711813</v>
      </c>
      <c r="P95" s="1">
        <f t="shared" si="29"/>
        <v>17655932.560590096</v>
      </c>
      <c r="Q95">
        <f t="shared" si="30"/>
        <v>2116310.2059799791</v>
      </c>
      <c r="R95">
        <f t="shared" si="31"/>
        <v>755635.32139093778</v>
      </c>
    </row>
    <row r="96" spans="1:18">
      <c r="A96" s="1">
        <v>62</v>
      </c>
      <c r="B96" s="17">
        <f t="shared" si="32"/>
        <v>7.75</v>
      </c>
      <c r="C96" s="1">
        <f t="shared" si="33"/>
        <v>0</v>
      </c>
      <c r="D96" s="1">
        <f t="shared" si="34"/>
        <v>0</v>
      </c>
      <c r="E96" s="1">
        <f t="shared" si="35"/>
        <v>4323.5122500000007</v>
      </c>
      <c r="F96" s="1">
        <f t="shared" si="36"/>
        <v>1569.6</v>
      </c>
      <c r="G96" s="1">
        <f t="shared" si="37"/>
        <v>50918.467781250009</v>
      </c>
      <c r="H96" s="1">
        <f t="shared" si="38"/>
        <v>12164.4</v>
      </c>
      <c r="I96" s="1">
        <f t="shared" si="39"/>
        <v>0</v>
      </c>
      <c r="J96" s="1">
        <f t="shared" si="40"/>
        <v>0</v>
      </c>
      <c r="K96" s="1">
        <f t="shared" si="41"/>
        <v>75116812.322181255</v>
      </c>
      <c r="L96" s="1">
        <f t="shared" si="42"/>
        <v>17945374.077976819</v>
      </c>
      <c r="M96" s="1">
        <f t="shared" si="43"/>
        <v>2081421.1063751322</v>
      </c>
      <c r="N96" s="1">
        <f t="shared" si="44"/>
        <v>755635.32139093778</v>
      </c>
      <c r="O96" s="1">
        <f t="shared" si="29"/>
        <v>75116812.322181255</v>
      </c>
      <c r="P96" s="1">
        <f t="shared" si="29"/>
        <v>17945374.077976819</v>
      </c>
      <c r="Q96">
        <f t="shared" si="30"/>
        <v>2081421.1063751322</v>
      </c>
      <c r="R96">
        <f t="shared" si="31"/>
        <v>755635.32139093778</v>
      </c>
    </row>
    <row r="97" spans="1:18">
      <c r="A97" s="1">
        <v>63</v>
      </c>
      <c r="B97" s="17">
        <f t="shared" si="32"/>
        <v>7.875</v>
      </c>
      <c r="C97" s="1">
        <f t="shared" si="33"/>
        <v>0</v>
      </c>
      <c r="D97" s="1">
        <f t="shared" si="34"/>
        <v>0</v>
      </c>
      <c r="E97" s="1">
        <f t="shared" si="35"/>
        <v>4251.0408750000006</v>
      </c>
      <c r="F97" s="1">
        <f t="shared" si="36"/>
        <v>1569.6</v>
      </c>
      <c r="G97" s="1">
        <f t="shared" si="37"/>
        <v>51454.3773515625</v>
      </c>
      <c r="H97" s="1">
        <f t="shared" si="38"/>
        <v>12360.599999999999</v>
      </c>
      <c r="I97" s="1">
        <f t="shared" si="39"/>
        <v>0</v>
      </c>
      <c r="J97" s="1">
        <f t="shared" si="40"/>
        <v>0</v>
      </c>
      <c r="K97" s="1">
        <f t="shared" si="41"/>
        <v>75907405.998090103</v>
      </c>
      <c r="L97" s="1">
        <f t="shared" si="42"/>
        <v>18234815.595363539</v>
      </c>
      <c r="M97" s="1">
        <f t="shared" si="43"/>
        <v>2046532.0067702846</v>
      </c>
      <c r="N97" s="1">
        <f t="shared" si="44"/>
        <v>755635.32139093778</v>
      </c>
      <c r="O97" s="1">
        <f t="shared" si="29"/>
        <v>75907405.998090103</v>
      </c>
      <c r="P97" s="1">
        <f t="shared" si="29"/>
        <v>18234815.595363539</v>
      </c>
      <c r="Q97">
        <f t="shared" si="30"/>
        <v>2046532.0067702846</v>
      </c>
      <c r="R97">
        <f t="shared" si="31"/>
        <v>755635.32139093778</v>
      </c>
    </row>
    <row r="98" spans="1:18">
      <c r="A98" s="1">
        <v>64</v>
      </c>
      <c r="B98" s="17">
        <f t="shared" ref="B98:B129" si="45">length/length_division*A98</f>
        <v>8</v>
      </c>
      <c r="C98" s="1">
        <f t="shared" ref="C98:C161" si="46">ax</f>
        <v>0</v>
      </c>
      <c r="D98" s="1">
        <f t="shared" ref="D98:D161" si="47">ax_0</f>
        <v>0</v>
      </c>
      <c r="E98" s="1">
        <f t="shared" ref="E98:E134" si="48">IF(B98&lt;force_position,ay-(mass_per_length*B98*gravity),ay-(mass_per_length*B98*gravity)-force)</f>
        <v>4178.5695000000005</v>
      </c>
      <c r="F98" s="1">
        <f t="shared" ref="F98:F134" si="49">IF(B98&lt;force_position_0,ay_0-(mass_per_length_0*B98*gravity_0),ay_0-(mass_per_length_0*B98*gravity_0)-force_0)</f>
        <v>1569.6</v>
      </c>
      <c r="G98" s="1">
        <f t="shared" ref="G98:G134" si="50">IF(B98&lt;force_position,(ay*B98)-(0.5*mass_per_length*gravity*B98*B98),(ay*B98)-(0.5*mass_per_length*gravity*B98*B98)-force*(B98-force_position))</f>
        <v>51981.228000000003</v>
      </c>
      <c r="H98" s="1">
        <f t="shared" ref="H98:H134" si="51">IF(B98&lt;force_position_0,(ay_0*B98)-(0.5*mass_per_length_0*gravity_0*B98*B98),(ay_0*B98)-(0.5*mass_per_length_0*gravity_0*B98*B98)-force_0*(B98-force_position_0))</f>
        <v>12556.8</v>
      </c>
      <c r="I98" s="1">
        <f t="shared" ref="I98:I161" si="52">ax/cross_section_area</f>
        <v>0</v>
      </c>
      <c r="J98" s="1">
        <f t="shared" ref="J98:J161" si="53">ax_0/cross_section_area_0</f>
        <v>0</v>
      </c>
      <c r="K98" s="1">
        <f t="shared" ref="K98:K134" si="54">((G98*(0.5*h))/(ix))*(100000000/1000)</f>
        <v>76684635.616438359</v>
      </c>
      <c r="L98" s="1">
        <f t="shared" ref="L98:L134" si="55">(H98*(0.5*h_0/1000))/(ix_0/100000000)</f>
        <v>18524257.112750262</v>
      </c>
      <c r="M98" s="1">
        <f t="shared" ref="M98:M134" si="56">((E98*q)/(ix*thickness_web))*((100000000*1000)/1000000000)</f>
        <v>2011642.9071654377</v>
      </c>
      <c r="N98" s="1">
        <f t="shared" ref="N98:N134" si="57">((F98*q)/(ix*thickness_web))*((100000000*1000)/1000000000)</f>
        <v>755635.32139093778</v>
      </c>
      <c r="O98" s="1">
        <f t="shared" si="29"/>
        <v>76684635.616438359</v>
      </c>
      <c r="P98" s="1">
        <f t="shared" si="29"/>
        <v>18524257.112750262</v>
      </c>
      <c r="Q98">
        <f t="shared" si="30"/>
        <v>2011642.9071654377</v>
      </c>
      <c r="R98">
        <f t="shared" si="31"/>
        <v>755635.32139093778</v>
      </c>
    </row>
    <row r="99" spans="1:18">
      <c r="A99" s="1">
        <v>65</v>
      </c>
      <c r="B99" s="17">
        <f t="shared" si="45"/>
        <v>8.125</v>
      </c>
      <c r="C99" s="1">
        <f t="shared" si="46"/>
        <v>0</v>
      </c>
      <c r="D99" s="1">
        <f t="shared" si="47"/>
        <v>0</v>
      </c>
      <c r="E99" s="1">
        <f t="shared" si="48"/>
        <v>4106.0981250000004</v>
      </c>
      <c r="F99" s="1">
        <f t="shared" si="49"/>
        <v>1569.6</v>
      </c>
      <c r="G99" s="1">
        <f t="shared" si="50"/>
        <v>52499.01972656251</v>
      </c>
      <c r="H99" s="1">
        <f t="shared" si="51"/>
        <v>12753</v>
      </c>
      <c r="I99" s="1">
        <f t="shared" si="52"/>
        <v>0</v>
      </c>
      <c r="J99" s="1">
        <f t="shared" si="53"/>
        <v>0</v>
      </c>
      <c r="K99" s="1">
        <f t="shared" si="54"/>
        <v>77448501.177226052</v>
      </c>
      <c r="L99" s="1">
        <f t="shared" si="55"/>
        <v>18813698.630136985</v>
      </c>
      <c r="M99" s="1">
        <f t="shared" si="56"/>
        <v>1976753.8075605906</v>
      </c>
      <c r="N99" s="1">
        <f t="shared" si="57"/>
        <v>755635.32139093778</v>
      </c>
      <c r="O99" s="1">
        <f t="shared" ref="O99:P134" si="58">(I99+K99)/2+SQRT( ((I99+K99)/2)^2 + 0 )</f>
        <v>77448501.177226052</v>
      </c>
      <c r="P99" s="1">
        <f t="shared" si="58"/>
        <v>18813698.630136985</v>
      </c>
      <c r="Q99">
        <f t="shared" ref="Q99:Q162" si="59">(0)/2+SQRT( ((0)/2)^2 + (M99)^2 )</f>
        <v>1976753.8075605906</v>
      </c>
      <c r="R99">
        <f t="shared" ref="R99:R162" si="60">(0)/2+SQRT( ((0)/2)^2 + (N99)^2 )</f>
        <v>755635.32139093778</v>
      </c>
    </row>
    <row r="100" spans="1:18">
      <c r="A100" s="1">
        <v>66</v>
      </c>
      <c r="B100" s="17">
        <f t="shared" si="45"/>
        <v>8.25</v>
      </c>
      <c r="C100" s="1">
        <f t="shared" si="46"/>
        <v>0</v>
      </c>
      <c r="D100" s="1">
        <f t="shared" si="47"/>
        <v>0</v>
      </c>
      <c r="E100" s="1">
        <f t="shared" si="48"/>
        <v>4033.6267500000013</v>
      </c>
      <c r="F100" s="1">
        <f t="shared" si="49"/>
        <v>1569.6</v>
      </c>
      <c r="G100" s="1">
        <f t="shared" si="50"/>
        <v>53007.752531250007</v>
      </c>
      <c r="H100" s="1">
        <f t="shared" si="51"/>
        <v>12949.199999999999</v>
      </c>
      <c r="I100" s="1">
        <f t="shared" si="52"/>
        <v>0</v>
      </c>
      <c r="J100" s="1">
        <f t="shared" si="53"/>
        <v>0</v>
      </c>
      <c r="K100" s="1">
        <f t="shared" si="54"/>
        <v>78199002.680453122</v>
      </c>
      <c r="L100" s="1">
        <f t="shared" si="55"/>
        <v>19103140.147523709</v>
      </c>
      <c r="M100" s="1">
        <f t="shared" si="56"/>
        <v>1941864.7079557434</v>
      </c>
      <c r="N100" s="1">
        <f t="shared" si="57"/>
        <v>755635.32139093778</v>
      </c>
      <c r="O100" s="1">
        <f t="shared" si="58"/>
        <v>78199002.680453122</v>
      </c>
      <c r="P100" s="1">
        <f t="shared" si="58"/>
        <v>19103140.147523709</v>
      </c>
      <c r="Q100">
        <f t="shared" si="59"/>
        <v>1941864.7079557434</v>
      </c>
      <c r="R100">
        <f t="shared" si="60"/>
        <v>755635.32139093778</v>
      </c>
    </row>
    <row r="101" spans="1:18">
      <c r="A101" s="1">
        <v>67</v>
      </c>
      <c r="B101" s="17">
        <f t="shared" si="45"/>
        <v>8.375</v>
      </c>
      <c r="C101" s="1">
        <f t="shared" si="46"/>
        <v>0</v>
      </c>
      <c r="D101" s="1">
        <f t="shared" si="47"/>
        <v>0</v>
      </c>
      <c r="E101" s="1">
        <f t="shared" si="48"/>
        <v>3961.1553750000003</v>
      </c>
      <c r="F101" s="1">
        <f t="shared" si="49"/>
        <v>1569.6</v>
      </c>
      <c r="G101" s="1">
        <f t="shared" si="50"/>
        <v>53507.426414062509</v>
      </c>
      <c r="H101" s="1">
        <f t="shared" si="51"/>
        <v>13145.4</v>
      </c>
      <c r="I101" s="1">
        <f t="shared" si="52"/>
        <v>0</v>
      </c>
      <c r="J101" s="1">
        <f t="shared" si="53"/>
        <v>0</v>
      </c>
      <c r="K101" s="1">
        <f t="shared" si="54"/>
        <v>78936140.126119614</v>
      </c>
      <c r="L101" s="1">
        <f t="shared" si="55"/>
        <v>19392581.664910432</v>
      </c>
      <c r="M101" s="1">
        <f t="shared" si="56"/>
        <v>1906975.6083508958</v>
      </c>
      <c r="N101" s="1">
        <f t="shared" si="57"/>
        <v>755635.32139093778</v>
      </c>
      <c r="O101" s="1">
        <f t="shared" si="58"/>
        <v>78936140.126119614</v>
      </c>
      <c r="P101" s="1">
        <f t="shared" si="58"/>
        <v>19392581.664910432</v>
      </c>
      <c r="Q101">
        <f t="shared" si="59"/>
        <v>1906975.6083508958</v>
      </c>
      <c r="R101">
        <f t="shared" si="60"/>
        <v>755635.32139093778</v>
      </c>
    </row>
    <row r="102" spans="1:18">
      <c r="A102" s="1">
        <v>68</v>
      </c>
      <c r="B102" s="17">
        <f t="shared" si="45"/>
        <v>8.5</v>
      </c>
      <c r="C102" s="1">
        <f t="shared" si="46"/>
        <v>0</v>
      </c>
      <c r="D102" s="1">
        <f t="shared" si="47"/>
        <v>0</v>
      </c>
      <c r="E102" s="1">
        <f t="shared" si="48"/>
        <v>3888.6840000000002</v>
      </c>
      <c r="F102" s="1">
        <f t="shared" si="49"/>
        <v>1569.6</v>
      </c>
      <c r="G102" s="1">
        <f t="shared" si="50"/>
        <v>53998.041375000001</v>
      </c>
      <c r="H102" s="1">
        <f t="shared" si="51"/>
        <v>13341.599999999999</v>
      </c>
      <c r="I102" s="1">
        <f t="shared" si="52"/>
        <v>0</v>
      </c>
      <c r="J102" s="1">
        <f t="shared" si="53"/>
        <v>0</v>
      </c>
      <c r="K102" s="1">
        <f t="shared" si="54"/>
        <v>79659913.514225498</v>
      </c>
      <c r="L102" s="1">
        <f t="shared" si="55"/>
        <v>19682023.182297152</v>
      </c>
      <c r="M102" s="1">
        <f t="shared" si="56"/>
        <v>1872086.5087460487</v>
      </c>
      <c r="N102" s="1">
        <f t="shared" si="57"/>
        <v>755635.32139093778</v>
      </c>
      <c r="O102" s="1">
        <f t="shared" si="58"/>
        <v>79659913.514225498</v>
      </c>
      <c r="P102" s="1">
        <f t="shared" si="58"/>
        <v>19682023.182297152</v>
      </c>
      <c r="Q102">
        <f t="shared" si="59"/>
        <v>1872086.5087460487</v>
      </c>
      <c r="R102">
        <f t="shared" si="60"/>
        <v>755635.32139093778</v>
      </c>
    </row>
    <row r="103" spans="1:18">
      <c r="A103" s="1">
        <v>69</v>
      </c>
      <c r="B103" s="17">
        <f t="shared" si="45"/>
        <v>8.625</v>
      </c>
      <c r="C103" s="1">
        <f t="shared" si="46"/>
        <v>0</v>
      </c>
      <c r="D103" s="1">
        <f t="shared" si="47"/>
        <v>0</v>
      </c>
      <c r="E103" s="1">
        <f t="shared" si="48"/>
        <v>3816.212625000001</v>
      </c>
      <c r="F103" s="1">
        <f t="shared" si="49"/>
        <v>1569.6</v>
      </c>
      <c r="G103" s="1">
        <f t="shared" si="50"/>
        <v>54479.597414062504</v>
      </c>
      <c r="H103" s="1">
        <f t="shared" si="51"/>
        <v>13537.8</v>
      </c>
      <c r="I103" s="1">
        <f t="shared" si="52"/>
        <v>0</v>
      </c>
      <c r="J103" s="1">
        <f t="shared" si="53"/>
        <v>0</v>
      </c>
      <c r="K103" s="1">
        <f t="shared" si="54"/>
        <v>80370322.844770819</v>
      </c>
      <c r="L103" s="1">
        <f t="shared" si="55"/>
        <v>19971464.699683879</v>
      </c>
      <c r="M103" s="1">
        <f t="shared" si="56"/>
        <v>1837197.409141202</v>
      </c>
      <c r="N103" s="1">
        <f t="shared" si="57"/>
        <v>755635.32139093778</v>
      </c>
      <c r="O103" s="1">
        <f t="shared" si="58"/>
        <v>80370322.844770819</v>
      </c>
      <c r="P103" s="1">
        <f t="shared" si="58"/>
        <v>19971464.699683879</v>
      </c>
      <c r="Q103">
        <f t="shared" si="59"/>
        <v>1837197.409141202</v>
      </c>
      <c r="R103">
        <f t="shared" si="60"/>
        <v>755635.32139093778</v>
      </c>
    </row>
    <row r="104" spans="1:18">
      <c r="A104" s="1">
        <v>70</v>
      </c>
      <c r="B104" s="17">
        <f t="shared" si="45"/>
        <v>8.75</v>
      </c>
      <c r="C104" s="1">
        <f t="shared" si="46"/>
        <v>0</v>
      </c>
      <c r="D104" s="1">
        <f t="shared" si="47"/>
        <v>0</v>
      </c>
      <c r="E104" s="1">
        <f t="shared" si="48"/>
        <v>3743.7412500000009</v>
      </c>
      <c r="F104" s="1">
        <f t="shared" si="49"/>
        <v>1569.6</v>
      </c>
      <c r="G104" s="1">
        <f t="shared" si="50"/>
        <v>54952.094531250012</v>
      </c>
      <c r="H104" s="1">
        <f t="shared" si="51"/>
        <v>13734</v>
      </c>
      <c r="I104" s="1">
        <f t="shared" si="52"/>
        <v>0</v>
      </c>
      <c r="J104" s="1">
        <f t="shared" si="53"/>
        <v>0</v>
      </c>
      <c r="K104" s="1">
        <f t="shared" si="54"/>
        <v>81067368.117755547</v>
      </c>
      <c r="L104" s="1">
        <f t="shared" si="55"/>
        <v>20260906.217070602</v>
      </c>
      <c r="M104" s="1">
        <f t="shared" si="56"/>
        <v>1802308.3095363546</v>
      </c>
      <c r="N104" s="1">
        <f t="shared" si="57"/>
        <v>755635.32139093778</v>
      </c>
      <c r="O104" s="1">
        <f t="shared" si="58"/>
        <v>81067368.117755547</v>
      </c>
      <c r="P104" s="1">
        <f t="shared" si="58"/>
        <v>20260906.217070602</v>
      </c>
      <c r="Q104">
        <f t="shared" si="59"/>
        <v>1802308.3095363546</v>
      </c>
      <c r="R104">
        <f t="shared" si="60"/>
        <v>755635.32139093778</v>
      </c>
    </row>
    <row r="105" spans="1:18">
      <c r="A105" s="1">
        <v>71</v>
      </c>
      <c r="B105" s="17">
        <f t="shared" si="45"/>
        <v>8.875</v>
      </c>
      <c r="C105" s="1">
        <f t="shared" si="46"/>
        <v>0</v>
      </c>
      <c r="D105" s="1">
        <f t="shared" si="47"/>
        <v>0</v>
      </c>
      <c r="E105" s="1">
        <f t="shared" si="48"/>
        <v>3671.269875</v>
      </c>
      <c r="F105" s="1">
        <f t="shared" si="49"/>
        <v>1569.6</v>
      </c>
      <c r="G105" s="1">
        <f t="shared" si="50"/>
        <v>55415.532726562509</v>
      </c>
      <c r="H105" s="1">
        <f t="shared" si="51"/>
        <v>13930.199999999999</v>
      </c>
      <c r="I105" s="1">
        <f t="shared" si="52"/>
        <v>0</v>
      </c>
      <c r="J105" s="1">
        <f t="shared" si="53"/>
        <v>0</v>
      </c>
      <c r="K105" s="1">
        <f t="shared" si="54"/>
        <v>81751049.333179668</v>
      </c>
      <c r="L105" s="1">
        <f t="shared" si="55"/>
        <v>20550347.734457321</v>
      </c>
      <c r="M105" s="1">
        <f t="shared" si="56"/>
        <v>1767419.2099315068</v>
      </c>
      <c r="N105" s="1">
        <f t="shared" si="57"/>
        <v>755635.32139093778</v>
      </c>
      <c r="O105" s="1">
        <f t="shared" si="58"/>
        <v>81751049.333179668</v>
      </c>
      <c r="P105" s="1">
        <f t="shared" si="58"/>
        <v>20550347.734457321</v>
      </c>
      <c r="Q105">
        <f t="shared" si="59"/>
        <v>1767419.2099315068</v>
      </c>
      <c r="R105">
        <f t="shared" si="60"/>
        <v>755635.32139093778</v>
      </c>
    </row>
    <row r="106" spans="1:18">
      <c r="A106" s="1">
        <v>72</v>
      </c>
      <c r="B106" s="17">
        <f t="shared" si="45"/>
        <v>9</v>
      </c>
      <c r="C106" s="1">
        <f t="shared" si="46"/>
        <v>0</v>
      </c>
      <c r="D106" s="1">
        <f t="shared" si="47"/>
        <v>0</v>
      </c>
      <c r="E106" s="1">
        <f t="shared" si="48"/>
        <v>3598.7985000000008</v>
      </c>
      <c r="F106" s="1">
        <f t="shared" si="49"/>
        <v>1569.6</v>
      </c>
      <c r="G106" s="1">
        <f t="shared" si="50"/>
        <v>55869.912000000011</v>
      </c>
      <c r="H106" s="1">
        <f t="shared" si="51"/>
        <v>14126.4</v>
      </c>
      <c r="I106" s="1">
        <f t="shared" si="52"/>
        <v>0</v>
      </c>
      <c r="J106" s="1">
        <f t="shared" si="53"/>
        <v>0</v>
      </c>
      <c r="K106" s="1">
        <f t="shared" si="54"/>
        <v>82421366.49104321</v>
      </c>
      <c r="L106" s="1">
        <f t="shared" si="55"/>
        <v>20839789.251844049</v>
      </c>
      <c r="M106" s="1">
        <f t="shared" si="56"/>
        <v>1732530.1103266601</v>
      </c>
      <c r="N106" s="1">
        <f t="shared" si="57"/>
        <v>755635.32139093778</v>
      </c>
      <c r="O106" s="1">
        <f t="shared" si="58"/>
        <v>82421366.49104321</v>
      </c>
      <c r="P106" s="1">
        <f t="shared" si="58"/>
        <v>20839789.251844049</v>
      </c>
      <c r="Q106">
        <f t="shared" si="59"/>
        <v>1732530.1103266601</v>
      </c>
      <c r="R106">
        <f t="shared" si="60"/>
        <v>755635.32139093778</v>
      </c>
    </row>
    <row r="107" spans="1:18">
      <c r="A107" s="1">
        <v>73</v>
      </c>
      <c r="B107" s="17">
        <f t="shared" si="45"/>
        <v>9.125</v>
      </c>
      <c r="C107" s="1">
        <f t="shared" si="46"/>
        <v>0</v>
      </c>
      <c r="D107" s="1">
        <f t="shared" si="47"/>
        <v>0</v>
      </c>
      <c r="E107" s="1">
        <f t="shared" si="48"/>
        <v>3526.3271250000007</v>
      </c>
      <c r="F107" s="1">
        <f t="shared" si="49"/>
        <v>1569.6</v>
      </c>
      <c r="G107" s="1">
        <f t="shared" si="50"/>
        <v>56315.232351562503</v>
      </c>
      <c r="H107" s="1">
        <f t="shared" si="51"/>
        <v>14322.599999999999</v>
      </c>
      <c r="I107" s="1">
        <f t="shared" si="52"/>
        <v>0</v>
      </c>
      <c r="J107" s="1">
        <f t="shared" si="53"/>
        <v>0</v>
      </c>
      <c r="K107" s="1">
        <f t="shared" si="54"/>
        <v>83078319.59134616</v>
      </c>
      <c r="L107" s="1">
        <f t="shared" si="55"/>
        <v>21129230.769230768</v>
      </c>
      <c r="M107" s="1">
        <f t="shared" si="56"/>
        <v>1697641.0107218125</v>
      </c>
      <c r="N107" s="1">
        <f t="shared" si="57"/>
        <v>755635.32139093778</v>
      </c>
      <c r="O107" s="1">
        <f t="shared" si="58"/>
        <v>83078319.59134616</v>
      </c>
      <c r="P107" s="1">
        <f t="shared" si="58"/>
        <v>21129230.769230768</v>
      </c>
      <c r="Q107">
        <f t="shared" si="59"/>
        <v>1697641.0107218125</v>
      </c>
      <c r="R107">
        <f t="shared" si="60"/>
        <v>755635.32139093778</v>
      </c>
    </row>
    <row r="108" spans="1:18">
      <c r="A108" s="1">
        <v>74</v>
      </c>
      <c r="B108" s="17">
        <f t="shared" si="45"/>
        <v>9.25</v>
      </c>
      <c r="C108" s="1">
        <f t="shared" si="46"/>
        <v>0</v>
      </c>
      <c r="D108" s="1">
        <f t="shared" si="47"/>
        <v>0</v>
      </c>
      <c r="E108" s="1">
        <f t="shared" si="48"/>
        <v>3453.8557499999997</v>
      </c>
      <c r="F108" s="1">
        <f t="shared" si="49"/>
        <v>1569.6</v>
      </c>
      <c r="G108" s="1">
        <f t="shared" si="50"/>
        <v>56751.493781250007</v>
      </c>
      <c r="H108" s="1">
        <f t="shared" si="51"/>
        <v>14518.8</v>
      </c>
      <c r="I108" s="1">
        <f t="shared" si="52"/>
        <v>0</v>
      </c>
      <c r="J108" s="1">
        <f t="shared" si="53"/>
        <v>0</v>
      </c>
      <c r="K108" s="1">
        <f t="shared" si="54"/>
        <v>83721908.634088531</v>
      </c>
      <c r="L108" s="1">
        <f t="shared" si="55"/>
        <v>21418672.286617491</v>
      </c>
      <c r="M108" s="1">
        <f t="shared" si="56"/>
        <v>1662751.9111169651</v>
      </c>
      <c r="N108" s="1">
        <f t="shared" si="57"/>
        <v>755635.32139093778</v>
      </c>
      <c r="O108" s="1">
        <f t="shared" si="58"/>
        <v>83721908.634088531</v>
      </c>
      <c r="P108" s="1">
        <f t="shared" si="58"/>
        <v>21418672.286617491</v>
      </c>
      <c r="Q108">
        <f t="shared" si="59"/>
        <v>1662751.9111169651</v>
      </c>
      <c r="R108">
        <f t="shared" si="60"/>
        <v>755635.32139093778</v>
      </c>
    </row>
    <row r="109" spans="1:18">
      <c r="A109" s="1">
        <v>75</v>
      </c>
      <c r="B109" s="17">
        <f t="shared" si="45"/>
        <v>9.375</v>
      </c>
      <c r="C109" s="1">
        <f t="shared" si="46"/>
        <v>0</v>
      </c>
      <c r="D109" s="1">
        <f t="shared" si="47"/>
        <v>0</v>
      </c>
      <c r="E109" s="1">
        <f t="shared" si="48"/>
        <v>3381.3843750000005</v>
      </c>
      <c r="F109" s="1">
        <f t="shared" si="49"/>
        <v>1569.6</v>
      </c>
      <c r="G109" s="1">
        <f t="shared" si="50"/>
        <v>57178.696289062515</v>
      </c>
      <c r="H109" s="1">
        <f t="shared" si="51"/>
        <v>14715</v>
      </c>
      <c r="I109" s="1">
        <f t="shared" si="52"/>
        <v>0</v>
      </c>
      <c r="J109" s="1">
        <f t="shared" si="53"/>
        <v>0</v>
      </c>
      <c r="K109" s="1">
        <f t="shared" si="54"/>
        <v>84352133.61927031</v>
      </c>
      <c r="L109" s="1">
        <f t="shared" si="55"/>
        <v>21708113.804004215</v>
      </c>
      <c r="M109" s="1">
        <f t="shared" si="56"/>
        <v>1627862.8115121182</v>
      </c>
      <c r="N109" s="1">
        <f t="shared" si="57"/>
        <v>755635.32139093778</v>
      </c>
      <c r="O109" s="1">
        <f t="shared" si="58"/>
        <v>84352133.61927031</v>
      </c>
      <c r="P109" s="1">
        <f t="shared" si="58"/>
        <v>21708113.804004215</v>
      </c>
      <c r="Q109">
        <f t="shared" si="59"/>
        <v>1627862.8115121182</v>
      </c>
      <c r="R109">
        <f t="shared" si="60"/>
        <v>755635.32139093778</v>
      </c>
    </row>
    <row r="110" spans="1:18">
      <c r="A110" s="1">
        <v>76</v>
      </c>
      <c r="B110" s="17">
        <f t="shared" si="45"/>
        <v>9.5</v>
      </c>
      <c r="C110" s="1">
        <f t="shared" si="46"/>
        <v>0</v>
      </c>
      <c r="D110" s="1">
        <f t="shared" si="47"/>
        <v>0</v>
      </c>
      <c r="E110" s="1">
        <f t="shared" si="48"/>
        <v>3308.9130000000005</v>
      </c>
      <c r="F110" s="1">
        <f t="shared" si="49"/>
        <v>1569.6</v>
      </c>
      <c r="G110" s="1">
        <f t="shared" si="50"/>
        <v>57596.839875000005</v>
      </c>
      <c r="H110" s="1">
        <f t="shared" si="51"/>
        <v>14911.199999999999</v>
      </c>
      <c r="I110" s="1">
        <f t="shared" si="52"/>
        <v>0</v>
      </c>
      <c r="J110" s="1">
        <f t="shared" si="53"/>
        <v>0</v>
      </c>
      <c r="K110" s="1">
        <f t="shared" si="54"/>
        <v>84968994.546891481</v>
      </c>
      <c r="L110" s="1">
        <f t="shared" si="55"/>
        <v>21997555.321390938</v>
      </c>
      <c r="M110" s="1">
        <f t="shared" si="56"/>
        <v>1592973.7119072711</v>
      </c>
      <c r="N110" s="1">
        <f t="shared" si="57"/>
        <v>755635.32139093778</v>
      </c>
      <c r="O110" s="1">
        <f t="shared" si="58"/>
        <v>84968994.546891481</v>
      </c>
      <c r="P110" s="1">
        <f t="shared" si="58"/>
        <v>21997555.321390938</v>
      </c>
      <c r="Q110">
        <f t="shared" si="59"/>
        <v>1592973.7119072711</v>
      </c>
      <c r="R110">
        <f t="shared" si="60"/>
        <v>755635.32139093778</v>
      </c>
    </row>
    <row r="111" spans="1:18">
      <c r="A111" s="1">
        <v>77</v>
      </c>
      <c r="B111" s="17">
        <f t="shared" si="45"/>
        <v>9.625</v>
      </c>
      <c r="C111" s="1">
        <f t="shared" si="46"/>
        <v>0</v>
      </c>
      <c r="D111" s="1">
        <f t="shared" si="47"/>
        <v>0</v>
      </c>
      <c r="E111" s="1">
        <f t="shared" si="48"/>
        <v>3236.4416250000013</v>
      </c>
      <c r="F111" s="1">
        <f t="shared" si="49"/>
        <v>1569.6</v>
      </c>
      <c r="G111" s="1">
        <f t="shared" si="50"/>
        <v>58005.924539062507</v>
      </c>
      <c r="H111" s="1">
        <f t="shared" si="51"/>
        <v>15107.4</v>
      </c>
      <c r="I111" s="1">
        <f t="shared" si="52"/>
        <v>0</v>
      </c>
      <c r="J111" s="1">
        <f t="shared" si="53"/>
        <v>0</v>
      </c>
      <c r="K111" s="1">
        <f t="shared" si="54"/>
        <v>85572491.416952059</v>
      </c>
      <c r="L111" s="1">
        <f t="shared" si="55"/>
        <v>22286996.838777661</v>
      </c>
      <c r="M111" s="1">
        <f t="shared" si="56"/>
        <v>1558084.6123024242</v>
      </c>
      <c r="N111" s="1">
        <f t="shared" si="57"/>
        <v>755635.32139093778</v>
      </c>
      <c r="O111" s="1">
        <f t="shared" si="58"/>
        <v>85572491.416952059</v>
      </c>
      <c r="P111" s="1">
        <f t="shared" si="58"/>
        <v>22286996.838777661</v>
      </c>
      <c r="Q111">
        <f t="shared" si="59"/>
        <v>1558084.6123024242</v>
      </c>
      <c r="R111">
        <f t="shared" si="60"/>
        <v>755635.32139093778</v>
      </c>
    </row>
    <row r="112" spans="1:18">
      <c r="A112" s="1">
        <v>78</v>
      </c>
      <c r="B112" s="17">
        <f t="shared" si="45"/>
        <v>9.75</v>
      </c>
      <c r="C112" s="1">
        <f t="shared" si="46"/>
        <v>0</v>
      </c>
      <c r="D112" s="1">
        <f t="shared" si="47"/>
        <v>0</v>
      </c>
      <c r="E112" s="1">
        <f t="shared" si="48"/>
        <v>3163.9702500000003</v>
      </c>
      <c r="F112" s="1">
        <f t="shared" si="49"/>
        <v>1569.6</v>
      </c>
      <c r="G112" s="1">
        <f t="shared" si="50"/>
        <v>58405.950281250014</v>
      </c>
      <c r="H112" s="1">
        <f t="shared" si="51"/>
        <v>15303.599999999999</v>
      </c>
      <c r="I112" s="1">
        <f t="shared" si="52"/>
        <v>0</v>
      </c>
      <c r="J112" s="1">
        <f t="shared" si="53"/>
        <v>0</v>
      </c>
      <c r="K112" s="1">
        <f t="shared" si="54"/>
        <v>86162624.229452074</v>
      </c>
      <c r="L112" s="1">
        <f t="shared" si="55"/>
        <v>22576438.356164381</v>
      </c>
      <c r="M112" s="1">
        <f t="shared" si="56"/>
        <v>1523195.5126975768</v>
      </c>
      <c r="N112" s="1">
        <f t="shared" si="57"/>
        <v>755635.32139093778</v>
      </c>
      <c r="O112" s="1">
        <f t="shared" si="58"/>
        <v>86162624.229452074</v>
      </c>
      <c r="P112" s="1">
        <f t="shared" si="58"/>
        <v>22576438.356164381</v>
      </c>
      <c r="Q112">
        <f t="shared" si="59"/>
        <v>1523195.5126975768</v>
      </c>
      <c r="R112">
        <f t="shared" si="60"/>
        <v>755635.32139093778</v>
      </c>
    </row>
    <row r="113" spans="1:18">
      <c r="A113" s="1">
        <v>79</v>
      </c>
      <c r="B113" s="17">
        <f t="shared" si="45"/>
        <v>9.875</v>
      </c>
      <c r="C113" s="1">
        <f t="shared" si="46"/>
        <v>0</v>
      </c>
      <c r="D113" s="1">
        <f t="shared" si="47"/>
        <v>0</v>
      </c>
      <c r="E113" s="1">
        <f t="shared" si="48"/>
        <v>3091.4988750000002</v>
      </c>
      <c r="F113" s="1">
        <f t="shared" si="49"/>
        <v>1569.6</v>
      </c>
      <c r="G113" s="1">
        <f t="shared" si="50"/>
        <v>58796.917101562503</v>
      </c>
      <c r="H113" s="1">
        <f t="shared" si="51"/>
        <v>15499.8</v>
      </c>
      <c r="I113" s="1">
        <f t="shared" si="52"/>
        <v>0</v>
      </c>
      <c r="J113" s="1">
        <f t="shared" si="53"/>
        <v>0</v>
      </c>
      <c r="K113" s="1">
        <f t="shared" si="54"/>
        <v>86739392.984391481</v>
      </c>
      <c r="L113" s="1">
        <f t="shared" si="55"/>
        <v>22865879.873551108</v>
      </c>
      <c r="M113" s="1">
        <f t="shared" si="56"/>
        <v>1488306.4130927294</v>
      </c>
      <c r="N113" s="1">
        <f t="shared" si="57"/>
        <v>755635.32139093778</v>
      </c>
      <c r="O113" s="1">
        <f t="shared" si="58"/>
        <v>86739392.984391481</v>
      </c>
      <c r="P113" s="1">
        <f t="shared" si="58"/>
        <v>22865879.873551108</v>
      </c>
      <c r="Q113">
        <f t="shared" si="59"/>
        <v>1488306.4130927294</v>
      </c>
      <c r="R113">
        <f t="shared" si="60"/>
        <v>755635.32139093778</v>
      </c>
    </row>
    <row r="114" spans="1:18">
      <c r="A114" s="1">
        <v>80</v>
      </c>
      <c r="B114" s="17">
        <f t="shared" si="45"/>
        <v>10</v>
      </c>
      <c r="C114" s="1">
        <f t="shared" si="46"/>
        <v>0</v>
      </c>
      <c r="D114" s="1">
        <f t="shared" si="47"/>
        <v>0</v>
      </c>
      <c r="E114" s="1">
        <f t="shared" si="48"/>
        <v>3019.0275000000011</v>
      </c>
      <c r="F114" s="1">
        <f t="shared" si="49"/>
        <v>1569.6</v>
      </c>
      <c r="G114" s="1">
        <f t="shared" si="50"/>
        <v>59178.825000000012</v>
      </c>
      <c r="H114" s="1">
        <f t="shared" si="51"/>
        <v>15696</v>
      </c>
      <c r="I114" s="1">
        <f t="shared" si="52"/>
        <v>0</v>
      </c>
      <c r="J114" s="1">
        <f t="shared" si="53"/>
        <v>0</v>
      </c>
      <c r="K114" s="1">
        <f t="shared" si="54"/>
        <v>87302797.681770295</v>
      </c>
      <c r="L114" s="1">
        <f t="shared" si="55"/>
        <v>23155321.390937828</v>
      </c>
      <c r="M114" s="1">
        <f t="shared" si="56"/>
        <v>1453417.3134878825</v>
      </c>
      <c r="N114" s="1">
        <f t="shared" si="57"/>
        <v>755635.32139093778</v>
      </c>
      <c r="O114" s="1">
        <f t="shared" si="58"/>
        <v>87302797.681770295</v>
      </c>
      <c r="P114" s="1">
        <f t="shared" si="58"/>
        <v>23155321.390937828</v>
      </c>
      <c r="Q114">
        <f t="shared" si="59"/>
        <v>1453417.3134878825</v>
      </c>
      <c r="R114">
        <f t="shared" si="60"/>
        <v>755635.32139093778</v>
      </c>
    </row>
    <row r="115" spans="1:18">
      <c r="A115" s="1">
        <v>81</v>
      </c>
      <c r="B115" s="17">
        <f t="shared" si="45"/>
        <v>10.125</v>
      </c>
      <c r="C115" s="1">
        <f t="shared" si="46"/>
        <v>0</v>
      </c>
      <c r="D115" s="1">
        <f t="shared" si="47"/>
        <v>0</v>
      </c>
      <c r="E115" s="1">
        <f t="shared" si="48"/>
        <v>2946.5561250000001</v>
      </c>
      <c r="F115" s="1">
        <f t="shared" si="49"/>
        <v>1569.6</v>
      </c>
      <c r="G115" s="1">
        <f t="shared" si="50"/>
        <v>59551.673976562495</v>
      </c>
      <c r="H115" s="1">
        <f t="shared" si="51"/>
        <v>15892.199999999999</v>
      </c>
      <c r="I115" s="1">
        <f t="shared" si="52"/>
        <v>0</v>
      </c>
      <c r="J115" s="1">
        <f t="shared" si="53"/>
        <v>0</v>
      </c>
      <c r="K115" s="1">
        <f t="shared" si="54"/>
        <v>87852838.321588516</v>
      </c>
      <c r="L115" s="1">
        <f t="shared" si="55"/>
        <v>23444762.908324551</v>
      </c>
      <c r="M115" s="1">
        <f t="shared" si="56"/>
        <v>1418528.2138830347</v>
      </c>
      <c r="N115" s="1">
        <f t="shared" si="57"/>
        <v>755635.32139093778</v>
      </c>
      <c r="O115" s="1">
        <f t="shared" si="58"/>
        <v>87852838.321588516</v>
      </c>
      <c r="P115" s="1">
        <f t="shared" si="58"/>
        <v>23444762.908324551</v>
      </c>
      <c r="Q115">
        <f t="shared" si="59"/>
        <v>1418528.2138830347</v>
      </c>
      <c r="R115">
        <f t="shared" si="60"/>
        <v>755635.32139093778</v>
      </c>
    </row>
    <row r="116" spans="1:18">
      <c r="A116" s="1">
        <v>82</v>
      </c>
      <c r="B116" s="17">
        <f t="shared" si="45"/>
        <v>10.25</v>
      </c>
      <c r="C116" s="1">
        <f t="shared" si="46"/>
        <v>0</v>
      </c>
      <c r="D116" s="1">
        <f t="shared" si="47"/>
        <v>0</v>
      </c>
      <c r="E116" s="1">
        <f t="shared" si="48"/>
        <v>2874.0847500000009</v>
      </c>
      <c r="F116" s="1">
        <f t="shared" si="49"/>
        <v>1569.6</v>
      </c>
      <c r="G116" s="1">
        <f t="shared" si="50"/>
        <v>59915.464031250005</v>
      </c>
      <c r="H116" s="1">
        <f t="shared" si="51"/>
        <v>16088.4</v>
      </c>
      <c r="I116" s="1">
        <f t="shared" si="52"/>
        <v>0</v>
      </c>
      <c r="J116" s="1">
        <f t="shared" si="53"/>
        <v>0</v>
      </c>
      <c r="K116" s="1">
        <f t="shared" si="54"/>
        <v>88389514.90384616</v>
      </c>
      <c r="L116" s="1">
        <f t="shared" si="55"/>
        <v>23734204.425711278</v>
      </c>
      <c r="M116" s="1">
        <f t="shared" si="56"/>
        <v>1383639.114278188</v>
      </c>
      <c r="N116" s="1">
        <f t="shared" si="57"/>
        <v>755635.32139093778</v>
      </c>
      <c r="O116" s="1">
        <f t="shared" si="58"/>
        <v>88389514.90384616</v>
      </c>
      <c r="P116" s="1">
        <f t="shared" si="58"/>
        <v>23734204.425711278</v>
      </c>
      <c r="Q116">
        <f t="shared" si="59"/>
        <v>1383639.114278188</v>
      </c>
      <c r="R116">
        <f t="shared" si="60"/>
        <v>755635.32139093778</v>
      </c>
    </row>
    <row r="117" spans="1:18">
      <c r="A117" s="1">
        <v>83</v>
      </c>
      <c r="B117" s="17">
        <f t="shared" si="45"/>
        <v>10.375</v>
      </c>
      <c r="C117" s="1">
        <f t="shared" si="46"/>
        <v>0</v>
      </c>
      <c r="D117" s="1">
        <f t="shared" si="47"/>
        <v>0</v>
      </c>
      <c r="E117" s="1">
        <f t="shared" si="48"/>
        <v>2801.6133750000008</v>
      </c>
      <c r="F117" s="1">
        <f t="shared" si="49"/>
        <v>1569.6</v>
      </c>
      <c r="G117" s="1">
        <f t="shared" si="50"/>
        <v>60270.195164062512</v>
      </c>
      <c r="H117" s="1">
        <f t="shared" si="51"/>
        <v>16284.599999999999</v>
      </c>
      <c r="I117" s="1">
        <f t="shared" si="52"/>
        <v>0</v>
      </c>
      <c r="J117" s="1">
        <f t="shared" si="53"/>
        <v>0</v>
      </c>
      <c r="K117" s="1">
        <f t="shared" si="54"/>
        <v>88912827.428543225</v>
      </c>
      <c r="L117" s="1">
        <f t="shared" si="55"/>
        <v>24023645.943097997</v>
      </c>
      <c r="M117" s="1">
        <f t="shared" si="56"/>
        <v>1348750.0146733408</v>
      </c>
      <c r="N117" s="1">
        <f t="shared" si="57"/>
        <v>755635.32139093778</v>
      </c>
      <c r="O117" s="1">
        <f t="shared" si="58"/>
        <v>88912827.428543225</v>
      </c>
      <c r="P117" s="1">
        <f t="shared" si="58"/>
        <v>24023645.943097997</v>
      </c>
      <c r="Q117">
        <f t="shared" si="59"/>
        <v>1348750.0146733408</v>
      </c>
      <c r="R117">
        <f t="shared" si="60"/>
        <v>755635.32139093778</v>
      </c>
    </row>
    <row r="118" spans="1:18">
      <c r="A118" s="1">
        <v>84</v>
      </c>
      <c r="B118" s="17">
        <f t="shared" si="45"/>
        <v>10.5</v>
      </c>
      <c r="C118" s="1">
        <f t="shared" si="46"/>
        <v>0</v>
      </c>
      <c r="D118" s="1">
        <f t="shared" si="47"/>
        <v>0</v>
      </c>
      <c r="E118" s="1">
        <f t="shared" si="48"/>
        <v>2729.1419999999998</v>
      </c>
      <c r="F118" s="1">
        <f t="shared" si="49"/>
        <v>1569.6</v>
      </c>
      <c r="G118" s="1">
        <f t="shared" si="50"/>
        <v>60615.867375000002</v>
      </c>
      <c r="H118" s="1">
        <f t="shared" si="51"/>
        <v>16480.8</v>
      </c>
      <c r="I118" s="1">
        <f t="shared" si="52"/>
        <v>0</v>
      </c>
      <c r="J118" s="1">
        <f t="shared" si="53"/>
        <v>0</v>
      </c>
      <c r="K118" s="1">
        <f t="shared" si="54"/>
        <v>89422775.895679668</v>
      </c>
      <c r="L118" s="1">
        <f t="shared" si="55"/>
        <v>24313087.460484717</v>
      </c>
      <c r="M118" s="1">
        <f t="shared" si="56"/>
        <v>1313860.915068493</v>
      </c>
      <c r="N118" s="1">
        <f t="shared" si="57"/>
        <v>755635.32139093778</v>
      </c>
      <c r="O118" s="1">
        <f t="shared" si="58"/>
        <v>89422775.895679668</v>
      </c>
      <c r="P118" s="1">
        <f t="shared" si="58"/>
        <v>24313087.460484717</v>
      </c>
      <c r="Q118">
        <f t="shared" si="59"/>
        <v>1313860.915068493</v>
      </c>
      <c r="R118">
        <f t="shared" si="60"/>
        <v>755635.32139093778</v>
      </c>
    </row>
    <row r="119" spans="1:18">
      <c r="A119" s="1">
        <v>85</v>
      </c>
      <c r="B119" s="17">
        <f t="shared" si="45"/>
        <v>10.625</v>
      </c>
      <c r="C119" s="1">
        <f t="shared" si="46"/>
        <v>0</v>
      </c>
      <c r="D119" s="1">
        <f t="shared" si="47"/>
        <v>0</v>
      </c>
      <c r="E119" s="1">
        <f t="shared" si="48"/>
        <v>2656.6706250000007</v>
      </c>
      <c r="F119" s="1">
        <f t="shared" si="49"/>
        <v>1569.6</v>
      </c>
      <c r="G119" s="1">
        <f t="shared" si="50"/>
        <v>60952.480664062517</v>
      </c>
      <c r="H119" s="1">
        <f t="shared" si="51"/>
        <v>16677</v>
      </c>
      <c r="I119" s="1">
        <f t="shared" si="52"/>
        <v>0</v>
      </c>
      <c r="J119" s="1">
        <f t="shared" si="53"/>
        <v>0</v>
      </c>
      <c r="K119" s="1">
        <f t="shared" si="54"/>
        <v>89919360.305255562</v>
      </c>
      <c r="L119" s="1">
        <f t="shared" si="55"/>
        <v>24602528.977871448</v>
      </c>
      <c r="M119" s="1">
        <f t="shared" si="56"/>
        <v>1278971.8154636463</v>
      </c>
      <c r="N119" s="1">
        <f t="shared" si="57"/>
        <v>755635.32139093778</v>
      </c>
      <c r="O119" s="1">
        <f t="shared" si="58"/>
        <v>89919360.305255562</v>
      </c>
      <c r="P119" s="1">
        <f t="shared" si="58"/>
        <v>24602528.977871448</v>
      </c>
      <c r="Q119">
        <f t="shared" si="59"/>
        <v>1278971.8154636463</v>
      </c>
      <c r="R119">
        <f t="shared" si="60"/>
        <v>755635.32139093778</v>
      </c>
    </row>
    <row r="120" spans="1:18">
      <c r="A120" s="1">
        <v>86</v>
      </c>
      <c r="B120" s="17">
        <f t="shared" si="45"/>
        <v>10.75</v>
      </c>
      <c r="C120" s="1">
        <f t="shared" si="46"/>
        <v>0</v>
      </c>
      <c r="D120" s="1">
        <f t="shared" si="47"/>
        <v>0</v>
      </c>
      <c r="E120" s="1">
        <f t="shared" si="48"/>
        <v>2584.1992500000006</v>
      </c>
      <c r="F120" s="1">
        <f t="shared" si="49"/>
        <v>1569.6</v>
      </c>
      <c r="G120" s="1">
        <f t="shared" si="50"/>
        <v>61280.035031250001</v>
      </c>
      <c r="H120" s="1">
        <f t="shared" si="51"/>
        <v>16873.2</v>
      </c>
      <c r="I120" s="1">
        <f t="shared" si="52"/>
        <v>0</v>
      </c>
      <c r="J120" s="1">
        <f t="shared" si="53"/>
        <v>0</v>
      </c>
      <c r="K120" s="1">
        <f t="shared" si="54"/>
        <v>90402580.657270819</v>
      </c>
      <c r="L120" s="1">
        <f t="shared" si="55"/>
        <v>24891970.495258167</v>
      </c>
      <c r="M120" s="1">
        <f t="shared" si="56"/>
        <v>1244082.7158587989</v>
      </c>
      <c r="N120" s="1">
        <f t="shared" si="57"/>
        <v>755635.32139093778</v>
      </c>
      <c r="O120" s="1">
        <f t="shared" si="58"/>
        <v>90402580.657270819</v>
      </c>
      <c r="P120" s="1">
        <f t="shared" si="58"/>
        <v>24891970.495258167</v>
      </c>
      <c r="Q120">
        <f t="shared" si="59"/>
        <v>1244082.7158587989</v>
      </c>
      <c r="R120">
        <f t="shared" si="60"/>
        <v>755635.32139093778</v>
      </c>
    </row>
    <row r="121" spans="1:18">
      <c r="A121" s="1">
        <v>87</v>
      </c>
      <c r="B121" s="17">
        <f t="shared" si="45"/>
        <v>10.875</v>
      </c>
      <c r="C121" s="1">
        <f t="shared" si="46"/>
        <v>0</v>
      </c>
      <c r="D121" s="1">
        <f t="shared" si="47"/>
        <v>0</v>
      </c>
      <c r="E121" s="1">
        <f t="shared" si="48"/>
        <v>2511.7278750000014</v>
      </c>
      <c r="F121" s="1">
        <f t="shared" si="49"/>
        <v>1569.6</v>
      </c>
      <c r="G121" s="1">
        <f t="shared" si="50"/>
        <v>61598.530476562511</v>
      </c>
      <c r="H121" s="1">
        <f t="shared" si="51"/>
        <v>17069.399999999998</v>
      </c>
      <c r="I121" s="1">
        <f t="shared" si="52"/>
        <v>0</v>
      </c>
      <c r="J121" s="1">
        <f t="shared" si="53"/>
        <v>0</v>
      </c>
      <c r="K121" s="1">
        <f t="shared" si="54"/>
        <v>90872436.951725513</v>
      </c>
      <c r="L121" s="1">
        <f t="shared" si="55"/>
        <v>25181412.012644887</v>
      </c>
      <c r="M121" s="1">
        <f t="shared" si="56"/>
        <v>1209193.616253952</v>
      </c>
      <c r="N121" s="1">
        <f t="shared" si="57"/>
        <v>755635.32139093778</v>
      </c>
      <c r="O121" s="1">
        <f t="shared" si="58"/>
        <v>90872436.951725513</v>
      </c>
      <c r="P121" s="1">
        <f t="shared" si="58"/>
        <v>25181412.012644887</v>
      </c>
      <c r="Q121">
        <f t="shared" si="59"/>
        <v>1209193.616253952</v>
      </c>
      <c r="R121">
        <f t="shared" si="60"/>
        <v>755635.32139093778</v>
      </c>
    </row>
    <row r="122" spans="1:18">
      <c r="A122" s="1">
        <v>88</v>
      </c>
      <c r="B122" s="17">
        <f t="shared" si="45"/>
        <v>11</v>
      </c>
      <c r="C122" s="1">
        <f t="shared" si="46"/>
        <v>0</v>
      </c>
      <c r="D122" s="1">
        <f t="shared" si="47"/>
        <v>0</v>
      </c>
      <c r="E122" s="1">
        <f t="shared" si="48"/>
        <v>2439.2565000000004</v>
      </c>
      <c r="F122" s="1">
        <f t="shared" si="49"/>
        <v>1569.6</v>
      </c>
      <c r="G122" s="1">
        <f t="shared" si="50"/>
        <v>61907.967000000011</v>
      </c>
      <c r="H122" s="1">
        <f t="shared" si="51"/>
        <v>17265.599999999999</v>
      </c>
      <c r="I122" s="1">
        <f t="shared" si="52"/>
        <v>0</v>
      </c>
      <c r="J122" s="1">
        <f t="shared" si="53"/>
        <v>0</v>
      </c>
      <c r="K122" s="1">
        <f t="shared" si="54"/>
        <v>91328929.188619614</v>
      </c>
      <c r="L122" s="1">
        <f t="shared" si="55"/>
        <v>25470853.530031614</v>
      </c>
      <c r="M122" s="1">
        <f t="shared" si="56"/>
        <v>1174304.5166491044</v>
      </c>
      <c r="N122" s="1">
        <f t="shared" si="57"/>
        <v>755635.32139093778</v>
      </c>
      <c r="O122" s="1">
        <f t="shared" si="58"/>
        <v>91328929.188619614</v>
      </c>
      <c r="P122" s="1">
        <f t="shared" si="58"/>
        <v>25470853.530031614</v>
      </c>
      <c r="Q122">
        <f t="shared" si="59"/>
        <v>1174304.5166491044</v>
      </c>
      <c r="R122">
        <f t="shared" si="60"/>
        <v>755635.32139093778</v>
      </c>
    </row>
    <row r="123" spans="1:18">
      <c r="A123" s="1">
        <v>89</v>
      </c>
      <c r="B123" s="17">
        <f t="shared" si="45"/>
        <v>11.125</v>
      </c>
      <c r="C123" s="1">
        <f t="shared" si="46"/>
        <v>0</v>
      </c>
      <c r="D123" s="1">
        <f t="shared" si="47"/>
        <v>0</v>
      </c>
      <c r="E123" s="1">
        <f t="shared" si="48"/>
        <v>2366.7851250000003</v>
      </c>
      <c r="F123" s="1">
        <f t="shared" si="49"/>
        <v>1569.6</v>
      </c>
      <c r="G123" s="1">
        <f t="shared" si="50"/>
        <v>62208.344601562501</v>
      </c>
      <c r="H123" s="1">
        <f t="shared" si="51"/>
        <v>17461.8</v>
      </c>
      <c r="I123" s="1">
        <f t="shared" si="52"/>
        <v>0</v>
      </c>
      <c r="J123" s="1">
        <f t="shared" si="53"/>
        <v>0</v>
      </c>
      <c r="K123" s="1">
        <f t="shared" si="54"/>
        <v>91772057.367953107</v>
      </c>
      <c r="L123" s="1">
        <f t="shared" si="55"/>
        <v>25760295.047418334</v>
      </c>
      <c r="M123" s="1">
        <f t="shared" si="56"/>
        <v>1139415.4170442573</v>
      </c>
      <c r="N123" s="1">
        <f t="shared" si="57"/>
        <v>755635.32139093778</v>
      </c>
      <c r="O123" s="1">
        <f t="shared" si="58"/>
        <v>91772057.367953107</v>
      </c>
      <c r="P123" s="1">
        <f t="shared" si="58"/>
        <v>25760295.047418334</v>
      </c>
      <c r="Q123">
        <f t="shared" si="59"/>
        <v>1139415.4170442573</v>
      </c>
      <c r="R123">
        <f t="shared" si="60"/>
        <v>755635.32139093778</v>
      </c>
    </row>
    <row r="124" spans="1:18">
      <c r="A124" s="1">
        <v>90</v>
      </c>
      <c r="B124" s="17">
        <f t="shared" si="45"/>
        <v>11.25</v>
      </c>
      <c r="C124" s="1">
        <f t="shared" si="46"/>
        <v>0</v>
      </c>
      <c r="D124" s="1">
        <f t="shared" si="47"/>
        <v>0</v>
      </c>
      <c r="E124" s="1">
        <f t="shared" si="48"/>
        <v>2294.3137500000012</v>
      </c>
      <c r="F124" s="1">
        <f t="shared" si="49"/>
        <v>1569.6</v>
      </c>
      <c r="G124" s="1">
        <f t="shared" si="50"/>
        <v>62499.66328125001</v>
      </c>
      <c r="H124" s="1">
        <f t="shared" si="51"/>
        <v>17658</v>
      </c>
      <c r="I124" s="1">
        <f t="shared" si="52"/>
        <v>0</v>
      </c>
      <c r="J124" s="1">
        <f t="shared" si="53"/>
        <v>0</v>
      </c>
      <c r="K124" s="1">
        <f t="shared" si="54"/>
        <v>92201821.489726052</v>
      </c>
      <c r="L124" s="1">
        <f t="shared" si="55"/>
        <v>26049736.564805057</v>
      </c>
      <c r="M124" s="1">
        <f t="shared" si="56"/>
        <v>1104526.3174394106</v>
      </c>
      <c r="N124" s="1">
        <f t="shared" si="57"/>
        <v>755635.32139093778</v>
      </c>
      <c r="O124" s="1">
        <f t="shared" si="58"/>
        <v>92201821.489726052</v>
      </c>
      <c r="P124" s="1">
        <f t="shared" si="58"/>
        <v>26049736.564805057</v>
      </c>
      <c r="Q124">
        <f t="shared" si="59"/>
        <v>1104526.3174394106</v>
      </c>
      <c r="R124">
        <f t="shared" si="60"/>
        <v>755635.32139093778</v>
      </c>
    </row>
    <row r="125" spans="1:18">
      <c r="A125" s="1">
        <v>91</v>
      </c>
      <c r="B125" s="17">
        <f t="shared" si="45"/>
        <v>11.375</v>
      </c>
      <c r="C125" s="1">
        <f t="shared" si="46"/>
        <v>0</v>
      </c>
      <c r="D125" s="1">
        <f t="shared" si="47"/>
        <v>0</v>
      </c>
      <c r="E125" s="1">
        <f t="shared" si="48"/>
        <v>2221.8423750000002</v>
      </c>
      <c r="F125" s="1">
        <f t="shared" si="49"/>
        <v>1569.6</v>
      </c>
      <c r="G125" s="1">
        <f t="shared" si="50"/>
        <v>62781.923039062502</v>
      </c>
      <c r="H125" s="1">
        <f t="shared" si="51"/>
        <v>17854.2</v>
      </c>
      <c r="I125" s="1">
        <f t="shared" si="52"/>
        <v>0</v>
      </c>
      <c r="J125" s="1">
        <f t="shared" si="53"/>
        <v>0</v>
      </c>
      <c r="K125" s="1">
        <f t="shared" si="54"/>
        <v>92618221.553938359</v>
      </c>
      <c r="L125" s="1">
        <f t="shared" si="55"/>
        <v>26339178.082191784</v>
      </c>
      <c r="M125" s="1">
        <f t="shared" si="56"/>
        <v>1069637.2178345628</v>
      </c>
      <c r="N125" s="1">
        <f t="shared" si="57"/>
        <v>755635.32139093778</v>
      </c>
      <c r="O125" s="1">
        <f t="shared" si="58"/>
        <v>92618221.553938359</v>
      </c>
      <c r="P125" s="1">
        <f t="shared" si="58"/>
        <v>26339178.082191784</v>
      </c>
      <c r="Q125">
        <f t="shared" si="59"/>
        <v>1069637.2178345628</v>
      </c>
      <c r="R125">
        <f t="shared" si="60"/>
        <v>755635.32139093778</v>
      </c>
    </row>
    <row r="126" spans="1:18">
      <c r="A126" s="1">
        <v>92</v>
      </c>
      <c r="B126" s="17">
        <f t="shared" si="45"/>
        <v>11.5</v>
      </c>
      <c r="C126" s="1">
        <f t="shared" si="46"/>
        <v>0</v>
      </c>
      <c r="D126" s="1">
        <f t="shared" si="47"/>
        <v>0</v>
      </c>
      <c r="E126" s="1">
        <f t="shared" si="48"/>
        <v>2149.371000000001</v>
      </c>
      <c r="F126" s="1">
        <f t="shared" si="49"/>
        <v>1569.6</v>
      </c>
      <c r="G126" s="1">
        <f t="shared" si="50"/>
        <v>63055.123875000005</v>
      </c>
      <c r="H126" s="1">
        <f t="shared" si="51"/>
        <v>18050.399999999998</v>
      </c>
      <c r="I126" s="1">
        <f t="shared" si="52"/>
        <v>0</v>
      </c>
      <c r="J126" s="1">
        <f t="shared" si="53"/>
        <v>0</v>
      </c>
      <c r="K126" s="1">
        <f t="shared" si="54"/>
        <v>93021257.560590088</v>
      </c>
      <c r="L126" s="1">
        <f t="shared" si="55"/>
        <v>26628619.599578504</v>
      </c>
      <c r="M126" s="1">
        <f t="shared" si="56"/>
        <v>1034748.1182297159</v>
      </c>
      <c r="N126" s="1">
        <f t="shared" si="57"/>
        <v>755635.32139093778</v>
      </c>
      <c r="O126" s="1">
        <f t="shared" si="58"/>
        <v>93021257.560590088</v>
      </c>
      <c r="P126" s="1">
        <f t="shared" si="58"/>
        <v>26628619.599578504</v>
      </c>
      <c r="Q126">
        <f t="shared" si="59"/>
        <v>1034748.1182297159</v>
      </c>
      <c r="R126">
        <f t="shared" si="60"/>
        <v>755635.32139093778</v>
      </c>
    </row>
    <row r="127" spans="1:18">
      <c r="A127" s="1">
        <v>93</v>
      </c>
      <c r="B127" s="17">
        <f t="shared" si="45"/>
        <v>11.625</v>
      </c>
      <c r="C127" s="1">
        <f t="shared" si="46"/>
        <v>0</v>
      </c>
      <c r="D127" s="1">
        <f t="shared" si="47"/>
        <v>0</v>
      </c>
      <c r="E127" s="1">
        <f t="shared" si="48"/>
        <v>2076.8996250000009</v>
      </c>
      <c r="F127" s="1">
        <f t="shared" si="49"/>
        <v>1569.6</v>
      </c>
      <c r="G127" s="1">
        <f t="shared" si="50"/>
        <v>63319.265789062512</v>
      </c>
      <c r="H127" s="1">
        <f t="shared" si="51"/>
        <v>18246.599999999999</v>
      </c>
      <c r="I127" s="1">
        <f t="shared" si="52"/>
        <v>0</v>
      </c>
      <c r="J127" s="1">
        <f t="shared" si="53"/>
        <v>0</v>
      </c>
      <c r="K127" s="1">
        <f t="shared" si="54"/>
        <v>93410929.509681255</v>
      </c>
      <c r="L127" s="1">
        <f t="shared" si="55"/>
        <v>26918061.116965223</v>
      </c>
      <c r="M127" s="1">
        <f t="shared" si="56"/>
        <v>999859.01862486859</v>
      </c>
      <c r="N127" s="1">
        <f t="shared" si="57"/>
        <v>755635.32139093778</v>
      </c>
      <c r="O127" s="1">
        <f t="shared" si="58"/>
        <v>93410929.509681255</v>
      </c>
      <c r="P127" s="1">
        <f t="shared" si="58"/>
        <v>26918061.116965223</v>
      </c>
      <c r="Q127">
        <f t="shared" si="59"/>
        <v>999859.01862486859</v>
      </c>
      <c r="R127">
        <f t="shared" si="60"/>
        <v>755635.32139093778</v>
      </c>
    </row>
    <row r="128" spans="1:18">
      <c r="A128" s="1">
        <v>94</v>
      </c>
      <c r="B128" s="17">
        <f t="shared" si="45"/>
        <v>11.75</v>
      </c>
      <c r="C128" s="1">
        <f t="shared" si="46"/>
        <v>0</v>
      </c>
      <c r="D128" s="1">
        <f t="shared" si="47"/>
        <v>0</v>
      </c>
      <c r="E128" s="1">
        <f t="shared" si="48"/>
        <v>2004.4282499999999</v>
      </c>
      <c r="F128" s="1">
        <f t="shared" si="49"/>
        <v>1569.6</v>
      </c>
      <c r="G128" s="1">
        <f t="shared" si="50"/>
        <v>63574.348781250003</v>
      </c>
      <c r="H128" s="1">
        <f t="shared" si="51"/>
        <v>18442.8</v>
      </c>
      <c r="I128" s="1">
        <f t="shared" si="52"/>
        <v>0</v>
      </c>
      <c r="J128" s="1">
        <f t="shared" si="53"/>
        <v>0</v>
      </c>
      <c r="K128" s="1">
        <f t="shared" si="54"/>
        <v>93787237.401211798</v>
      </c>
      <c r="L128" s="1">
        <f t="shared" si="55"/>
        <v>27207502.634351946</v>
      </c>
      <c r="M128" s="1">
        <f t="shared" si="56"/>
        <v>964969.91902002099</v>
      </c>
      <c r="N128" s="1">
        <f t="shared" si="57"/>
        <v>755635.32139093778</v>
      </c>
      <c r="O128" s="1">
        <f t="shared" si="58"/>
        <v>93787237.401211798</v>
      </c>
      <c r="P128" s="1">
        <f t="shared" si="58"/>
        <v>27207502.634351946</v>
      </c>
      <c r="Q128">
        <f t="shared" si="59"/>
        <v>964969.91902002099</v>
      </c>
      <c r="R128">
        <f t="shared" si="60"/>
        <v>755635.32139093778</v>
      </c>
    </row>
    <row r="129" spans="1:18">
      <c r="A129" s="1">
        <v>95</v>
      </c>
      <c r="B129" s="17">
        <f t="shared" si="45"/>
        <v>11.875</v>
      </c>
      <c r="C129" s="1">
        <f t="shared" si="46"/>
        <v>0</v>
      </c>
      <c r="D129" s="1">
        <f t="shared" si="47"/>
        <v>0</v>
      </c>
      <c r="E129" s="1">
        <f t="shared" si="48"/>
        <v>1931.9568750000008</v>
      </c>
      <c r="F129" s="1">
        <f t="shared" si="49"/>
        <v>1569.6</v>
      </c>
      <c r="G129" s="1">
        <f t="shared" si="50"/>
        <v>63820.372851562504</v>
      </c>
      <c r="H129" s="1">
        <f t="shared" si="51"/>
        <v>18639</v>
      </c>
      <c r="I129" s="1">
        <f t="shared" si="52"/>
        <v>0</v>
      </c>
      <c r="J129" s="1">
        <f t="shared" si="53"/>
        <v>0</v>
      </c>
      <c r="K129" s="1">
        <f t="shared" si="54"/>
        <v>94150181.235181779</v>
      </c>
      <c r="L129" s="1">
        <f t="shared" si="55"/>
        <v>27496944.151738673</v>
      </c>
      <c r="M129" s="1">
        <f t="shared" si="56"/>
        <v>930080.81941517431</v>
      </c>
      <c r="N129" s="1">
        <f t="shared" si="57"/>
        <v>755635.32139093778</v>
      </c>
      <c r="O129" s="1">
        <f t="shared" si="58"/>
        <v>94150181.235181779</v>
      </c>
      <c r="P129" s="1">
        <f t="shared" si="58"/>
        <v>27496944.151738673</v>
      </c>
      <c r="Q129">
        <f t="shared" si="59"/>
        <v>930080.81941517431</v>
      </c>
      <c r="R129">
        <f t="shared" si="60"/>
        <v>755635.32139093778</v>
      </c>
    </row>
    <row r="130" spans="1:18">
      <c r="A130" s="1">
        <v>96</v>
      </c>
      <c r="B130" s="17">
        <f t="shared" ref="B130:B193" si="61">length/length_division*A130</f>
        <v>12</v>
      </c>
      <c r="C130" s="1">
        <f t="shared" si="46"/>
        <v>0</v>
      </c>
      <c r="D130" s="1">
        <f t="shared" si="47"/>
        <v>0</v>
      </c>
      <c r="E130" s="1">
        <f t="shared" si="48"/>
        <v>1859.4855000000007</v>
      </c>
      <c r="F130" s="1">
        <f t="shared" si="49"/>
        <v>1569.6</v>
      </c>
      <c r="G130" s="1">
        <f t="shared" si="50"/>
        <v>64057.338000000003</v>
      </c>
      <c r="H130" s="1">
        <f t="shared" si="51"/>
        <v>18835.199999999997</v>
      </c>
      <c r="I130" s="1">
        <f t="shared" si="52"/>
        <v>0</v>
      </c>
      <c r="J130" s="1">
        <f t="shared" si="53"/>
        <v>0</v>
      </c>
      <c r="K130" s="1">
        <f t="shared" si="54"/>
        <v>94499761.011591151</v>
      </c>
      <c r="L130" s="1">
        <f t="shared" si="55"/>
        <v>27786385.669125393</v>
      </c>
      <c r="M130" s="1">
        <f t="shared" si="56"/>
        <v>895191.71981032705</v>
      </c>
      <c r="N130" s="1">
        <f t="shared" si="57"/>
        <v>755635.32139093778</v>
      </c>
      <c r="O130" s="1">
        <f t="shared" si="58"/>
        <v>94499761.011591151</v>
      </c>
      <c r="P130" s="1">
        <f t="shared" si="58"/>
        <v>27786385.669125393</v>
      </c>
      <c r="Q130">
        <f t="shared" si="59"/>
        <v>895191.71981032705</v>
      </c>
      <c r="R130">
        <f t="shared" si="60"/>
        <v>755635.32139093778</v>
      </c>
    </row>
    <row r="131" spans="1:18">
      <c r="A131" s="1">
        <v>97</v>
      </c>
      <c r="B131" s="17">
        <f t="shared" si="61"/>
        <v>12.125</v>
      </c>
      <c r="C131" s="1">
        <f t="shared" si="46"/>
        <v>0</v>
      </c>
      <c r="D131" s="1">
        <f t="shared" si="47"/>
        <v>0</v>
      </c>
      <c r="E131" s="1">
        <f t="shared" si="48"/>
        <v>1787.0141250000006</v>
      </c>
      <c r="F131" s="1">
        <f t="shared" si="49"/>
        <v>1569.6</v>
      </c>
      <c r="G131" s="1">
        <f t="shared" si="50"/>
        <v>64285.244226562507</v>
      </c>
      <c r="H131" s="1">
        <f t="shared" si="51"/>
        <v>19031.399999999998</v>
      </c>
      <c r="I131" s="1">
        <f t="shared" si="52"/>
        <v>0</v>
      </c>
      <c r="J131" s="1">
        <f t="shared" si="53"/>
        <v>0</v>
      </c>
      <c r="K131" s="1">
        <f t="shared" si="54"/>
        <v>94835976.730439946</v>
      </c>
      <c r="L131" s="1">
        <f t="shared" si="55"/>
        <v>28075827.186512113</v>
      </c>
      <c r="M131" s="1">
        <f t="shared" si="56"/>
        <v>860302.62020547967</v>
      </c>
      <c r="N131" s="1">
        <f t="shared" si="57"/>
        <v>755635.32139093778</v>
      </c>
      <c r="O131" s="1">
        <f t="shared" si="58"/>
        <v>94835976.730439946</v>
      </c>
      <c r="P131" s="1">
        <f t="shared" si="58"/>
        <v>28075827.186512113</v>
      </c>
      <c r="Q131">
        <f t="shared" si="59"/>
        <v>860302.62020547967</v>
      </c>
      <c r="R131">
        <f t="shared" si="60"/>
        <v>755635.32139093778</v>
      </c>
    </row>
    <row r="132" spans="1:18">
      <c r="A132" s="1">
        <v>98</v>
      </c>
      <c r="B132" s="17">
        <f t="shared" si="61"/>
        <v>12.25</v>
      </c>
      <c r="C132" s="1">
        <f t="shared" si="46"/>
        <v>0</v>
      </c>
      <c r="D132" s="1">
        <f t="shared" si="47"/>
        <v>0</v>
      </c>
      <c r="E132" s="1">
        <f t="shared" si="48"/>
        <v>1714.5427500000005</v>
      </c>
      <c r="F132" s="1">
        <f t="shared" si="49"/>
        <v>1569.6</v>
      </c>
      <c r="G132" s="1">
        <f t="shared" si="50"/>
        <v>64504.091531250015</v>
      </c>
      <c r="H132" s="1">
        <f t="shared" si="51"/>
        <v>19227.599999999999</v>
      </c>
      <c r="I132" s="1">
        <f t="shared" si="52"/>
        <v>0</v>
      </c>
      <c r="J132" s="1">
        <f t="shared" si="53"/>
        <v>0</v>
      </c>
      <c r="K132" s="1">
        <f t="shared" si="54"/>
        <v>95158828.391728148</v>
      </c>
      <c r="L132" s="1">
        <f t="shared" si="55"/>
        <v>28365268.703898843</v>
      </c>
      <c r="M132" s="1">
        <f t="shared" si="56"/>
        <v>825413.52060063253</v>
      </c>
      <c r="N132" s="1">
        <f t="shared" si="57"/>
        <v>755635.32139093778</v>
      </c>
      <c r="O132" s="1">
        <f t="shared" si="58"/>
        <v>95158828.391728148</v>
      </c>
      <c r="P132" s="1">
        <f t="shared" si="58"/>
        <v>28365268.703898843</v>
      </c>
      <c r="Q132">
        <f t="shared" si="59"/>
        <v>825413.52060063253</v>
      </c>
      <c r="R132">
        <f t="shared" si="60"/>
        <v>755635.32139093778</v>
      </c>
    </row>
    <row r="133" spans="1:18">
      <c r="A133" s="1">
        <v>99</v>
      </c>
      <c r="B133" s="17">
        <f t="shared" si="61"/>
        <v>12.375</v>
      </c>
      <c r="C133" s="1">
        <f t="shared" si="46"/>
        <v>0</v>
      </c>
      <c r="D133" s="1">
        <f t="shared" si="47"/>
        <v>0</v>
      </c>
      <c r="E133" s="1">
        <f t="shared" si="48"/>
        <v>1642.0713750000004</v>
      </c>
      <c r="F133" s="1">
        <f t="shared" si="49"/>
        <v>1569.6</v>
      </c>
      <c r="G133" s="1">
        <f t="shared" si="50"/>
        <v>64713.879914062505</v>
      </c>
      <c r="H133" s="1">
        <f t="shared" si="51"/>
        <v>19423.8</v>
      </c>
      <c r="I133" s="1">
        <f t="shared" si="52"/>
        <v>0</v>
      </c>
      <c r="J133" s="1">
        <f t="shared" si="53"/>
        <v>0</v>
      </c>
      <c r="K133" s="1">
        <f t="shared" si="54"/>
        <v>95468315.995455742</v>
      </c>
      <c r="L133" s="1">
        <f t="shared" si="55"/>
        <v>28654710.221285563</v>
      </c>
      <c r="M133" s="1">
        <f t="shared" si="56"/>
        <v>790524.42099578527</v>
      </c>
      <c r="N133" s="1">
        <f t="shared" si="57"/>
        <v>755635.32139093778</v>
      </c>
      <c r="O133" s="1">
        <f t="shared" si="58"/>
        <v>95468315.995455742</v>
      </c>
      <c r="P133" s="1">
        <f t="shared" si="58"/>
        <v>28654710.221285563</v>
      </c>
      <c r="Q133">
        <f t="shared" si="59"/>
        <v>790524.42099578527</v>
      </c>
      <c r="R133">
        <f t="shared" si="60"/>
        <v>755635.32139093778</v>
      </c>
    </row>
    <row r="134" spans="1:18">
      <c r="A134" s="1">
        <v>100</v>
      </c>
      <c r="B134" s="17">
        <f t="shared" si="61"/>
        <v>12.5</v>
      </c>
      <c r="C134" s="1">
        <f t="shared" si="46"/>
        <v>0</v>
      </c>
      <c r="D134" s="1">
        <f t="shared" si="47"/>
        <v>0</v>
      </c>
      <c r="E134" s="1">
        <f t="shared" si="48"/>
        <v>1569.6000000000004</v>
      </c>
      <c r="F134" s="1">
        <f t="shared" si="49"/>
        <v>1569.6</v>
      </c>
      <c r="G134" s="1">
        <f t="shared" si="50"/>
        <v>64914.609375000007</v>
      </c>
      <c r="H134" s="1">
        <f t="shared" si="51"/>
        <v>19620</v>
      </c>
      <c r="I134" s="1">
        <f t="shared" si="52"/>
        <v>0</v>
      </c>
      <c r="J134" s="1">
        <f t="shared" si="53"/>
        <v>0</v>
      </c>
      <c r="K134" s="1">
        <f t="shared" si="54"/>
        <v>95764439.541622773</v>
      </c>
      <c r="L134" s="1">
        <f t="shared" si="55"/>
        <v>28944151.738672286</v>
      </c>
      <c r="M134" s="1">
        <f t="shared" si="56"/>
        <v>755635.32139093801</v>
      </c>
      <c r="N134" s="1">
        <f t="shared" si="57"/>
        <v>755635.32139093778</v>
      </c>
      <c r="O134" s="1">
        <f t="shared" si="58"/>
        <v>95764439.541622773</v>
      </c>
      <c r="P134" s="1">
        <f t="shared" si="58"/>
        <v>28944151.738672286</v>
      </c>
      <c r="Q134">
        <f t="shared" si="59"/>
        <v>755635.32139093801</v>
      </c>
      <c r="R134">
        <f t="shared" si="60"/>
        <v>755635.32139093778</v>
      </c>
    </row>
    <row r="135" spans="1:18">
      <c r="A135" s="1">
        <v>101</v>
      </c>
      <c r="B135" s="17">
        <f t="shared" si="61"/>
        <v>12.625</v>
      </c>
      <c r="C135" s="1">
        <f t="shared" si="46"/>
        <v>0</v>
      </c>
      <c r="D135" s="1">
        <f t="shared" si="47"/>
        <v>0</v>
      </c>
      <c r="E135" s="1">
        <f t="shared" ref="E135:E198" si="62">IF(B135&lt;force_position,ay-(mass_per_length*B135*gravity),ay-(mass_per_length*B135*gravity)-force)</f>
        <v>1497.1286250000003</v>
      </c>
      <c r="F135" s="1">
        <f t="shared" ref="F135:F198" si="63">IF(B135&lt;force_position_0,ay_0-(mass_per_length_0*B135*gravity_0),ay_0-(mass_per_length_0*B135*gravity_0)-force_0)</f>
        <v>1569.6</v>
      </c>
      <c r="G135" s="1">
        <f t="shared" ref="G135:G198" si="64">IF(B135&lt;force_position,(ay*B135)-(0.5*mass_per_length*gravity*B135*B135),(ay*B135)-(0.5*mass_per_length*gravity*B135*B135)-force*(B135-force_position))</f>
        <v>65106.279914062514</v>
      </c>
      <c r="H135" s="1">
        <f t="shared" ref="H135:H198" si="65">IF(B135&lt;force_position_0,(ay_0*B135)-(0.5*mass_per_length_0*gravity_0*B135*B135),(ay_0*B135)-(0.5*mass_per_length_0*gravity_0*B135*B135)-force_0*(B135-force_position_0))</f>
        <v>19816.199999999997</v>
      </c>
      <c r="I135" s="1">
        <f t="shared" si="52"/>
        <v>0</v>
      </c>
      <c r="J135" s="1">
        <f t="shared" si="53"/>
        <v>0</v>
      </c>
      <c r="K135" s="1">
        <f t="shared" ref="K135:K198" si="66">((G135*(0.5*h))/(ix))*(100000000/1000)</f>
        <v>96047199.030229211</v>
      </c>
      <c r="L135" s="1">
        <f t="shared" ref="L135:L198" si="67">(H135*(0.5*h_0/1000))/(ix_0/100000000)</f>
        <v>29233593.25605901</v>
      </c>
      <c r="M135" s="1">
        <f t="shared" ref="M135:M198" si="68">((E135*q)/(ix*thickness_web))*((100000000*1000)/1000000000)</f>
        <v>720746.22178609075</v>
      </c>
      <c r="N135" s="1">
        <f t="shared" ref="N135:N198" si="69">((F135*q)/(ix*thickness_web))*((100000000*1000)/1000000000)</f>
        <v>755635.32139093778</v>
      </c>
      <c r="O135" s="1">
        <f t="shared" ref="O135:O198" si="70">(I135+K135)/2+SQRT( ((I135+K135)/2)^2 + 0 )</f>
        <v>96047199.030229211</v>
      </c>
      <c r="P135" s="1">
        <f t="shared" ref="P135:P198" si="71">(J135+L135)/2+SQRT( ((J135+L135)/2)^2 + 0 )</f>
        <v>29233593.25605901</v>
      </c>
      <c r="Q135">
        <f t="shared" si="59"/>
        <v>720746.22178609075</v>
      </c>
      <c r="R135">
        <f t="shared" si="60"/>
        <v>755635.32139093778</v>
      </c>
    </row>
    <row r="136" spans="1:18">
      <c r="A136" s="1">
        <v>102</v>
      </c>
      <c r="B136" s="17">
        <f t="shared" si="61"/>
        <v>12.75</v>
      </c>
      <c r="C136" s="1">
        <f t="shared" si="46"/>
        <v>0</v>
      </c>
      <c r="D136" s="1">
        <f t="shared" si="47"/>
        <v>0</v>
      </c>
      <c r="E136" s="1">
        <f t="shared" si="62"/>
        <v>1424.6572500000011</v>
      </c>
      <c r="F136" s="1">
        <f t="shared" si="63"/>
        <v>1569.6</v>
      </c>
      <c r="G136" s="1">
        <f t="shared" si="64"/>
        <v>65288.891531250003</v>
      </c>
      <c r="H136" s="1">
        <f t="shared" si="65"/>
        <v>20012.399999999998</v>
      </c>
      <c r="I136" s="1">
        <f t="shared" si="52"/>
        <v>0</v>
      </c>
      <c r="J136" s="1">
        <f t="shared" si="53"/>
        <v>0</v>
      </c>
      <c r="K136" s="1">
        <f t="shared" si="66"/>
        <v>96316594.461275026</v>
      </c>
      <c r="L136" s="1">
        <f t="shared" si="67"/>
        <v>29523034.773445729</v>
      </c>
      <c r="M136" s="1">
        <f t="shared" si="68"/>
        <v>685857.12218124396</v>
      </c>
      <c r="N136" s="1">
        <f t="shared" si="69"/>
        <v>755635.32139093778</v>
      </c>
      <c r="O136" s="1">
        <f t="shared" si="70"/>
        <v>96316594.461275026</v>
      </c>
      <c r="P136" s="1">
        <f t="shared" si="71"/>
        <v>29523034.773445729</v>
      </c>
      <c r="Q136">
        <f t="shared" si="59"/>
        <v>685857.12218124396</v>
      </c>
      <c r="R136">
        <f t="shared" si="60"/>
        <v>755635.32139093778</v>
      </c>
    </row>
    <row r="137" spans="1:18">
      <c r="A137" s="1">
        <v>103</v>
      </c>
      <c r="B137" s="17">
        <f t="shared" si="61"/>
        <v>12.875</v>
      </c>
      <c r="C137" s="1">
        <f t="shared" si="46"/>
        <v>0</v>
      </c>
      <c r="D137" s="1">
        <f t="shared" si="47"/>
        <v>0</v>
      </c>
      <c r="E137" s="1">
        <f t="shared" si="62"/>
        <v>1352.1858750000001</v>
      </c>
      <c r="F137" s="1">
        <f t="shared" si="63"/>
        <v>1569.6</v>
      </c>
      <c r="G137" s="1">
        <f t="shared" si="64"/>
        <v>65462.444226562511</v>
      </c>
      <c r="H137" s="1">
        <f t="shared" si="65"/>
        <v>20208.599999999999</v>
      </c>
      <c r="I137" s="1">
        <f t="shared" si="52"/>
        <v>0</v>
      </c>
      <c r="J137" s="1">
        <f t="shared" si="53"/>
        <v>0</v>
      </c>
      <c r="K137" s="1">
        <f t="shared" si="66"/>
        <v>96572625.834760293</v>
      </c>
      <c r="L137" s="1">
        <f t="shared" si="67"/>
        <v>29812476.290832452</v>
      </c>
      <c r="M137" s="1">
        <f t="shared" si="68"/>
        <v>650968.02257639624</v>
      </c>
      <c r="N137" s="1">
        <f t="shared" si="69"/>
        <v>755635.32139093778</v>
      </c>
      <c r="O137" s="1">
        <f t="shared" si="70"/>
        <v>96572625.834760293</v>
      </c>
      <c r="P137" s="1">
        <f t="shared" si="71"/>
        <v>29812476.290832452</v>
      </c>
      <c r="Q137">
        <f t="shared" si="59"/>
        <v>650968.02257639624</v>
      </c>
      <c r="R137">
        <f t="shared" si="60"/>
        <v>755635.32139093778</v>
      </c>
    </row>
    <row r="138" spans="1:18">
      <c r="A138" s="1">
        <v>104</v>
      </c>
      <c r="B138" s="17">
        <f t="shared" si="61"/>
        <v>13</v>
      </c>
      <c r="C138" s="1">
        <f t="shared" si="46"/>
        <v>0</v>
      </c>
      <c r="D138" s="1">
        <f t="shared" si="47"/>
        <v>0</v>
      </c>
      <c r="E138" s="1">
        <f t="shared" si="62"/>
        <v>1279.7145</v>
      </c>
      <c r="F138" s="1">
        <f t="shared" si="63"/>
        <v>1569.6</v>
      </c>
      <c r="G138" s="1">
        <f t="shared" si="64"/>
        <v>65626.937999999995</v>
      </c>
      <c r="H138" s="1">
        <f t="shared" si="65"/>
        <v>20404.8</v>
      </c>
      <c r="I138" s="1">
        <f t="shared" si="52"/>
        <v>0</v>
      </c>
      <c r="J138" s="1">
        <f t="shared" si="53"/>
        <v>0</v>
      </c>
      <c r="K138" s="1">
        <f t="shared" si="66"/>
        <v>96815293.150684923</v>
      </c>
      <c r="L138" s="1">
        <f t="shared" si="67"/>
        <v>30101917.808219176</v>
      </c>
      <c r="M138" s="1">
        <f t="shared" si="68"/>
        <v>616078.92297154898</v>
      </c>
      <c r="N138" s="1">
        <f t="shared" si="69"/>
        <v>755635.32139093778</v>
      </c>
      <c r="O138" s="1">
        <f t="shared" si="70"/>
        <v>96815293.150684923</v>
      </c>
      <c r="P138" s="1">
        <f t="shared" si="71"/>
        <v>30101917.808219176</v>
      </c>
      <c r="Q138">
        <f t="shared" si="59"/>
        <v>616078.92297154898</v>
      </c>
      <c r="R138">
        <f t="shared" si="60"/>
        <v>755635.32139093778</v>
      </c>
    </row>
    <row r="139" spans="1:18">
      <c r="A139" s="1">
        <v>105</v>
      </c>
      <c r="B139" s="17">
        <f t="shared" si="61"/>
        <v>13.125</v>
      </c>
      <c r="C139" s="1">
        <f t="shared" si="46"/>
        <v>0</v>
      </c>
      <c r="D139" s="1">
        <f t="shared" si="47"/>
        <v>0</v>
      </c>
      <c r="E139" s="1">
        <f t="shared" si="62"/>
        <v>1207.2431250000009</v>
      </c>
      <c r="F139" s="1">
        <f t="shared" si="63"/>
        <v>1569.6</v>
      </c>
      <c r="G139" s="1">
        <f t="shared" si="64"/>
        <v>65782.372851562512</v>
      </c>
      <c r="H139" s="1">
        <f t="shared" si="65"/>
        <v>20601</v>
      </c>
      <c r="I139" s="1">
        <f t="shared" si="52"/>
        <v>0</v>
      </c>
      <c r="J139" s="1">
        <f t="shared" si="53"/>
        <v>0</v>
      </c>
      <c r="K139" s="1">
        <f t="shared" si="66"/>
        <v>97044596.409049004</v>
      </c>
      <c r="L139" s="1">
        <f t="shared" si="67"/>
        <v>30391359.325605903</v>
      </c>
      <c r="M139" s="1">
        <f t="shared" si="68"/>
        <v>581189.82336670219</v>
      </c>
      <c r="N139" s="1">
        <f t="shared" si="69"/>
        <v>755635.32139093778</v>
      </c>
      <c r="O139" s="1">
        <f t="shared" si="70"/>
        <v>97044596.409049004</v>
      </c>
      <c r="P139" s="1">
        <f t="shared" si="71"/>
        <v>30391359.325605903</v>
      </c>
      <c r="Q139">
        <f t="shared" si="59"/>
        <v>581189.82336670219</v>
      </c>
      <c r="R139">
        <f t="shared" si="60"/>
        <v>755635.32139093778</v>
      </c>
    </row>
    <row r="140" spans="1:18">
      <c r="A140" s="1">
        <v>106</v>
      </c>
      <c r="B140" s="17">
        <f t="shared" si="61"/>
        <v>13.25</v>
      </c>
      <c r="C140" s="1">
        <f t="shared" si="46"/>
        <v>0</v>
      </c>
      <c r="D140" s="1">
        <f t="shared" si="47"/>
        <v>0</v>
      </c>
      <c r="E140" s="1">
        <f t="shared" si="62"/>
        <v>1134.7717499999999</v>
      </c>
      <c r="F140" s="1">
        <f t="shared" si="63"/>
        <v>1569.6</v>
      </c>
      <c r="G140" s="1">
        <f t="shared" si="64"/>
        <v>65928.748781250004</v>
      </c>
      <c r="H140" s="1">
        <f t="shared" si="65"/>
        <v>20797.199999999997</v>
      </c>
      <c r="I140" s="1">
        <f t="shared" si="52"/>
        <v>0</v>
      </c>
      <c r="J140" s="1">
        <f t="shared" si="53"/>
        <v>0</v>
      </c>
      <c r="K140" s="1">
        <f t="shared" si="66"/>
        <v>97260535.609852493</v>
      </c>
      <c r="L140" s="1">
        <f t="shared" si="67"/>
        <v>30680800.842992619</v>
      </c>
      <c r="M140" s="1">
        <f t="shared" si="68"/>
        <v>546300.72376185458</v>
      </c>
      <c r="N140" s="1">
        <f t="shared" si="69"/>
        <v>755635.32139093778</v>
      </c>
      <c r="O140" s="1">
        <f t="shared" si="70"/>
        <v>97260535.609852493</v>
      </c>
      <c r="P140" s="1">
        <f t="shared" si="71"/>
        <v>30680800.842992619</v>
      </c>
      <c r="Q140">
        <f t="shared" si="59"/>
        <v>546300.72376185458</v>
      </c>
      <c r="R140">
        <f t="shared" si="60"/>
        <v>755635.32139093778</v>
      </c>
    </row>
    <row r="141" spans="1:18">
      <c r="A141" s="1">
        <v>107</v>
      </c>
      <c r="B141" s="17">
        <f t="shared" si="61"/>
        <v>13.375</v>
      </c>
      <c r="C141" s="1">
        <f t="shared" si="46"/>
        <v>0</v>
      </c>
      <c r="D141" s="1">
        <f t="shared" si="47"/>
        <v>0</v>
      </c>
      <c r="E141" s="1">
        <f t="shared" si="62"/>
        <v>1062.3003750000007</v>
      </c>
      <c r="F141" s="1">
        <f t="shared" si="63"/>
        <v>1569.6</v>
      </c>
      <c r="G141" s="1">
        <f t="shared" si="64"/>
        <v>66066.065789062501</v>
      </c>
      <c r="H141" s="1">
        <f t="shared" si="65"/>
        <v>20993.399999999998</v>
      </c>
      <c r="I141" s="1">
        <f t="shared" si="52"/>
        <v>0</v>
      </c>
      <c r="J141" s="1">
        <f t="shared" si="53"/>
        <v>0</v>
      </c>
      <c r="K141" s="1">
        <f t="shared" si="66"/>
        <v>97463110.753095359</v>
      </c>
      <c r="L141" s="1">
        <f t="shared" si="67"/>
        <v>30970242.360379342</v>
      </c>
      <c r="M141" s="1">
        <f t="shared" si="68"/>
        <v>511411.62415700773</v>
      </c>
      <c r="N141" s="1">
        <f t="shared" si="69"/>
        <v>755635.32139093778</v>
      </c>
      <c r="O141" s="1">
        <f t="shared" si="70"/>
        <v>97463110.753095359</v>
      </c>
      <c r="P141" s="1">
        <f t="shared" si="71"/>
        <v>30970242.360379342</v>
      </c>
      <c r="Q141">
        <f t="shared" si="59"/>
        <v>511411.62415700773</v>
      </c>
      <c r="R141">
        <f t="shared" si="60"/>
        <v>755635.32139093778</v>
      </c>
    </row>
    <row r="142" spans="1:18">
      <c r="A142" s="1">
        <v>108</v>
      </c>
      <c r="B142" s="17">
        <f t="shared" si="61"/>
        <v>13.5</v>
      </c>
      <c r="C142" s="1">
        <f t="shared" si="46"/>
        <v>0</v>
      </c>
      <c r="D142" s="1">
        <f t="shared" si="47"/>
        <v>0</v>
      </c>
      <c r="E142" s="1">
        <f t="shared" si="62"/>
        <v>989.82900000000063</v>
      </c>
      <c r="F142" s="1">
        <f t="shared" si="63"/>
        <v>1569.6</v>
      </c>
      <c r="G142" s="1">
        <f t="shared" si="64"/>
        <v>66194.323875000002</v>
      </c>
      <c r="H142" s="1">
        <f t="shared" si="65"/>
        <v>21189.599999999999</v>
      </c>
      <c r="I142" s="1">
        <f t="shared" si="52"/>
        <v>0</v>
      </c>
      <c r="J142" s="1">
        <f t="shared" si="53"/>
        <v>0</v>
      </c>
      <c r="K142" s="1">
        <f t="shared" si="66"/>
        <v>97652321.838777661</v>
      </c>
      <c r="L142" s="1">
        <f t="shared" si="67"/>
        <v>31259683.877766069</v>
      </c>
      <c r="M142" s="1">
        <f t="shared" si="68"/>
        <v>476522.52455216047</v>
      </c>
      <c r="N142" s="1">
        <f t="shared" si="69"/>
        <v>755635.32139093778</v>
      </c>
      <c r="O142" s="1">
        <f t="shared" si="70"/>
        <v>97652321.838777661</v>
      </c>
      <c r="P142" s="1">
        <f t="shared" si="71"/>
        <v>31259683.877766069</v>
      </c>
      <c r="Q142">
        <f t="shared" si="59"/>
        <v>476522.52455216047</v>
      </c>
      <c r="R142">
        <f t="shared" si="60"/>
        <v>755635.32139093778</v>
      </c>
    </row>
    <row r="143" spans="1:18">
      <c r="A143" s="1">
        <v>109</v>
      </c>
      <c r="B143" s="17">
        <f t="shared" si="61"/>
        <v>13.625</v>
      </c>
      <c r="C143" s="1">
        <f t="shared" si="46"/>
        <v>0</v>
      </c>
      <c r="D143" s="1">
        <f t="shared" si="47"/>
        <v>0</v>
      </c>
      <c r="E143" s="1">
        <f t="shared" si="62"/>
        <v>917.35762499999964</v>
      </c>
      <c r="F143" s="1">
        <f t="shared" si="63"/>
        <v>1569.6</v>
      </c>
      <c r="G143" s="1">
        <f t="shared" si="64"/>
        <v>66313.523039062507</v>
      </c>
      <c r="H143" s="1">
        <f t="shared" si="65"/>
        <v>21385.8</v>
      </c>
      <c r="I143" s="1">
        <f t="shared" si="52"/>
        <v>0</v>
      </c>
      <c r="J143" s="1">
        <f t="shared" si="53"/>
        <v>0</v>
      </c>
      <c r="K143" s="1">
        <f t="shared" si="66"/>
        <v>97828168.866899371</v>
      </c>
      <c r="L143" s="1">
        <f t="shared" si="67"/>
        <v>31549125.395152792</v>
      </c>
      <c r="M143" s="1">
        <f t="shared" si="68"/>
        <v>441633.4249473128</v>
      </c>
      <c r="N143" s="1">
        <f t="shared" si="69"/>
        <v>755635.32139093778</v>
      </c>
      <c r="O143" s="1">
        <f t="shared" si="70"/>
        <v>97828168.866899371</v>
      </c>
      <c r="P143" s="1">
        <f t="shared" si="71"/>
        <v>31549125.395152792</v>
      </c>
      <c r="Q143">
        <f t="shared" si="59"/>
        <v>441633.4249473128</v>
      </c>
      <c r="R143">
        <f t="shared" si="60"/>
        <v>755635.32139093778</v>
      </c>
    </row>
    <row r="144" spans="1:18">
      <c r="A144" s="1">
        <v>110</v>
      </c>
      <c r="B144" s="17">
        <f t="shared" si="61"/>
        <v>13.75</v>
      </c>
      <c r="C144" s="1">
        <f t="shared" si="46"/>
        <v>0</v>
      </c>
      <c r="D144" s="1">
        <f t="shared" si="47"/>
        <v>0</v>
      </c>
      <c r="E144" s="1">
        <f t="shared" si="62"/>
        <v>844.88625000000047</v>
      </c>
      <c r="F144" s="1">
        <f t="shared" si="63"/>
        <v>1569.6</v>
      </c>
      <c r="G144" s="1">
        <f t="shared" si="64"/>
        <v>66423.663281250017</v>
      </c>
      <c r="H144" s="1">
        <f t="shared" si="65"/>
        <v>21582</v>
      </c>
      <c r="I144" s="1">
        <f t="shared" si="52"/>
        <v>0</v>
      </c>
      <c r="J144" s="1">
        <f t="shared" si="53"/>
        <v>0</v>
      </c>
      <c r="K144" s="1">
        <f t="shared" si="66"/>
        <v>97990651.837460518</v>
      </c>
      <c r="L144" s="1">
        <f t="shared" si="67"/>
        <v>31838566.912539516</v>
      </c>
      <c r="M144" s="1">
        <f t="shared" si="68"/>
        <v>406744.32534246601</v>
      </c>
      <c r="N144" s="1">
        <f t="shared" si="69"/>
        <v>755635.32139093778</v>
      </c>
      <c r="O144" s="1">
        <f t="shared" si="70"/>
        <v>97990651.837460518</v>
      </c>
      <c r="P144" s="1">
        <f t="shared" si="71"/>
        <v>31838566.912539516</v>
      </c>
      <c r="Q144">
        <f t="shared" si="59"/>
        <v>406744.32534246601</v>
      </c>
      <c r="R144">
        <f t="shared" si="60"/>
        <v>755635.32139093778</v>
      </c>
    </row>
    <row r="145" spans="1:18">
      <c r="A145" s="1">
        <v>111</v>
      </c>
      <c r="B145" s="17">
        <f t="shared" si="61"/>
        <v>13.875</v>
      </c>
      <c r="C145" s="1">
        <f t="shared" si="46"/>
        <v>0</v>
      </c>
      <c r="D145" s="1">
        <f t="shared" si="47"/>
        <v>0</v>
      </c>
      <c r="E145" s="1">
        <f t="shared" si="62"/>
        <v>772.41487500000039</v>
      </c>
      <c r="F145" s="1">
        <f t="shared" si="63"/>
        <v>1569.6</v>
      </c>
      <c r="G145" s="1">
        <f t="shared" si="64"/>
        <v>66524.744601562517</v>
      </c>
      <c r="H145" s="1">
        <f t="shared" si="65"/>
        <v>21778.199999999997</v>
      </c>
      <c r="I145" s="1">
        <f t="shared" si="52"/>
        <v>0</v>
      </c>
      <c r="J145" s="1">
        <f t="shared" si="53"/>
        <v>0</v>
      </c>
      <c r="K145" s="1">
        <f t="shared" si="66"/>
        <v>98139770.750461042</v>
      </c>
      <c r="L145" s="1">
        <f t="shared" si="67"/>
        <v>32128008.429926239</v>
      </c>
      <c r="M145" s="1">
        <f t="shared" si="68"/>
        <v>371855.22573761875</v>
      </c>
      <c r="N145" s="1">
        <f t="shared" si="69"/>
        <v>755635.32139093778</v>
      </c>
      <c r="O145" s="1">
        <f t="shared" si="70"/>
        <v>98139770.750461042</v>
      </c>
      <c r="P145" s="1">
        <f t="shared" si="71"/>
        <v>32128008.429926239</v>
      </c>
      <c r="Q145">
        <f t="shared" si="59"/>
        <v>371855.22573761875</v>
      </c>
      <c r="R145">
        <f t="shared" si="60"/>
        <v>755635.32139093778</v>
      </c>
    </row>
    <row r="146" spans="1:18">
      <c r="A146" s="1">
        <v>112</v>
      </c>
      <c r="B146" s="17">
        <f t="shared" si="61"/>
        <v>14</v>
      </c>
      <c r="C146" s="1">
        <f t="shared" si="46"/>
        <v>0</v>
      </c>
      <c r="D146" s="1">
        <f t="shared" si="47"/>
        <v>0</v>
      </c>
      <c r="E146" s="1">
        <f t="shared" si="62"/>
        <v>699.94350000000122</v>
      </c>
      <c r="F146" s="1">
        <f t="shared" si="63"/>
        <v>1569.6</v>
      </c>
      <c r="G146" s="1">
        <f t="shared" si="64"/>
        <v>66616.767000000007</v>
      </c>
      <c r="H146" s="1">
        <f t="shared" si="65"/>
        <v>21974.399999999998</v>
      </c>
      <c r="I146" s="1">
        <f t="shared" si="52"/>
        <v>0</v>
      </c>
      <c r="J146" s="1">
        <f t="shared" si="53"/>
        <v>0</v>
      </c>
      <c r="K146" s="1">
        <f t="shared" si="66"/>
        <v>98275525.605900958</v>
      </c>
      <c r="L146" s="1">
        <f t="shared" si="67"/>
        <v>32417449.947312959</v>
      </c>
      <c r="M146" s="1">
        <f t="shared" si="68"/>
        <v>336966.12613277195</v>
      </c>
      <c r="N146" s="1">
        <f t="shared" si="69"/>
        <v>755635.32139093778</v>
      </c>
      <c r="O146" s="1">
        <f t="shared" si="70"/>
        <v>98275525.605900958</v>
      </c>
      <c r="P146" s="1">
        <f t="shared" si="71"/>
        <v>32417449.947312959</v>
      </c>
      <c r="Q146">
        <f t="shared" si="59"/>
        <v>336966.12613277195</v>
      </c>
      <c r="R146">
        <f t="shared" si="60"/>
        <v>755635.32139093778</v>
      </c>
    </row>
    <row r="147" spans="1:18">
      <c r="A147" s="1">
        <v>113</v>
      </c>
      <c r="B147" s="17">
        <f t="shared" si="61"/>
        <v>14.125</v>
      </c>
      <c r="C147" s="1">
        <f t="shared" si="46"/>
        <v>0</v>
      </c>
      <c r="D147" s="1">
        <f t="shared" si="47"/>
        <v>0</v>
      </c>
      <c r="E147" s="1">
        <f t="shared" si="62"/>
        <v>627.47212500000023</v>
      </c>
      <c r="F147" s="1">
        <f t="shared" si="63"/>
        <v>1569.6</v>
      </c>
      <c r="G147" s="1">
        <f t="shared" si="64"/>
        <v>66699.730476562516</v>
      </c>
      <c r="H147" s="1">
        <f t="shared" si="65"/>
        <v>22170.6</v>
      </c>
      <c r="I147" s="1">
        <f t="shared" si="52"/>
        <v>0</v>
      </c>
      <c r="J147" s="1">
        <f t="shared" si="53"/>
        <v>0</v>
      </c>
      <c r="K147" s="1">
        <f t="shared" si="66"/>
        <v>98397916.403780311</v>
      </c>
      <c r="L147" s="1">
        <f t="shared" si="67"/>
        <v>32706891.464699682</v>
      </c>
      <c r="M147" s="1">
        <f t="shared" si="68"/>
        <v>302077.02652792429</v>
      </c>
      <c r="N147" s="1">
        <f t="shared" si="69"/>
        <v>755635.32139093778</v>
      </c>
      <c r="O147" s="1">
        <f t="shared" si="70"/>
        <v>98397916.403780311</v>
      </c>
      <c r="P147" s="1">
        <f t="shared" si="71"/>
        <v>32706891.464699682</v>
      </c>
      <c r="Q147">
        <f t="shared" si="59"/>
        <v>302077.02652792429</v>
      </c>
      <c r="R147">
        <f t="shared" si="60"/>
        <v>755635.32139093778</v>
      </c>
    </row>
    <row r="148" spans="1:18">
      <c r="A148" s="1">
        <v>114</v>
      </c>
      <c r="B148" s="17">
        <f t="shared" si="61"/>
        <v>14.25</v>
      </c>
      <c r="C148" s="1">
        <f t="shared" si="46"/>
        <v>0</v>
      </c>
      <c r="D148" s="1">
        <f t="shared" si="47"/>
        <v>0</v>
      </c>
      <c r="E148" s="1">
        <f t="shared" si="62"/>
        <v>555.00074999999924</v>
      </c>
      <c r="F148" s="1">
        <f t="shared" si="63"/>
        <v>1569.6</v>
      </c>
      <c r="G148" s="1">
        <f t="shared" si="64"/>
        <v>66773.635031249985</v>
      </c>
      <c r="H148" s="1">
        <f t="shared" si="65"/>
        <v>22366.799999999999</v>
      </c>
      <c r="I148" s="1">
        <f t="shared" si="52"/>
        <v>0</v>
      </c>
      <c r="J148" s="1">
        <f t="shared" si="53"/>
        <v>0</v>
      </c>
      <c r="K148" s="1">
        <f t="shared" si="66"/>
        <v>98506943.144099027</v>
      </c>
      <c r="L148" s="1">
        <f t="shared" si="67"/>
        <v>32996332.982086409</v>
      </c>
      <c r="M148" s="1">
        <f t="shared" si="68"/>
        <v>267187.92692307656</v>
      </c>
      <c r="N148" s="1">
        <f t="shared" si="69"/>
        <v>755635.32139093778</v>
      </c>
      <c r="O148" s="1">
        <f t="shared" si="70"/>
        <v>98506943.144099027</v>
      </c>
      <c r="P148" s="1">
        <f t="shared" si="71"/>
        <v>32996332.982086409</v>
      </c>
      <c r="Q148">
        <f t="shared" si="59"/>
        <v>267187.92692307656</v>
      </c>
      <c r="R148">
        <f t="shared" si="60"/>
        <v>755635.32139093778</v>
      </c>
    </row>
    <row r="149" spans="1:18">
      <c r="A149" s="1">
        <v>115</v>
      </c>
      <c r="B149" s="17">
        <f t="shared" si="61"/>
        <v>14.375</v>
      </c>
      <c r="C149" s="1">
        <f t="shared" si="46"/>
        <v>0</v>
      </c>
      <c r="D149" s="1">
        <f t="shared" si="47"/>
        <v>0</v>
      </c>
      <c r="E149" s="1">
        <f t="shared" si="62"/>
        <v>482.52937500000007</v>
      </c>
      <c r="F149" s="1">
        <f t="shared" si="63"/>
        <v>1569.6</v>
      </c>
      <c r="G149" s="1">
        <f t="shared" si="64"/>
        <v>66838.480664062517</v>
      </c>
      <c r="H149" s="1">
        <f t="shared" si="65"/>
        <v>22563</v>
      </c>
      <c r="I149" s="1">
        <f t="shared" si="52"/>
        <v>0</v>
      </c>
      <c r="J149" s="1">
        <f t="shared" si="53"/>
        <v>0</v>
      </c>
      <c r="K149" s="1">
        <f t="shared" si="66"/>
        <v>98602605.826857239</v>
      </c>
      <c r="L149" s="1">
        <f t="shared" si="67"/>
        <v>33285774.499473132</v>
      </c>
      <c r="M149" s="1">
        <f t="shared" si="68"/>
        <v>232298.82731822971</v>
      </c>
      <c r="N149" s="1">
        <f t="shared" si="69"/>
        <v>755635.32139093778</v>
      </c>
      <c r="O149" s="1">
        <f t="shared" si="70"/>
        <v>98602605.826857239</v>
      </c>
      <c r="P149" s="1">
        <f t="shared" si="71"/>
        <v>33285774.499473132</v>
      </c>
      <c r="Q149">
        <f t="shared" si="59"/>
        <v>232298.82731822971</v>
      </c>
      <c r="R149">
        <f t="shared" si="60"/>
        <v>755635.32139093778</v>
      </c>
    </row>
    <row r="150" spans="1:18">
      <c r="A150" s="1">
        <v>116</v>
      </c>
      <c r="B150" s="17">
        <f t="shared" si="61"/>
        <v>14.5</v>
      </c>
      <c r="C150" s="1">
        <f t="shared" si="46"/>
        <v>0</v>
      </c>
      <c r="D150" s="1">
        <f t="shared" si="47"/>
        <v>0</v>
      </c>
      <c r="E150" s="1">
        <f t="shared" si="62"/>
        <v>410.0580000000009</v>
      </c>
      <c r="F150" s="1">
        <f t="shared" si="63"/>
        <v>1569.6</v>
      </c>
      <c r="G150" s="1">
        <f t="shared" si="64"/>
        <v>66894.267375000025</v>
      </c>
      <c r="H150" s="1">
        <f t="shared" si="65"/>
        <v>22759.199999999997</v>
      </c>
      <c r="I150" s="1">
        <f t="shared" si="52"/>
        <v>0</v>
      </c>
      <c r="J150" s="1">
        <f t="shared" si="53"/>
        <v>0</v>
      </c>
      <c r="K150" s="1">
        <f t="shared" si="66"/>
        <v>98684904.452054828</v>
      </c>
      <c r="L150" s="1">
        <f t="shared" si="67"/>
        <v>33575216.016859852</v>
      </c>
      <c r="M150" s="1">
        <f t="shared" si="68"/>
        <v>197409.72771338295</v>
      </c>
      <c r="N150" s="1">
        <f t="shared" si="69"/>
        <v>755635.32139093778</v>
      </c>
      <c r="O150" s="1">
        <f t="shared" si="70"/>
        <v>98684904.452054828</v>
      </c>
      <c r="P150" s="1">
        <f t="shared" si="71"/>
        <v>33575216.016859852</v>
      </c>
      <c r="Q150">
        <f t="shared" si="59"/>
        <v>197409.72771338295</v>
      </c>
      <c r="R150">
        <f t="shared" si="60"/>
        <v>755635.32139093778</v>
      </c>
    </row>
    <row r="151" spans="1:18">
      <c r="A151" s="1">
        <v>117</v>
      </c>
      <c r="B151" s="17">
        <f t="shared" si="61"/>
        <v>14.625</v>
      </c>
      <c r="C151" s="1">
        <f t="shared" si="46"/>
        <v>0</v>
      </c>
      <c r="D151" s="1">
        <f t="shared" si="47"/>
        <v>0</v>
      </c>
      <c r="E151" s="1">
        <f t="shared" si="62"/>
        <v>337.58662500000173</v>
      </c>
      <c r="F151" s="1">
        <f t="shared" si="63"/>
        <v>1569.6</v>
      </c>
      <c r="G151" s="1">
        <f t="shared" si="64"/>
        <v>66940.995164062508</v>
      </c>
      <c r="H151" s="1">
        <f t="shared" si="65"/>
        <v>22955.399999999998</v>
      </c>
      <c r="I151" s="1">
        <f t="shared" si="52"/>
        <v>0</v>
      </c>
      <c r="J151" s="1">
        <f t="shared" si="53"/>
        <v>0</v>
      </c>
      <c r="K151" s="1">
        <f t="shared" si="66"/>
        <v>98753839.01969178</v>
      </c>
      <c r="L151" s="1">
        <f t="shared" si="67"/>
        <v>33864657.534246571</v>
      </c>
      <c r="M151" s="1">
        <f t="shared" si="68"/>
        <v>162520.62810853613</v>
      </c>
      <c r="N151" s="1">
        <f t="shared" si="69"/>
        <v>755635.32139093778</v>
      </c>
      <c r="O151" s="1">
        <f t="shared" si="70"/>
        <v>98753839.01969178</v>
      </c>
      <c r="P151" s="1">
        <f t="shared" si="71"/>
        <v>33864657.534246571</v>
      </c>
      <c r="Q151">
        <f t="shared" si="59"/>
        <v>162520.62810853613</v>
      </c>
      <c r="R151">
        <f t="shared" si="60"/>
        <v>755635.32139093778</v>
      </c>
    </row>
    <row r="152" spans="1:18">
      <c r="A152" s="1">
        <v>118</v>
      </c>
      <c r="B152" s="17">
        <f t="shared" si="61"/>
        <v>14.75</v>
      </c>
      <c r="C152" s="1">
        <f t="shared" si="46"/>
        <v>0</v>
      </c>
      <c r="D152" s="1">
        <f t="shared" si="47"/>
        <v>0</v>
      </c>
      <c r="E152" s="1">
        <f t="shared" si="62"/>
        <v>265.11525000000074</v>
      </c>
      <c r="F152" s="1">
        <f t="shared" si="63"/>
        <v>1569.6</v>
      </c>
      <c r="G152" s="1">
        <f t="shared" si="64"/>
        <v>66978.664031250024</v>
      </c>
      <c r="H152" s="1">
        <f t="shared" si="65"/>
        <v>23151.599999999999</v>
      </c>
      <c r="I152" s="1">
        <f t="shared" si="52"/>
        <v>0</v>
      </c>
      <c r="J152" s="1">
        <f t="shared" si="53"/>
        <v>0</v>
      </c>
      <c r="K152" s="1">
        <f t="shared" si="66"/>
        <v>98809409.529768214</v>
      </c>
      <c r="L152" s="1">
        <f t="shared" si="67"/>
        <v>34154099.051633298</v>
      </c>
      <c r="M152" s="1">
        <f t="shared" si="68"/>
        <v>127631.52850368845</v>
      </c>
      <c r="N152" s="1">
        <f t="shared" si="69"/>
        <v>755635.32139093778</v>
      </c>
      <c r="O152" s="1">
        <f t="shared" si="70"/>
        <v>98809409.529768214</v>
      </c>
      <c r="P152" s="1">
        <f t="shared" si="71"/>
        <v>34154099.051633298</v>
      </c>
      <c r="Q152">
        <f t="shared" si="59"/>
        <v>127631.52850368845</v>
      </c>
      <c r="R152">
        <f t="shared" si="60"/>
        <v>755635.32139093778</v>
      </c>
    </row>
    <row r="153" spans="1:18">
      <c r="A153" s="1">
        <v>119</v>
      </c>
      <c r="B153" s="17">
        <f t="shared" si="61"/>
        <v>14.875</v>
      </c>
      <c r="C153" s="1">
        <f t="shared" si="46"/>
        <v>0</v>
      </c>
      <c r="D153" s="1">
        <f t="shared" si="47"/>
        <v>0</v>
      </c>
      <c r="E153" s="1">
        <f t="shared" si="62"/>
        <v>192.64387499999975</v>
      </c>
      <c r="F153" s="1">
        <f t="shared" si="63"/>
        <v>1569.6</v>
      </c>
      <c r="G153" s="1">
        <f t="shared" si="64"/>
        <v>67007.273976562516</v>
      </c>
      <c r="H153" s="1">
        <f t="shared" si="65"/>
        <v>23347.8</v>
      </c>
      <c r="I153" s="1">
        <f t="shared" si="52"/>
        <v>0</v>
      </c>
      <c r="J153" s="1">
        <f t="shared" si="53"/>
        <v>0</v>
      </c>
      <c r="K153" s="1">
        <f t="shared" si="66"/>
        <v>98851615.982284009</v>
      </c>
      <c r="L153" s="1">
        <f t="shared" si="67"/>
        <v>34443540.569020018</v>
      </c>
      <c r="M153" s="1">
        <f t="shared" si="68"/>
        <v>92742.428898840764</v>
      </c>
      <c r="N153" s="1">
        <f t="shared" si="69"/>
        <v>755635.32139093778</v>
      </c>
      <c r="O153" s="1">
        <f t="shared" si="70"/>
        <v>98851615.982284009</v>
      </c>
      <c r="P153" s="1">
        <f t="shared" si="71"/>
        <v>34443540.569020018</v>
      </c>
      <c r="Q153">
        <f t="shared" si="59"/>
        <v>92742.428898840764</v>
      </c>
      <c r="R153">
        <f t="shared" si="60"/>
        <v>755635.32139093778</v>
      </c>
    </row>
    <row r="154" spans="1:18">
      <c r="A154" s="1">
        <v>120</v>
      </c>
      <c r="B154" s="17">
        <f t="shared" si="61"/>
        <v>15</v>
      </c>
      <c r="C154" s="1">
        <f t="shared" si="46"/>
        <v>0</v>
      </c>
      <c r="D154" s="1">
        <f t="shared" si="47"/>
        <v>0</v>
      </c>
      <c r="E154" s="1">
        <f t="shared" si="62"/>
        <v>-3803.8274999999994</v>
      </c>
      <c r="F154" s="1">
        <f t="shared" si="63"/>
        <v>-2354.4</v>
      </c>
      <c r="G154" s="1">
        <f t="shared" si="64"/>
        <v>67026.825000000026</v>
      </c>
      <c r="H154" s="1">
        <f t="shared" si="65"/>
        <v>23544</v>
      </c>
      <c r="I154" s="1">
        <f t="shared" si="52"/>
        <v>0</v>
      </c>
      <c r="J154" s="1">
        <f t="shared" si="53"/>
        <v>0</v>
      </c>
      <c r="K154" s="1">
        <f t="shared" si="66"/>
        <v>98880458.377239227</v>
      </c>
      <c r="L154" s="1">
        <f t="shared" si="67"/>
        <v>34732982.086406745</v>
      </c>
      <c r="M154" s="1">
        <f t="shared" si="68"/>
        <v>-1831234.9741833506</v>
      </c>
      <c r="N154" s="1">
        <f t="shared" si="69"/>
        <v>-1133452.9820864068</v>
      </c>
      <c r="O154" s="1">
        <f t="shared" si="70"/>
        <v>98880458.377239227</v>
      </c>
      <c r="P154" s="1">
        <f t="shared" si="71"/>
        <v>34732982.086406745</v>
      </c>
      <c r="Q154">
        <f t="shared" si="59"/>
        <v>1831234.9741833506</v>
      </c>
      <c r="R154">
        <f t="shared" si="60"/>
        <v>1133452.9820864068</v>
      </c>
    </row>
    <row r="155" spans="1:18">
      <c r="A155" s="1">
        <v>121</v>
      </c>
      <c r="B155" s="17">
        <f t="shared" si="61"/>
        <v>15.125</v>
      </c>
      <c r="C155" s="1">
        <f t="shared" si="46"/>
        <v>0</v>
      </c>
      <c r="D155" s="1">
        <f t="shared" si="47"/>
        <v>0</v>
      </c>
      <c r="E155" s="1">
        <f t="shared" si="62"/>
        <v>-3876.2988750000004</v>
      </c>
      <c r="F155" s="1">
        <f t="shared" si="63"/>
        <v>-2354.4</v>
      </c>
      <c r="G155" s="1">
        <f t="shared" si="64"/>
        <v>66546.817101562498</v>
      </c>
      <c r="H155" s="1">
        <f t="shared" si="65"/>
        <v>23249.699999999997</v>
      </c>
      <c r="I155" s="1">
        <f t="shared" si="52"/>
        <v>0</v>
      </c>
      <c r="J155" s="1">
        <f t="shared" si="53"/>
        <v>0</v>
      </c>
      <c r="K155" s="1">
        <f t="shared" si="66"/>
        <v>98172332.921167016</v>
      </c>
      <c r="L155" s="1">
        <f t="shared" si="67"/>
        <v>34298819.810326658</v>
      </c>
      <c r="M155" s="1">
        <f t="shared" si="68"/>
        <v>-1866124.0737881982</v>
      </c>
      <c r="N155" s="1">
        <f t="shared" si="69"/>
        <v>-1133452.9820864068</v>
      </c>
      <c r="O155" s="1">
        <f t="shared" si="70"/>
        <v>98172332.921167016</v>
      </c>
      <c r="P155" s="1">
        <f t="shared" si="71"/>
        <v>34298819.810326658</v>
      </c>
      <c r="Q155">
        <f t="shared" si="59"/>
        <v>1866124.0737881982</v>
      </c>
      <c r="R155">
        <f t="shared" si="60"/>
        <v>1133452.9820864068</v>
      </c>
    </row>
    <row r="156" spans="1:18">
      <c r="A156" s="1">
        <v>122</v>
      </c>
      <c r="B156" s="17">
        <f t="shared" si="61"/>
        <v>15.25</v>
      </c>
      <c r="C156" s="1">
        <f t="shared" si="46"/>
        <v>0</v>
      </c>
      <c r="D156" s="1">
        <f t="shared" si="47"/>
        <v>0</v>
      </c>
      <c r="E156" s="1">
        <f t="shared" si="62"/>
        <v>-3948.7702499999996</v>
      </c>
      <c r="F156" s="1">
        <f t="shared" si="63"/>
        <v>-2354.4</v>
      </c>
      <c r="G156" s="1">
        <f t="shared" si="64"/>
        <v>66057.750281250002</v>
      </c>
      <c r="H156" s="1">
        <f t="shared" si="65"/>
        <v>22955.399999999998</v>
      </c>
      <c r="I156" s="1">
        <f t="shared" si="52"/>
        <v>0</v>
      </c>
      <c r="J156" s="1">
        <f t="shared" si="53"/>
        <v>0</v>
      </c>
      <c r="K156" s="1">
        <f t="shared" si="66"/>
        <v>97450843.407534257</v>
      </c>
      <c r="L156" s="1">
        <f t="shared" si="67"/>
        <v>33864657.534246571</v>
      </c>
      <c r="M156" s="1">
        <f t="shared" si="68"/>
        <v>-1901013.1733930451</v>
      </c>
      <c r="N156" s="1">
        <f t="shared" si="69"/>
        <v>-1133452.9820864068</v>
      </c>
      <c r="O156" s="1">
        <f t="shared" si="70"/>
        <v>97450843.407534257</v>
      </c>
      <c r="P156" s="1">
        <f t="shared" si="71"/>
        <v>33864657.534246571</v>
      </c>
      <c r="Q156">
        <f t="shared" si="59"/>
        <v>1901013.1733930451</v>
      </c>
      <c r="R156">
        <f t="shared" si="60"/>
        <v>1133452.9820864068</v>
      </c>
    </row>
    <row r="157" spans="1:18">
      <c r="A157" s="1">
        <v>123</v>
      </c>
      <c r="B157" s="17">
        <f t="shared" si="61"/>
        <v>15.375</v>
      </c>
      <c r="C157" s="1">
        <f t="shared" si="46"/>
        <v>0</v>
      </c>
      <c r="D157" s="1">
        <f t="shared" si="47"/>
        <v>0</v>
      </c>
      <c r="E157" s="1">
        <f t="shared" si="62"/>
        <v>-4021.2416249999987</v>
      </c>
      <c r="F157" s="1">
        <f t="shared" si="63"/>
        <v>-2354.4</v>
      </c>
      <c r="G157" s="1">
        <f t="shared" si="64"/>
        <v>65559.624539062512</v>
      </c>
      <c r="H157" s="1">
        <f t="shared" si="65"/>
        <v>22661.1</v>
      </c>
      <c r="I157" s="1">
        <f t="shared" si="52"/>
        <v>0</v>
      </c>
      <c r="J157" s="1">
        <f t="shared" si="53"/>
        <v>0</v>
      </c>
      <c r="K157" s="1">
        <f t="shared" si="66"/>
        <v>96715989.836340904</v>
      </c>
      <c r="L157" s="1">
        <f t="shared" si="67"/>
        <v>33430495.258166488</v>
      </c>
      <c r="M157" s="1">
        <f t="shared" si="68"/>
        <v>-1935902.2729978918</v>
      </c>
      <c r="N157" s="1">
        <f t="shared" si="69"/>
        <v>-1133452.9820864068</v>
      </c>
      <c r="O157" s="1">
        <f t="shared" si="70"/>
        <v>96715989.836340904</v>
      </c>
      <c r="P157" s="1">
        <f t="shared" si="71"/>
        <v>33430495.258166488</v>
      </c>
      <c r="Q157">
        <f t="shared" si="59"/>
        <v>1935902.2729978918</v>
      </c>
      <c r="R157">
        <f t="shared" si="60"/>
        <v>1133452.9820864068</v>
      </c>
    </row>
    <row r="158" spans="1:18">
      <c r="A158" s="1">
        <v>124</v>
      </c>
      <c r="B158" s="17">
        <f t="shared" si="61"/>
        <v>15.5</v>
      </c>
      <c r="C158" s="1">
        <f t="shared" si="46"/>
        <v>0</v>
      </c>
      <c r="D158" s="1">
        <f t="shared" si="47"/>
        <v>0</v>
      </c>
      <c r="E158" s="1">
        <f t="shared" si="62"/>
        <v>-4093.7129999999997</v>
      </c>
      <c r="F158" s="1">
        <f t="shared" si="63"/>
        <v>-2354.4</v>
      </c>
      <c r="G158" s="1">
        <f t="shared" si="64"/>
        <v>65052.439875000011</v>
      </c>
      <c r="H158" s="1">
        <f t="shared" si="65"/>
        <v>22366.799999999999</v>
      </c>
      <c r="I158" s="1">
        <f t="shared" si="52"/>
        <v>0</v>
      </c>
      <c r="J158" s="1">
        <f t="shared" si="53"/>
        <v>0</v>
      </c>
      <c r="K158" s="1">
        <f t="shared" si="66"/>
        <v>95967772.207586944</v>
      </c>
      <c r="L158" s="1">
        <f t="shared" si="67"/>
        <v>32996332.982086409</v>
      </c>
      <c r="M158" s="1">
        <f t="shared" si="68"/>
        <v>-1970791.3726027396</v>
      </c>
      <c r="N158" s="1">
        <f t="shared" si="69"/>
        <v>-1133452.9820864068</v>
      </c>
      <c r="O158" s="1">
        <f t="shared" si="70"/>
        <v>95967772.207586944</v>
      </c>
      <c r="P158" s="1">
        <f t="shared" si="71"/>
        <v>32996332.982086409</v>
      </c>
      <c r="Q158">
        <f t="shared" si="59"/>
        <v>1970791.3726027396</v>
      </c>
      <c r="R158">
        <f t="shared" si="60"/>
        <v>1133452.9820864068</v>
      </c>
    </row>
    <row r="159" spans="1:18">
      <c r="A159" s="1">
        <v>125</v>
      </c>
      <c r="B159" s="17">
        <f t="shared" si="61"/>
        <v>15.625</v>
      </c>
      <c r="C159" s="1">
        <f t="shared" si="46"/>
        <v>0</v>
      </c>
      <c r="D159" s="1">
        <f t="shared" si="47"/>
        <v>0</v>
      </c>
      <c r="E159" s="1">
        <f t="shared" si="62"/>
        <v>-4166.1843749999989</v>
      </c>
      <c r="F159" s="1">
        <f t="shared" si="63"/>
        <v>-2354.4</v>
      </c>
      <c r="G159" s="1">
        <f t="shared" si="64"/>
        <v>64536.196289062515</v>
      </c>
      <c r="H159" s="1">
        <f t="shared" si="65"/>
        <v>22072.5</v>
      </c>
      <c r="I159" s="1">
        <f t="shared" si="52"/>
        <v>0</v>
      </c>
      <c r="J159" s="1">
        <f t="shared" si="53"/>
        <v>0</v>
      </c>
      <c r="K159" s="1">
        <f t="shared" si="66"/>
        <v>95206190.521272406</v>
      </c>
      <c r="L159" s="1">
        <f t="shared" si="67"/>
        <v>32562170.706006326</v>
      </c>
      <c r="M159" s="1">
        <f t="shared" si="68"/>
        <v>-2005680.4722075863</v>
      </c>
      <c r="N159" s="1">
        <f t="shared" si="69"/>
        <v>-1133452.9820864068</v>
      </c>
      <c r="O159" s="1">
        <f t="shared" si="70"/>
        <v>95206190.521272406</v>
      </c>
      <c r="P159" s="1">
        <f t="shared" si="71"/>
        <v>32562170.706006326</v>
      </c>
      <c r="Q159">
        <f t="shared" si="59"/>
        <v>2005680.4722075863</v>
      </c>
      <c r="R159">
        <f t="shared" si="60"/>
        <v>1133452.9820864068</v>
      </c>
    </row>
    <row r="160" spans="1:18">
      <c r="A160" s="1">
        <v>126</v>
      </c>
      <c r="B160" s="17">
        <f t="shared" si="61"/>
        <v>15.75</v>
      </c>
      <c r="C160" s="1">
        <f t="shared" si="46"/>
        <v>0</v>
      </c>
      <c r="D160" s="1">
        <f t="shared" si="47"/>
        <v>0</v>
      </c>
      <c r="E160" s="1">
        <f t="shared" si="62"/>
        <v>-4238.6557499999999</v>
      </c>
      <c r="F160" s="1">
        <f t="shared" si="63"/>
        <v>-2354.4</v>
      </c>
      <c r="G160" s="1">
        <f t="shared" si="64"/>
        <v>64010.893781249993</v>
      </c>
      <c r="H160" s="1">
        <f t="shared" si="65"/>
        <v>21778.199999999997</v>
      </c>
      <c r="I160" s="1">
        <f t="shared" si="52"/>
        <v>0</v>
      </c>
      <c r="J160" s="1">
        <f t="shared" si="53"/>
        <v>0</v>
      </c>
      <c r="K160" s="1">
        <f t="shared" si="66"/>
        <v>94431244.777397245</v>
      </c>
      <c r="L160" s="1">
        <f t="shared" si="67"/>
        <v>32128008.429926239</v>
      </c>
      <c r="M160" s="1">
        <f t="shared" si="68"/>
        <v>-2040569.5718124339</v>
      </c>
      <c r="N160" s="1">
        <f t="shared" si="69"/>
        <v>-1133452.9820864068</v>
      </c>
      <c r="O160" s="1">
        <f t="shared" si="70"/>
        <v>94431244.777397245</v>
      </c>
      <c r="P160" s="1">
        <f t="shared" si="71"/>
        <v>32128008.429926239</v>
      </c>
      <c r="Q160">
        <f t="shared" si="59"/>
        <v>2040569.5718124339</v>
      </c>
      <c r="R160">
        <f t="shared" si="60"/>
        <v>1133452.9820864068</v>
      </c>
    </row>
    <row r="161" spans="1:18">
      <c r="A161" s="1">
        <v>127</v>
      </c>
      <c r="B161" s="17">
        <f t="shared" si="61"/>
        <v>15.875</v>
      </c>
      <c r="C161" s="1">
        <f t="shared" si="46"/>
        <v>0</v>
      </c>
      <c r="D161" s="1">
        <f t="shared" si="47"/>
        <v>0</v>
      </c>
      <c r="E161" s="1">
        <f t="shared" si="62"/>
        <v>-4311.1271249999991</v>
      </c>
      <c r="F161" s="1">
        <f t="shared" si="63"/>
        <v>-2354.4</v>
      </c>
      <c r="G161" s="1">
        <f t="shared" si="64"/>
        <v>63476.532351562491</v>
      </c>
      <c r="H161" s="1">
        <f t="shared" si="65"/>
        <v>21483.899999999998</v>
      </c>
      <c r="I161" s="1">
        <f t="shared" si="52"/>
        <v>0</v>
      </c>
      <c r="J161" s="1">
        <f t="shared" si="53"/>
        <v>0</v>
      </c>
      <c r="K161" s="1">
        <f t="shared" si="66"/>
        <v>93642934.975961536</v>
      </c>
      <c r="L161" s="1">
        <f t="shared" si="67"/>
        <v>31693846.153846152</v>
      </c>
      <c r="M161" s="1">
        <f t="shared" si="68"/>
        <v>-2075458.6714172808</v>
      </c>
      <c r="N161" s="1">
        <f t="shared" si="69"/>
        <v>-1133452.9820864068</v>
      </c>
      <c r="O161" s="1">
        <f t="shared" si="70"/>
        <v>93642934.975961536</v>
      </c>
      <c r="P161" s="1">
        <f t="shared" si="71"/>
        <v>31693846.153846152</v>
      </c>
      <c r="Q161">
        <f t="shared" si="59"/>
        <v>2075458.6714172808</v>
      </c>
      <c r="R161">
        <f t="shared" si="60"/>
        <v>1133452.9820864068</v>
      </c>
    </row>
    <row r="162" spans="1:18">
      <c r="A162" s="1">
        <v>128</v>
      </c>
      <c r="B162" s="17">
        <f t="shared" si="61"/>
        <v>16</v>
      </c>
      <c r="C162" s="1">
        <f t="shared" ref="C162:C225" si="72">ax</f>
        <v>0</v>
      </c>
      <c r="D162" s="1">
        <f t="shared" ref="D162:D225" si="73">ax_0</f>
        <v>0</v>
      </c>
      <c r="E162" s="1">
        <f t="shared" si="62"/>
        <v>-4383.5985000000001</v>
      </c>
      <c r="F162" s="1">
        <f t="shared" si="63"/>
        <v>-2354.4</v>
      </c>
      <c r="G162" s="1">
        <f t="shared" si="64"/>
        <v>62933.112000000008</v>
      </c>
      <c r="H162" s="1">
        <f t="shared" si="65"/>
        <v>21189.599999999999</v>
      </c>
      <c r="I162" s="1">
        <f t="shared" ref="I162:I225" si="74">ax/cross_section_area</f>
        <v>0</v>
      </c>
      <c r="J162" s="1">
        <f t="shared" ref="J162:J225" si="75">ax_0/cross_section_area_0</f>
        <v>0</v>
      </c>
      <c r="K162" s="1">
        <f t="shared" si="66"/>
        <v>92841261.116965234</v>
      </c>
      <c r="L162" s="1">
        <f t="shared" si="67"/>
        <v>31259683.877766069</v>
      </c>
      <c r="M162" s="1">
        <f t="shared" si="68"/>
        <v>-2110347.7710221289</v>
      </c>
      <c r="N162" s="1">
        <f t="shared" si="69"/>
        <v>-1133452.9820864068</v>
      </c>
      <c r="O162" s="1">
        <f t="shared" si="70"/>
        <v>92841261.116965234</v>
      </c>
      <c r="P162" s="1">
        <f t="shared" si="71"/>
        <v>31259683.877766069</v>
      </c>
      <c r="Q162">
        <f t="shared" si="59"/>
        <v>2110347.7710221289</v>
      </c>
      <c r="R162">
        <f t="shared" si="60"/>
        <v>1133452.9820864068</v>
      </c>
    </row>
    <row r="163" spans="1:18">
      <c r="A163" s="1">
        <v>129</v>
      </c>
      <c r="B163" s="17">
        <f t="shared" si="61"/>
        <v>16.125</v>
      </c>
      <c r="C163" s="1">
        <f t="shared" si="72"/>
        <v>0</v>
      </c>
      <c r="D163" s="1">
        <f t="shared" si="73"/>
        <v>0</v>
      </c>
      <c r="E163" s="1">
        <f t="shared" si="62"/>
        <v>-4456.0698749999992</v>
      </c>
      <c r="F163" s="1">
        <f t="shared" si="63"/>
        <v>-2354.4</v>
      </c>
      <c r="G163" s="1">
        <f t="shared" si="64"/>
        <v>62380.632726562515</v>
      </c>
      <c r="H163" s="1">
        <f t="shared" si="65"/>
        <v>20895.3</v>
      </c>
      <c r="I163" s="1">
        <f t="shared" si="74"/>
        <v>0</v>
      </c>
      <c r="J163" s="1">
        <f t="shared" si="75"/>
        <v>0</v>
      </c>
      <c r="K163" s="1">
        <f t="shared" si="66"/>
        <v>92026223.20040834</v>
      </c>
      <c r="L163" s="1">
        <f t="shared" si="67"/>
        <v>30825521.601685986</v>
      </c>
      <c r="M163" s="1">
        <f t="shared" si="68"/>
        <v>-2145236.8706269753</v>
      </c>
      <c r="N163" s="1">
        <f t="shared" si="69"/>
        <v>-1133452.9820864068</v>
      </c>
      <c r="O163" s="1">
        <f t="shared" si="70"/>
        <v>92026223.20040834</v>
      </c>
      <c r="P163" s="1">
        <f t="shared" si="71"/>
        <v>30825521.601685986</v>
      </c>
      <c r="Q163">
        <f t="shared" ref="Q163:Q226" si="76">(0)/2+SQRT( ((0)/2)^2 + (M163)^2 )</f>
        <v>2145236.8706269753</v>
      </c>
      <c r="R163">
        <f t="shared" ref="R163:R226" si="77">(0)/2+SQRT( ((0)/2)^2 + (N163)^2 )</f>
        <v>1133452.9820864068</v>
      </c>
    </row>
    <row r="164" spans="1:18">
      <c r="A164" s="1">
        <v>130</v>
      </c>
      <c r="B164" s="17">
        <f t="shared" si="61"/>
        <v>16.25</v>
      </c>
      <c r="C164" s="1">
        <f t="shared" si="72"/>
        <v>0</v>
      </c>
      <c r="D164" s="1">
        <f t="shared" si="73"/>
        <v>0</v>
      </c>
      <c r="E164" s="1">
        <f t="shared" si="62"/>
        <v>-4528.5412500000002</v>
      </c>
      <c r="F164" s="1">
        <f t="shared" si="63"/>
        <v>-2354.4</v>
      </c>
      <c r="G164" s="1">
        <f t="shared" si="64"/>
        <v>61819.094531250012</v>
      </c>
      <c r="H164" s="1">
        <f t="shared" si="65"/>
        <v>20601</v>
      </c>
      <c r="I164" s="1">
        <f t="shared" si="74"/>
        <v>0</v>
      </c>
      <c r="J164" s="1">
        <f t="shared" si="75"/>
        <v>0</v>
      </c>
      <c r="K164" s="1">
        <f t="shared" si="66"/>
        <v>91197821.226290837</v>
      </c>
      <c r="L164" s="1">
        <f t="shared" si="67"/>
        <v>30391359.325605903</v>
      </c>
      <c r="M164" s="1">
        <f t="shared" si="68"/>
        <v>-2180125.9702318232</v>
      </c>
      <c r="N164" s="1">
        <f t="shared" si="69"/>
        <v>-1133452.9820864068</v>
      </c>
      <c r="O164" s="1">
        <f t="shared" si="70"/>
        <v>91197821.226290837</v>
      </c>
      <c r="P164" s="1">
        <f t="shared" si="71"/>
        <v>30391359.325605903</v>
      </c>
      <c r="Q164">
        <f t="shared" si="76"/>
        <v>2180125.9702318232</v>
      </c>
      <c r="R164">
        <f t="shared" si="77"/>
        <v>1133452.9820864068</v>
      </c>
    </row>
    <row r="165" spans="1:18">
      <c r="A165" s="1">
        <v>131</v>
      </c>
      <c r="B165" s="17">
        <f t="shared" si="61"/>
        <v>16.375</v>
      </c>
      <c r="C165" s="1">
        <f t="shared" si="72"/>
        <v>0</v>
      </c>
      <c r="D165" s="1">
        <f t="shared" si="73"/>
        <v>0</v>
      </c>
      <c r="E165" s="1">
        <f t="shared" si="62"/>
        <v>-4601.0126249999994</v>
      </c>
      <c r="F165" s="1">
        <f t="shared" si="63"/>
        <v>-2354.4</v>
      </c>
      <c r="G165" s="1">
        <f t="shared" si="64"/>
        <v>61248.497414062498</v>
      </c>
      <c r="H165" s="1">
        <f t="shared" si="65"/>
        <v>20306.699999999997</v>
      </c>
      <c r="I165" s="1">
        <f t="shared" si="74"/>
        <v>0</v>
      </c>
      <c r="J165" s="1">
        <f t="shared" si="75"/>
        <v>0</v>
      </c>
      <c r="K165" s="1">
        <f t="shared" si="66"/>
        <v>90356055.194612741</v>
      </c>
      <c r="L165" s="1">
        <f t="shared" si="67"/>
        <v>29957197.049525816</v>
      </c>
      <c r="M165" s="1">
        <f t="shared" si="68"/>
        <v>-2215015.0698366701</v>
      </c>
      <c r="N165" s="1">
        <f t="shared" si="69"/>
        <v>-1133452.9820864068</v>
      </c>
      <c r="O165" s="1">
        <f t="shared" si="70"/>
        <v>90356055.194612741</v>
      </c>
      <c r="P165" s="1">
        <f t="shared" si="71"/>
        <v>29957197.049525816</v>
      </c>
      <c r="Q165">
        <f t="shared" si="76"/>
        <v>2215015.0698366701</v>
      </c>
      <c r="R165">
        <f t="shared" si="77"/>
        <v>1133452.9820864068</v>
      </c>
    </row>
    <row r="166" spans="1:18">
      <c r="A166" s="1">
        <v>132</v>
      </c>
      <c r="B166" s="17">
        <f t="shared" si="61"/>
        <v>16.5</v>
      </c>
      <c r="C166" s="1">
        <f t="shared" si="72"/>
        <v>0</v>
      </c>
      <c r="D166" s="1">
        <f t="shared" si="73"/>
        <v>0</v>
      </c>
      <c r="E166" s="1">
        <f t="shared" si="62"/>
        <v>-4673.4839999999986</v>
      </c>
      <c r="F166" s="1">
        <f t="shared" si="63"/>
        <v>-2354.4</v>
      </c>
      <c r="G166" s="1">
        <f t="shared" si="64"/>
        <v>60668.841375000004</v>
      </c>
      <c r="H166" s="1">
        <f t="shared" si="65"/>
        <v>20012.399999999998</v>
      </c>
      <c r="I166" s="1">
        <f t="shared" si="74"/>
        <v>0</v>
      </c>
      <c r="J166" s="1">
        <f t="shared" si="75"/>
        <v>0</v>
      </c>
      <c r="K166" s="1">
        <f t="shared" si="66"/>
        <v>89500925.105374083</v>
      </c>
      <c r="L166" s="1">
        <f t="shared" si="67"/>
        <v>29523034.773445729</v>
      </c>
      <c r="M166" s="1">
        <f t="shared" si="68"/>
        <v>-2249904.1694415165</v>
      </c>
      <c r="N166" s="1">
        <f t="shared" si="69"/>
        <v>-1133452.9820864068</v>
      </c>
      <c r="O166" s="1">
        <f t="shared" si="70"/>
        <v>89500925.105374083</v>
      </c>
      <c r="P166" s="1">
        <f t="shared" si="71"/>
        <v>29523034.773445729</v>
      </c>
      <c r="Q166">
        <f t="shared" si="76"/>
        <v>2249904.1694415165</v>
      </c>
      <c r="R166">
        <f t="shared" si="77"/>
        <v>1133452.9820864068</v>
      </c>
    </row>
    <row r="167" spans="1:18">
      <c r="A167" s="1">
        <v>133</v>
      </c>
      <c r="B167" s="17">
        <f t="shared" si="61"/>
        <v>16.625</v>
      </c>
      <c r="C167" s="1">
        <f t="shared" si="72"/>
        <v>0</v>
      </c>
      <c r="D167" s="1">
        <f t="shared" si="73"/>
        <v>0</v>
      </c>
      <c r="E167" s="1">
        <f t="shared" si="62"/>
        <v>-4745.9553749999995</v>
      </c>
      <c r="F167" s="1">
        <f t="shared" si="63"/>
        <v>-2354.4</v>
      </c>
      <c r="G167" s="1">
        <f t="shared" si="64"/>
        <v>60080.126414062514</v>
      </c>
      <c r="H167" s="1">
        <f t="shared" si="65"/>
        <v>19718.099999999999</v>
      </c>
      <c r="I167" s="1">
        <f t="shared" si="74"/>
        <v>0</v>
      </c>
      <c r="J167" s="1">
        <f t="shared" si="75"/>
        <v>0</v>
      </c>
      <c r="K167" s="1">
        <f t="shared" si="66"/>
        <v>88632430.958574831</v>
      </c>
      <c r="L167" s="1">
        <f t="shared" si="67"/>
        <v>29088872.497365646</v>
      </c>
      <c r="M167" s="1">
        <f t="shared" si="68"/>
        <v>-2284793.2690463644</v>
      </c>
      <c r="N167" s="1">
        <f t="shared" si="69"/>
        <v>-1133452.9820864068</v>
      </c>
      <c r="O167" s="1">
        <f t="shared" si="70"/>
        <v>88632430.958574831</v>
      </c>
      <c r="P167" s="1">
        <f t="shared" si="71"/>
        <v>29088872.497365646</v>
      </c>
      <c r="Q167">
        <f t="shared" si="76"/>
        <v>2284793.2690463644</v>
      </c>
      <c r="R167">
        <f t="shared" si="77"/>
        <v>1133452.9820864068</v>
      </c>
    </row>
    <row r="168" spans="1:18">
      <c r="A168" s="1">
        <v>134</v>
      </c>
      <c r="B168" s="17">
        <f t="shared" si="61"/>
        <v>16.75</v>
      </c>
      <c r="C168" s="1">
        <f t="shared" si="72"/>
        <v>0</v>
      </c>
      <c r="D168" s="1">
        <f t="shared" si="73"/>
        <v>0</v>
      </c>
      <c r="E168" s="1">
        <f t="shared" si="62"/>
        <v>-4818.4267500000005</v>
      </c>
      <c r="F168" s="1">
        <f t="shared" si="63"/>
        <v>-2354.4</v>
      </c>
      <c r="G168" s="1">
        <f t="shared" si="64"/>
        <v>59482.352531250013</v>
      </c>
      <c r="H168" s="1">
        <f t="shared" si="65"/>
        <v>19423.8</v>
      </c>
      <c r="I168" s="1">
        <f t="shared" si="74"/>
        <v>0</v>
      </c>
      <c r="J168" s="1">
        <f t="shared" si="75"/>
        <v>0</v>
      </c>
      <c r="K168" s="1">
        <f t="shared" si="66"/>
        <v>87750572.754214972</v>
      </c>
      <c r="L168" s="1">
        <f t="shared" si="67"/>
        <v>28654710.221285563</v>
      </c>
      <c r="M168" s="1">
        <f t="shared" si="68"/>
        <v>-2319682.3686512122</v>
      </c>
      <c r="N168" s="1">
        <f t="shared" si="69"/>
        <v>-1133452.9820864068</v>
      </c>
      <c r="O168" s="1">
        <f t="shared" si="70"/>
        <v>87750572.754214972</v>
      </c>
      <c r="P168" s="1">
        <f t="shared" si="71"/>
        <v>28654710.221285563</v>
      </c>
      <c r="Q168">
        <f t="shared" si="76"/>
        <v>2319682.3686512122</v>
      </c>
      <c r="R168">
        <f t="shared" si="77"/>
        <v>1133452.9820864068</v>
      </c>
    </row>
    <row r="169" spans="1:18">
      <c r="A169" s="1">
        <v>135</v>
      </c>
      <c r="B169" s="17">
        <f t="shared" si="61"/>
        <v>16.875</v>
      </c>
      <c r="C169" s="1">
        <f t="shared" si="72"/>
        <v>0</v>
      </c>
      <c r="D169" s="1">
        <f t="shared" si="73"/>
        <v>0</v>
      </c>
      <c r="E169" s="1">
        <f t="shared" si="62"/>
        <v>-4890.8981249999997</v>
      </c>
      <c r="F169" s="1">
        <f t="shared" si="63"/>
        <v>-2354.4</v>
      </c>
      <c r="G169" s="1">
        <f t="shared" si="64"/>
        <v>58875.519726562517</v>
      </c>
      <c r="H169" s="1">
        <f t="shared" si="65"/>
        <v>19129.5</v>
      </c>
      <c r="I169" s="1">
        <f t="shared" si="74"/>
        <v>0</v>
      </c>
      <c r="J169" s="1">
        <f t="shared" si="75"/>
        <v>0</v>
      </c>
      <c r="K169" s="1">
        <f t="shared" si="66"/>
        <v>86855350.49229455</v>
      </c>
      <c r="L169" s="1">
        <f t="shared" si="67"/>
        <v>28220547.94520548</v>
      </c>
      <c r="M169" s="1">
        <f t="shared" si="68"/>
        <v>-2354571.4682560591</v>
      </c>
      <c r="N169" s="1">
        <f t="shared" si="69"/>
        <v>-1133452.9820864068</v>
      </c>
      <c r="O169" s="1">
        <f t="shared" si="70"/>
        <v>86855350.49229455</v>
      </c>
      <c r="P169" s="1">
        <f t="shared" si="71"/>
        <v>28220547.94520548</v>
      </c>
      <c r="Q169">
        <f t="shared" si="76"/>
        <v>2354571.4682560591</v>
      </c>
      <c r="R169">
        <f t="shared" si="77"/>
        <v>1133452.9820864068</v>
      </c>
    </row>
    <row r="170" spans="1:18">
      <c r="A170" s="1">
        <v>136</v>
      </c>
      <c r="B170" s="17">
        <f t="shared" si="61"/>
        <v>17</v>
      </c>
      <c r="C170" s="1">
        <f t="shared" si="72"/>
        <v>0</v>
      </c>
      <c r="D170" s="1">
        <f t="shared" si="73"/>
        <v>0</v>
      </c>
      <c r="E170" s="1">
        <f t="shared" si="62"/>
        <v>-4963.3695000000007</v>
      </c>
      <c r="F170" s="1">
        <f t="shared" si="63"/>
        <v>-2354.4</v>
      </c>
      <c r="G170" s="1">
        <f t="shared" si="64"/>
        <v>58259.627999999997</v>
      </c>
      <c r="H170" s="1">
        <f t="shared" si="65"/>
        <v>18835.199999999997</v>
      </c>
      <c r="I170" s="1">
        <f t="shared" si="74"/>
        <v>0</v>
      </c>
      <c r="J170" s="1">
        <f t="shared" si="75"/>
        <v>0</v>
      </c>
      <c r="K170" s="1">
        <f t="shared" si="66"/>
        <v>85946764.172813475</v>
      </c>
      <c r="L170" s="1">
        <f t="shared" si="67"/>
        <v>27786385.669125393</v>
      </c>
      <c r="M170" s="1">
        <f t="shared" si="68"/>
        <v>-2389460.5678609065</v>
      </c>
      <c r="N170" s="1">
        <f t="shared" si="69"/>
        <v>-1133452.9820864068</v>
      </c>
      <c r="O170" s="1">
        <f t="shared" si="70"/>
        <v>85946764.172813475</v>
      </c>
      <c r="P170" s="1">
        <f t="shared" si="71"/>
        <v>27786385.669125393</v>
      </c>
      <c r="Q170">
        <f t="shared" si="76"/>
        <v>2389460.5678609065</v>
      </c>
      <c r="R170">
        <f t="shared" si="77"/>
        <v>1133452.9820864068</v>
      </c>
    </row>
    <row r="171" spans="1:18">
      <c r="A171" s="1">
        <v>137</v>
      </c>
      <c r="B171" s="17">
        <f t="shared" si="61"/>
        <v>17.125</v>
      </c>
      <c r="C171" s="1">
        <f t="shared" si="72"/>
        <v>0</v>
      </c>
      <c r="D171" s="1">
        <f t="shared" si="73"/>
        <v>0</v>
      </c>
      <c r="E171" s="1">
        <f t="shared" si="62"/>
        <v>-5035.8408749999999</v>
      </c>
      <c r="F171" s="1">
        <f t="shared" si="63"/>
        <v>-2354.4</v>
      </c>
      <c r="G171" s="1">
        <f t="shared" si="64"/>
        <v>57634.67735156251</v>
      </c>
      <c r="H171" s="1">
        <f t="shared" si="65"/>
        <v>18540.899999999998</v>
      </c>
      <c r="I171" s="1">
        <f t="shared" si="74"/>
        <v>0</v>
      </c>
      <c r="J171" s="1">
        <f t="shared" si="75"/>
        <v>0</v>
      </c>
      <c r="K171" s="1">
        <f t="shared" si="66"/>
        <v>85024813.795771882</v>
      </c>
      <c r="L171" s="1">
        <f t="shared" si="67"/>
        <v>27352223.39304531</v>
      </c>
      <c r="M171" s="1">
        <f t="shared" si="68"/>
        <v>-2424349.6674657534</v>
      </c>
      <c r="N171" s="1">
        <f t="shared" si="69"/>
        <v>-1133452.9820864068</v>
      </c>
      <c r="O171" s="1">
        <f t="shared" si="70"/>
        <v>85024813.795771882</v>
      </c>
      <c r="P171" s="1">
        <f t="shared" si="71"/>
        <v>27352223.39304531</v>
      </c>
      <c r="Q171">
        <f t="shared" si="76"/>
        <v>2424349.6674657534</v>
      </c>
      <c r="R171">
        <f t="shared" si="77"/>
        <v>1133452.9820864068</v>
      </c>
    </row>
    <row r="172" spans="1:18">
      <c r="A172" s="1">
        <v>138</v>
      </c>
      <c r="B172" s="17">
        <f t="shared" si="61"/>
        <v>17.25</v>
      </c>
      <c r="C172" s="1">
        <f t="shared" si="72"/>
        <v>0</v>
      </c>
      <c r="D172" s="1">
        <f t="shared" si="73"/>
        <v>0</v>
      </c>
      <c r="E172" s="1">
        <f t="shared" si="62"/>
        <v>-5108.312249999999</v>
      </c>
      <c r="F172" s="1">
        <f t="shared" si="63"/>
        <v>-2354.4</v>
      </c>
      <c r="G172" s="1">
        <f t="shared" si="64"/>
        <v>57000.667781249998</v>
      </c>
      <c r="H172" s="1">
        <f t="shared" si="65"/>
        <v>18246.599999999999</v>
      </c>
      <c r="I172" s="1">
        <f t="shared" si="74"/>
        <v>0</v>
      </c>
      <c r="J172" s="1">
        <f t="shared" si="75"/>
        <v>0</v>
      </c>
      <c r="K172" s="1">
        <f t="shared" si="66"/>
        <v>84089499.361169651</v>
      </c>
      <c r="L172" s="1">
        <f t="shared" si="67"/>
        <v>26918061.116965223</v>
      </c>
      <c r="M172" s="1">
        <f t="shared" si="68"/>
        <v>-2459238.7670706003</v>
      </c>
      <c r="N172" s="1">
        <f t="shared" si="69"/>
        <v>-1133452.9820864068</v>
      </c>
      <c r="O172" s="1">
        <f t="shared" si="70"/>
        <v>84089499.361169651</v>
      </c>
      <c r="P172" s="1">
        <f t="shared" si="71"/>
        <v>26918061.116965223</v>
      </c>
      <c r="Q172">
        <f t="shared" si="76"/>
        <v>2459238.7670706003</v>
      </c>
      <c r="R172">
        <f t="shared" si="77"/>
        <v>1133452.9820864068</v>
      </c>
    </row>
    <row r="173" spans="1:18">
      <c r="A173" s="1">
        <v>139</v>
      </c>
      <c r="B173" s="17">
        <f t="shared" si="61"/>
        <v>17.375</v>
      </c>
      <c r="C173" s="1">
        <f t="shared" si="72"/>
        <v>0</v>
      </c>
      <c r="D173" s="1">
        <f t="shared" si="73"/>
        <v>0</v>
      </c>
      <c r="E173" s="1">
        <f t="shared" si="62"/>
        <v>-5180.7836249999982</v>
      </c>
      <c r="F173" s="1">
        <f t="shared" si="63"/>
        <v>-2354.4</v>
      </c>
      <c r="G173" s="1">
        <f t="shared" si="64"/>
        <v>56357.59928906252</v>
      </c>
      <c r="H173" s="1">
        <f t="shared" si="65"/>
        <v>17952.3</v>
      </c>
      <c r="I173" s="1">
        <f t="shared" si="74"/>
        <v>0</v>
      </c>
      <c r="J173" s="1">
        <f t="shared" si="75"/>
        <v>0</v>
      </c>
      <c r="K173" s="1">
        <f t="shared" si="66"/>
        <v>83140820.869006887</v>
      </c>
      <c r="L173" s="1">
        <f t="shared" si="67"/>
        <v>26483898.84088514</v>
      </c>
      <c r="M173" s="1">
        <f t="shared" si="68"/>
        <v>-2494127.8666754467</v>
      </c>
      <c r="N173" s="1">
        <f t="shared" si="69"/>
        <v>-1133452.9820864068</v>
      </c>
      <c r="O173" s="1">
        <f t="shared" si="70"/>
        <v>83140820.869006887</v>
      </c>
      <c r="P173" s="1">
        <f t="shared" si="71"/>
        <v>26483898.84088514</v>
      </c>
      <c r="Q173">
        <f t="shared" si="76"/>
        <v>2494127.8666754467</v>
      </c>
      <c r="R173">
        <f t="shared" si="77"/>
        <v>1133452.9820864068</v>
      </c>
    </row>
    <row r="174" spans="1:18">
      <c r="A174" s="1">
        <v>140</v>
      </c>
      <c r="B174" s="17">
        <f t="shared" si="61"/>
        <v>17.5</v>
      </c>
      <c r="C174" s="1">
        <f t="shared" si="72"/>
        <v>0</v>
      </c>
      <c r="D174" s="1">
        <f t="shared" si="73"/>
        <v>0</v>
      </c>
      <c r="E174" s="1">
        <f t="shared" si="62"/>
        <v>-5253.2549999999992</v>
      </c>
      <c r="F174" s="1">
        <f t="shared" si="63"/>
        <v>-2354.4</v>
      </c>
      <c r="G174" s="1">
        <f t="shared" si="64"/>
        <v>55705.471875000017</v>
      </c>
      <c r="H174" s="1">
        <f t="shared" si="65"/>
        <v>17658</v>
      </c>
      <c r="I174" s="1">
        <f t="shared" si="74"/>
        <v>0</v>
      </c>
      <c r="J174" s="1">
        <f t="shared" si="75"/>
        <v>0</v>
      </c>
      <c r="K174" s="1">
        <f t="shared" si="66"/>
        <v>82178778.319283485</v>
      </c>
      <c r="L174" s="1">
        <f t="shared" si="67"/>
        <v>26049736.564805057</v>
      </c>
      <c r="M174" s="1">
        <f t="shared" si="68"/>
        <v>-2529016.9662802946</v>
      </c>
      <c r="N174" s="1">
        <f t="shared" si="69"/>
        <v>-1133452.9820864068</v>
      </c>
      <c r="O174" s="1">
        <f t="shared" si="70"/>
        <v>82178778.319283485</v>
      </c>
      <c r="P174" s="1">
        <f t="shared" si="71"/>
        <v>26049736.564805057</v>
      </c>
      <c r="Q174">
        <f t="shared" si="76"/>
        <v>2529016.9662802946</v>
      </c>
      <c r="R174">
        <f t="shared" si="77"/>
        <v>1133452.9820864068</v>
      </c>
    </row>
    <row r="175" spans="1:18">
      <c r="A175" s="1">
        <v>141</v>
      </c>
      <c r="B175" s="17">
        <f t="shared" si="61"/>
        <v>17.625</v>
      </c>
      <c r="C175" s="1">
        <f t="shared" si="72"/>
        <v>0</v>
      </c>
      <c r="D175" s="1">
        <f t="shared" si="73"/>
        <v>0</v>
      </c>
      <c r="E175" s="1">
        <f t="shared" si="62"/>
        <v>-5325.7263750000002</v>
      </c>
      <c r="F175" s="1">
        <f t="shared" si="63"/>
        <v>-2354.4</v>
      </c>
      <c r="G175" s="1">
        <f t="shared" si="64"/>
        <v>55044.28553906249</v>
      </c>
      <c r="H175" s="1">
        <f t="shared" si="65"/>
        <v>17363.699999999997</v>
      </c>
      <c r="I175" s="1">
        <f t="shared" si="74"/>
        <v>0</v>
      </c>
      <c r="J175" s="1">
        <f t="shared" si="75"/>
        <v>0</v>
      </c>
      <c r="K175" s="1">
        <f t="shared" si="66"/>
        <v>81203371.711999461</v>
      </c>
      <c r="L175" s="1">
        <f t="shared" si="67"/>
        <v>25615574.28872497</v>
      </c>
      <c r="M175" s="1">
        <f t="shared" si="68"/>
        <v>-2563906.0658851424</v>
      </c>
      <c r="N175" s="1">
        <f t="shared" si="69"/>
        <v>-1133452.9820864068</v>
      </c>
      <c r="O175" s="1">
        <f t="shared" si="70"/>
        <v>81203371.711999461</v>
      </c>
      <c r="P175" s="1">
        <f t="shared" si="71"/>
        <v>25615574.28872497</v>
      </c>
      <c r="Q175">
        <f t="shared" si="76"/>
        <v>2563906.0658851424</v>
      </c>
      <c r="R175">
        <f t="shared" si="77"/>
        <v>1133452.9820864068</v>
      </c>
    </row>
    <row r="176" spans="1:18">
      <c r="A176" s="1">
        <v>142</v>
      </c>
      <c r="B176" s="17">
        <f t="shared" si="61"/>
        <v>17.75</v>
      </c>
      <c r="C176" s="1">
        <f t="shared" si="72"/>
        <v>0</v>
      </c>
      <c r="D176" s="1">
        <f t="shared" si="73"/>
        <v>0</v>
      </c>
      <c r="E176" s="1">
        <f t="shared" si="62"/>
        <v>-5398.1977500000012</v>
      </c>
      <c r="F176" s="1">
        <f t="shared" si="63"/>
        <v>-2354.4</v>
      </c>
      <c r="G176" s="1">
        <f t="shared" si="64"/>
        <v>54374.040281250011</v>
      </c>
      <c r="H176" s="1">
        <f t="shared" si="65"/>
        <v>17069.399999999998</v>
      </c>
      <c r="I176" s="1">
        <f t="shared" si="74"/>
        <v>0</v>
      </c>
      <c r="J176" s="1">
        <f t="shared" si="75"/>
        <v>0</v>
      </c>
      <c r="K176" s="1">
        <f t="shared" si="66"/>
        <v>80214601.047154918</v>
      </c>
      <c r="L176" s="1">
        <f t="shared" si="67"/>
        <v>25181412.012644887</v>
      </c>
      <c r="M176" s="1">
        <f t="shared" si="68"/>
        <v>-2598795.1654899903</v>
      </c>
      <c r="N176" s="1">
        <f t="shared" si="69"/>
        <v>-1133452.9820864068</v>
      </c>
      <c r="O176" s="1">
        <f t="shared" si="70"/>
        <v>80214601.047154918</v>
      </c>
      <c r="P176" s="1">
        <f t="shared" si="71"/>
        <v>25181412.012644887</v>
      </c>
      <c r="Q176">
        <f t="shared" si="76"/>
        <v>2598795.1654899903</v>
      </c>
      <c r="R176">
        <f t="shared" si="77"/>
        <v>1133452.9820864068</v>
      </c>
    </row>
    <row r="177" spans="1:18">
      <c r="A177" s="1">
        <v>143</v>
      </c>
      <c r="B177" s="17">
        <f t="shared" si="61"/>
        <v>17.875</v>
      </c>
      <c r="C177" s="1">
        <f t="shared" si="72"/>
        <v>0</v>
      </c>
      <c r="D177" s="1">
        <f t="shared" si="73"/>
        <v>0</v>
      </c>
      <c r="E177" s="1">
        <f t="shared" si="62"/>
        <v>-5470.6691250000003</v>
      </c>
      <c r="F177" s="1">
        <f t="shared" si="63"/>
        <v>-2354.4</v>
      </c>
      <c r="G177" s="1">
        <f t="shared" si="64"/>
        <v>53694.736101562507</v>
      </c>
      <c r="H177" s="1">
        <f t="shared" si="65"/>
        <v>16775.099999999999</v>
      </c>
      <c r="I177" s="1">
        <f t="shared" si="74"/>
        <v>0</v>
      </c>
      <c r="J177" s="1">
        <f t="shared" si="75"/>
        <v>0</v>
      </c>
      <c r="K177" s="1">
        <f t="shared" si="66"/>
        <v>79212466.324749738</v>
      </c>
      <c r="L177" s="1">
        <f t="shared" si="67"/>
        <v>24747249.7365648</v>
      </c>
      <c r="M177" s="1">
        <f t="shared" si="68"/>
        <v>-2633684.2650948367</v>
      </c>
      <c r="N177" s="1">
        <f t="shared" si="69"/>
        <v>-1133452.9820864068</v>
      </c>
      <c r="O177" s="1">
        <f t="shared" si="70"/>
        <v>79212466.324749738</v>
      </c>
      <c r="P177" s="1">
        <f t="shared" si="71"/>
        <v>24747249.7365648</v>
      </c>
      <c r="Q177">
        <f t="shared" si="76"/>
        <v>2633684.2650948367</v>
      </c>
      <c r="R177">
        <f t="shared" si="77"/>
        <v>1133452.9820864068</v>
      </c>
    </row>
    <row r="178" spans="1:18">
      <c r="A178" s="1">
        <v>144</v>
      </c>
      <c r="B178" s="17">
        <f t="shared" si="61"/>
        <v>18</v>
      </c>
      <c r="C178" s="1">
        <f t="shared" si="72"/>
        <v>0</v>
      </c>
      <c r="D178" s="1">
        <f t="shared" si="73"/>
        <v>0</v>
      </c>
      <c r="E178" s="1">
        <f t="shared" si="62"/>
        <v>-5543.1404999999995</v>
      </c>
      <c r="F178" s="1">
        <f t="shared" si="63"/>
        <v>-2354.4</v>
      </c>
      <c r="G178" s="1">
        <f t="shared" si="64"/>
        <v>53006.373000000021</v>
      </c>
      <c r="H178" s="1">
        <f t="shared" si="65"/>
        <v>16480.8</v>
      </c>
      <c r="I178" s="1">
        <f t="shared" si="74"/>
        <v>0</v>
      </c>
      <c r="J178" s="1">
        <f t="shared" si="75"/>
        <v>0</v>
      </c>
      <c r="K178" s="1">
        <f t="shared" si="66"/>
        <v>78196967.544784009</v>
      </c>
      <c r="L178" s="1">
        <f t="shared" si="67"/>
        <v>24313087.460484717</v>
      </c>
      <c r="M178" s="1">
        <f t="shared" si="68"/>
        <v>-2668573.3646996836</v>
      </c>
      <c r="N178" s="1">
        <f t="shared" si="69"/>
        <v>-1133452.9820864068</v>
      </c>
      <c r="O178" s="1">
        <f t="shared" si="70"/>
        <v>78196967.544784009</v>
      </c>
      <c r="P178" s="1">
        <f t="shared" si="71"/>
        <v>24313087.460484717</v>
      </c>
      <c r="Q178">
        <f t="shared" si="76"/>
        <v>2668573.3646996836</v>
      </c>
      <c r="R178">
        <f t="shared" si="77"/>
        <v>1133452.9820864068</v>
      </c>
    </row>
    <row r="179" spans="1:18">
      <c r="A179" s="1">
        <v>145</v>
      </c>
      <c r="B179" s="17">
        <f t="shared" si="61"/>
        <v>18.125</v>
      </c>
      <c r="C179" s="1">
        <f t="shared" si="72"/>
        <v>0</v>
      </c>
      <c r="D179" s="1">
        <f t="shared" si="73"/>
        <v>0</v>
      </c>
      <c r="E179" s="1">
        <f t="shared" si="62"/>
        <v>-5615.6118749999987</v>
      </c>
      <c r="F179" s="1">
        <f t="shared" si="63"/>
        <v>-2354.4</v>
      </c>
      <c r="G179" s="1">
        <f t="shared" si="64"/>
        <v>52308.950976562512</v>
      </c>
      <c r="H179" s="1">
        <f t="shared" si="65"/>
        <v>16186.5</v>
      </c>
      <c r="I179" s="1">
        <f t="shared" si="74"/>
        <v>0</v>
      </c>
      <c r="J179" s="1">
        <f t="shared" si="75"/>
        <v>0</v>
      </c>
      <c r="K179" s="1">
        <f t="shared" si="66"/>
        <v>77168104.707257658</v>
      </c>
      <c r="L179" s="1">
        <f t="shared" si="67"/>
        <v>23878925.184404638</v>
      </c>
      <c r="M179" s="1">
        <f t="shared" si="68"/>
        <v>-2703462.4643045301</v>
      </c>
      <c r="N179" s="1">
        <f t="shared" si="69"/>
        <v>-1133452.9820864068</v>
      </c>
      <c r="O179" s="1">
        <f t="shared" si="70"/>
        <v>77168104.707257658</v>
      </c>
      <c r="P179" s="1">
        <f t="shared" si="71"/>
        <v>23878925.184404638</v>
      </c>
      <c r="Q179">
        <f t="shared" si="76"/>
        <v>2703462.4643045301</v>
      </c>
      <c r="R179">
        <f t="shared" si="77"/>
        <v>1133452.9820864068</v>
      </c>
    </row>
    <row r="180" spans="1:18">
      <c r="A180" s="1">
        <v>146</v>
      </c>
      <c r="B180" s="17">
        <f t="shared" si="61"/>
        <v>18.25</v>
      </c>
      <c r="C180" s="1">
        <f t="shared" si="72"/>
        <v>0</v>
      </c>
      <c r="D180" s="1">
        <f t="shared" si="73"/>
        <v>0</v>
      </c>
      <c r="E180" s="1">
        <f t="shared" si="62"/>
        <v>-5688.0832499999997</v>
      </c>
      <c r="F180" s="1">
        <f t="shared" si="63"/>
        <v>-2354.4</v>
      </c>
      <c r="G180" s="1">
        <f t="shared" si="64"/>
        <v>51602.470031249992</v>
      </c>
      <c r="H180" s="1">
        <f t="shared" si="65"/>
        <v>15892.199999999997</v>
      </c>
      <c r="I180" s="1">
        <f t="shared" si="74"/>
        <v>0</v>
      </c>
      <c r="J180" s="1">
        <f t="shared" si="75"/>
        <v>0</v>
      </c>
      <c r="K180" s="1">
        <f t="shared" si="66"/>
        <v>76125877.812170699</v>
      </c>
      <c r="L180" s="1">
        <f t="shared" si="67"/>
        <v>23444762.908324547</v>
      </c>
      <c r="M180" s="1">
        <f t="shared" si="68"/>
        <v>-2738351.5639093779</v>
      </c>
      <c r="N180" s="1">
        <f t="shared" si="69"/>
        <v>-1133452.9820864068</v>
      </c>
      <c r="O180" s="1">
        <f t="shared" si="70"/>
        <v>76125877.812170699</v>
      </c>
      <c r="P180" s="1">
        <f t="shared" si="71"/>
        <v>23444762.908324547</v>
      </c>
      <c r="Q180">
        <f t="shared" si="76"/>
        <v>2738351.5639093779</v>
      </c>
      <c r="R180">
        <f t="shared" si="77"/>
        <v>1133452.9820864068</v>
      </c>
    </row>
    <row r="181" spans="1:18">
      <c r="A181" s="1">
        <v>147</v>
      </c>
      <c r="B181" s="17">
        <f t="shared" si="61"/>
        <v>18.375</v>
      </c>
      <c r="C181" s="1">
        <f t="shared" si="72"/>
        <v>0</v>
      </c>
      <c r="D181" s="1">
        <f t="shared" si="73"/>
        <v>0</v>
      </c>
      <c r="E181" s="1">
        <f t="shared" si="62"/>
        <v>-5760.5546250000007</v>
      </c>
      <c r="F181" s="1">
        <f t="shared" si="63"/>
        <v>-2354.4</v>
      </c>
      <c r="G181" s="1">
        <f t="shared" si="64"/>
        <v>50886.930164062491</v>
      </c>
      <c r="H181" s="1">
        <f t="shared" si="65"/>
        <v>15597.899999999998</v>
      </c>
      <c r="I181" s="1">
        <f t="shared" si="74"/>
        <v>0</v>
      </c>
      <c r="J181" s="1">
        <f t="shared" si="75"/>
        <v>0</v>
      </c>
      <c r="K181" s="1">
        <f t="shared" si="66"/>
        <v>75070286.859523177</v>
      </c>
      <c r="L181" s="1">
        <f t="shared" si="67"/>
        <v>23010600.632244464</v>
      </c>
      <c r="M181" s="1">
        <f t="shared" si="68"/>
        <v>-2773240.6635142257</v>
      </c>
      <c r="N181" s="1">
        <f t="shared" si="69"/>
        <v>-1133452.9820864068</v>
      </c>
      <c r="O181" s="1">
        <f t="shared" si="70"/>
        <v>75070286.859523177</v>
      </c>
      <c r="P181" s="1">
        <f t="shared" si="71"/>
        <v>23010600.632244464</v>
      </c>
      <c r="Q181">
        <f t="shared" si="76"/>
        <v>2773240.6635142257</v>
      </c>
      <c r="R181">
        <f t="shared" si="77"/>
        <v>1133452.9820864068</v>
      </c>
    </row>
    <row r="182" spans="1:18">
      <c r="A182" s="1">
        <v>148</v>
      </c>
      <c r="B182" s="17">
        <f t="shared" si="61"/>
        <v>18.5</v>
      </c>
      <c r="C182" s="1">
        <f t="shared" si="72"/>
        <v>0</v>
      </c>
      <c r="D182" s="1">
        <f t="shared" si="73"/>
        <v>0</v>
      </c>
      <c r="E182" s="1">
        <f t="shared" si="62"/>
        <v>-5833.0260000000017</v>
      </c>
      <c r="F182" s="1">
        <f t="shared" si="63"/>
        <v>-2354.4</v>
      </c>
      <c r="G182" s="1">
        <f t="shared" si="64"/>
        <v>50162.331375000009</v>
      </c>
      <c r="H182" s="1">
        <f t="shared" si="65"/>
        <v>15303.599999999999</v>
      </c>
      <c r="I182" s="1">
        <f t="shared" si="74"/>
        <v>0</v>
      </c>
      <c r="J182" s="1">
        <f t="shared" si="75"/>
        <v>0</v>
      </c>
      <c r="K182" s="1">
        <f t="shared" si="66"/>
        <v>74001331.849315077</v>
      </c>
      <c r="L182" s="1">
        <f t="shared" si="67"/>
        <v>22576438.356164381</v>
      </c>
      <c r="M182" s="1">
        <f t="shared" si="68"/>
        <v>-2808129.7631190731</v>
      </c>
      <c r="N182" s="1">
        <f t="shared" si="69"/>
        <v>-1133452.9820864068</v>
      </c>
      <c r="O182" s="1">
        <f t="shared" si="70"/>
        <v>74001331.849315077</v>
      </c>
      <c r="P182" s="1">
        <f t="shared" si="71"/>
        <v>22576438.356164381</v>
      </c>
      <c r="Q182">
        <f t="shared" si="76"/>
        <v>2808129.7631190731</v>
      </c>
      <c r="R182">
        <f t="shared" si="77"/>
        <v>1133452.9820864068</v>
      </c>
    </row>
    <row r="183" spans="1:18">
      <c r="A183" s="1">
        <v>149</v>
      </c>
      <c r="B183" s="17">
        <f t="shared" si="61"/>
        <v>18.625</v>
      </c>
      <c r="C183" s="1">
        <f t="shared" si="72"/>
        <v>0</v>
      </c>
      <c r="D183" s="1">
        <f t="shared" si="73"/>
        <v>0</v>
      </c>
      <c r="E183" s="1">
        <f t="shared" si="62"/>
        <v>-5905.497374999999</v>
      </c>
      <c r="F183" s="1">
        <f t="shared" si="63"/>
        <v>-2354.4</v>
      </c>
      <c r="G183" s="1">
        <f t="shared" si="64"/>
        <v>49428.673664062502</v>
      </c>
      <c r="H183" s="1">
        <f t="shared" si="65"/>
        <v>15009.3</v>
      </c>
      <c r="I183" s="1">
        <f t="shared" si="74"/>
        <v>0</v>
      </c>
      <c r="J183" s="1">
        <f t="shared" si="75"/>
        <v>0</v>
      </c>
      <c r="K183" s="1">
        <f t="shared" si="66"/>
        <v>72919012.781546369</v>
      </c>
      <c r="L183" s="1">
        <f t="shared" si="67"/>
        <v>22142276.080084298</v>
      </c>
      <c r="M183" s="1">
        <f t="shared" si="68"/>
        <v>-2843018.8627239196</v>
      </c>
      <c r="N183" s="1">
        <f t="shared" si="69"/>
        <v>-1133452.9820864068</v>
      </c>
      <c r="O183" s="1">
        <f t="shared" si="70"/>
        <v>72919012.781546369</v>
      </c>
      <c r="P183" s="1">
        <f t="shared" si="71"/>
        <v>22142276.080084298</v>
      </c>
      <c r="Q183">
        <f t="shared" si="76"/>
        <v>2843018.8627239196</v>
      </c>
      <c r="R183">
        <f t="shared" si="77"/>
        <v>1133452.9820864068</v>
      </c>
    </row>
    <row r="184" spans="1:18">
      <c r="A184" s="1">
        <v>150</v>
      </c>
      <c r="B184" s="17">
        <f t="shared" si="61"/>
        <v>18.75</v>
      </c>
      <c r="C184" s="1">
        <f t="shared" si="72"/>
        <v>0</v>
      </c>
      <c r="D184" s="1">
        <f t="shared" si="73"/>
        <v>0</v>
      </c>
      <c r="E184" s="1">
        <f t="shared" si="62"/>
        <v>-5977.96875</v>
      </c>
      <c r="F184" s="1">
        <f t="shared" si="63"/>
        <v>-2354.4</v>
      </c>
      <c r="G184" s="1">
        <f t="shared" si="64"/>
        <v>48685.957031250015</v>
      </c>
      <c r="H184" s="1">
        <f t="shared" si="65"/>
        <v>14715</v>
      </c>
      <c r="I184" s="1">
        <f t="shared" si="74"/>
        <v>0</v>
      </c>
      <c r="J184" s="1">
        <f t="shared" si="75"/>
        <v>0</v>
      </c>
      <c r="K184" s="1">
        <f t="shared" si="66"/>
        <v>71823329.656217098</v>
      </c>
      <c r="L184" s="1">
        <f t="shared" si="67"/>
        <v>21708113.804004215</v>
      </c>
      <c r="M184" s="1">
        <f t="shared" si="68"/>
        <v>-2877907.9623287669</v>
      </c>
      <c r="N184" s="1">
        <f t="shared" si="69"/>
        <v>-1133452.9820864068</v>
      </c>
      <c r="O184" s="1">
        <f t="shared" si="70"/>
        <v>71823329.656217098</v>
      </c>
      <c r="P184" s="1">
        <f t="shared" si="71"/>
        <v>21708113.804004215</v>
      </c>
      <c r="Q184">
        <f t="shared" si="76"/>
        <v>2877907.9623287669</v>
      </c>
      <c r="R184">
        <f t="shared" si="77"/>
        <v>1133452.9820864068</v>
      </c>
    </row>
    <row r="185" spans="1:18">
      <c r="A185" s="1">
        <v>151</v>
      </c>
      <c r="B185" s="17">
        <f t="shared" si="61"/>
        <v>18.875</v>
      </c>
      <c r="C185" s="1">
        <f t="shared" si="72"/>
        <v>0</v>
      </c>
      <c r="D185" s="1">
        <f t="shared" si="73"/>
        <v>0</v>
      </c>
      <c r="E185" s="1">
        <f t="shared" si="62"/>
        <v>-6050.4401249999992</v>
      </c>
      <c r="F185" s="1">
        <f t="shared" si="63"/>
        <v>-2354.4</v>
      </c>
      <c r="G185" s="1">
        <f t="shared" si="64"/>
        <v>47934.181476562517</v>
      </c>
      <c r="H185" s="1">
        <f t="shared" si="65"/>
        <v>14420.699999999997</v>
      </c>
      <c r="I185" s="1">
        <f t="shared" si="74"/>
        <v>0</v>
      </c>
      <c r="J185" s="1">
        <f t="shared" si="75"/>
        <v>0</v>
      </c>
      <c r="K185" s="1">
        <f t="shared" si="66"/>
        <v>70714282.473327219</v>
      </c>
      <c r="L185" s="1">
        <f t="shared" si="67"/>
        <v>21273951.527924124</v>
      </c>
      <c r="M185" s="1">
        <f t="shared" si="68"/>
        <v>-2912797.0619336143</v>
      </c>
      <c r="N185" s="1">
        <f t="shared" si="69"/>
        <v>-1133452.9820864068</v>
      </c>
      <c r="O185" s="1">
        <f t="shared" si="70"/>
        <v>70714282.473327219</v>
      </c>
      <c r="P185" s="1">
        <f t="shared" si="71"/>
        <v>21273951.527924124</v>
      </c>
      <c r="Q185">
        <f t="shared" si="76"/>
        <v>2912797.0619336143</v>
      </c>
      <c r="R185">
        <f t="shared" si="77"/>
        <v>1133452.9820864068</v>
      </c>
    </row>
    <row r="186" spans="1:18">
      <c r="A186" s="1">
        <v>152</v>
      </c>
      <c r="B186" s="17">
        <f t="shared" si="61"/>
        <v>19</v>
      </c>
      <c r="C186" s="1">
        <f t="shared" si="72"/>
        <v>0</v>
      </c>
      <c r="D186" s="1">
        <f t="shared" si="73"/>
        <v>0</v>
      </c>
      <c r="E186" s="1">
        <f t="shared" si="62"/>
        <v>-6122.9115000000002</v>
      </c>
      <c r="F186" s="1">
        <f t="shared" si="63"/>
        <v>-2354.4</v>
      </c>
      <c r="G186" s="1">
        <f t="shared" si="64"/>
        <v>47173.346999999994</v>
      </c>
      <c r="H186" s="1">
        <f t="shared" si="65"/>
        <v>14126.399999999998</v>
      </c>
      <c r="I186" s="1">
        <f t="shared" si="74"/>
        <v>0</v>
      </c>
      <c r="J186" s="1">
        <f t="shared" si="75"/>
        <v>0</v>
      </c>
      <c r="K186" s="1">
        <f t="shared" si="66"/>
        <v>69591871.232876703</v>
      </c>
      <c r="L186" s="1">
        <f t="shared" si="67"/>
        <v>20839789.251844045</v>
      </c>
      <c r="M186" s="1">
        <f t="shared" si="68"/>
        <v>-2947686.1615384617</v>
      </c>
      <c r="N186" s="1">
        <f t="shared" si="69"/>
        <v>-1133452.9820864068</v>
      </c>
      <c r="O186" s="1">
        <f t="shared" si="70"/>
        <v>69591871.232876703</v>
      </c>
      <c r="P186" s="1">
        <f t="shared" si="71"/>
        <v>20839789.251844045</v>
      </c>
      <c r="Q186">
        <f t="shared" si="76"/>
        <v>2947686.1615384617</v>
      </c>
      <c r="R186">
        <f t="shared" si="77"/>
        <v>1133452.9820864068</v>
      </c>
    </row>
    <row r="187" spans="1:18">
      <c r="A187" s="1">
        <v>153</v>
      </c>
      <c r="B187" s="17">
        <f t="shared" si="61"/>
        <v>19.125</v>
      </c>
      <c r="C187" s="1">
        <f t="shared" si="72"/>
        <v>0</v>
      </c>
      <c r="D187" s="1">
        <f t="shared" si="73"/>
        <v>0</v>
      </c>
      <c r="E187" s="1">
        <f t="shared" si="62"/>
        <v>-6195.3828750000011</v>
      </c>
      <c r="F187" s="1">
        <f t="shared" si="63"/>
        <v>-2354.4</v>
      </c>
      <c r="G187" s="1">
        <f t="shared" si="64"/>
        <v>46403.453601562491</v>
      </c>
      <c r="H187" s="1">
        <f t="shared" si="65"/>
        <v>13832.099999999999</v>
      </c>
      <c r="I187" s="1">
        <f t="shared" si="74"/>
        <v>0</v>
      </c>
      <c r="J187" s="1">
        <f t="shared" si="75"/>
        <v>0</v>
      </c>
      <c r="K187" s="1">
        <f t="shared" si="66"/>
        <v>68456095.934865639</v>
      </c>
      <c r="L187" s="1">
        <f t="shared" si="67"/>
        <v>20405626.975763962</v>
      </c>
      <c r="M187" s="1">
        <f t="shared" si="68"/>
        <v>-2982575.2611433091</v>
      </c>
      <c r="N187" s="1">
        <f t="shared" si="69"/>
        <v>-1133452.9820864068</v>
      </c>
      <c r="O187" s="1">
        <f t="shared" si="70"/>
        <v>68456095.934865639</v>
      </c>
      <c r="P187" s="1">
        <f t="shared" si="71"/>
        <v>20405626.975763962</v>
      </c>
      <c r="Q187">
        <f t="shared" si="76"/>
        <v>2982575.2611433091</v>
      </c>
      <c r="R187">
        <f t="shared" si="77"/>
        <v>1133452.9820864068</v>
      </c>
    </row>
    <row r="188" spans="1:18">
      <c r="A188" s="1">
        <v>154</v>
      </c>
      <c r="B188" s="17">
        <f t="shared" si="61"/>
        <v>19.25</v>
      </c>
      <c r="C188" s="1">
        <f t="shared" si="72"/>
        <v>0</v>
      </c>
      <c r="D188" s="1">
        <f t="shared" si="73"/>
        <v>0</v>
      </c>
      <c r="E188" s="1">
        <f t="shared" si="62"/>
        <v>-6267.8542499999985</v>
      </c>
      <c r="F188" s="1">
        <f t="shared" si="63"/>
        <v>-2354.4</v>
      </c>
      <c r="G188" s="1">
        <f t="shared" si="64"/>
        <v>45624.501281250006</v>
      </c>
      <c r="H188" s="1">
        <f t="shared" si="65"/>
        <v>13537.8</v>
      </c>
      <c r="I188" s="1">
        <f t="shared" si="74"/>
        <v>0</v>
      </c>
      <c r="J188" s="1">
        <f t="shared" si="75"/>
        <v>0</v>
      </c>
      <c r="K188" s="1">
        <f t="shared" si="66"/>
        <v>67306956.579294011</v>
      </c>
      <c r="L188" s="1">
        <f t="shared" si="67"/>
        <v>19971464.699683879</v>
      </c>
      <c r="M188" s="1">
        <f t="shared" si="68"/>
        <v>-3017464.3607481555</v>
      </c>
      <c r="N188" s="1">
        <f t="shared" si="69"/>
        <v>-1133452.9820864068</v>
      </c>
      <c r="O188" s="1">
        <f t="shared" si="70"/>
        <v>67306956.579294011</v>
      </c>
      <c r="P188" s="1">
        <f t="shared" si="71"/>
        <v>19971464.699683879</v>
      </c>
      <c r="Q188">
        <f t="shared" si="76"/>
        <v>3017464.3607481555</v>
      </c>
      <c r="R188">
        <f t="shared" si="77"/>
        <v>1133452.9820864068</v>
      </c>
    </row>
    <row r="189" spans="1:18">
      <c r="A189" s="1">
        <v>155</v>
      </c>
      <c r="B189" s="17">
        <f t="shared" si="61"/>
        <v>19.375</v>
      </c>
      <c r="C189" s="1">
        <f t="shared" si="72"/>
        <v>0</v>
      </c>
      <c r="D189" s="1">
        <f t="shared" si="73"/>
        <v>0</v>
      </c>
      <c r="E189" s="1">
        <f t="shared" si="62"/>
        <v>-6340.3256249999995</v>
      </c>
      <c r="F189" s="1">
        <f t="shared" si="63"/>
        <v>-2354.4</v>
      </c>
      <c r="G189" s="1">
        <f t="shared" si="64"/>
        <v>44836.490039062526</v>
      </c>
      <c r="H189" s="1">
        <f t="shared" si="65"/>
        <v>13243.5</v>
      </c>
      <c r="I189" s="1">
        <f t="shared" si="74"/>
        <v>0</v>
      </c>
      <c r="J189" s="1">
        <f t="shared" si="75"/>
        <v>0</v>
      </c>
      <c r="K189" s="1">
        <f t="shared" si="66"/>
        <v>66144453.166161783</v>
      </c>
      <c r="L189" s="1">
        <f t="shared" si="67"/>
        <v>19537302.423603795</v>
      </c>
      <c r="M189" s="1">
        <f t="shared" si="68"/>
        <v>-3052353.4603530029</v>
      </c>
      <c r="N189" s="1">
        <f t="shared" si="69"/>
        <v>-1133452.9820864068</v>
      </c>
      <c r="O189" s="1">
        <f t="shared" si="70"/>
        <v>66144453.166161783</v>
      </c>
      <c r="P189" s="1">
        <f t="shared" si="71"/>
        <v>19537302.423603795</v>
      </c>
      <c r="Q189">
        <f t="shared" si="76"/>
        <v>3052353.4603530029</v>
      </c>
      <c r="R189">
        <f t="shared" si="77"/>
        <v>1133452.9820864068</v>
      </c>
    </row>
    <row r="190" spans="1:18">
      <c r="A190" s="1">
        <v>156</v>
      </c>
      <c r="B190" s="17">
        <f t="shared" si="61"/>
        <v>19.5</v>
      </c>
      <c r="C190" s="1">
        <f t="shared" si="72"/>
        <v>0</v>
      </c>
      <c r="D190" s="1">
        <f t="shared" si="73"/>
        <v>0</v>
      </c>
      <c r="E190" s="1">
        <f t="shared" si="62"/>
        <v>-6412.7970000000005</v>
      </c>
      <c r="F190" s="1">
        <f t="shared" si="63"/>
        <v>-2354.4</v>
      </c>
      <c r="G190" s="1">
        <f t="shared" si="64"/>
        <v>44039.419875000021</v>
      </c>
      <c r="H190" s="1">
        <f t="shared" si="65"/>
        <v>12949.199999999997</v>
      </c>
      <c r="I190" s="1">
        <f t="shared" si="74"/>
        <v>0</v>
      </c>
      <c r="J190" s="1">
        <f t="shared" si="75"/>
        <v>0</v>
      </c>
      <c r="K190" s="1">
        <f t="shared" si="66"/>
        <v>64968585.695468947</v>
      </c>
      <c r="L190" s="1">
        <f t="shared" si="67"/>
        <v>19103140.147523705</v>
      </c>
      <c r="M190" s="1">
        <f t="shared" si="68"/>
        <v>-3087242.5599578503</v>
      </c>
      <c r="N190" s="1">
        <f t="shared" si="69"/>
        <v>-1133452.9820864068</v>
      </c>
      <c r="O190" s="1">
        <f t="shared" si="70"/>
        <v>64968585.695468947</v>
      </c>
      <c r="P190" s="1">
        <f t="shared" si="71"/>
        <v>19103140.147523705</v>
      </c>
      <c r="Q190">
        <f t="shared" si="76"/>
        <v>3087242.5599578503</v>
      </c>
      <c r="R190">
        <f t="shared" si="77"/>
        <v>1133452.9820864068</v>
      </c>
    </row>
    <row r="191" spans="1:18">
      <c r="A191" s="1">
        <v>157</v>
      </c>
      <c r="B191" s="17">
        <f t="shared" si="61"/>
        <v>19.625</v>
      </c>
      <c r="C191" s="1">
        <f t="shared" si="72"/>
        <v>0</v>
      </c>
      <c r="D191" s="1">
        <f t="shared" si="73"/>
        <v>0</v>
      </c>
      <c r="E191" s="1">
        <f t="shared" si="62"/>
        <v>-6485.2683749999997</v>
      </c>
      <c r="F191" s="1">
        <f t="shared" si="63"/>
        <v>-2354.4</v>
      </c>
      <c r="G191" s="1">
        <f t="shared" si="64"/>
        <v>43233.290789062507</v>
      </c>
      <c r="H191" s="1">
        <f t="shared" si="65"/>
        <v>12654.899999999998</v>
      </c>
      <c r="I191" s="1">
        <f t="shared" si="74"/>
        <v>0</v>
      </c>
      <c r="J191" s="1">
        <f t="shared" si="75"/>
        <v>0</v>
      </c>
      <c r="K191" s="1">
        <f t="shared" si="66"/>
        <v>63779354.167215504</v>
      </c>
      <c r="L191" s="1">
        <f t="shared" si="67"/>
        <v>18668977.871443622</v>
      </c>
      <c r="M191" s="1">
        <f t="shared" si="68"/>
        <v>-3122131.6595626972</v>
      </c>
      <c r="N191" s="1">
        <f t="shared" si="69"/>
        <v>-1133452.9820864068</v>
      </c>
      <c r="O191" s="1">
        <f t="shared" si="70"/>
        <v>63779354.167215504</v>
      </c>
      <c r="P191" s="1">
        <f t="shared" si="71"/>
        <v>18668977.871443622</v>
      </c>
      <c r="Q191">
        <f t="shared" si="76"/>
        <v>3122131.6595626972</v>
      </c>
      <c r="R191">
        <f t="shared" si="77"/>
        <v>1133452.9820864068</v>
      </c>
    </row>
    <row r="192" spans="1:18">
      <c r="A192" s="1">
        <v>158</v>
      </c>
      <c r="B192" s="17">
        <f t="shared" si="61"/>
        <v>19.75</v>
      </c>
      <c r="C192" s="1">
        <f t="shared" si="72"/>
        <v>0</v>
      </c>
      <c r="D192" s="1">
        <f t="shared" si="73"/>
        <v>0</v>
      </c>
      <c r="E192" s="1">
        <f t="shared" si="62"/>
        <v>-6557.7397500000006</v>
      </c>
      <c r="F192" s="1">
        <f t="shared" si="63"/>
        <v>-2354.4</v>
      </c>
      <c r="G192" s="1">
        <f t="shared" si="64"/>
        <v>42418.102781249996</v>
      </c>
      <c r="H192" s="1">
        <f t="shared" si="65"/>
        <v>12360.599999999999</v>
      </c>
      <c r="I192" s="1">
        <f t="shared" si="74"/>
        <v>0</v>
      </c>
      <c r="J192" s="1">
        <f t="shared" si="75"/>
        <v>0</v>
      </c>
      <c r="K192" s="1">
        <f t="shared" si="66"/>
        <v>62576758.581401467</v>
      </c>
      <c r="L192" s="1">
        <f t="shared" si="67"/>
        <v>18234815.595363539</v>
      </c>
      <c r="M192" s="1">
        <f t="shared" si="68"/>
        <v>-3157020.7591675445</v>
      </c>
      <c r="N192" s="1">
        <f t="shared" si="69"/>
        <v>-1133452.9820864068</v>
      </c>
      <c r="O192" s="1">
        <f t="shared" si="70"/>
        <v>62576758.581401467</v>
      </c>
      <c r="P192" s="1">
        <f t="shared" si="71"/>
        <v>18234815.595363539</v>
      </c>
      <c r="Q192">
        <f t="shared" si="76"/>
        <v>3157020.7591675445</v>
      </c>
      <c r="R192">
        <f t="shared" si="77"/>
        <v>1133452.9820864068</v>
      </c>
    </row>
    <row r="193" spans="1:18">
      <c r="A193" s="1">
        <v>159</v>
      </c>
      <c r="B193" s="17">
        <f t="shared" si="61"/>
        <v>19.875</v>
      </c>
      <c r="C193" s="1">
        <f t="shared" si="72"/>
        <v>0</v>
      </c>
      <c r="D193" s="1">
        <f t="shared" si="73"/>
        <v>0</v>
      </c>
      <c r="E193" s="1">
        <f t="shared" si="62"/>
        <v>-6630.2111249999998</v>
      </c>
      <c r="F193" s="1">
        <f t="shared" si="63"/>
        <v>-2354.4</v>
      </c>
      <c r="G193" s="1">
        <f t="shared" si="64"/>
        <v>41593.855851562519</v>
      </c>
      <c r="H193" s="1">
        <f t="shared" si="65"/>
        <v>12066.3</v>
      </c>
      <c r="I193" s="1">
        <f t="shared" si="74"/>
        <v>0</v>
      </c>
      <c r="J193" s="1">
        <f t="shared" si="75"/>
        <v>0</v>
      </c>
      <c r="K193" s="1">
        <f t="shared" si="66"/>
        <v>61360798.93802689</v>
      </c>
      <c r="L193" s="1">
        <f t="shared" si="67"/>
        <v>17800653.319283456</v>
      </c>
      <c r="M193" s="1">
        <f t="shared" si="68"/>
        <v>-3191909.8587723919</v>
      </c>
      <c r="N193" s="1">
        <f t="shared" si="69"/>
        <v>-1133452.9820864068</v>
      </c>
      <c r="O193" s="1">
        <f t="shared" si="70"/>
        <v>61360798.93802689</v>
      </c>
      <c r="P193" s="1">
        <f t="shared" si="71"/>
        <v>17800653.319283456</v>
      </c>
      <c r="Q193">
        <f t="shared" si="76"/>
        <v>3191909.8587723919</v>
      </c>
      <c r="R193">
        <f t="shared" si="77"/>
        <v>1133452.9820864068</v>
      </c>
    </row>
    <row r="194" spans="1:18">
      <c r="A194" s="1">
        <v>160</v>
      </c>
      <c r="B194" s="17">
        <f t="shared" ref="B194:B234" si="78">length/length_division*A194</f>
        <v>20</v>
      </c>
      <c r="C194" s="1">
        <f t="shared" si="72"/>
        <v>0</v>
      </c>
      <c r="D194" s="1">
        <f t="shared" si="73"/>
        <v>0</v>
      </c>
      <c r="E194" s="1">
        <f t="shared" si="62"/>
        <v>-6702.682499999999</v>
      </c>
      <c r="F194" s="1">
        <f t="shared" si="63"/>
        <v>-2354.4</v>
      </c>
      <c r="G194" s="1">
        <f t="shared" si="64"/>
        <v>40760.550000000017</v>
      </c>
      <c r="H194" s="1">
        <f t="shared" si="65"/>
        <v>11772</v>
      </c>
      <c r="I194" s="1">
        <f t="shared" si="74"/>
        <v>0</v>
      </c>
      <c r="J194" s="1">
        <f t="shared" si="75"/>
        <v>0</v>
      </c>
      <c r="K194" s="1">
        <f t="shared" si="66"/>
        <v>60131475.237091705</v>
      </c>
      <c r="L194" s="1">
        <f t="shared" si="67"/>
        <v>17366491.043203373</v>
      </c>
      <c r="M194" s="1">
        <f t="shared" si="68"/>
        <v>-3226798.9583772384</v>
      </c>
      <c r="N194" s="1">
        <f t="shared" si="69"/>
        <v>-1133452.9820864068</v>
      </c>
      <c r="O194" s="1">
        <f t="shared" si="70"/>
        <v>60131475.237091705</v>
      </c>
      <c r="P194" s="1">
        <f t="shared" si="71"/>
        <v>17366491.043203373</v>
      </c>
      <c r="Q194">
        <f t="shared" si="76"/>
        <v>3226798.9583772384</v>
      </c>
      <c r="R194">
        <f t="shared" si="77"/>
        <v>1133452.9820864068</v>
      </c>
    </row>
    <row r="195" spans="1:18">
      <c r="A195" s="1">
        <v>161</v>
      </c>
      <c r="B195" s="17">
        <f t="shared" si="78"/>
        <v>20.125</v>
      </c>
      <c r="C195" s="1">
        <f t="shared" si="72"/>
        <v>0</v>
      </c>
      <c r="D195" s="1">
        <f t="shared" si="73"/>
        <v>0</v>
      </c>
      <c r="E195" s="1">
        <f t="shared" si="62"/>
        <v>-6775.153875</v>
      </c>
      <c r="F195" s="1">
        <f t="shared" si="63"/>
        <v>-2354.4</v>
      </c>
      <c r="G195" s="1">
        <f t="shared" si="64"/>
        <v>39918.18522656252</v>
      </c>
      <c r="H195" s="1">
        <f t="shared" si="65"/>
        <v>11477.699999999997</v>
      </c>
      <c r="I195" s="1">
        <f t="shared" si="74"/>
        <v>0</v>
      </c>
      <c r="J195" s="1">
        <f t="shared" si="75"/>
        <v>0</v>
      </c>
      <c r="K195" s="1">
        <f t="shared" si="66"/>
        <v>58888787.47859592</v>
      </c>
      <c r="L195" s="1">
        <f t="shared" si="67"/>
        <v>16932328.767123282</v>
      </c>
      <c r="M195" s="1">
        <f t="shared" si="68"/>
        <v>-3261688.0579820862</v>
      </c>
      <c r="N195" s="1">
        <f t="shared" si="69"/>
        <v>-1133452.9820864068</v>
      </c>
      <c r="O195" s="1">
        <f t="shared" si="70"/>
        <v>58888787.47859592</v>
      </c>
      <c r="P195" s="1">
        <f t="shared" si="71"/>
        <v>16932328.767123282</v>
      </c>
      <c r="Q195">
        <f t="shared" si="76"/>
        <v>3261688.0579820862</v>
      </c>
      <c r="R195">
        <f t="shared" si="77"/>
        <v>1133452.9820864068</v>
      </c>
    </row>
    <row r="196" spans="1:18">
      <c r="A196" s="1">
        <v>162</v>
      </c>
      <c r="B196" s="17">
        <f t="shared" si="78"/>
        <v>20.25</v>
      </c>
      <c r="C196" s="1">
        <f t="shared" si="72"/>
        <v>0</v>
      </c>
      <c r="D196" s="1">
        <f t="shared" si="73"/>
        <v>0</v>
      </c>
      <c r="E196" s="1">
        <f t="shared" si="62"/>
        <v>-6847.625250000001</v>
      </c>
      <c r="F196" s="1">
        <f t="shared" si="63"/>
        <v>-2354.4</v>
      </c>
      <c r="G196" s="1">
        <f t="shared" si="64"/>
        <v>39066.761531249984</v>
      </c>
      <c r="H196" s="1">
        <f t="shared" si="65"/>
        <v>11183.399999999998</v>
      </c>
      <c r="I196" s="1">
        <f t="shared" si="74"/>
        <v>0</v>
      </c>
      <c r="J196" s="1">
        <f t="shared" si="75"/>
        <v>0</v>
      </c>
      <c r="K196" s="1">
        <f t="shared" si="66"/>
        <v>57632735.662539497</v>
      </c>
      <c r="L196" s="1">
        <f t="shared" si="67"/>
        <v>16498166.491043203</v>
      </c>
      <c r="M196" s="1">
        <f t="shared" si="68"/>
        <v>-3296577.1575869345</v>
      </c>
      <c r="N196" s="1">
        <f t="shared" si="69"/>
        <v>-1133452.9820864068</v>
      </c>
      <c r="O196" s="1">
        <f t="shared" si="70"/>
        <v>57632735.662539497</v>
      </c>
      <c r="P196" s="1">
        <f t="shared" si="71"/>
        <v>16498166.491043203</v>
      </c>
      <c r="Q196">
        <f t="shared" si="76"/>
        <v>3296577.1575869345</v>
      </c>
      <c r="R196">
        <f t="shared" si="77"/>
        <v>1133452.9820864068</v>
      </c>
    </row>
    <row r="197" spans="1:18">
      <c r="A197" s="1">
        <v>163</v>
      </c>
      <c r="B197" s="17">
        <f t="shared" si="78"/>
        <v>20.375</v>
      </c>
      <c r="C197" s="1">
        <f t="shared" si="72"/>
        <v>0</v>
      </c>
      <c r="D197" s="1">
        <f t="shared" si="73"/>
        <v>0</v>
      </c>
      <c r="E197" s="1">
        <f t="shared" si="62"/>
        <v>-6920.0966250000001</v>
      </c>
      <c r="F197" s="1">
        <f t="shared" si="63"/>
        <v>-2354.4</v>
      </c>
      <c r="G197" s="1">
        <f t="shared" si="64"/>
        <v>38206.27891406251</v>
      </c>
      <c r="H197" s="1">
        <f t="shared" si="65"/>
        <v>10889.099999999999</v>
      </c>
      <c r="I197" s="1">
        <f t="shared" si="74"/>
        <v>0</v>
      </c>
      <c r="J197" s="1">
        <f t="shared" si="75"/>
        <v>0</v>
      </c>
      <c r="K197" s="1">
        <f t="shared" si="66"/>
        <v>56363319.788922571</v>
      </c>
      <c r="L197" s="1">
        <f t="shared" si="67"/>
        <v>16064004.214963119</v>
      </c>
      <c r="M197" s="1">
        <f t="shared" si="68"/>
        <v>-3331466.2571917805</v>
      </c>
      <c r="N197" s="1">
        <f t="shared" si="69"/>
        <v>-1133452.9820864068</v>
      </c>
      <c r="O197" s="1">
        <f t="shared" si="70"/>
        <v>56363319.788922571</v>
      </c>
      <c r="P197" s="1">
        <f t="shared" si="71"/>
        <v>16064004.214963119</v>
      </c>
      <c r="Q197">
        <f t="shared" si="76"/>
        <v>3331466.2571917805</v>
      </c>
      <c r="R197">
        <f t="shared" si="77"/>
        <v>1133452.9820864068</v>
      </c>
    </row>
    <row r="198" spans="1:18">
      <c r="A198" s="1">
        <v>164</v>
      </c>
      <c r="B198" s="17">
        <f t="shared" si="78"/>
        <v>20.5</v>
      </c>
      <c r="C198" s="1">
        <f t="shared" si="72"/>
        <v>0</v>
      </c>
      <c r="D198" s="1">
        <f t="shared" si="73"/>
        <v>0</v>
      </c>
      <c r="E198" s="1">
        <f t="shared" si="62"/>
        <v>-6992.5679999999993</v>
      </c>
      <c r="F198" s="1">
        <f t="shared" si="63"/>
        <v>-2354.4</v>
      </c>
      <c r="G198" s="1">
        <f t="shared" si="64"/>
        <v>37336.737374999997</v>
      </c>
      <c r="H198" s="1">
        <f t="shared" si="65"/>
        <v>10594.8</v>
      </c>
      <c r="I198" s="1">
        <f t="shared" si="74"/>
        <v>0</v>
      </c>
      <c r="J198" s="1">
        <f t="shared" si="75"/>
        <v>0</v>
      </c>
      <c r="K198" s="1">
        <f t="shared" si="66"/>
        <v>55080539.857744984</v>
      </c>
      <c r="L198" s="1">
        <f t="shared" si="67"/>
        <v>15629841.938883035</v>
      </c>
      <c r="M198" s="1">
        <f t="shared" si="68"/>
        <v>-3366355.3567966269</v>
      </c>
      <c r="N198" s="1">
        <f t="shared" si="69"/>
        <v>-1133452.9820864068</v>
      </c>
      <c r="O198" s="1">
        <f t="shared" si="70"/>
        <v>55080539.857744984</v>
      </c>
      <c r="P198" s="1">
        <f t="shared" si="71"/>
        <v>15629841.938883035</v>
      </c>
      <c r="Q198">
        <f t="shared" si="76"/>
        <v>3366355.3567966269</v>
      </c>
      <c r="R198">
        <f t="shared" si="77"/>
        <v>1133452.9820864068</v>
      </c>
    </row>
    <row r="199" spans="1:18">
      <c r="A199" s="1">
        <v>165</v>
      </c>
      <c r="B199" s="17">
        <f t="shared" si="78"/>
        <v>20.625</v>
      </c>
      <c r="C199" s="1">
        <f t="shared" si="72"/>
        <v>0</v>
      </c>
      <c r="D199" s="1">
        <f t="shared" si="73"/>
        <v>0</v>
      </c>
      <c r="E199" s="1">
        <f t="shared" ref="E199:E234" si="79">IF(B199&lt;force_position,ay-(mass_per_length*B199*gravity),ay-(mass_per_length*B199*gravity)-force)</f>
        <v>-7065.0393750000003</v>
      </c>
      <c r="F199" s="1">
        <f t="shared" ref="F199:F234" si="80">IF(B199&lt;force_position_0,ay_0-(mass_per_length_0*B199*gravity_0),ay_0-(mass_per_length_0*B199*gravity_0)-force_0)</f>
        <v>-2354.4</v>
      </c>
      <c r="G199" s="1">
        <f t="shared" ref="G199:G234" si="81">IF(B199&lt;force_position,(ay*B199)-(0.5*mass_per_length*gravity*B199*B199),(ay*B199)-(0.5*mass_per_length*gravity*B199*B199)-force*(B199-force_position))</f>
        <v>36458.136914062517</v>
      </c>
      <c r="H199" s="1">
        <f t="shared" ref="H199:H234" si="82">IF(B199&lt;force_position_0,(ay_0*B199)-(0.5*mass_per_length_0*gravity_0*B199*B199),(ay_0*B199)-(0.5*mass_per_length_0*gravity_0*B199*B199)-force_0*(B199-force_position_0))</f>
        <v>10300.499999999996</v>
      </c>
      <c r="I199" s="1">
        <f t="shared" si="74"/>
        <v>0</v>
      </c>
      <c r="J199" s="1">
        <f t="shared" si="75"/>
        <v>0</v>
      </c>
      <c r="K199" s="1">
        <f t="shared" ref="K199:K234" si="83">((G199*(0.5*h))/(ix))*(100000000/1000)</f>
        <v>53784395.86900688</v>
      </c>
      <c r="L199" s="1">
        <f t="shared" ref="L199:L234" si="84">(H199*(0.5*h_0/1000))/(ix_0/100000000)</f>
        <v>15195679.662802946</v>
      </c>
      <c r="M199" s="1">
        <f t="shared" ref="M199:M234" si="85">((E199*q)/(ix*thickness_web))*((100000000*1000)/1000000000)</f>
        <v>-3401244.4564014752</v>
      </c>
      <c r="N199" s="1">
        <f t="shared" ref="N199:N234" si="86">((F199*q)/(ix*thickness_web))*((100000000*1000)/1000000000)</f>
        <v>-1133452.9820864068</v>
      </c>
      <c r="O199" s="1">
        <f t="shared" ref="O199:O234" si="87">(I199+K199)/2+SQRT( ((I199+K199)/2)^2 + 0 )</f>
        <v>53784395.86900688</v>
      </c>
      <c r="P199" s="1">
        <f t="shared" ref="P199:P234" si="88">(J199+L199)/2+SQRT( ((J199+L199)/2)^2 + 0 )</f>
        <v>15195679.662802946</v>
      </c>
      <c r="Q199">
        <f t="shared" si="76"/>
        <v>3401244.4564014752</v>
      </c>
      <c r="R199">
        <f t="shared" si="77"/>
        <v>1133452.9820864068</v>
      </c>
    </row>
    <row r="200" spans="1:18">
      <c r="A200" s="1">
        <v>166</v>
      </c>
      <c r="B200" s="17">
        <f t="shared" si="78"/>
        <v>20.75</v>
      </c>
      <c r="C200" s="1">
        <f t="shared" si="72"/>
        <v>0</v>
      </c>
      <c r="D200" s="1">
        <f t="shared" si="73"/>
        <v>0</v>
      </c>
      <c r="E200" s="1">
        <f t="shared" si="79"/>
        <v>-7137.5107499999995</v>
      </c>
      <c r="F200" s="1">
        <f t="shared" si="80"/>
        <v>-2354.4</v>
      </c>
      <c r="G200" s="1">
        <f t="shared" si="81"/>
        <v>35570.477531250013</v>
      </c>
      <c r="H200" s="1">
        <f t="shared" si="82"/>
        <v>10006.199999999997</v>
      </c>
      <c r="I200" s="1">
        <f t="shared" si="74"/>
        <v>0</v>
      </c>
      <c r="J200" s="1">
        <f t="shared" si="75"/>
        <v>0</v>
      </c>
      <c r="K200" s="1">
        <f t="shared" si="83"/>
        <v>52474887.82270813</v>
      </c>
      <c r="L200" s="1">
        <f t="shared" si="84"/>
        <v>14761517.386722863</v>
      </c>
      <c r="M200" s="1">
        <f t="shared" si="85"/>
        <v>-3436133.5560063221</v>
      </c>
      <c r="N200" s="1">
        <f t="shared" si="86"/>
        <v>-1133452.9820864068</v>
      </c>
      <c r="O200" s="1">
        <f t="shared" si="87"/>
        <v>52474887.82270813</v>
      </c>
      <c r="P200" s="1">
        <f t="shared" si="88"/>
        <v>14761517.386722863</v>
      </c>
      <c r="Q200">
        <f t="shared" si="76"/>
        <v>3436133.5560063221</v>
      </c>
      <c r="R200">
        <f t="shared" si="77"/>
        <v>1133452.9820864068</v>
      </c>
    </row>
    <row r="201" spans="1:18">
      <c r="A201" s="1">
        <v>167</v>
      </c>
      <c r="B201" s="17">
        <f t="shared" si="78"/>
        <v>20.875</v>
      </c>
      <c r="C201" s="1">
        <f t="shared" si="72"/>
        <v>0</v>
      </c>
      <c r="D201" s="1">
        <f t="shared" si="73"/>
        <v>0</v>
      </c>
      <c r="E201" s="1">
        <f t="shared" si="79"/>
        <v>-7209.9821250000005</v>
      </c>
      <c r="F201" s="1">
        <f t="shared" si="80"/>
        <v>-2354.4</v>
      </c>
      <c r="G201" s="1">
        <f t="shared" si="81"/>
        <v>34673.759226562499</v>
      </c>
      <c r="H201" s="1">
        <f t="shared" si="82"/>
        <v>9711.8999999999978</v>
      </c>
      <c r="I201" s="1">
        <f t="shared" si="74"/>
        <v>0</v>
      </c>
      <c r="J201" s="1">
        <f t="shared" si="75"/>
        <v>0</v>
      </c>
      <c r="K201" s="1">
        <f t="shared" si="83"/>
        <v>51152015.718848787</v>
      </c>
      <c r="L201" s="1">
        <f t="shared" si="84"/>
        <v>14327355.11064278</v>
      </c>
      <c r="M201" s="1">
        <f t="shared" si="85"/>
        <v>-3471022.65561117</v>
      </c>
      <c r="N201" s="1">
        <f t="shared" si="86"/>
        <v>-1133452.9820864068</v>
      </c>
      <c r="O201" s="1">
        <f t="shared" si="87"/>
        <v>51152015.718848787</v>
      </c>
      <c r="P201" s="1">
        <f t="shared" si="88"/>
        <v>14327355.11064278</v>
      </c>
      <c r="Q201">
        <f t="shared" si="76"/>
        <v>3471022.65561117</v>
      </c>
      <c r="R201">
        <f t="shared" si="77"/>
        <v>1133452.9820864068</v>
      </c>
    </row>
    <row r="202" spans="1:18">
      <c r="A202" s="1">
        <v>168</v>
      </c>
      <c r="B202" s="17">
        <f t="shared" si="78"/>
        <v>21</v>
      </c>
      <c r="C202" s="1">
        <f t="shared" si="72"/>
        <v>0</v>
      </c>
      <c r="D202" s="1">
        <f t="shared" si="73"/>
        <v>0</v>
      </c>
      <c r="E202" s="1">
        <f t="shared" si="79"/>
        <v>-7282.4535000000014</v>
      </c>
      <c r="F202" s="1">
        <f t="shared" si="80"/>
        <v>-2354.4</v>
      </c>
      <c r="G202" s="1">
        <f t="shared" si="81"/>
        <v>33767.982000000004</v>
      </c>
      <c r="H202" s="1">
        <f t="shared" si="82"/>
        <v>9417.5999999999985</v>
      </c>
      <c r="I202" s="1">
        <f t="shared" si="74"/>
        <v>0</v>
      </c>
      <c r="J202" s="1">
        <f t="shared" si="75"/>
        <v>0</v>
      </c>
      <c r="K202" s="1">
        <f t="shared" si="83"/>
        <v>49815779.557428882</v>
      </c>
      <c r="L202" s="1">
        <f t="shared" si="84"/>
        <v>13893192.834562697</v>
      </c>
      <c r="M202" s="1">
        <f t="shared" si="85"/>
        <v>-3505911.7552160178</v>
      </c>
      <c r="N202" s="1">
        <f t="shared" si="86"/>
        <v>-1133452.9820864068</v>
      </c>
      <c r="O202" s="1">
        <f t="shared" si="87"/>
        <v>49815779.557428882</v>
      </c>
      <c r="P202" s="1">
        <f t="shared" si="88"/>
        <v>13893192.834562697</v>
      </c>
      <c r="Q202">
        <f t="shared" si="76"/>
        <v>3505911.7552160178</v>
      </c>
      <c r="R202">
        <f t="shared" si="77"/>
        <v>1133452.9820864068</v>
      </c>
    </row>
    <row r="203" spans="1:18">
      <c r="A203" s="1">
        <v>169</v>
      </c>
      <c r="B203" s="17">
        <f t="shared" si="78"/>
        <v>21.125</v>
      </c>
      <c r="C203" s="1">
        <f t="shared" si="72"/>
        <v>0</v>
      </c>
      <c r="D203" s="1">
        <f t="shared" si="73"/>
        <v>0</v>
      </c>
      <c r="E203" s="1">
        <f t="shared" si="79"/>
        <v>-7354.9248749999988</v>
      </c>
      <c r="F203" s="1">
        <f t="shared" si="80"/>
        <v>-2354.4</v>
      </c>
      <c r="G203" s="1">
        <f t="shared" si="81"/>
        <v>32853.145851562498</v>
      </c>
      <c r="H203" s="1">
        <f t="shared" si="82"/>
        <v>9123.2999999999956</v>
      </c>
      <c r="I203" s="1">
        <f t="shared" si="74"/>
        <v>0</v>
      </c>
      <c r="J203" s="1">
        <f t="shared" si="75"/>
        <v>0</v>
      </c>
      <c r="K203" s="1">
        <f t="shared" si="83"/>
        <v>48466179.338448368</v>
      </c>
      <c r="L203" s="1">
        <f t="shared" si="84"/>
        <v>13459030.558482608</v>
      </c>
      <c r="M203" s="1">
        <f t="shared" si="85"/>
        <v>-3540800.8548208638</v>
      </c>
      <c r="N203" s="1">
        <f t="shared" si="86"/>
        <v>-1133452.9820864068</v>
      </c>
      <c r="O203" s="1">
        <f t="shared" si="87"/>
        <v>48466179.338448368</v>
      </c>
      <c r="P203" s="1">
        <f t="shared" si="88"/>
        <v>13459030.558482608</v>
      </c>
      <c r="Q203">
        <f t="shared" si="76"/>
        <v>3540800.8548208638</v>
      </c>
      <c r="R203">
        <f t="shared" si="77"/>
        <v>1133452.9820864068</v>
      </c>
    </row>
    <row r="204" spans="1:18">
      <c r="A204" s="1">
        <v>170</v>
      </c>
      <c r="B204" s="17">
        <f t="shared" si="78"/>
        <v>21.25</v>
      </c>
      <c r="C204" s="1">
        <f t="shared" si="72"/>
        <v>0</v>
      </c>
      <c r="D204" s="1">
        <f t="shared" si="73"/>
        <v>0</v>
      </c>
      <c r="E204" s="1">
        <f t="shared" si="79"/>
        <v>-7427.3962499999998</v>
      </c>
      <c r="F204" s="1">
        <f t="shared" si="80"/>
        <v>-2354.4</v>
      </c>
      <c r="G204" s="1">
        <f t="shared" si="81"/>
        <v>31929.250781250026</v>
      </c>
      <c r="H204" s="1">
        <f t="shared" si="82"/>
        <v>8829</v>
      </c>
      <c r="I204" s="1">
        <f t="shared" si="74"/>
        <v>0</v>
      </c>
      <c r="J204" s="1">
        <f t="shared" si="75"/>
        <v>0</v>
      </c>
      <c r="K204" s="1">
        <f t="shared" si="83"/>
        <v>47103215.061907306</v>
      </c>
      <c r="L204" s="1">
        <f t="shared" si="84"/>
        <v>13024868.282402528</v>
      </c>
      <c r="M204" s="1">
        <f t="shared" si="85"/>
        <v>-3575689.9544257117</v>
      </c>
      <c r="N204" s="1">
        <f t="shared" si="86"/>
        <v>-1133452.9820864068</v>
      </c>
      <c r="O204" s="1">
        <f t="shared" si="87"/>
        <v>47103215.061907306</v>
      </c>
      <c r="P204" s="1">
        <f t="shared" si="88"/>
        <v>13024868.282402528</v>
      </c>
      <c r="Q204">
        <f t="shared" si="76"/>
        <v>3575689.9544257117</v>
      </c>
      <c r="R204">
        <f t="shared" si="77"/>
        <v>1133452.9820864068</v>
      </c>
    </row>
    <row r="205" spans="1:18">
      <c r="A205" s="1">
        <v>171</v>
      </c>
      <c r="B205" s="17">
        <f t="shared" si="78"/>
        <v>21.375</v>
      </c>
      <c r="C205" s="1">
        <f t="shared" si="72"/>
        <v>0</v>
      </c>
      <c r="D205" s="1">
        <f t="shared" si="73"/>
        <v>0</v>
      </c>
      <c r="E205" s="1">
        <f t="shared" si="79"/>
        <v>-7499.8676250000008</v>
      </c>
      <c r="F205" s="1">
        <f t="shared" si="80"/>
        <v>-2354.4</v>
      </c>
      <c r="G205" s="1">
        <f t="shared" si="81"/>
        <v>30996.2967890625</v>
      </c>
      <c r="H205" s="1">
        <f t="shared" si="82"/>
        <v>8534.6999999999971</v>
      </c>
      <c r="I205" s="1">
        <f t="shared" si="74"/>
        <v>0</v>
      </c>
      <c r="J205" s="1">
        <f t="shared" si="75"/>
        <v>0</v>
      </c>
      <c r="K205" s="1">
        <f t="shared" si="83"/>
        <v>45726886.727805592</v>
      </c>
      <c r="L205" s="1">
        <f t="shared" si="84"/>
        <v>12590706.00632244</v>
      </c>
      <c r="M205" s="1">
        <f t="shared" si="85"/>
        <v>-3610579.054030559</v>
      </c>
      <c r="N205" s="1">
        <f t="shared" si="86"/>
        <v>-1133452.9820864068</v>
      </c>
      <c r="O205" s="1">
        <f t="shared" si="87"/>
        <v>45726886.727805592</v>
      </c>
      <c r="P205" s="1">
        <f t="shared" si="88"/>
        <v>12590706.00632244</v>
      </c>
      <c r="Q205">
        <f t="shared" si="76"/>
        <v>3610579.054030559</v>
      </c>
      <c r="R205">
        <f t="shared" si="77"/>
        <v>1133452.9820864068</v>
      </c>
    </row>
    <row r="206" spans="1:18">
      <c r="A206" s="1">
        <v>172</v>
      </c>
      <c r="B206" s="17">
        <f t="shared" si="78"/>
        <v>21.5</v>
      </c>
      <c r="C206" s="1">
        <f t="shared" si="72"/>
        <v>0</v>
      </c>
      <c r="D206" s="1">
        <f t="shared" si="73"/>
        <v>0</v>
      </c>
      <c r="E206" s="1">
        <f t="shared" si="79"/>
        <v>-7572.3389999999999</v>
      </c>
      <c r="F206" s="1">
        <f t="shared" si="80"/>
        <v>-2354.4</v>
      </c>
      <c r="G206" s="1">
        <f t="shared" si="81"/>
        <v>30054.283874999994</v>
      </c>
      <c r="H206" s="1">
        <f t="shared" si="82"/>
        <v>8240.4000000000015</v>
      </c>
      <c r="I206" s="1">
        <f t="shared" si="74"/>
        <v>0</v>
      </c>
      <c r="J206" s="1">
        <f t="shared" si="75"/>
        <v>0</v>
      </c>
      <c r="K206" s="1">
        <f t="shared" si="83"/>
        <v>44337194.3361433</v>
      </c>
      <c r="L206" s="1">
        <f t="shared" si="84"/>
        <v>12156543.730242362</v>
      </c>
      <c r="M206" s="1">
        <f t="shared" si="85"/>
        <v>-3645468.1536354059</v>
      </c>
      <c r="N206" s="1">
        <f t="shared" si="86"/>
        <v>-1133452.9820864068</v>
      </c>
      <c r="O206" s="1">
        <f t="shared" si="87"/>
        <v>44337194.3361433</v>
      </c>
      <c r="P206" s="1">
        <f t="shared" si="88"/>
        <v>12156543.730242362</v>
      </c>
      <c r="Q206">
        <f t="shared" si="76"/>
        <v>3645468.1536354059</v>
      </c>
      <c r="R206">
        <f t="shared" si="77"/>
        <v>1133452.9820864068</v>
      </c>
    </row>
    <row r="207" spans="1:18">
      <c r="A207" s="1">
        <v>173</v>
      </c>
      <c r="B207" s="17">
        <f t="shared" si="78"/>
        <v>21.625</v>
      </c>
      <c r="C207" s="1">
        <f t="shared" si="72"/>
        <v>0</v>
      </c>
      <c r="D207" s="1">
        <f t="shared" si="73"/>
        <v>0</v>
      </c>
      <c r="E207" s="1">
        <f t="shared" si="79"/>
        <v>-7644.8103750000009</v>
      </c>
      <c r="F207" s="1">
        <f t="shared" si="80"/>
        <v>-2354.4</v>
      </c>
      <c r="G207" s="1">
        <f t="shared" si="81"/>
        <v>29103.212039062491</v>
      </c>
      <c r="H207" s="1">
        <f t="shared" si="82"/>
        <v>7946.0999999999985</v>
      </c>
      <c r="I207" s="1">
        <f t="shared" si="74"/>
        <v>0</v>
      </c>
      <c r="J207" s="1">
        <f t="shared" si="75"/>
        <v>0</v>
      </c>
      <c r="K207" s="1">
        <f t="shared" si="83"/>
        <v>42934137.88692043</v>
      </c>
      <c r="L207" s="1">
        <f t="shared" si="84"/>
        <v>11722381.454162274</v>
      </c>
      <c r="M207" s="1">
        <f t="shared" si="85"/>
        <v>-3680357.2532402533</v>
      </c>
      <c r="N207" s="1">
        <f t="shared" si="86"/>
        <v>-1133452.9820864068</v>
      </c>
      <c r="O207" s="1">
        <f t="shared" si="87"/>
        <v>42934137.88692043</v>
      </c>
      <c r="P207" s="1">
        <f t="shared" si="88"/>
        <v>11722381.454162274</v>
      </c>
      <c r="Q207">
        <f t="shared" si="76"/>
        <v>3680357.2532402533</v>
      </c>
      <c r="R207">
        <f t="shared" si="77"/>
        <v>1133452.9820864068</v>
      </c>
    </row>
    <row r="208" spans="1:18">
      <c r="A208" s="1">
        <v>174</v>
      </c>
      <c r="B208" s="17">
        <f t="shared" si="78"/>
        <v>21.75</v>
      </c>
      <c r="C208" s="1">
        <f t="shared" si="72"/>
        <v>0</v>
      </c>
      <c r="D208" s="1">
        <f t="shared" si="73"/>
        <v>0</v>
      </c>
      <c r="E208" s="1">
        <f t="shared" si="79"/>
        <v>-7717.2817499999983</v>
      </c>
      <c r="F208" s="1">
        <f t="shared" si="80"/>
        <v>-2354.4</v>
      </c>
      <c r="G208" s="1">
        <f t="shared" si="81"/>
        <v>28143.081281250023</v>
      </c>
      <c r="H208" s="1">
        <f t="shared" si="82"/>
        <v>7651.7999999999956</v>
      </c>
      <c r="I208" s="1">
        <f t="shared" si="74"/>
        <v>0</v>
      </c>
      <c r="J208" s="1">
        <f t="shared" si="75"/>
        <v>0</v>
      </c>
      <c r="K208" s="1">
        <f t="shared" si="83"/>
        <v>41517717.380137019</v>
      </c>
      <c r="L208" s="1">
        <f t="shared" si="84"/>
        <v>11288219.178082185</v>
      </c>
      <c r="M208" s="1">
        <f t="shared" si="85"/>
        <v>-3715246.3528450993</v>
      </c>
      <c r="N208" s="1">
        <f t="shared" si="86"/>
        <v>-1133452.9820864068</v>
      </c>
      <c r="O208" s="1">
        <f t="shared" si="87"/>
        <v>41517717.380137019</v>
      </c>
      <c r="P208" s="1">
        <f t="shared" si="88"/>
        <v>11288219.178082185</v>
      </c>
      <c r="Q208">
        <f t="shared" si="76"/>
        <v>3715246.3528450993</v>
      </c>
      <c r="R208">
        <f t="shared" si="77"/>
        <v>1133452.9820864068</v>
      </c>
    </row>
    <row r="209" spans="1:18">
      <c r="A209" s="1">
        <v>175</v>
      </c>
      <c r="B209" s="17">
        <f t="shared" si="78"/>
        <v>21.875</v>
      </c>
      <c r="C209" s="1">
        <f t="shared" si="72"/>
        <v>0</v>
      </c>
      <c r="D209" s="1">
        <f t="shared" si="73"/>
        <v>0</v>
      </c>
      <c r="E209" s="1">
        <f t="shared" si="79"/>
        <v>-7789.7531249999993</v>
      </c>
      <c r="F209" s="1">
        <f t="shared" si="80"/>
        <v>-2354.4</v>
      </c>
      <c r="G209" s="1">
        <f t="shared" si="81"/>
        <v>27173.8916015625</v>
      </c>
      <c r="H209" s="1">
        <f t="shared" si="82"/>
        <v>7357.5</v>
      </c>
      <c r="I209" s="1">
        <f t="shared" si="74"/>
        <v>0</v>
      </c>
      <c r="J209" s="1">
        <f t="shared" si="75"/>
        <v>0</v>
      </c>
      <c r="K209" s="1">
        <f t="shared" si="83"/>
        <v>40087932.815792941</v>
      </c>
      <c r="L209" s="1">
        <f t="shared" si="84"/>
        <v>10854056.902002107</v>
      </c>
      <c r="M209" s="1">
        <f t="shared" si="85"/>
        <v>-3750135.4524499476</v>
      </c>
      <c r="N209" s="1">
        <f t="shared" si="86"/>
        <v>-1133452.9820864068</v>
      </c>
      <c r="O209" s="1">
        <f t="shared" si="87"/>
        <v>40087932.815792941</v>
      </c>
      <c r="P209" s="1">
        <f t="shared" si="88"/>
        <v>10854056.902002107</v>
      </c>
      <c r="Q209">
        <f t="shared" si="76"/>
        <v>3750135.4524499476</v>
      </c>
      <c r="R209">
        <f t="shared" si="77"/>
        <v>1133452.9820864068</v>
      </c>
    </row>
    <row r="210" spans="1:18">
      <c r="A210" s="1">
        <v>176</v>
      </c>
      <c r="B210" s="17">
        <f t="shared" si="78"/>
        <v>22</v>
      </c>
      <c r="C210" s="1">
        <f t="shared" si="72"/>
        <v>0</v>
      </c>
      <c r="D210" s="1">
        <f t="shared" si="73"/>
        <v>0</v>
      </c>
      <c r="E210" s="1">
        <f t="shared" si="79"/>
        <v>-7862.2245000000003</v>
      </c>
      <c r="F210" s="1">
        <f t="shared" si="80"/>
        <v>-2354.4</v>
      </c>
      <c r="G210" s="1">
        <f t="shared" si="81"/>
        <v>26195.643000000011</v>
      </c>
      <c r="H210" s="1">
        <f t="shared" si="82"/>
        <v>7063.1999999999971</v>
      </c>
      <c r="I210" s="1">
        <f t="shared" si="74"/>
        <v>0</v>
      </c>
      <c r="J210" s="1">
        <f t="shared" si="75"/>
        <v>0</v>
      </c>
      <c r="K210" s="1">
        <f t="shared" si="83"/>
        <v>38644784.193888322</v>
      </c>
      <c r="L210" s="1">
        <f t="shared" si="84"/>
        <v>10419894.625922021</v>
      </c>
      <c r="M210" s="1">
        <f t="shared" si="85"/>
        <v>-3785024.552054795</v>
      </c>
      <c r="N210" s="1">
        <f t="shared" si="86"/>
        <v>-1133452.9820864068</v>
      </c>
      <c r="O210" s="1">
        <f t="shared" si="87"/>
        <v>38644784.193888322</v>
      </c>
      <c r="P210" s="1">
        <f t="shared" si="88"/>
        <v>10419894.625922021</v>
      </c>
      <c r="Q210">
        <f t="shared" si="76"/>
        <v>3785024.552054795</v>
      </c>
      <c r="R210">
        <f t="shared" si="77"/>
        <v>1133452.9820864068</v>
      </c>
    </row>
    <row r="211" spans="1:18">
      <c r="A211" s="1">
        <v>177</v>
      </c>
      <c r="B211" s="17">
        <f t="shared" si="78"/>
        <v>22.125</v>
      </c>
      <c r="C211" s="1">
        <f t="shared" si="72"/>
        <v>0</v>
      </c>
      <c r="D211" s="1">
        <f t="shared" si="73"/>
        <v>0</v>
      </c>
      <c r="E211" s="1">
        <f t="shared" si="79"/>
        <v>-7934.6958750000013</v>
      </c>
      <c r="F211" s="1">
        <f t="shared" si="80"/>
        <v>-2354.4</v>
      </c>
      <c r="G211" s="1">
        <f t="shared" si="81"/>
        <v>25208.335476562497</v>
      </c>
      <c r="H211" s="1">
        <f t="shared" si="82"/>
        <v>6768.9000000000015</v>
      </c>
      <c r="I211" s="1">
        <f t="shared" si="74"/>
        <v>0</v>
      </c>
      <c r="J211" s="1">
        <f t="shared" si="75"/>
        <v>0</v>
      </c>
      <c r="K211" s="1">
        <f t="shared" si="83"/>
        <v>37188271.514423072</v>
      </c>
      <c r="L211" s="1">
        <f t="shared" si="84"/>
        <v>9985732.3498419411</v>
      </c>
      <c r="M211" s="1">
        <f t="shared" si="85"/>
        <v>-3819913.6516596423</v>
      </c>
      <c r="N211" s="1">
        <f t="shared" si="86"/>
        <v>-1133452.9820864068</v>
      </c>
      <c r="O211" s="1">
        <f t="shared" si="87"/>
        <v>37188271.514423072</v>
      </c>
      <c r="P211" s="1">
        <f t="shared" si="88"/>
        <v>9985732.3498419411</v>
      </c>
      <c r="Q211">
        <f t="shared" si="76"/>
        <v>3819913.6516596423</v>
      </c>
      <c r="R211">
        <f t="shared" si="77"/>
        <v>1133452.9820864068</v>
      </c>
    </row>
    <row r="212" spans="1:18">
      <c r="A212" s="1">
        <v>178</v>
      </c>
      <c r="B212" s="17">
        <f t="shared" si="78"/>
        <v>22.25</v>
      </c>
      <c r="C212" s="1">
        <f t="shared" si="72"/>
        <v>0</v>
      </c>
      <c r="D212" s="1">
        <f t="shared" si="73"/>
        <v>0</v>
      </c>
      <c r="E212" s="1">
        <f t="shared" si="79"/>
        <v>-8007.1672500000004</v>
      </c>
      <c r="F212" s="1">
        <f t="shared" si="80"/>
        <v>-2354.4</v>
      </c>
      <c r="G212" s="1">
        <f t="shared" si="81"/>
        <v>24211.969031249988</v>
      </c>
      <c r="H212" s="1">
        <f t="shared" si="82"/>
        <v>6474.5999999999985</v>
      </c>
      <c r="I212" s="1">
        <f t="shared" si="74"/>
        <v>0</v>
      </c>
      <c r="J212" s="1">
        <f t="shared" si="75"/>
        <v>0</v>
      </c>
      <c r="K212" s="1">
        <f t="shared" si="83"/>
        <v>35718394.777397245</v>
      </c>
      <c r="L212" s="1">
        <f t="shared" si="84"/>
        <v>9551570.0737618525</v>
      </c>
      <c r="M212" s="1">
        <f t="shared" si="85"/>
        <v>-3854802.7512644893</v>
      </c>
      <c r="N212" s="1">
        <f t="shared" si="86"/>
        <v>-1133452.9820864068</v>
      </c>
      <c r="O212" s="1">
        <f t="shared" si="87"/>
        <v>35718394.777397245</v>
      </c>
      <c r="P212" s="1">
        <f t="shared" si="88"/>
        <v>9551570.0737618525</v>
      </c>
      <c r="Q212">
        <f t="shared" si="76"/>
        <v>3854802.7512644893</v>
      </c>
      <c r="R212">
        <f t="shared" si="77"/>
        <v>1133452.9820864068</v>
      </c>
    </row>
    <row r="213" spans="1:18">
      <c r="A213" s="1">
        <v>179</v>
      </c>
      <c r="B213" s="17">
        <f t="shared" si="78"/>
        <v>22.375</v>
      </c>
      <c r="C213" s="1">
        <f t="shared" si="72"/>
        <v>0</v>
      </c>
      <c r="D213" s="1">
        <f t="shared" si="73"/>
        <v>0</v>
      </c>
      <c r="E213" s="1">
        <f t="shared" si="79"/>
        <v>-8079.6386249999996</v>
      </c>
      <c r="F213" s="1">
        <f t="shared" si="80"/>
        <v>-2354.4</v>
      </c>
      <c r="G213" s="1">
        <f t="shared" si="81"/>
        <v>23206.543664062483</v>
      </c>
      <c r="H213" s="1">
        <f t="shared" si="82"/>
        <v>6180.2999999999956</v>
      </c>
      <c r="I213" s="1">
        <f t="shared" si="74"/>
        <v>0</v>
      </c>
      <c r="J213" s="1">
        <f t="shared" si="75"/>
        <v>0</v>
      </c>
      <c r="K213" s="1">
        <f t="shared" si="83"/>
        <v>34235153.982810825</v>
      </c>
      <c r="L213" s="1">
        <f t="shared" si="84"/>
        <v>9117407.7976817638</v>
      </c>
      <c r="M213" s="1">
        <f t="shared" si="85"/>
        <v>-3889691.8508693357</v>
      </c>
      <c r="N213" s="1">
        <f t="shared" si="86"/>
        <v>-1133452.9820864068</v>
      </c>
      <c r="O213" s="1">
        <f t="shared" si="87"/>
        <v>34235153.982810825</v>
      </c>
      <c r="P213" s="1">
        <f t="shared" si="88"/>
        <v>9117407.7976817638</v>
      </c>
      <c r="Q213">
        <f t="shared" si="76"/>
        <v>3889691.8508693357</v>
      </c>
      <c r="R213">
        <f t="shared" si="77"/>
        <v>1133452.9820864068</v>
      </c>
    </row>
    <row r="214" spans="1:18">
      <c r="A214" s="1">
        <v>180</v>
      </c>
      <c r="B214" s="17">
        <f t="shared" si="78"/>
        <v>22.5</v>
      </c>
      <c r="C214" s="1">
        <f t="shared" si="72"/>
        <v>0</v>
      </c>
      <c r="D214" s="1">
        <f t="shared" si="73"/>
        <v>0</v>
      </c>
      <c r="E214" s="1">
        <f t="shared" si="79"/>
        <v>-8152.1099999999988</v>
      </c>
      <c r="F214" s="1">
        <f t="shared" si="80"/>
        <v>-2354.4</v>
      </c>
      <c r="G214" s="1">
        <f t="shared" si="81"/>
        <v>22192.059375000012</v>
      </c>
      <c r="H214" s="1">
        <f t="shared" si="82"/>
        <v>5886</v>
      </c>
      <c r="I214" s="1">
        <f t="shared" si="74"/>
        <v>0</v>
      </c>
      <c r="J214" s="1">
        <f t="shared" si="75"/>
        <v>0</v>
      </c>
      <c r="K214" s="1">
        <f t="shared" si="83"/>
        <v>32738549.130663875</v>
      </c>
      <c r="L214" s="1">
        <f t="shared" si="84"/>
        <v>8683245.5216016863</v>
      </c>
      <c r="M214" s="1">
        <f t="shared" si="85"/>
        <v>-3924580.9504741831</v>
      </c>
      <c r="N214" s="1">
        <f t="shared" si="86"/>
        <v>-1133452.9820864068</v>
      </c>
      <c r="O214" s="1">
        <f t="shared" si="87"/>
        <v>32738549.130663875</v>
      </c>
      <c r="P214" s="1">
        <f t="shared" si="88"/>
        <v>8683245.5216016863</v>
      </c>
      <c r="Q214">
        <f t="shared" si="76"/>
        <v>3924580.9504741831</v>
      </c>
      <c r="R214">
        <f t="shared" si="77"/>
        <v>1133452.9820864068</v>
      </c>
    </row>
    <row r="215" spans="1:18">
      <c r="A215" s="1">
        <v>181</v>
      </c>
      <c r="B215" s="17">
        <f t="shared" si="78"/>
        <v>22.625</v>
      </c>
      <c r="C215" s="1">
        <f t="shared" si="72"/>
        <v>0</v>
      </c>
      <c r="D215" s="1">
        <f t="shared" si="73"/>
        <v>0</v>
      </c>
      <c r="E215" s="1">
        <f t="shared" si="79"/>
        <v>-8224.5813749999998</v>
      </c>
      <c r="F215" s="1">
        <f t="shared" si="80"/>
        <v>-2354.4</v>
      </c>
      <c r="G215" s="1">
        <f t="shared" si="81"/>
        <v>21168.516164062516</v>
      </c>
      <c r="H215" s="1">
        <f t="shared" si="82"/>
        <v>5591.6999999999971</v>
      </c>
      <c r="I215" s="1">
        <f t="shared" si="74"/>
        <v>0</v>
      </c>
      <c r="J215" s="1">
        <f t="shared" si="75"/>
        <v>0</v>
      </c>
      <c r="K215" s="1">
        <f t="shared" si="83"/>
        <v>31228580.220956292</v>
      </c>
      <c r="L215" s="1">
        <f t="shared" si="84"/>
        <v>8249083.2455215966</v>
      </c>
      <c r="M215" s="1">
        <f t="shared" si="85"/>
        <v>-3959470.0500790305</v>
      </c>
      <c r="N215" s="1">
        <f t="shared" si="86"/>
        <v>-1133452.9820864068</v>
      </c>
      <c r="O215" s="1">
        <f t="shared" si="87"/>
        <v>31228580.220956292</v>
      </c>
      <c r="P215" s="1">
        <f t="shared" si="88"/>
        <v>8249083.2455215966</v>
      </c>
      <c r="Q215">
        <f t="shared" si="76"/>
        <v>3959470.0500790305</v>
      </c>
      <c r="R215">
        <f t="shared" si="77"/>
        <v>1133452.9820864068</v>
      </c>
    </row>
    <row r="216" spans="1:18">
      <c r="A216" s="1">
        <v>182</v>
      </c>
      <c r="B216" s="17">
        <f t="shared" si="78"/>
        <v>22.75</v>
      </c>
      <c r="C216" s="1">
        <f t="shared" si="72"/>
        <v>0</v>
      </c>
      <c r="D216" s="1">
        <f t="shared" si="73"/>
        <v>0</v>
      </c>
      <c r="E216" s="1">
        <f t="shared" si="79"/>
        <v>-8297.0527500000007</v>
      </c>
      <c r="F216" s="1">
        <f t="shared" si="80"/>
        <v>-2354.4</v>
      </c>
      <c r="G216" s="1">
        <f t="shared" si="81"/>
        <v>20135.914031249995</v>
      </c>
      <c r="H216" s="1">
        <f t="shared" si="82"/>
        <v>5297.4000000000015</v>
      </c>
      <c r="I216" s="1">
        <f t="shared" si="74"/>
        <v>0</v>
      </c>
      <c r="J216" s="1">
        <f t="shared" si="75"/>
        <v>0</v>
      </c>
      <c r="K216" s="1">
        <f t="shared" si="83"/>
        <v>29705247.25368809</v>
      </c>
      <c r="L216" s="1">
        <f t="shared" si="84"/>
        <v>7814920.9694415201</v>
      </c>
      <c r="M216" s="1">
        <f t="shared" si="85"/>
        <v>-3994359.1496838778</v>
      </c>
      <c r="N216" s="1">
        <f t="shared" si="86"/>
        <v>-1133452.9820864068</v>
      </c>
      <c r="O216" s="1">
        <f t="shared" si="87"/>
        <v>29705247.25368809</v>
      </c>
      <c r="P216" s="1">
        <f t="shared" si="88"/>
        <v>7814920.9694415201</v>
      </c>
      <c r="Q216">
        <f t="shared" si="76"/>
        <v>3994359.1496838778</v>
      </c>
      <c r="R216">
        <f t="shared" si="77"/>
        <v>1133452.9820864068</v>
      </c>
    </row>
    <row r="217" spans="1:18">
      <c r="A217" s="1">
        <v>183</v>
      </c>
      <c r="B217" s="17">
        <f t="shared" si="78"/>
        <v>22.875</v>
      </c>
      <c r="C217" s="1">
        <f t="shared" si="72"/>
        <v>0</v>
      </c>
      <c r="D217" s="1">
        <f t="shared" si="73"/>
        <v>0</v>
      </c>
      <c r="E217" s="1">
        <f t="shared" si="79"/>
        <v>-8369.5241250000017</v>
      </c>
      <c r="F217" s="1">
        <f t="shared" si="80"/>
        <v>-2354.4</v>
      </c>
      <c r="G217" s="1">
        <f t="shared" si="81"/>
        <v>19094.252976562508</v>
      </c>
      <c r="H217" s="1">
        <f t="shared" si="82"/>
        <v>5003.0999999999985</v>
      </c>
      <c r="I217" s="1">
        <f t="shared" si="74"/>
        <v>0</v>
      </c>
      <c r="J217" s="1">
        <f t="shared" si="75"/>
        <v>0</v>
      </c>
      <c r="K217" s="1">
        <f t="shared" si="83"/>
        <v>28168550.228859335</v>
      </c>
      <c r="L217" s="1">
        <f t="shared" si="84"/>
        <v>7380758.6933614314</v>
      </c>
      <c r="M217" s="1">
        <f t="shared" si="85"/>
        <v>-4029248.2492887257</v>
      </c>
      <c r="N217" s="1">
        <f t="shared" si="86"/>
        <v>-1133452.9820864068</v>
      </c>
      <c r="O217" s="1">
        <f t="shared" si="87"/>
        <v>28168550.228859335</v>
      </c>
      <c r="P217" s="1">
        <f t="shared" si="88"/>
        <v>7380758.6933614314</v>
      </c>
      <c r="Q217">
        <f t="shared" si="76"/>
        <v>4029248.2492887257</v>
      </c>
      <c r="R217">
        <f t="shared" si="77"/>
        <v>1133452.9820864068</v>
      </c>
    </row>
    <row r="218" spans="1:18">
      <c r="A218" s="1">
        <v>184</v>
      </c>
      <c r="B218" s="17">
        <f t="shared" si="78"/>
        <v>23</v>
      </c>
      <c r="C218" s="1">
        <f t="shared" si="72"/>
        <v>0</v>
      </c>
      <c r="D218" s="1">
        <f t="shared" si="73"/>
        <v>0</v>
      </c>
      <c r="E218" s="1">
        <f t="shared" si="79"/>
        <v>-8441.9954999999991</v>
      </c>
      <c r="F218" s="1">
        <f t="shared" si="80"/>
        <v>-2354.4</v>
      </c>
      <c r="G218" s="1">
        <f t="shared" si="81"/>
        <v>18043.532999999996</v>
      </c>
      <c r="H218" s="1">
        <f t="shared" si="82"/>
        <v>4708.7999999999956</v>
      </c>
      <c r="I218" s="1">
        <f t="shared" si="74"/>
        <v>0</v>
      </c>
      <c r="J218" s="1">
        <f t="shared" si="75"/>
        <v>0</v>
      </c>
      <c r="K218" s="1">
        <f t="shared" si="83"/>
        <v>26618489.146469962</v>
      </c>
      <c r="L218" s="1">
        <f t="shared" si="84"/>
        <v>6946596.4172813427</v>
      </c>
      <c r="M218" s="1">
        <f t="shared" si="85"/>
        <v>-4064137.3488935716</v>
      </c>
      <c r="N218" s="1">
        <f t="shared" si="86"/>
        <v>-1133452.9820864068</v>
      </c>
      <c r="O218" s="1">
        <f t="shared" si="87"/>
        <v>26618489.146469962</v>
      </c>
      <c r="P218" s="1">
        <f t="shared" si="88"/>
        <v>6946596.4172813427</v>
      </c>
      <c r="Q218">
        <f t="shared" si="76"/>
        <v>4064137.3488935716</v>
      </c>
      <c r="R218">
        <f t="shared" si="77"/>
        <v>1133452.9820864068</v>
      </c>
    </row>
    <row r="219" spans="1:18">
      <c r="A219" s="1">
        <v>185</v>
      </c>
      <c r="B219" s="17">
        <f t="shared" si="78"/>
        <v>23.125</v>
      </c>
      <c r="C219" s="1">
        <f t="shared" si="72"/>
        <v>0</v>
      </c>
      <c r="D219" s="1">
        <f t="shared" si="73"/>
        <v>0</v>
      </c>
      <c r="E219" s="1">
        <f t="shared" si="79"/>
        <v>-8514.4668750000001</v>
      </c>
      <c r="F219" s="1">
        <f t="shared" si="80"/>
        <v>-2354.4</v>
      </c>
      <c r="G219" s="1">
        <f t="shared" si="81"/>
        <v>16983.754101562517</v>
      </c>
      <c r="H219" s="1">
        <f t="shared" si="82"/>
        <v>4414.5</v>
      </c>
      <c r="I219" s="1">
        <f t="shared" si="74"/>
        <v>0</v>
      </c>
      <c r="J219" s="1">
        <f t="shared" si="75"/>
        <v>0</v>
      </c>
      <c r="K219" s="1">
        <f t="shared" si="83"/>
        <v>25055064.006520048</v>
      </c>
      <c r="L219" s="1">
        <f t="shared" si="84"/>
        <v>6512434.1412012642</v>
      </c>
      <c r="M219" s="1">
        <f t="shared" si="85"/>
        <v>-4099026.4484984195</v>
      </c>
      <c r="N219" s="1">
        <f t="shared" si="86"/>
        <v>-1133452.9820864068</v>
      </c>
      <c r="O219" s="1">
        <f t="shared" si="87"/>
        <v>25055064.006520048</v>
      </c>
      <c r="P219" s="1">
        <f t="shared" si="88"/>
        <v>6512434.1412012642</v>
      </c>
      <c r="Q219">
        <f t="shared" si="76"/>
        <v>4099026.4484984195</v>
      </c>
      <c r="R219">
        <f t="shared" si="77"/>
        <v>1133452.9820864068</v>
      </c>
    </row>
    <row r="220" spans="1:18">
      <c r="A220" s="1">
        <v>186</v>
      </c>
      <c r="B220" s="17">
        <f t="shared" si="78"/>
        <v>23.25</v>
      </c>
      <c r="C220" s="1">
        <f t="shared" si="72"/>
        <v>0</v>
      </c>
      <c r="D220" s="1">
        <f t="shared" si="73"/>
        <v>0</v>
      </c>
      <c r="E220" s="1">
        <f t="shared" si="79"/>
        <v>-8586.9382499999992</v>
      </c>
      <c r="F220" s="1">
        <f t="shared" si="80"/>
        <v>-2354.4</v>
      </c>
      <c r="G220" s="1">
        <f t="shared" si="81"/>
        <v>15914.916281250014</v>
      </c>
      <c r="H220" s="1">
        <f t="shared" si="82"/>
        <v>4120.1999999999971</v>
      </c>
      <c r="I220" s="1">
        <f t="shared" si="74"/>
        <v>0</v>
      </c>
      <c r="J220" s="1">
        <f t="shared" si="75"/>
        <v>0</v>
      </c>
      <c r="K220" s="1">
        <f t="shared" si="83"/>
        <v>23478274.809009504</v>
      </c>
      <c r="L220" s="1">
        <f t="shared" si="84"/>
        <v>6078271.8651211755</v>
      </c>
      <c r="M220" s="1">
        <f t="shared" si="85"/>
        <v>-4133915.5481032664</v>
      </c>
      <c r="N220" s="1">
        <f t="shared" si="86"/>
        <v>-1133452.9820864068</v>
      </c>
      <c r="O220" s="1">
        <f t="shared" si="87"/>
        <v>23478274.809009504</v>
      </c>
      <c r="P220" s="1">
        <f t="shared" si="88"/>
        <v>6078271.8651211755</v>
      </c>
      <c r="Q220">
        <f t="shared" si="76"/>
        <v>4133915.5481032664</v>
      </c>
      <c r="R220">
        <f t="shared" si="77"/>
        <v>1133452.9820864068</v>
      </c>
    </row>
    <row r="221" spans="1:18">
      <c r="A221" s="1">
        <v>187</v>
      </c>
      <c r="B221" s="17">
        <f t="shared" si="78"/>
        <v>23.375</v>
      </c>
      <c r="C221" s="1">
        <f t="shared" si="72"/>
        <v>0</v>
      </c>
      <c r="D221" s="1">
        <f t="shared" si="73"/>
        <v>0</v>
      </c>
      <c r="E221" s="1">
        <f t="shared" si="79"/>
        <v>-8659.4096250000002</v>
      </c>
      <c r="F221" s="1">
        <f t="shared" si="80"/>
        <v>-2354.4</v>
      </c>
      <c r="G221" s="1">
        <f t="shared" si="81"/>
        <v>14837.019539062487</v>
      </c>
      <c r="H221" s="1">
        <f t="shared" si="82"/>
        <v>3825.9000000000015</v>
      </c>
      <c r="I221" s="1">
        <f t="shared" si="74"/>
        <v>0</v>
      </c>
      <c r="J221" s="1">
        <f t="shared" si="75"/>
        <v>0</v>
      </c>
      <c r="K221" s="1">
        <f t="shared" si="83"/>
        <v>21888121.553938337</v>
      </c>
      <c r="L221" s="1">
        <f t="shared" si="84"/>
        <v>5644109.589041098</v>
      </c>
      <c r="M221" s="1">
        <f t="shared" si="85"/>
        <v>-4168804.6477081138</v>
      </c>
      <c r="N221" s="1">
        <f t="shared" si="86"/>
        <v>-1133452.9820864068</v>
      </c>
      <c r="O221" s="1">
        <f t="shared" si="87"/>
        <v>21888121.553938337</v>
      </c>
      <c r="P221" s="1">
        <f t="shared" si="88"/>
        <v>5644109.589041098</v>
      </c>
      <c r="Q221">
        <f t="shared" si="76"/>
        <v>4168804.6477081138</v>
      </c>
      <c r="R221">
        <f t="shared" si="77"/>
        <v>1133452.9820864068</v>
      </c>
    </row>
    <row r="222" spans="1:18">
      <c r="A222" s="1">
        <v>188</v>
      </c>
      <c r="B222" s="17">
        <f t="shared" si="78"/>
        <v>23.5</v>
      </c>
      <c r="C222" s="1">
        <f t="shared" si="72"/>
        <v>0</v>
      </c>
      <c r="D222" s="1">
        <f t="shared" si="73"/>
        <v>0</v>
      </c>
      <c r="E222" s="1">
        <f t="shared" si="79"/>
        <v>-8731.8810000000012</v>
      </c>
      <c r="F222" s="1">
        <f t="shared" si="80"/>
        <v>-2354.4</v>
      </c>
      <c r="G222" s="1">
        <f t="shared" si="81"/>
        <v>13750.063874999993</v>
      </c>
      <c r="H222" s="1">
        <f t="shared" si="82"/>
        <v>3531.5999999999985</v>
      </c>
      <c r="I222" s="1">
        <f t="shared" si="74"/>
        <v>0</v>
      </c>
      <c r="J222" s="1">
        <f t="shared" si="75"/>
        <v>0</v>
      </c>
      <c r="K222" s="1">
        <f t="shared" si="83"/>
        <v>20284604.241306625</v>
      </c>
      <c r="L222" s="1">
        <f t="shared" si="84"/>
        <v>5209947.3129610103</v>
      </c>
      <c r="M222" s="1">
        <f t="shared" si="85"/>
        <v>-4203693.7473129611</v>
      </c>
      <c r="N222" s="1">
        <f t="shared" si="86"/>
        <v>-1133452.9820864068</v>
      </c>
      <c r="O222" s="1">
        <f t="shared" si="87"/>
        <v>20284604.241306625</v>
      </c>
      <c r="P222" s="1">
        <f t="shared" si="88"/>
        <v>5209947.3129610103</v>
      </c>
      <c r="Q222">
        <f t="shared" si="76"/>
        <v>4203693.7473129611</v>
      </c>
      <c r="R222">
        <f t="shared" si="77"/>
        <v>1133452.9820864068</v>
      </c>
    </row>
    <row r="223" spans="1:18">
      <c r="A223" s="1">
        <v>189</v>
      </c>
      <c r="B223" s="17">
        <f t="shared" si="78"/>
        <v>23.625</v>
      </c>
      <c r="C223" s="1">
        <f t="shared" si="72"/>
        <v>0</v>
      </c>
      <c r="D223" s="1">
        <f t="shared" si="73"/>
        <v>0</v>
      </c>
      <c r="E223" s="1">
        <f t="shared" si="79"/>
        <v>-8804.3523749999986</v>
      </c>
      <c r="F223" s="1">
        <f t="shared" si="80"/>
        <v>-2354.4</v>
      </c>
      <c r="G223" s="1">
        <f t="shared" si="81"/>
        <v>12654.049289062503</v>
      </c>
      <c r="H223" s="1">
        <f t="shared" si="82"/>
        <v>3237.2999999999956</v>
      </c>
      <c r="I223" s="1">
        <f t="shared" si="74"/>
        <v>0</v>
      </c>
      <c r="J223" s="1">
        <f t="shared" si="75"/>
        <v>0</v>
      </c>
      <c r="K223" s="1">
        <f t="shared" si="83"/>
        <v>18667722.871114336</v>
      </c>
      <c r="L223" s="1">
        <f t="shared" si="84"/>
        <v>4775785.0368809216</v>
      </c>
      <c r="M223" s="1">
        <f t="shared" si="85"/>
        <v>-4238582.8469178081</v>
      </c>
      <c r="N223" s="1">
        <f t="shared" si="86"/>
        <v>-1133452.9820864068</v>
      </c>
      <c r="O223" s="1">
        <f t="shared" si="87"/>
        <v>18667722.871114336</v>
      </c>
      <c r="P223" s="1">
        <f t="shared" si="88"/>
        <v>4775785.0368809216</v>
      </c>
      <c r="Q223">
        <f t="shared" si="76"/>
        <v>4238582.8469178081</v>
      </c>
      <c r="R223">
        <f t="shared" si="77"/>
        <v>1133452.9820864068</v>
      </c>
    </row>
    <row r="224" spans="1:18">
      <c r="A224" s="1">
        <v>190</v>
      </c>
      <c r="B224" s="17">
        <f t="shared" si="78"/>
        <v>23.75</v>
      </c>
      <c r="C224" s="1">
        <f t="shared" si="72"/>
        <v>0</v>
      </c>
      <c r="D224" s="1">
        <f t="shared" si="73"/>
        <v>0</v>
      </c>
      <c r="E224" s="1">
        <f t="shared" si="79"/>
        <v>-8876.8237499999996</v>
      </c>
      <c r="F224" s="1">
        <f t="shared" si="80"/>
        <v>-2354.4</v>
      </c>
      <c r="G224" s="1">
        <f t="shared" si="81"/>
        <v>11548.975781249988</v>
      </c>
      <c r="H224" s="1">
        <f t="shared" si="82"/>
        <v>2943</v>
      </c>
      <c r="I224" s="1">
        <f t="shared" si="74"/>
        <v>0</v>
      </c>
      <c r="J224" s="1">
        <f t="shared" si="75"/>
        <v>0</v>
      </c>
      <c r="K224" s="1">
        <f t="shared" si="83"/>
        <v>17037477.443361413</v>
      </c>
      <c r="L224" s="1">
        <f t="shared" si="84"/>
        <v>4341622.7608008431</v>
      </c>
      <c r="M224" s="1">
        <f t="shared" si="85"/>
        <v>-4273471.946522655</v>
      </c>
      <c r="N224" s="1">
        <f t="shared" si="86"/>
        <v>-1133452.9820864068</v>
      </c>
      <c r="O224" s="1">
        <f t="shared" si="87"/>
        <v>17037477.443361413</v>
      </c>
      <c r="P224" s="1">
        <f t="shared" si="88"/>
        <v>4341622.7608008431</v>
      </c>
      <c r="Q224">
        <f t="shared" si="76"/>
        <v>4273471.946522655</v>
      </c>
      <c r="R224">
        <f t="shared" si="77"/>
        <v>1133452.9820864068</v>
      </c>
    </row>
    <row r="225" spans="1:18">
      <c r="A225" s="1">
        <v>191</v>
      </c>
      <c r="B225" s="17">
        <f t="shared" si="78"/>
        <v>23.875</v>
      </c>
      <c r="C225" s="1">
        <f t="shared" si="72"/>
        <v>0</v>
      </c>
      <c r="D225" s="1">
        <f t="shared" si="73"/>
        <v>0</v>
      </c>
      <c r="E225" s="1">
        <f t="shared" si="79"/>
        <v>-8949.2951250000006</v>
      </c>
      <c r="F225" s="1">
        <f t="shared" si="80"/>
        <v>-2354.4</v>
      </c>
      <c r="G225" s="1">
        <f t="shared" si="81"/>
        <v>10434.843351562507</v>
      </c>
      <c r="H225" s="1">
        <f t="shared" si="82"/>
        <v>2648.6999999999971</v>
      </c>
      <c r="I225" s="1">
        <f t="shared" si="74"/>
        <v>0</v>
      </c>
      <c r="J225" s="1">
        <f t="shared" si="75"/>
        <v>0</v>
      </c>
      <c r="K225" s="1">
        <f t="shared" si="83"/>
        <v>15393867.958047958</v>
      </c>
      <c r="L225" s="1">
        <f t="shared" si="84"/>
        <v>3907460.4847207549</v>
      </c>
      <c r="M225" s="1">
        <f t="shared" si="85"/>
        <v>-4308361.0461275028</v>
      </c>
      <c r="N225" s="1">
        <f t="shared" si="86"/>
        <v>-1133452.9820864068</v>
      </c>
      <c r="O225" s="1">
        <f t="shared" si="87"/>
        <v>15393867.958047958</v>
      </c>
      <c r="P225" s="1">
        <f t="shared" si="88"/>
        <v>3907460.4847207549</v>
      </c>
      <c r="Q225">
        <f t="shared" si="76"/>
        <v>4308361.0461275028</v>
      </c>
      <c r="R225">
        <f t="shared" si="77"/>
        <v>1133452.9820864068</v>
      </c>
    </row>
    <row r="226" spans="1:18">
      <c r="A226" s="1">
        <v>192</v>
      </c>
      <c r="B226" s="17">
        <f t="shared" si="78"/>
        <v>24</v>
      </c>
      <c r="C226" s="1">
        <f t="shared" ref="C226:C237" si="89">ax</f>
        <v>0</v>
      </c>
      <c r="D226" s="1">
        <f t="shared" ref="D226:D237" si="90">ax_0</f>
        <v>0</v>
      </c>
      <c r="E226" s="1">
        <f t="shared" si="79"/>
        <v>-9021.7664999999997</v>
      </c>
      <c r="F226" s="1">
        <f t="shared" si="80"/>
        <v>-2354.4</v>
      </c>
      <c r="G226" s="1">
        <f t="shared" si="81"/>
        <v>9311.6520000000019</v>
      </c>
      <c r="H226" s="1">
        <f t="shared" si="82"/>
        <v>2354.3999999999942</v>
      </c>
      <c r="I226" s="1">
        <f t="shared" ref="I226:I237" si="91">ax/cross_section_area</f>
        <v>0</v>
      </c>
      <c r="J226" s="1">
        <f t="shared" ref="J226:J237" si="92">ax_0/cross_section_area_0</f>
        <v>0</v>
      </c>
      <c r="K226" s="1">
        <f t="shared" si="83"/>
        <v>13736894.41517387</v>
      </c>
      <c r="L226" s="1">
        <f t="shared" si="84"/>
        <v>3473298.2086406657</v>
      </c>
      <c r="M226" s="1">
        <f t="shared" si="85"/>
        <v>-4343250.1457323497</v>
      </c>
      <c r="N226" s="1">
        <f t="shared" si="86"/>
        <v>-1133452.9820864068</v>
      </c>
      <c r="O226" s="1">
        <f t="shared" si="87"/>
        <v>13736894.41517387</v>
      </c>
      <c r="P226" s="1">
        <f t="shared" si="88"/>
        <v>3473298.2086406657</v>
      </c>
      <c r="Q226">
        <f t="shared" si="76"/>
        <v>4343250.1457323497</v>
      </c>
      <c r="R226">
        <f t="shared" si="77"/>
        <v>1133452.9820864068</v>
      </c>
    </row>
    <row r="227" spans="1:18">
      <c r="A227" s="1">
        <v>193</v>
      </c>
      <c r="B227" s="17">
        <f t="shared" si="78"/>
        <v>24.125</v>
      </c>
      <c r="C227" s="1">
        <f t="shared" si="89"/>
        <v>0</v>
      </c>
      <c r="D227" s="1">
        <f t="shared" si="90"/>
        <v>0</v>
      </c>
      <c r="E227" s="1">
        <f t="shared" si="79"/>
        <v>-9094.2378750000007</v>
      </c>
      <c r="F227" s="1">
        <f t="shared" si="80"/>
        <v>-2354.4</v>
      </c>
      <c r="G227" s="1">
        <f t="shared" si="81"/>
        <v>8179.4017265625007</v>
      </c>
      <c r="H227" s="1">
        <f t="shared" si="82"/>
        <v>2060.0999999999985</v>
      </c>
      <c r="I227" s="1">
        <f t="shared" si="91"/>
        <v>0</v>
      </c>
      <c r="J227" s="1">
        <f t="shared" si="92"/>
        <v>0</v>
      </c>
      <c r="K227" s="1">
        <f t="shared" si="83"/>
        <v>12066556.814739199</v>
      </c>
      <c r="L227" s="1">
        <f t="shared" si="84"/>
        <v>3039135.9325605878</v>
      </c>
      <c r="M227" s="1">
        <f t="shared" si="85"/>
        <v>-4378139.2453371976</v>
      </c>
      <c r="N227" s="1">
        <f t="shared" si="86"/>
        <v>-1133452.9820864068</v>
      </c>
      <c r="O227" s="1">
        <f t="shared" si="87"/>
        <v>12066556.814739199</v>
      </c>
      <c r="P227" s="1">
        <f t="shared" si="88"/>
        <v>3039135.9325605878</v>
      </c>
      <c r="Q227">
        <f t="shared" ref="Q227:Q234" si="93">(0)/2+SQRT( ((0)/2)^2 + (M227)^2 )</f>
        <v>4378139.2453371976</v>
      </c>
      <c r="R227">
        <f t="shared" ref="R227:R234" si="94">(0)/2+SQRT( ((0)/2)^2 + (N227)^2 )</f>
        <v>1133452.9820864068</v>
      </c>
    </row>
    <row r="228" spans="1:18">
      <c r="A228" s="1">
        <v>194</v>
      </c>
      <c r="B228" s="17">
        <f t="shared" si="78"/>
        <v>24.25</v>
      </c>
      <c r="C228" s="1">
        <f t="shared" si="89"/>
        <v>0</v>
      </c>
      <c r="D228" s="1">
        <f t="shared" si="90"/>
        <v>0</v>
      </c>
      <c r="E228" s="1">
        <f t="shared" si="79"/>
        <v>-9166.7092499999999</v>
      </c>
      <c r="F228" s="1">
        <f t="shared" si="80"/>
        <v>-2354.4</v>
      </c>
      <c r="G228" s="1">
        <f t="shared" si="81"/>
        <v>7038.092531250004</v>
      </c>
      <c r="H228" s="1">
        <f t="shared" si="82"/>
        <v>1765.7999999999956</v>
      </c>
      <c r="I228" s="1">
        <f t="shared" si="91"/>
        <v>0</v>
      </c>
      <c r="J228" s="1">
        <f t="shared" si="92"/>
        <v>0</v>
      </c>
      <c r="K228" s="1">
        <f t="shared" si="83"/>
        <v>10382855.156743947</v>
      </c>
      <c r="L228" s="1">
        <f t="shared" si="84"/>
        <v>2604973.6564804995</v>
      </c>
      <c r="M228" s="1">
        <f t="shared" si="85"/>
        <v>-4413028.3449420435</v>
      </c>
      <c r="N228" s="1">
        <f t="shared" si="86"/>
        <v>-1133452.9820864068</v>
      </c>
      <c r="O228" s="1">
        <f t="shared" si="87"/>
        <v>10382855.156743947</v>
      </c>
      <c r="P228" s="1">
        <f t="shared" si="88"/>
        <v>2604973.6564804995</v>
      </c>
      <c r="Q228">
        <f t="shared" si="93"/>
        <v>4413028.3449420435</v>
      </c>
      <c r="R228">
        <f t="shared" si="94"/>
        <v>1133452.9820864068</v>
      </c>
    </row>
    <row r="229" spans="1:18">
      <c r="A229" s="1">
        <v>195</v>
      </c>
      <c r="B229" s="17">
        <f t="shared" si="78"/>
        <v>24.375</v>
      </c>
      <c r="C229" s="1">
        <f t="shared" si="89"/>
        <v>0</v>
      </c>
      <c r="D229" s="1">
        <f t="shared" si="90"/>
        <v>0</v>
      </c>
      <c r="E229" s="1">
        <f t="shared" si="79"/>
        <v>-9239.1806249999991</v>
      </c>
      <c r="F229" s="1">
        <f t="shared" si="80"/>
        <v>-2354.4</v>
      </c>
      <c r="G229" s="1">
        <f t="shared" si="81"/>
        <v>5887.7244140625116</v>
      </c>
      <c r="H229" s="1">
        <f t="shared" si="82"/>
        <v>1471.5</v>
      </c>
      <c r="I229" s="1">
        <f t="shared" si="91"/>
        <v>0</v>
      </c>
      <c r="J229" s="1">
        <f t="shared" si="92"/>
        <v>0</v>
      </c>
      <c r="K229" s="1">
        <f t="shared" si="83"/>
        <v>8685789.44118811</v>
      </c>
      <c r="L229" s="1">
        <f t="shared" si="84"/>
        <v>2170811.3804004216</v>
      </c>
      <c r="M229" s="1">
        <f t="shared" si="85"/>
        <v>-4447917.4445468914</v>
      </c>
      <c r="N229" s="1">
        <f t="shared" si="86"/>
        <v>-1133452.9820864068</v>
      </c>
      <c r="O229" s="1">
        <f t="shared" si="87"/>
        <v>8685789.44118811</v>
      </c>
      <c r="P229" s="1">
        <f t="shared" si="88"/>
        <v>2170811.3804004216</v>
      </c>
      <c r="Q229">
        <f t="shared" si="93"/>
        <v>4447917.4445468914</v>
      </c>
      <c r="R229">
        <f t="shared" si="94"/>
        <v>1133452.9820864068</v>
      </c>
    </row>
    <row r="230" spans="1:18">
      <c r="A230" s="1">
        <v>196</v>
      </c>
      <c r="B230" s="17">
        <f t="shared" si="78"/>
        <v>24.5</v>
      </c>
      <c r="C230" s="1">
        <f t="shared" si="89"/>
        <v>0</v>
      </c>
      <c r="D230" s="1">
        <f t="shared" si="90"/>
        <v>0</v>
      </c>
      <c r="E230" s="1">
        <f t="shared" si="79"/>
        <v>-9311.652</v>
      </c>
      <c r="F230" s="1">
        <f t="shared" si="80"/>
        <v>-2354.4</v>
      </c>
      <c r="G230" s="1">
        <f t="shared" si="81"/>
        <v>4728.2973750000237</v>
      </c>
      <c r="H230" s="1">
        <f t="shared" si="82"/>
        <v>1177.1999999999971</v>
      </c>
      <c r="I230" s="1">
        <f t="shared" si="91"/>
        <v>0</v>
      </c>
      <c r="J230" s="1">
        <f t="shared" si="92"/>
        <v>0</v>
      </c>
      <c r="K230" s="1">
        <f t="shared" si="83"/>
        <v>6975359.66807169</v>
      </c>
      <c r="L230" s="1">
        <f t="shared" si="84"/>
        <v>1736649.1043203329</v>
      </c>
      <c r="M230" s="1">
        <f t="shared" si="85"/>
        <v>-4482806.5441517383</v>
      </c>
      <c r="N230" s="1">
        <f t="shared" si="86"/>
        <v>-1133452.9820864068</v>
      </c>
      <c r="O230" s="1">
        <f t="shared" si="87"/>
        <v>6975359.66807169</v>
      </c>
      <c r="P230" s="1">
        <f t="shared" si="88"/>
        <v>1736649.1043203329</v>
      </c>
      <c r="Q230">
        <f t="shared" si="93"/>
        <v>4482806.5441517383</v>
      </c>
      <c r="R230">
        <f t="shared" si="94"/>
        <v>1133452.9820864068</v>
      </c>
    </row>
    <row r="231" spans="1:18">
      <c r="A231" s="1">
        <v>197</v>
      </c>
      <c r="B231" s="17">
        <f t="shared" si="78"/>
        <v>24.625</v>
      </c>
      <c r="C231" s="1">
        <f t="shared" si="89"/>
        <v>0</v>
      </c>
      <c r="D231" s="1">
        <f t="shared" si="90"/>
        <v>0</v>
      </c>
      <c r="E231" s="1">
        <f t="shared" si="79"/>
        <v>-9384.123375000001</v>
      </c>
      <c r="F231" s="1">
        <f t="shared" si="80"/>
        <v>-2354.4</v>
      </c>
      <c r="G231" s="1">
        <f t="shared" si="81"/>
        <v>3559.8114140625112</v>
      </c>
      <c r="H231" s="1">
        <f t="shared" si="82"/>
        <v>882.89999999999418</v>
      </c>
      <c r="I231" s="1">
        <f t="shared" si="91"/>
        <v>0</v>
      </c>
      <c r="J231" s="1">
        <f t="shared" si="92"/>
        <v>0</v>
      </c>
      <c r="K231" s="1">
        <f t="shared" si="83"/>
        <v>5251565.8373946426</v>
      </c>
      <c r="L231" s="1">
        <f t="shared" si="84"/>
        <v>1302486.8282402444</v>
      </c>
      <c r="M231" s="1">
        <f t="shared" si="85"/>
        <v>-4517695.6437565871</v>
      </c>
      <c r="N231" s="1">
        <f t="shared" si="86"/>
        <v>-1133452.9820864068</v>
      </c>
      <c r="O231" s="1">
        <f t="shared" si="87"/>
        <v>5251565.8373946426</v>
      </c>
      <c r="P231" s="1">
        <f t="shared" si="88"/>
        <v>1302486.8282402444</v>
      </c>
      <c r="Q231">
        <f t="shared" si="93"/>
        <v>4517695.6437565871</v>
      </c>
      <c r="R231">
        <f t="shared" si="94"/>
        <v>1133452.9820864068</v>
      </c>
    </row>
    <row r="232" spans="1:18">
      <c r="A232" s="1">
        <v>198</v>
      </c>
      <c r="B232" s="17">
        <f t="shared" si="78"/>
        <v>24.75</v>
      </c>
      <c r="C232" s="1">
        <f t="shared" si="89"/>
        <v>0</v>
      </c>
      <c r="D232" s="1">
        <f t="shared" si="90"/>
        <v>0</v>
      </c>
      <c r="E232" s="1">
        <f t="shared" si="79"/>
        <v>-9456.5947500000002</v>
      </c>
      <c r="F232" s="1">
        <f t="shared" si="80"/>
        <v>-2354.4</v>
      </c>
      <c r="G232" s="1">
        <f t="shared" si="81"/>
        <v>2382.266531250003</v>
      </c>
      <c r="H232" s="1">
        <f t="shared" si="82"/>
        <v>588.59999999999854</v>
      </c>
      <c r="I232" s="1">
        <f t="shared" si="91"/>
        <v>0</v>
      </c>
      <c r="J232" s="1">
        <f t="shared" si="92"/>
        <v>0</v>
      </c>
      <c r="K232" s="1">
        <f t="shared" si="83"/>
        <v>3514407.9491570117</v>
      </c>
      <c r="L232" s="1">
        <f t="shared" si="84"/>
        <v>868324.55216016644</v>
      </c>
      <c r="M232" s="1">
        <f t="shared" si="85"/>
        <v>-4552584.743361433</v>
      </c>
      <c r="N232" s="1">
        <f t="shared" si="86"/>
        <v>-1133452.9820864068</v>
      </c>
      <c r="O232" s="1">
        <f t="shared" si="87"/>
        <v>3514407.9491570117</v>
      </c>
      <c r="P232" s="1">
        <f t="shared" si="88"/>
        <v>868324.55216016644</v>
      </c>
      <c r="Q232">
        <f t="shared" si="93"/>
        <v>4552584.743361433</v>
      </c>
      <c r="R232">
        <f t="shared" si="94"/>
        <v>1133452.9820864068</v>
      </c>
    </row>
    <row r="233" spans="1:18">
      <c r="A233" s="1">
        <v>199</v>
      </c>
      <c r="B233" s="17">
        <f t="shared" si="78"/>
        <v>24.875</v>
      </c>
      <c r="C233" s="1">
        <f t="shared" si="89"/>
        <v>0</v>
      </c>
      <c r="D233" s="1">
        <f t="shared" si="90"/>
        <v>0</v>
      </c>
      <c r="E233" s="1">
        <f t="shared" si="79"/>
        <v>-9529.0661249999994</v>
      </c>
      <c r="F233" s="1">
        <f t="shared" si="80"/>
        <v>-2354.4</v>
      </c>
      <c r="G233" s="1">
        <f t="shared" si="81"/>
        <v>1195.6627265624993</v>
      </c>
      <c r="H233" s="1">
        <f t="shared" si="82"/>
        <v>294.29999999999563</v>
      </c>
      <c r="I233" s="1">
        <f t="shared" si="91"/>
        <v>0</v>
      </c>
      <c r="J233" s="1">
        <f t="shared" si="92"/>
        <v>0</v>
      </c>
      <c r="K233" s="1">
        <f t="shared" si="83"/>
        <v>1763886.0033587979</v>
      </c>
      <c r="L233" s="1">
        <f t="shared" si="84"/>
        <v>434162.27608007786</v>
      </c>
      <c r="M233" s="1">
        <f t="shared" si="85"/>
        <v>-4587473.8429662799</v>
      </c>
      <c r="N233" s="1">
        <f t="shared" si="86"/>
        <v>-1133452.9820864068</v>
      </c>
      <c r="O233" s="1">
        <f t="shared" si="87"/>
        <v>1763886.0033587979</v>
      </c>
      <c r="P233" s="1">
        <f t="shared" si="88"/>
        <v>434162.27608007786</v>
      </c>
      <c r="Q233">
        <f t="shared" si="93"/>
        <v>4587473.8429662799</v>
      </c>
      <c r="R233">
        <f t="shared" si="94"/>
        <v>1133452.9820864068</v>
      </c>
    </row>
    <row r="234" spans="1:18">
      <c r="A234" s="1">
        <v>200</v>
      </c>
      <c r="B234" s="17">
        <f t="shared" si="78"/>
        <v>25</v>
      </c>
      <c r="C234" s="1">
        <f t="shared" si="89"/>
        <v>0</v>
      </c>
      <c r="D234" s="1">
        <f t="shared" si="90"/>
        <v>0</v>
      </c>
      <c r="E234" s="1">
        <f t="shared" si="79"/>
        <v>-9601.5375000000004</v>
      </c>
      <c r="F234" s="1">
        <f t="shared" si="80"/>
        <v>-2354.4</v>
      </c>
      <c r="G234" s="1">
        <f t="shared" si="81"/>
        <v>0</v>
      </c>
      <c r="H234" s="1">
        <f t="shared" si="82"/>
        <v>0</v>
      </c>
      <c r="I234" s="1">
        <f t="shared" si="91"/>
        <v>0</v>
      </c>
      <c r="J234" s="1">
        <f t="shared" si="92"/>
        <v>0</v>
      </c>
      <c r="K234" s="1">
        <f t="shared" si="83"/>
        <v>0</v>
      </c>
      <c r="L234" s="1">
        <f t="shared" si="84"/>
        <v>0</v>
      </c>
      <c r="M234" s="1">
        <f t="shared" si="85"/>
        <v>-4622362.9425711278</v>
      </c>
      <c r="N234" s="1">
        <f t="shared" si="86"/>
        <v>-1133452.9820864068</v>
      </c>
      <c r="O234" s="1">
        <f t="shared" si="87"/>
        <v>0</v>
      </c>
      <c r="P234" s="1">
        <f t="shared" si="88"/>
        <v>0</v>
      </c>
      <c r="Q234">
        <f t="shared" si="93"/>
        <v>4622362.9425711278</v>
      </c>
      <c r="R234">
        <f t="shared" si="94"/>
        <v>1133452.9820864068</v>
      </c>
    </row>
    <row r="235" spans="1:18">
      <c r="B235" s="17">
        <f>(B234*1000-1)/1000</f>
        <v>24.998999999999999</v>
      </c>
      <c r="C235" s="1">
        <f t="shared" si="89"/>
        <v>0</v>
      </c>
      <c r="D235" s="1">
        <f t="shared" si="90"/>
        <v>0</v>
      </c>
      <c r="E235" s="1">
        <f t="shared" ref="E235:E237" si="95">IF(B235&lt;force_position,ay-(mass_per_length*B235*gravity),ay-(mass_per_length*B235*gravity)-force)</f>
        <v>-9600.9577289999997</v>
      </c>
      <c r="F235" s="1">
        <f t="shared" ref="F235:F237" si="96">IF(B235&lt;force_position_0,ay_0-(mass_per_length_0*B235*gravity_0),ay_0-(mass_per_length_0*B235*gravity_0)-force_0)</f>
        <v>-2354.4</v>
      </c>
      <c r="G235" s="1">
        <f t="shared" ref="G235:G237" si="97">IF(B235&lt;force_position,(ay*B235)-(0.5*mass_per_length*gravity*B235*B235),(ay*B235)-(0.5*mass_per_length*gravity*B235*B235)-force*(B235-force_position))</f>
        <v>9.6012476145187975</v>
      </c>
      <c r="H235" s="1">
        <f t="shared" ref="H235:H237" si="98">IF(B235&lt;force_position_0,(ay_0*B235)-(0.5*mass_per_length_0*gravity_0*B235*B235),(ay_0*B235)-(0.5*mass_per_length_0*gravity_0*B235*B235)-force_0*(B235-force_position_0))</f>
        <v>2.3544000000038068</v>
      </c>
      <c r="I235" s="1">
        <f t="shared" si="91"/>
        <v>0</v>
      </c>
      <c r="J235" s="1">
        <f t="shared" si="92"/>
        <v>0</v>
      </c>
      <c r="K235" s="1">
        <f t="shared" ref="K235:K237" si="99">((G235*(0.5*h))/(ix))*(100000000/1000)</f>
        <v>14164.116607298542</v>
      </c>
      <c r="L235" s="1">
        <f t="shared" ref="L235:L237" si="100">(H235*(0.5*h_0/1000))/(ix_0/100000000)</f>
        <v>3473.2982086462903</v>
      </c>
      <c r="M235" s="1">
        <f t="shared" ref="M235:M237" si="101">((E235*q)/(ix*thickness_web))*((100000000*1000)/1000000000)</f>
        <v>-4622083.8297742894</v>
      </c>
      <c r="N235" s="1">
        <f t="shared" ref="N235:N237" si="102">((F235*q)/(ix*thickness_web))*((100000000*1000)/1000000000)</f>
        <v>-1133452.9820864068</v>
      </c>
      <c r="O235" s="1">
        <f t="shared" ref="O235:O237" si="103">(I235+K235)/2+SQRT( ((I235+K235)/2)^2 + 0 )</f>
        <v>14164.116607298542</v>
      </c>
      <c r="P235" s="1">
        <f t="shared" ref="P235:P237" si="104">(J235+L235)/2+SQRT( ((J235+L235)/2)^2 + 0 )</f>
        <v>3473.2982086462903</v>
      </c>
      <c r="Q235">
        <f t="shared" ref="Q235:Q237" si="105">(0)/2+SQRT( ((0)/2)^2 + (M235)^2 )</f>
        <v>4622083.8297742894</v>
      </c>
      <c r="R235">
        <f t="shared" ref="R235:R237" si="106">(0)/2+SQRT( ((0)/2)^2 + (N235)^2 )</f>
        <v>1133452.9820864068</v>
      </c>
    </row>
    <row r="236" spans="1:18">
      <c r="B236" s="17">
        <f>force_position</f>
        <v>15</v>
      </c>
      <c r="C236" s="1">
        <f t="shared" si="89"/>
        <v>0</v>
      </c>
      <c r="D236" s="1">
        <f t="shared" si="90"/>
        <v>0</v>
      </c>
      <c r="E236" s="1">
        <f t="shared" si="95"/>
        <v>-3803.8274999999994</v>
      </c>
      <c r="F236" s="1">
        <f t="shared" si="96"/>
        <v>-2354.4</v>
      </c>
      <c r="G236" s="1">
        <f t="shared" si="97"/>
        <v>67026.825000000026</v>
      </c>
      <c r="H236" s="1">
        <f t="shared" si="98"/>
        <v>23544</v>
      </c>
      <c r="I236" s="1">
        <f t="shared" si="91"/>
        <v>0</v>
      </c>
      <c r="J236" s="1">
        <f t="shared" si="92"/>
        <v>0</v>
      </c>
      <c r="K236" s="1">
        <f t="shared" si="99"/>
        <v>98880458.377239227</v>
      </c>
      <c r="L236" s="1">
        <f t="shared" si="100"/>
        <v>34732982.086406745</v>
      </c>
      <c r="M236" s="1">
        <f t="shared" si="101"/>
        <v>-1831234.9741833506</v>
      </c>
      <c r="N236" s="1">
        <f t="shared" si="102"/>
        <v>-1133452.9820864068</v>
      </c>
      <c r="O236" s="1">
        <f t="shared" si="103"/>
        <v>98880458.377239227</v>
      </c>
      <c r="P236" s="1">
        <f t="shared" si="104"/>
        <v>34732982.086406745</v>
      </c>
      <c r="Q236">
        <f t="shared" si="105"/>
        <v>1831234.9741833506</v>
      </c>
      <c r="R236">
        <f t="shared" si="106"/>
        <v>1133452.9820864068</v>
      </c>
    </row>
    <row r="237" spans="1:18">
      <c r="B237" s="17">
        <f>(B236*1000-1)/1000</f>
        <v>14.999000000000001</v>
      </c>
      <c r="C237" s="1">
        <f t="shared" si="89"/>
        <v>0</v>
      </c>
      <c r="D237" s="1">
        <f t="shared" si="90"/>
        <v>0</v>
      </c>
      <c r="E237" s="1">
        <f t="shared" si="95"/>
        <v>120.75227099999938</v>
      </c>
      <c r="F237" s="1">
        <f t="shared" si="96"/>
        <v>1569.6</v>
      </c>
      <c r="G237" s="1">
        <f t="shared" si="97"/>
        <v>67026.704537614496</v>
      </c>
      <c r="H237" s="1">
        <f t="shared" si="98"/>
        <v>23542.430400000001</v>
      </c>
      <c r="I237" s="1">
        <f t="shared" si="91"/>
        <v>0</v>
      </c>
      <c r="J237" s="1">
        <f t="shared" si="92"/>
        <v>0</v>
      </c>
      <c r="K237" s="1">
        <f t="shared" si="99"/>
        <v>98880280.666659966</v>
      </c>
      <c r="L237" s="1">
        <f t="shared" si="100"/>
        <v>34730666.554267652</v>
      </c>
      <c r="M237" s="1">
        <f t="shared" si="101"/>
        <v>58132.442090832148</v>
      </c>
      <c r="N237" s="1">
        <f t="shared" si="102"/>
        <v>755635.32139093778</v>
      </c>
      <c r="O237" s="1">
        <f t="shared" si="103"/>
        <v>98880280.666659966</v>
      </c>
      <c r="P237" s="1">
        <f t="shared" si="104"/>
        <v>34730666.554267652</v>
      </c>
      <c r="Q237">
        <f t="shared" si="105"/>
        <v>58132.442090832148</v>
      </c>
      <c r="R237">
        <f t="shared" si="106"/>
        <v>755635.32139093778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zoomScale="70" zoomScaleNormal="70" zoomScalePageLayoutView="70" workbookViewId="0">
      <selection activeCell="Z31" sqref="Z31:Z235"/>
    </sheetView>
  </sheetViews>
  <sheetFormatPr baseColWidth="10" defaultColWidth="11.5" defaultRowHeight="14" x14ac:dyDescent="0"/>
  <cols>
    <col min="1" max="1" width="38.6640625" bestFit="1" customWidth="1"/>
    <col min="2" max="2" width="14.5" bestFit="1" customWidth="1"/>
    <col min="3" max="3" width="16.6640625" bestFit="1" customWidth="1"/>
    <col min="4" max="4" width="13.33203125" bestFit="1" customWidth="1"/>
    <col min="5" max="5" width="14.5" bestFit="1" customWidth="1"/>
    <col min="6" max="6" width="5.83203125" bestFit="1" customWidth="1"/>
    <col min="7" max="7" width="14.5" bestFit="1" customWidth="1"/>
    <col min="8" max="8" width="15.1640625" bestFit="1" customWidth="1"/>
    <col min="9" max="9" width="19.1640625" bestFit="1" customWidth="1"/>
    <col min="10" max="10" width="16.1640625" bestFit="1" customWidth="1"/>
    <col min="11" max="11" width="24.6640625" bestFit="1" customWidth="1"/>
    <col min="12" max="12" width="14.5" bestFit="1" customWidth="1"/>
    <col min="13" max="13" width="23.5" bestFit="1" customWidth="1"/>
    <col min="14" max="14" width="20.83203125" bestFit="1" customWidth="1"/>
    <col min="15" max="15" width="1.1640625" style="30" customWidth="1"/>
    <col min="19" max="19" width="6" bestFit="1" customWidth="1"/>
    <col min="20" max="20" width="15.5" bestFit="1" customWidth="1"/>
    <col min="21" max="21" width="14.83203125" bestFit="1" customWidth="1"/>
    <col min="22" max="22" width="21.33203125" bestFit="1" customWidth="1"/>
    <col min="23" max="23" width="18.332031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22.5" customWidth="1"/>
  </cols>
  <sheetData>
    <row r="1" spans="1:3">
      <c r="B1" s="16" t="s">
        <v>92</v>
      </c>
      <c r="C1" s="16" t="s">
        <v>93</v>
      </c>
    </row>
    <row r="2" spans="1:3">
      <c r="A2" s="20" t="s">
        <v>91</v>
      </c>
      <c r="B2" s="32">
        <v>35</v>
      </c>
      <c r="C2" s="11">
        <f>sim3_beam_length</f>
        <v>35</v>
      </c>
    </row>
    <row r="3" spans="1:3">
      <c r="A3" s="20" t="s">
        <v>94</v>
      </c>
      <c r="B3" s="32">
        <v>15</v>
      </c>
      <c r="C3" s="11">
        <f>sim3_force_position</f>
        <v>15</v>
      </c>
    </row>
    <row r="4" spans="1:3">
      <c r="A4" s="20" t="s">
        <v>95</v>
      </c>
      <c r="B4" s="32">
        <v>400</v>
      </c>
      <c r="C4" s="11">
        <f>sim3_mass</f>
        <v>400</v>
      </c>
    </row>
    <row r="5" spans="1:3">
      <c r="A5" s="20" t="s">
        <v>96</v>
      </c>
      <c r="B5" s="32">
        <v>25</v>
      </c>
      <c r="C5" s="11">
        <f>sim3_l_tx</f>
        <v>25</v>
      </c>
    </row>
    <row r="6" spans="1:3">
      <c r="A6" s="20" t="s">
        <v>97</v>
      </c>
      <c r="B6" s="32">
        <v>10</v>
      </c>
      <c r="C6" s="11">
        <f>sim3_l_ty</f>
        <v>10</v>
      </c>
    </row>
    <row r="7" spans="1:3">
      <c r="A7" s="20" t="s">
        <v>98</v>
      </c>
      <c r="B7" s="32">
        <v>9.81</v>
      </c>
      <c r="C7" s="11">
        <f>sim3_gravity</f>
        <v>9.81</v>
      </c>
    </row>
    <row r="8" spans="1:3">
      <c r="A8" s="20" t="s">
        <v>106</v>
      </c>
      <c r="B8" s="32">
        <v>200</v>
      </c>
      <c r="C8" s="11">
        <f>sim3_division</f>
        <v>200</v>
      </c>
    </row>
    <row r="9" spans="1:3">
      <c r="A9" s="20" t="s">
        <v>224</v>
      </c>
      <c r="B9" s="43">
        <v>8541</v>
      </c>
      <c r="C9" s="11">
        <f>sim3_second_moment_x</f>
        <v>8541</v>
      </c>
    </row>
    <row r="10" spans="1:3">
      <c r="A10" s="21" t="s">
        <v>99</v>
      </c>
      <c r="B10" s="33">
        <v>450</v>
      </c>
      <c r="C10" s="11">
        <f>sim3_yield_strength</f>
        <v>450</v>
      </c>
    </row>
    <row r="11" spans="1:3">
      <c r="A11" s="21" t="s">
        <v>100</v>
      </c>
      <c r="B11" s="33">
        <v>59.1</v>
      </c>
      <c r="C11" s="32">
        <v>0</v>
      </c>
    </row>
    <row r="12" spans="1:3">
      <c r="A12" s="21" t="s">
        <v>101</v>
      </c>
      <c r="B12" s="33">
        <v>252</v>
      </c>
      <c r="C12" s="11">
        <f>sim3_depth_of_section</f>
        <v>252</v>
      </c>
    </row>
    <row r="13" spans="1:3">
      <c r="A13" s="21" t="s">
        <v>102</v>
      </c>
      <c r="B13" s="33">
        <v>177</v>
      </c>
      <c r="C13" s="11">
        <f>sim3_width_of_section</f>
        <v>177</v>
      </c>
    </row>
    <row r="14" spans="1:3">
      <c r="A14" s="21" t="s">
        <v>103</v>
      </c>
      <c r="B14" s="33">
        <v>15</v>
      </c>
      <c r="C14" s="11">
        <f>sim3_thickness_flange</f>
        <v>15</v>
      </c>
    </row>
    <row r="15" spans="1:3">
      <c r="A15" s="21" t="s">
        <v>104</v>
      </c>
      <c r="B15" s="33">
        <v>9</v>
      </c>
      <c r="C15" s="11">
        <f>sim3_thickness_web</f>
        <v>9</v>
      </c>
    </row>
    <row r="16" spans="1:3">
      <c r="A16" s="21" t="s">
        <v>105</v>
      </c>
      <c r="B16" s="33">
        <v>75.3</v>
      </c>
      <c r="C16" s="11">
        <f>sim3_cross_section_area</f>
        <v>75.3</v>
      </c>
    </row>
    <row r="17" spans="1:27">
      <c r="A17" s="22" t="s">
        <v>107</v>
      </c>
      <c r="B17" s="11">
        <f>sim3_gravity*sim3_mass</f>
        <v>3924</v>
      </c>
      <c r="C17" s="11">
        <f>sim3_force</f>
        <v>3924</v>
      </c>
    </row>
    <row r="18" spans="1:27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>
      <c r="A19" s="22" t="s">
        <v>109</v>
      </c>
      <c r="B19" s="11">
        <f>sim3_tx</f>
        <v>-41396.973749999997</v>
      </c>
      <c r="C19" s="11">
        <f>sim3_tx_0</f>
        <v>-5886</v>
      </c>
    </row>
    <row r="20" spans="1:27">
      <c r="A20" s="22" t="s">
        <v>110</v>
      </c>
      <c r="B20" s="11">
        <f>sim3_mass_per_length*sim3_beam_length*sim3_gravity</f>
        <v>20291.985000000001</v>
      </c>
      <c r="C20" s="11">
        <f>sim3_mass_per_length_0*sim3_beam_length_0*sim3_gravity_0</f>
        <v>0</v>
      </c>
    </row>
    <row r="21" spans="1:27">
      <c r="A21" s="22" t="s">
        <v>111</v>
      </c>
      <c r="B21" s="11">
        <f>sim3_force_resultant+sim3_ty+sim3_force</f>
        <v>7657.1955000000016</v>
      </c>
      <c r="C21" s="11">
        <f>sim3_force_resultant_0+sim3_ty_0+sim3_force_0</f>
        <v>1569.6</v>
      </c>
    </row>
    <row r="22" spans="1:27">
      <c r="A22" s="22" t="s">
        <v>112</v>
      </c>
      <c r="B22" s="11">
        <f>sim3_ty*sim3_l_tx/sim3_l_ty</f>
        <v>-41396.973749999997</v>
      </c>
      <c r="C22" s="11">
        <f>sim3_ty_0*sim3_l_tx_0/sim3_l_ty_0</f>
        <v>-5886</v>
      </c>
    </row>
    <row r="23" spans="1:27">
      <c r="A23" s="22" t="s">
        <v>113</v>
      </c>
      <c r="B23" s="11">
        <f>-((0.5*sim3_force_resultant*sim3_beam_length)+(sim3_force*sim3_force_position))/sim3_l_tx</f>
        <v>-16558.789499999999</v>
      </c>
      <c r="C23" s="11">
        <f>-((0.5*sim3_force_resultant_0*sim3_beam_length_0)+(sim3_force_0*sim3_force_position_0))/sim3_l_tx_0</f>
        <v>-2354.4</v>
      </c>
    </row>
    <row r="24" spans="1:27">
      <c r="A24" s="22" t="s">
        <v>114</v>
      </c>
      <c r="B24" s="11"/>
      <c r="C24" s="11"/>
    </row>
    <row r="25" spans="1:27">
      <c r="A25" s="22" t="s">
        <v>115</v>
      </c>
      <c r="B25" s="11"/>
      <c r="C25" s="11"/>
    </row>
    <row r="30" spans="1:27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>
      <c r="A31" s="1">
        <v>0</v>
      </c>
      <c r="B31" s="17">
        <f t="shared" ref="B31:B94" si="0">length/length_division*A31</f>
        <v>0</v>
      </c>
      <c r="C31">
        <f t="shared" ref="C31:C94" si="1">sim3_mass_per_length*B31*sim3_gravity</f>
        <v>0</v>
      </c>
      <c r="D31">
        <f t="shared" ref="D31:D94" si="2">IF(B31&lt;sim3_l_tx,0,sim3_ty)</f>
        <v>0</v>
      </c>
      <c r="E31">
        <f t="shared" ref="E31:E94" si="3">IF(B31&lt;sim3_l_tx,0,sim3_tx)</f>
        <v>0</v>
      </c>
      <c r="F31">
        <f t="shared" ref="F31:F94" si="4">IF(B31&lt;sim3_force_position,0,sim3_force)</f>
        <v>0</v>
      </c>
      <c r="G31">
        <f t="shared" ref="G31:G94" si="5">sim3_ay-C31-D31-F31</f>
        <v>7657.1955000000016</v>
      </c>
      <c r="H31">
        <f t="shared" ref="H31:H94" si="6">E31-sim3_ax</f>
        <v>41396.973749999997</v>
      </c>
      <c r="I31">
        <f t="shared" ref="I31:I94" si="7">(sim3_ay*B31) - (D31*(B31-sim3_l_tx))-(0.5*B31*C31)-(F31*(B31-force_position))</f>
        <v>0</v>
      </c>
      <c r="J31">
        <f t="shared" ref="J31:J94" si="8">H31/sim3_cross_section_area*10000</f>
        <v>5497606.0756972106</v>
      </c>
      <c r="K31">
        <f t="shared" ref="K31:K94" si="9">((I31*(0.5*sim3_depth_of_section))/(sim3_second_moment_x))*(100000000/1000)</f>
        <v>0</v>
      </c>
      <c r="L31">
        <f t="shared" ref="L31:L94" si="10">((G31*sim3_q)/(sim3_second_moment_x*sim3_thickness_web))*((100000000*1000)/1000000000)</f>
        <v>3686319.6881981045</v>
      </c>
      <c r="M31">
        <f>(ABS(J31)+ABS(K31))/2+SQRT( ((ABS(J31)+ABS(K31))/2)^2 + 0 )</f>
        <v>5497606.0756972106</v>
      </c>
      <c r="O31" s="29"/>
      <c r="P31">
        <v>0</v>
      </c>
      <c r="Q31">
        <f t="shared" ref="Q31:Q94" si="11">IF(B31&lt;sim3_l_tx_0,0,sim3_ty_0)</f>
        <v>0</v>
      </c>
      <c r="R31">
        <f t="shared" ref="R31:R94" si="12">IF(B31&lt;sim3_l_tx_0,0,sim3_tx_0)</f>
        <v>0</v>
      </c>
      <c r="S31">
        <f t="shared" ref="S31:S94" si="13">IF(B31&lt;sim3_force_position_0,0,sim3_force_0)</f>
        <v>0</v>
      </c>
      <c r="T31">
        <f t="shared" ref="T31:T94" si="14">sim3_ay_0-P31-Q31-S31</f>
        <v>1569.6</v>
      </c>
      <c r="U31">
        <f t="shared" ref="U31:U94" si="15">R31-sim3_ax_0</f>
        <v>5886</v>
      </c>
      <c r="V31">
        <f t="shared" ref="V31:V94" si="16">(sim3_ay_0*B31) - (Q31*(B31-sim3_l_tx_0))-(0.5*B31*P31)-(S31*(B31-sim3_force_position_0))</f>
        <v>0</v>
      </c>
      <c r="W31">
        <f t="shared" ref="W31:W94" si="17">U31/sim3_cross_section_area_0*10000</f>
        <v>781673.30677290831</v>
      </c>
      <c r="X31">
        <f t="shared" ref="X31:X94" si="18">((V31*(0.5*sim3_depth_of_section_0))/(sim3_second_moment_x_0))*(100000000/1000)</f>
        <v>0</v>
      </c>
      <c r="Y31">
        <f t="shared" ref="Y31:Y94" si="19">((T31*sim3_q_0)/(sim3_second_moment_x_0*sim3_thickness_web_0))</f>
        <v>7556.3532139093777</v>
      </c>
      <c r="Z31">
        <f>(ABS(W31)+ABS(X31))/2+SQRT( ((ABS(W31)+ABS(X31))/2)^2 + 0 )</f>
        <v>781673.30677290831</v>
      </c>
    </row>
    <row r="32" spans="1:27">
      <c r="A32" s="1">
        <v>1</v>
      </c>
      <c r="B32" s="17">
        <f t="shared" si="0"/>
        <v>0.125</v>
      </c>
      <c r="C32">
        <f t="shared" si="1"/>
        <v>72.471375000000009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7584.7241250000015</v>
      </c>
      <c r="H32">
        <f t="shared" si="6"/>
        <v>41396.973749999997</v>
      </c>
      <c r="I32">
        <f t="shared" si="7"/>
        <v>952.61997656250026</v>
      </c>
      <c r="J32">
        <f t="shared" si="8"/>
        <v>5497606.0756972106</v>
      </c>
      <c r="K32">
        <f t="shared" si="9"/>
        <v>1405340.3236959963</v>
      </c>
      <c r="L32">
        <f t="shared" si="10"/>
        <v>3651430.5885932567</v>
      </c>
      <c r="M32">
        <f t="shared" ref="M32:M95" si="20">(ABS(J32)+ABS(K32))/2+SQRT( ((ABS(J32)+ABS(K32))/2)^2 + 0 )</f>
        <v>6902946.3993932065</v>
      </c>
      <c r="O32" s="29"/>
      <c r="P32"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1569.6</v>
      </c>
      <c r="U32">
        <f t="shared" si="15"/>
        <v>5886</v>
      </c>
      <c r="V32">
        <f t="shared" si="16"/>
        <v>196.2</v>
      </c>
      <c r="W32">
        <f t="shared" si="17"/>
        <v>781673.30677290831</v>
      </c>
      <c r="X32">
        <f t="shared" si="18"/>
        <v>289441.51738672279</v>
      </c>
      <c r="Y32">
        <f t="shared" si="19"/>
        <v>7556.3532139093777</v>
      </c>
      <c r="Z32">
        <f t="shared" ref="Z32:Z95" si="21">(ABS(W32)+ABS(X32))/2+SQRT( ((ABS(W32)+ABS(X32))/2)^2 + 0 )</f>
        <v>1071114.824159631</v>
      </c>
    </row>
    <row r="33" spans="1:26">
      <c r="A33" s="1">
        <v>2</v>
      </c>
      <c r="B33" s="17">
        <f t="shared" si="0"/>
        <v>0.25</v>
      </c>
      <c r="C33">
        <f t="shared" si="1"/>
        <v>144.94275000000002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7512.2527500000015</v>
      </c>
      <c r="H33">
        <f t="shared" si="6"/>
        <v>41396.973749999997</v>
      </c>
      <c r="I33">
        <f t="shared" si="7"/>
        <v>1896.1810312500004</v>
      </c>
      <c r="J33">
        <f t="shared" si="8"/>
        <v>5497606.0756972106</v>
      </c>
      <c r="K33">
        <f t="shared" si="9"/>
        <v>2797316.5898314021</v>
      </c>
      <c r="L33">
        <f t="shared" si="10"/>
        <v>3616541.4889884102</v>
      </c>
      <c r="M33">
        <f t="shared" si="20"/>
        <v>8294922.6655286122</v>
      </c>
      <c r="O33" s="29"/>
      <c r="P33"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1569.6</v>
      </c>
      <c r="U33">
        <f t="shared" si="15"/>
        <v>5886</v>
      </c>
      <c r="V33">
        <f t="shared" si="16"/>
        <v>392.4</v>
      </c>
      <c r="W33">
        <f t="shared" si="17"/>
        <v>781673.30677290831</v>
      </c>
      <c r="X33">
        <f t="shared" si="18"/>
        <v>578883.03477344557</v>
      </c>
      <c r="Y33">
        <f t="shared" si="19"/>
        <v>7556.3532139093777</v>
      </c>
      <c r="Z33">
        <f t="shared" si="21"/>
        <v>1360556.3415463539</v>
      </c>
    </row>
    <row r="34" spans="1:26">
      <c r="A34" s="1">
        <v>3</v>
      </c>
      <c r="B34" s="17">
        <f t="shared" si="0"/>
        <v>0.375</v>
      </c>
      <c r="C34">
        <f t="shared" si="1"/>
        <v>217.41412500000001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7439.7813750000014</v>
      </c>
      <c r="H34">
        <f t="shared" si="6"/>
        <v>41396.973749999997</v>
      </c>
      <c r="I34">
        <f t="shared" si="7"/>
        <v>2830.6831640625005</v>
      </c>
      <c r="J34">
        <f t="shared" si="8"/>
        <v>5497606.0756972106</v>
      </c>
      <c r="K34">
        <f t="shared" si="9"/>
        <v>4175928.7984062177</v>
      </c>
      <c r="L34">
        <f t="shared" si="10"/>
        <v>3581652.3893835619</v>
      </c>
      <c r="M34">
        <f t="shared" si="20"/>
        <v>9673534.8741034288</v>
      </c>
      <c r="O34" s="29"/>
      <c r="P34"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1569.6</v>
      </c>
      <c r="U34">
        <f t="shared" si="15"/>
        <v>5886</v>
      </c>
      <c r="V34">
        <f t="shared" si="16"/>
        <v>588.59999999999991</v>
      </c>
      <c r="W34">
        <f t="shared" si="17"/>
        <v>781673.30677290831</v>
      </c>
      <c r="X34">
        <f t="shared" si="18"/>
        <v>868324.55216016853</v>
      </c>
      <c r="Y34">
        <f t="shared" si="19"/>
        <v>7556.3532139093777</v>
      </c>
      <c r="Z34">
        <f t="shared" si="21"/>
        <v>1649997.8589330767</v>
      </c>
    </row>
    <row r="35" spans="1:26">
      <c r="A35" s="1">
        <v>4</v>
      </c>
      <c r="B35" s="17">
        <f t="shared" si="0"/>
        <v>0.5</v>
      </c>
      <c r="C35">
        <f t="shared" si="1"/>
        <v>289.88550000000004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7367.3100000000013</v>
      </c>
      <c r="H35">
        <f t="shared" si="6"/>
        <v>41396.973749999997</v>
      </c>
      <c r="I35">
        <f t="shared" si="7"/>
        <v>3756.1263750000007</v>
      </c>
      <c r="J35">
        <f t="shared" si="8"/>
        <v>5497606.0756972106</v>
      </c>
      <c r="K35">
        <f t="shared" si="9"/>
        <v>5541176.9494204437</v>
      </c>
      <c r="L35">
        <f t="shared" si="10"/>
        <v>3546763.2897787145</v>
      </c>
      <c r="M35">
        <f t="shared" si="20"/>
        <v>11038783.025117654</v>
      </c>
      <c r="O35" s="29"/>
      <c r="P35"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1569.6</v>
      </c>
      <c r="U35">
        <f t="shared" si="15"/>
        <v>5886</v>
      </c>
      <c r="V35">
        <f t="shared" si="16"/>
        <v>784.8</v>
      </c>
      <c r="W35">
        <f t="shared" si="17"/>
        <v>781673.30677290831</v>
      </c>
      <c r="X35">
        <f t="shared" si="18"/>
        <v>1157766.0695468911</v>
      </c>
      <c r="Y35">
        <f t="shared" si="19"/>
        <v>7556.3532139093777</v>
      </c>
      <c r="Z35">
        <f t="shared" si="21"/>
        <v>1939439.3763197996</v>
      </c>
    </row>
    <row r="36" spans="1:26">
      <c r="A36" s="1">
        <v>5</v>
      </c>
      <c r="B36" s="17">
        <f t="shared" si="0"/>
        <v>0.625</v>
      </c>
      <c r="C36">
        <f t="shared" si="1"/>
        <v>362.356875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7294.8386250000012</v>
      </c>
      <c r="H36">
        <f t="shared" si="6"/>
        <v>41396.973749999997</v>
      </c>
      <c r="I36">
        <f t="shared" si="7"/>
        <v>4672.5106640625008</v>
      </c>
      <c r="J36">
        <f t="shared" si="8"/>
        <v>5497606.0756972106</v>
      </c>
      <c r="K36">
        <f t="shared" si="9"/>
        <v>6893061.0428740792</v>
      </c>
      <c r="L36">
        <f t="shared" si="10"/>
        <v>3511874.1901738676</v>
      </c>
      <c r="M36">
        <f t="shared" si="20"/>
        <v>12390667.118571289</v>
      </c>
      <c r="O36" s="29"/>
      <c r="P36"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1569.6</v>
      </c>
      <c r="U36">
        <f t="shared" si="15"/>
        <v>5886</v>
      </c>
      <c r="V36">
        <f t="shared" si="16"/>
        <v>981</v>
      </c>
      <c r="W36">
        <f t="shared" si="17"/>
        <v>781673.30677290831</v>
      </c>
      <c r="X36">
        <f t="shared" si="18"/>
        <v>1447207.5869336142</v>
      </c>
      <c r="Y36">
        <f t="shared" si="19"/>
        <v>7556.3532139093777</v>
      </c>
      <c r="Z36">
        <f t="shared" si="21"/>
        <v>2228880.8937065224</v>
      </c>
    </row>
    <row r="37" spans="1:26">
      <c r="A37" s="1">
        <v>6</v>
      </c>
      <c r="B37" s="17">
        <f t="shared" si="0"/>
        <v>0.75</v>
      </c>
      <c r="C37">
        <f t="shared" si="1"/>
        <v>434.82825000000003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7222.3672500000011</v>
      </c>
      <c r="H37">
        <f t="shared" si="6"/>
        <v>41396.973749999997</v>
      </c>
      <c r="I37">
        <f t="shared" si="7"/>
        <v>5579.8360312500008</v>
      </c>
      <c r="J37">
        <f t="shared" si="8"/>
        <v>5497606.0756972106</v>
      </c>
      <c r="K37">
        <f t="shared" si="9"/>
        <v>8231581.0787671236</v>
      </c>
      <c r="L37">
        <f t="shared" si="10"/>
        <v>3476985.0905690202</v>
      </c>
      <c r="M37">
        <f t="shared" si="20"/>
        <v>13729187.154464334</v>
      </c>
      <c r="O37" s="29"/>
      <c r="P37"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1569.6</v>
      </c>
      <c r="U37">
        <f t="shared" si="15"/>
        <v>5886</v>
      </c>
      <c r="V37">
        <f t="shared" si="16"/>
        <v>1177.1999999999998</v>
      </c>
      <c r="W37">
        <f t="shared" si="17"/>
        <v>781673.30677290831</v>
      </c>
      <c r="X37">
        <f t="shared" si="18"/>
        <v>1736649.1043203371</v>
      </c>
      <c r="Y37">
        <f t="shared" si="19"/>
        <v>7556.3532139093777</v>
      </c>
      <c r="Z37">
        <f t="shared" si="21"/>
        <v>2518322.4110932453</v>
      </c>
    </row>
    <row r="38" spans="1:26">
      <c r="A38" s="1">
        <v>7</v>
      </c>
      <c r="B38" s="17">
        <f t="shared" si="0"/>
        <v>0.875</v>
      </c>
      <c r="C38">
        <f t="shared" si="1"/>
        <v>507.29962499999999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7149.895875000002</v>
      </c>
      <c r="H38">
        <f t="shared" si="6"/>
        <v>41396.973749999997</v>
      </c>
      <c r="I38">
        <f t="shared" si="7"/>
        <v>6478.1024765625016</v>
      </c>
      <c r="J38">
        <f t="shared" si="8"/>
        <v>5497606.0756972106</v>
      </c>
      <c r="K38">
        <f t="shared" si="9"/>
        <v>9556737.0570995808</v>
      </c>
      <c r="L38">
        <f t="shared" si="10"/>
        <v>3442095.9909641743</v>
      </c>
      <c r="M38">
        <f t="shared" si="20"/>
        <v>15054343.13279679</v>
      </c>
      <c r="O38" s="29"/>
      <c r="P38"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1569.6</v>
      </c>
      <c r="U38">
        <f t="shared" si="15"/>
        <v>5886</v>
      </c>
      <c r="V38">
        <f t="shared" si="16"/>
        <v>1373.3999999999999</v>
      </c>
      <c r="W38">
        <f t="shared" si="17"/>
        <v>781673.30677290831</v>
      </c>
      <c r="X38">
        <f t="shared" si="18"/>
        <v>2026090.6217070599</v>
      </c>
      <c r="Y38">
        <f t="shared" si="19"/>
        <v>7556.3532139093777</v>
      </c>
      <c r="Z38">
        <f t="shared" si="21"/>
        <v>2807763.9284799681</v>
      </c>
    </row>
    <row r="39" spans="1:26">
      <c r="A39" s="1">
        <v>8</v>
      </c>
      <c r="B39" s="17">
        <f t="shared" si="0"/>
        <v>1</v>
      </c>
      <c r="C39">
        <f t="shared" si="1"/>
        <v>579.77100000000007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7077.4245000000019</v>
      </c>
      <c r="H39">
        <f t="shared" si="6"/>
        <v>41396.973749999997</v>
      </c>
      <c r="I39">
        <f t="shared" si="7"/>
        <v>7367.3100000000013</v>
      </c>
      <c r="J39">
        <f t="shared" si="8"/>
        <v>5497606.0756972106</v>
      </c>
      <c r="K39">
        <f t="shared" si="9"/>
        <v>10868528.977871446</v>
      </c>
      <c r="L39">
        <f t="shared" si="10"/>
        <v>3407206.8913593264</v>
      </c>
      <c r="M39">
        <f t="shared" si="20"/>
        <v>16366135.053568657</v>
      </c>
      <c r="O39" s="29"/>
      <c r="P39"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1569.6</v>
      </c>
      <c r="U39">
        <f t="shared" si="15"/>
        <v>5886</v>
      </c>
      <c r="V39">
        <f t="shared" si="16"/>
        <v>1569.6</v>
      </c>
      <c r="W39">
        <f t="shared" si="17"/>
        <v>781673.30677290831</v>
      </c>
      <c r="X39">
        <f t="shared" si="18"/>
        <v>2315532.1390937823</v>
      </c>
      <c r="Y39">
        <f t="shared" si="19"/>
        <v>7556.3532139093777</v>
      </c>
      <c r="Z39">
        <f t="shared" si="21"/>
        <v>3097205.4458666905</v>
      </c>
    </row>
    <row r="40" spans="1:26">
      <c r="A40" s="1">
        <v>9</v>
      </c>
      <c r="B40" s="17">
        <f t="shared" si="0"/>
        <v>1.125</v>
      </c>
      <c r="C40">
        <f t="shared" si="1"/>
        <v>652.24237500000004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7004.9531250000018</v>
      </c>
      <c r="H40">
        <f t="shared" si="6"/>
        <v>41396.973749999997</v>
      </c>
      <c r="I40">
        <f t="shared" si="7"/>
        <v>8247.4586015625027</v>
      </c>
      <c r="J40">
        <f t="shared" si="8"/>
        <v>5497606.0756972106</v>
      </c>
      <c r="K40">
        <f t="shared" si="9"/>
        <v>12166956.841082724</v>
      </c>
      <c r="L40">
        <f t="shared" si="10"/>
        <v>3372317.7917544786</v>
      </c>
      <c r="M40">
        <f t="shared" si="20"/>
        <v>17664562.916779935</v>
      </c>
      <c r="O40" s="29"/>
      <c r="P40"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1569.6</v>
      </c>
      <c r="U40">
        <f t="shared" si="15"/>
        <v>5886</v>
      </c>
      <c r="V40">
        <f t="shared" si="16"/>
        <v>1765.8</v>
      </c>
      <c r="W40">
        <f t="shared" si="17"/>
        <v>781673.30677290831</v>
      </c>
      <c r="X40">
        <f t="shared" si="18"/>
        <v>2604973.6564805056</v>
      </c>
      <c r="Y40">
        <f t="shared" si="19"/>
        <v>7556.3532139093777</v>
      </c>
      <c r="Z40">
        <f t="shared" si="21"/>
        <v>3386646.9632534138</v>
      </c>
    </row>
    <row r="41" spans="1:26">
      <c r="A41" s="1">
        <v>10</v>
      </c>
      <c r="B41" s="17">
        <f t="shared" si="0"/>
        <v>1.25</v>
      </c>
      <c r="C41">
        <f t="shared" si="1"/>
        <v>724.71375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6932.4817500000017</v>
      </c>
      <c r="H41">
        <f t="shared" si="6"/>
        <v>41396.973749999997</v>
      </c>
      <c r="I41">
        <f t="shared" si="7"/>
        <v>9118.5482812500013</v>
      </c>
      <c r="J41">
        <f t="shared" si="8"/>
        <v>5497606.0756972106</v>
      </c>
      <c r="K41">
        <f t="shared" si="9"/>
        <v>13452020.646733405</v>
      </c>
      <c r="L41">
        <f t="shared" si="10"/>
        <v>3337428.6921496321</v>
      </c>
      <c r="M41">
        <f t="shared" si="20"/>
        <v>18949626.722430617</v>
      </c>
      <c r="O41" s="29"/>
      <c r="P41"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1569.6</v>
      </c>
      <c r="U41">
        <f t="shared" si="15"/>
        <v>5886</v>
      </c>
      <c r="V41">
        <f t="shared" si="16"/>
        <v>1962</v>
      </c>
      <c r="W41">
        <f t="shared" si="17"/>
        <v>781673.30677290831</v>
      </c>
      <c r="X41">
        <f t="shared" si="18"/>
        <v>2894415.1738672284</v>
      </c>
      <c r="Y41">
        <f t="shared" si="19"/>
        <v>7556.3532139093777</v>
      </c>
      <c r="Z41">
        <f t="shared" si="21"/>
        <v>3676088.4806401366</v>
      </c>
    </row>
    <row r="42" spans="1:26">
      <c r="A42" s="1">
        <v>11</v>
      </c>
      <c r="B42" s="17">
        <f t="shared" si="0"/>
        <v>1.375</v>
      </c>
      <c r="C42">
        <f t="shared" si="1"/>
        <v>797.18512500000008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6860.0103750000017</v>
      </c>
      <c r="H42">
        <f t="shared" si="6"/>
        <v>41396.973749999997</v>
      </c>
      <c r="I42">
        <f t="shared" si="7"/>
        <v>9980.5790390625025</v>
      </c>
      <c r="J42">
        <f t="shared" si="8"/>
        <v>5497606.0756972106</v>
      </c>
      <c r="K42">
        <f t="shared" si="9"/>
        <v>14723720.394823503</v>
      </c>
      <c r="L42">
        <f t="shared" si="10"/>
        <v>3302539.5925447848</v>
      </c>
      <c r="M42">
        <f t="shared" si="20"/>
        <v>20221326.470520712</v>
      </c>
      <c r="O42" s="29"/>
      <c r="P42">
        <v>0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1569.6</v>
      </c>
      <c r="U42">
        <f t="shared" si="15"/>
        <v>5886</v>
      </c>
      <c r="V42">
        <f t="shared" si="16"/>
        <v>2158.1999999999998</v>
      </c>
      <c r="W42">
        <f t="shared" si="17"/>
        <v>781673.30677290831</v>
      </c>
      <c r="X42">
        <f t="shared" si="18"/>
        <v>3183856.6912539508</v>
      </c>
      <c r="Y42">
        <f t="shared" si="19"/>
        <v>7556.3532139093777</v>
      </c>
      <c r="Z42">
        <f t="shared" si="21"/>
        <v>3965529.998026859</v>
      </c>
    </row>
    <row r="43" spans="1:26">
      <c r="A43" s="1">
        <v>12</v>
      </c>
      <c r="B43" s="17">
        <f t="shared" si="0"/>
        <v>1.5</v>
      </c>
      <c r="C43">
        <f t="shared" si="1"/>
        <v>869.65650000000005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6787.5390000000016</v>
      </c>
      <c r="H43">
        <f t="shared" si="6"/>
        <v>41396.973749999997</v>
      </c>
      <c r="I43">
        <f t="shared" si="7"/>
        <v>10833.550875000003</v>
      </c>
      <c r="J43">
        <f t="shared" si="8"/>
        <v>5497606.0756972106</v>
      </c>
      <c r="K43">
        <f t="shared" si="9"/>
        <v>15982056.085353008</v>
      </c>
      <c r="L43">
        <f t="shared" si="10"/>
        <v>3267650.4929399374</v>
      </c>
      <c r="M43">
        <f t="shared" si="20"/>
        <v>21479662.161050219</v>
      </c>
      <c r="O43" s="29"/>
      <c r="P43"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1569.6</v>
      </c>
      <c r="U43">
        <f t="shared" si="15"/>
        <v>5886</v>
      </c>
      <c r="V43">
        <f t="shared" si="16"/>
        <v>2354.3999999999996</v>
      </c>
      <c r="W43">
        <f t="shared" si="17"/>
        <v>781673.30677290831</v>
      </c>
      <c r="X43">
        <f t="shared" si="18"/>
        <v>3473298.2086406741</v>
      </c>
      <c r="Y43">
        <f t="shared" si="19"/>
        <v>7556.3532139093777</v>
      </c>
      <c r="Z43">
        <f t="shared" si="21"/>
        <v>4254971.5154135823</v>
      </c>
    </row>
    <row r="44" spans="1:26">
      <c r="A44" s="1">
        <v>13</v>
      </c>
      <c r="B44" s="17">
        <f t="shared" si="0"/>
        <v>1.625</v>
      </c>
      <c r="C44">
        <f t="shared" si="1"/>
        <v>942.12787500000013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6715.0676250000015</v>
      </c>
      <c r="H44">
        <f t="shared" si="6"/>
        <v>41396.973749999997</v>
      </c>
      <c r="I44">
        <f t="shared" si="7"/>
        <v>11677.463789062502</v>
      </c>
      <c r="J44">
        <f t="shared" si="8"/>
        <v>5497606.0756972106</v>
      </c>
      <c r="K44">
        <f t="shared" si="9"/>
        <v>17227027.718321919</v>
      </c>
      <c r="L44">
        <f t="shared" si="10"/>
        <v>3232761.39333509</v>
      </c>
      <c r="M44">
        <f t="shared" si="20"/>
        <v>22724633.794019129</v>
      </c>
      <c r="O44" s="29"/>
      <c r="P44"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1569.6</v>
      </c>
      <c r="U44">
        <f t="shared" si="15"/>
        <v>5886</v>
      </c>
      <c r="V44">
        <f t="shared" si="16"/>
        <v>2550.6</v>
      </c>
      <c r="W44">
        <f t="shared" si="17"/>
        <v>781673.30677290831</v>
      </c>
      <c r="X44">
        <f t="shared" si="18"/>
        <v>3762739.7260273974</v>
      </c>
      <c r="Y44">
        <f t="shared" si="19"/>
        <v>7556.3532139093777</v>
      </c>
      <c r="Z44">
        <f t="shared" si="21"/>
        <v>4544413.0328003056</v>
      </c>
    </row>
    <row r="45" spans="1:26">
      <c r="A45" s="1">
        <v>14</v>
      </c>
      <c r="B45" s="17">
        <f t="shared" si="0"/>
        <v>1.75</v>
      </c>
      <c r="C45">
        <f t="shared" si="1"/>
        <v>1014.59925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6642.5962500000014</v>
      </c>
      <c r="H45">
        <f t="shared" si="6"/>
        <v>41396.973749999997</v>
      </c>
      <c r="I45">
        <f t="shared" si="7"/>
        <v>12512.317781250003</v>
      </c>
      <c r="J45">
        <f t="shared" si="8"/>
        <v>5497606.0756972106</v>
      </c>
      <c r="K45">
        <f t="shared" si="9"/>
        <v>18458635.293730248</v>
      </c>
      <c r="L45">
        <f t="shared" si="10"/>
        <v>3197872.2937302431</v>
      </c>
      <c r="M45">
        <f t="shared" si="20"/>
        <v>23956241.369427457</v>
      </c>
      <c r="O45" s="29"/>
      <c r="P45"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1569.6</v>
      </c>
      <c r="U45">
        <f t="shared" si="15"/>
        <v>5886</v>
      </c>
      <c r="V45">
        <f t="shared" si="16"/>
        <v>2746.7999999999997</v>
      </c>
      <c r="W45">
        <f t="shared" si="17"/>
        <v>781673.30677290831</v>
      </c>
      <c r="X45">
        <f t="shared" si="18"/>
        <v>4052181.2434141198</v>
      </c>
      <c r="Y45">
        <f t="shared" si="19"/>
        <v>7556.3532139093777</v>
      </c>
      <c r="Z45">
        <f t="shared" si="21"/>
        <v>4833854.550187028</v>
      </c>
    </row>
    <row r="46" spans="1:26">
      <c r="A46" s="1">
        <v>15</v>
      </c>
      <c r="B46" s="17">
        <f t="shared" si="0"/>
        <v>1.875</v>
      </c>
      <c r="C46">
        <f t="shared" si="1"/>
        <v>1087.0706250000001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6570.1248750000013</v>
      </c>
      <c r="H46">
        <f t="shared" si="6"/>
        <v>41396.973749999997</v>
      </c>
      <c r="I46">
        <f t="shared" si="7"/>
        <v>13338.112851562502</v>
      </c>
      <c r="J46">
        <f t="shared" si="8"/>
        <v>5497606.0756972106</v>
      </c>
      <c r="K46">
        <f t="shared" si="9"/>
        <v>19676878.811577979</v>
      </c>
      <c r="L46">
        <f t="shared" si="10"/>
        <v>3162983.1941253957</v>
      </c>
      <c r="M46">
        <f t="shared" si="20"/>
        <v>25174484.887275189</v>
      </c>
      <c r="O46" s="29"/>
      <c r="P46"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1569.6</v>
      </c>
      <c r="U46">
        <f t="shared" si="15"/>
        <v>5886</v>
      </c>
      <c r="V46">
        <f t="shared" si="16"/>
        <v>2943</v>
      </c>
      <c r="W46">
        <f t="shared" si="17"/>
        <v>781673.30677290831</v>
      </c>
      <c r="X46">
        <f t="shared" si="18"/>
        <v>4341622.7608008431</v>
      </c>
      <c r="Y46">
        <f t="shared" si="19"/>
        <v>7556.3532139093777</v>
      </c>
      <c r="Z46">
        <f t="shared" si="21"/>
        <v>5123296.0675737513</v>
      </c>
    </row>
    <row r="47" spans="1:26">
      <c r="A47" s="1">
        <v>16</v>
      </c>
      <c r="B47" s="17">
        <f t="shared" si="0"/>
        <v>2</v>
      </c>
      <c r="C47">
        <f t="shared" si="1"/>
        <v>1159.5420000000001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6497.6535000000013</v>
      </c>
      <c r="H47">
        <f t="shared" si="6"/>
        <v>41396.973749999997</v>
      </c>
      <c r="I47">
        <f t="shared" si="7"/>
        <v>14154.849000000004</v>
      </c>
      <c r="J47">
        <f t="shared" si="8"/>
        <v>5497606.0756972106</v>
      </c>
      <c r="K47">
        <f t="shared" si="9"/>
        <v>20881758.271865126</v>
      </c>
      <c r="L47">
        <f t="shared" si="10"/>
        <v>3128094.0945205488</v>
      </c>
      <c r="M47">
        <f t="shared" si="20"/>
        <v>26379364.347562335</v>
      </c>
      <c r="O47" s="29"/>
      <c r="P47"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1569.6</v>
      </c>
      <c r="U47">
        <f t="shared" si="15"/>
        <v>5886</v>
      </c>
      <c r="V47">
        <f t="shared" si="16"/>
        <v>3139.2</v>
      </c>
      <c r="W47">
        <f t="shared" si="17"/>
        <v>781673.30677290831</v>
      </c>
      <c r="X47">
        <f t="shared" si="18"/>
        <v>4631064.2781875646</v>
      </c>
      <c r="Y47">
        <f t="shared" si="19"/>
        <v>7556.3532139093777</v>
      </c>
      <c r="Z47">
        <f t="shared" si="21"/>
        <v>5412737.5849604728</v>
      </c>
    </row>
    <row r="48" spans="1:26">
      <c r="A48" s="1">
        <v>17</v>
      </c>
      <c r="B48" s="17">
        <f t="shared" si="0"/>
        <v>2.125</v>
      </c>
      <c r="C48">
        <f t="shared" si="1"/>
        <v>1232.0133750000002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6425.1821250000012</v>
      </c>
      <c r="H48">
        <f t="shared" si="6"/>
        <v>41396.973749999997</v>
      </c>
      <c r="I48">
        <f t="shared" si="7"/>
        <v>14962.526226562502</v>
      </c>
      <c r="J48">
        <f t="shared" si="8"/>
        <v>5497606.0756972106</v>
      </c>
      <c r="K48">
        <f t="shared" si="9"/>
        <v>22073273.674591683</v>
      </c>
      <c r="L48">
        <f t="shared" si="10"/>
        <v>3093204.994915701</v>
      </c>
      <c r="M48">
        <f t="shared" si="20"/>
        <v>27570879.750288893</v>
      </c>
      <c r="O48" s="29"/>
      <c r="P48"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1569.6</v>
      </c>
      <c r="U48">
        <f t="shared" si="15"/>
        <v>5886</v>
      </c>
      <c r="V48">
        <f t="shared" si="16"/>
        <v>3335.3999999999996</v>
      </c>
      <c r="W48">
        <f t="shared" si="17"/>
        <v>781673.30677290831</v>
      </c>
      <c r="X48">
        <f t="shared" si="18"/>
        <v>4920505.7955742879</v>
      </c>
      <c r="Y48">
        <f t="shared" si="19"/>
        <v>7556.3532139093777</v>
      </c>
      <c r="Z48">
        <f t="shared" si="21"/>
        <v>5702179.1023471961</v>
      </c>
    </row>
    <row r="49" spans="1:26">
      <c r="A49" s="1">
        <v>18</v>
      </c>
      <c r="B49" s="17">
        <f t="shared" si="0"/>
        <v>2.25</v>
      </c>
      <c r="C49">
        <f t="shared" si="1"/>
        <v>1304.4847500000001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6352.710750000002</v>
      </c>
      <c r="H49">
        <f t="shared" si="6"/>
        <v>41396.973749999997</v>
      </c>
      <c r="I49">
        <f t="shared" si="7"/>
        <v>15761.144531250004</v>
      </c>
      <c r="J49">
        <f t="shared" si="8"/>
        <v>5497606.0756972106</v>
      </c>
      <c r="K49">
        <f t="shared" si="9"/>
        <v>23251425.019757643</v>
      </c>
      <c r="L49">
        <f t="shared" si="10"/>
        <v>3058315.8953108545</v>
      </c>
      <c r="M49">
        <f t="shared" si="20"/>
        <v>28749031.095454853</v>
      </c>
      <c r="O49" s="29"/>
      <c r="P49"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1569.6</v>
      </c>
      <c r="U49">
        <f t="shared" si="15"/>
        <v>5886</v>
      </c>
      <c r="V49">
        <f t="shared" si="16"/>
        <v>3531.6</v>
      </c>
      <c r="W49">
        <f t="shared" si="17"/>
        <v>781673.30677290831</v>
      </c>
      <c r="X49">
        <f t="shared" si="18"/>
        <v>5209947.3129610112</v>
      </c>
      <c r="Y49">
        <f t="shared" si="19"/>
        <v>7556.3532139093777</v>
      </c>
      <c r="Z49">
        <f t="shared" si="21"/>
        <v>5991620.6197339194</v>
      </c>
    </row>
    <row r="50" spans="1:26">
      <c r="A50" s="1">
        <v>19</v>
      </c>
      <c r="B50" s="17">
        <f t="shared" si="0"/>
        <v>2.375</v>
      </c>
      <c r="C50">
        <f t="shared" si="1"/>
        <v>1376.9561250000002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6280.239375000001</v>
      </c>
      <c r="H50">
        <f t="shared" si="6"/>
        <v>41396.973749999997</v>
      </c>
      <c r="I50">
        <f t="shared" si="7"/>
        <v>16550.703914062502</v>
      </c>
      <c r="J50">
        <f t="shared" si="8"/>
        <v>5497606.0756972106</v>
      </c>
      <c r="K50">
        <f t="shared" si="9"/>
        <v>24416212.307363018</v>
      </c>
      <c r="L50">
        <f t="shared" si="10"/>
        <v>3023426.7957060072</v>
      </c>
      <c r="M50">
        <f t="shared" si="20"/>
        <v>29913818.383060228</v>
      </c>
      <c r="O50" s="29"/>
      <c r="P50"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1569.6</v>
      </c>
      <c r="U50">
        <f t="shared" si="15"/>
        <v>5886</v>
      </c>
      <c r="V50">
        <f t="shared" si="16"/>
        <v>3727.7999999999997</v>
      </c>
      <c r="W50">
        <f t="shared" si="17"/>
        <v>781673.30677290831</v>
      </c>
      <c r="X50">
        <f t="shared" si="18"/>
        <v>5499388.8303477345</v>
      </c>
      <c r="Y50">
        <f t="shared" si="19"/>
        <v>7556.3532139093777</v>
      </c>
      <c r="Z50">
        <f t="shared" si="21"/>
        <v>6281062.1371206427</v>
      </c>
    </row>
    <row r="51" spans="1:26">
      <c r="A51" s="1">
        <v>20</v>
      </c>
      <c r="B51" s="17">
        <f t="shared" si="0"/>
        <v>2.5</v>
      </c>
      <c r="C51">
        <f t="shared" si="1"/>
        <v>1449.4275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6207.7680000000018</v>
      </c>
      <c r="H51">
        <f t="shared" si="6"/>
        <v>41396.973749999997</v>
      </c>
      <c r="I51">
        <f t="shared" si="7"/>
        <v>17331.204375000005</v>
      </c>
      <c r="J51">
        <f t="shared" si="8"/>
        <v>5497606.0756972106</v>
      </c>
      <c r="K51">
        <f t="shared" si="9"/>
        <v>25567635.537407804</v>
      </c>
      <c r="L51">
        <f t="shared" si="10"/>
        <v>2988537.6961011598</v>
      </c>
      <c r="M51">
        <f t="shared" si="20"/>
        <v>31065241.613105014</v>
      </c>
      <c r="O51" s="29"/>
      <c r="P51"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1569.6</v>
      </c>
      <c r="U51">
        <f t="shared" si="15"/>
        <v>5886</v>
      </c>
      <c r="V51">
        <f t="shared" si="16"/>
        <v>3924</v>
      </c>
      <c r="W51">
        <f t="shared" si="17"/>
        <v>781673.30677290831</v>
      </c>
      <c r="X51">
        <f t="shared" si="18"/>
        <v>5788830.3477344569</v>
      </c>
      <c r="Y51">
        <f t="shared" si="19"/>
        <v>7556.3532139093777</v>
      </c>
      <c r="Z51">
        <f t="shared" si="21"/>
        <v>6570503.6545073651</v>
      </c>
    </row>
    <row r="52" spans="1:26">
      <c r="A52" s="1">
        <v>21</v>
      </c>
      <c r="B52" s="17">
        <f t="shared" si="0"/>
        <v>2.625</v>
      </c>
      <c r="C52">
        <f t="shared" si="1"/>
        <v>1521.8988750000003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6135.2966250000009</v>
      </c>
      <c r="H52">
        <f t="shared" si="6"/>
        <v>41396.973749999997</v>
      </c>
      <c r="I52">
        <f t="shared" si="7"/>
        <v>18102.645914062505</v>
      </c>
      <c r="J52">
        <f t="shared" si="8"/>
        <v>5497606.0756972106</v>
      </c>
      <c r="K52">
        <f t="shared" si="9"/>
        <v>26705694.709892005</v>
      </c>
      <c r="L52">
        <f t="shared" si="10"/>
        <v>2953648.5964963124</v>
      </c>
      <c r="M52">
        <f t="shared" si="20"/>
        <v>32203300.785589214</v>
      </c>
      <c r="O52" s="29"/>
      <c r="P52"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1569.6</v>
      </c>
      <c r="U52">
        <f t="shared" si="15"/>
        <v>5886</v>
      </c>
      <c r="V52">
        <f t="shared" si="16"/>
        <v>4120.2</v>
      </c>
      <c r="W52">
        <f t="shared" si="17"/>
        <v>781673.30677290831</v>
      </c>
      <c r="X52">
        <f t="shared" si="18"/>
        <v>6078271.8651211793</v>
      </c>
      <c r="Y52">
        <f t="shared" si="19"/>
        <v>7556.3532139093777</v>
      </c>
      <c r="Z52">
        <f t="shared" si="21"/>
        <v>6859945.1718940875</v>
      </c>
    </row>
    <row r="53" spans="1:26">
      <c r="A53" s="1">
        <v>22</v>
      </c>
      <c r="B53" s="17">
        <f t="shared" si="0"/>
        <v>2.75</v>
      </c>
      <c r="C53">
        <f t="shared" si="1"/>
        <v>1594.3702500000002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6062.8252500000017</v>
      </c>
      <c r="H53">
        <f t="shared" si="6"/>
        <v>41396.973749999997</v>
      </c>
      <c r="I53">
        <f t="shared" si="7"/>
        <v>18865.028531250005</v>
      </c>
      <c r="J53">
        <f t="shared" si="8"/>
        <v>5497606.0756972106</v>
      </c>
      <c r="K53">
        <f t="shared" si="9"/>
        <v>27830389.824815605</v>
      </c>
      <c r="L53">
        <f t="shared" si="10"/>
        <v>2918759.4968914655</v>
      </c>
      <c r="M53">
        <f t="shared" si="20"/>
        <v>33327995.900512815</v>
      </c>
      <c r="O53" s="29"/>
      <c r="P53"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1569.6</v>
      </c>
      <c r="U53">
        <f t="shared" si="15"/>
        <v>5886</v>
      </c>
      <c r="V53">
        <f t="shared" si="16"/>
        <v>4316.3999999999996</v>
      </c>
      <c r="W53">
        <f t="shared" si="17"/>
        <v>781673.30677290831</v>
      </c>
      <c r="X53">
        <f t="shared" si="18"/>
        <v>6367713.3825079016</v>
      </c>
      <c r="Y53">
        <f t="shared" si="19"/>
        <v>7556.3532139093777</v>
      </c>
      <c r="Z53">
        <f t="shared" si="21"/>
        <v>7149386.6892808098</v>
      </c>
    </row>
    <row r="54" spans="1:26">
      <c r="A54" s="1">
        <v>23</v>
      </c>
      <c r="B54" s="17">
        <f t="shared" si="0"/>
        <v>2.875</v>
      </c>
      <c r="C54">
        <f t="shared" si="1"/>
        <v>1666.841625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5990.3538750000016</v>
      </c>
      <c r="H54">
        <f t="shared" si="6"/>
        <v>41396.973749999997</v>
      </c>
      <c r="I54">
        <f t="shared" si="7"/>
        <v>19618.352226562503</v>
      </c>
      <c r="J54">
        <f t="shared" si="8"/>
        <v>5497606.0756972106</v>
      </c>
      <c r="K54">
        <f t="shared" si="9"/>
        <v>28941720.882178612</v>
      </c>
      <c r="L54">
        <f t="shared" si="10"/>
        <v>2883870.3972866181</v>
      </c>
      <c r="M54">
        <f t="shared" si="20"/>
        <v>34439326.957875825</v>
      </c>
      <c r="O54" s="29"/>
      <c r="P54"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1569.6</v>
      </c>
      <c r="U54">
        <f t="shared" si="15"/>
        <v>5886</v>
      </c>
      <c r="V54">
        <f t="shared" si="16"/>
        <v>4512.5999999999995</v>
      </c>
      <c r="W54">
        <f t="shared" si="17"/>
        <v>781673.30677290831</v>
      </c>
      <c r="X54">
        <f t="shared" si="18"/>
        <v>6657154.8998946259</v>
      </c>
      <c r="Y54">
        <f t="shared" si="19"/>
        <v>7556.3532139093777</v>
      </c>
      <c r="Z54">
        <f t="shared" si="21"/>
        <v>7438828.2066675341</v>
      </c>
    </row>
    <row r="55" spans="1:26">
      <c r="A55" s="1">
        <v>24</v>
      </c>
      <c r="B55" s="17">
        <f t="shared" si="0"/>
        <v>3</v>
      </c>
      <c r="C55">
        <f t="shared" si="1"/>
        <v>1739.3130000000001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5917.8825000000015</v>
      </c>
      <c r="H55">
        <f t="shared" si="6"/>
        <v>41396.973749999997</v>
      </c>
      <c r="I55">
        <f t="shared" si="7"/>
        <v>20362.617000000006</v>
      </c>
      <c r="J55">
        <f t="shared" si="8"/>
        <v>5497606.0756972106</v>
      </c>
      <c r="K55">
        <f t="shared" si="9"/>
        <v>30039687.881981041</v>
      </c>
      <c r="L55">
        <f t="shared" si="10"/>
        <v>2848981.2976817708</v>
      </c>
      <c r="M55">
        <f t="shared" si="20"/>
        <v>35537293.957678251</v>
      </c>
      <c r="O55" s="29"/>
      <c r="P55">
        <v>0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1569.6</v>
      </c>
      <c r="U55">
        <f t="shared" si="15"/>
        <v>5886</v>
      </c>
      <c r="V55">
        <f t="shared" si="16"/>
        <v>4708.7999999999993</v>
      </c>
      <c r="W55">
        <f t="shared" si="17"/>
        <v>781673.30677290831</v>
      </c>
      <c r="X55">
        <f t="shared" si="18"/>
        <v>6946596.4172813483</v>
      </c>
      <c r="Y55">
        <f t="shared" si="19"/>
        <v>7556.3532139093777</v>
      </c>
      <c r="Z55">
        <f t="shared" si="21"/>
        <v>7728269.7240542565</v>
      </c>
    </row>
    <row r="56" spans="1:26">
      <c r="A56" s="1">
        <v>25</v>
      </c>
      <c r="B56" s="17">
        <f t="shared" si="0"/>
        <v>3.125</v>
      </c>
      <c r="C56">
        <f t="shared" si="1"/>
        <v>1811.7843750000002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5845.4111250000014</v>
      </c>
      <c r="H56">
        <f t="shared" si="6"/>
        <v>41396.973749999997</v>
      </c>
      <c r="I56">
        <f t="shared" si="7"/>
        <v>21097.822851562505</v>
      </c>
      <c r="J56">
        <f t="shared" si="8"/>
        <v>5497606.0756972106</v>
      </c>
      <c r="K56">
        <f t="shared" si="9"/>
        <v>31124290.824222874</v>
      </c>
      <c r="L56">
        <f t="shared" si="10"/>
        <v>2814092.1980769234</v>
      </c>
      <c r="M56">
        <f t="shared" si="20"/>
        <v>36621896.899920084</v>
      </c>
      <c r="O56" s="29"/>
      <c r="P56">
        <v>0</v>
      </c>
      <c r="Q56">
        <f t="shared" si="11"/>
        <v>0</v>
      </c>
      <c r="R56">
        <f t="shared" si="12"/>
        <v>0</v>
      </c>
      <c r="S56">
        <f t="shared" si="13"/>
        <v>0</v>
      </c>
      <c r="T56">
        <f t="shared" si="14"/>
        <v>1569.6</v>
      </c>
      <c r="U56">
        <f t="shared" si="15"/>
        <v>5886</v>
      </c>
      <c r="V56">
        <f t="shared" si="16"/>
        <v>4905</v>
      </c>
      <c r="W56">
        <f t="shared" si="17"/>
        <v>781673.30677290831</v>
      </c>
      <c r="X56">
        <f t="shared" si="18"/>
        <v>7236037.9346680716</v>
      </c>
      <c r="Y56">
        <f t="shared" si="19"/>
        <v>7556.3532139093777</v>
      </c>
      <c r="Z56">
        <f t="shared" si="21"/>
        <v>8017711.2414409798</v>
      </c>
    </row>
    <row r="57" spans="1:26">
      <c r="A57" s="1">
        <v>26</v>
      </c>
      <c r="B57" s="17">
        <f t="shared" si="0"/>
        <v>3.25</v>
      </c>
      <c r="C57">
        <f t="shared" si="1"/>
        <v>1884.2557500000003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5772.9397500000014</v>
      </c>
      <c r="H57">
        <f t="shared" si="6"/>
        <v>41396.973749999997</v>
      </c>
      <c r="I57">
        <f t="shared" si="7"/>
        <v>21823.969781250005</v>
      </c>
      <c r="J57">
        <f t="shared" si="8"/>
        <v>5497606.0756972106</v>
      </c>
      <c r="K57">
        <f t="shared" si="9"/>
        <v>32195529.708904114</v>
      </c>
      <c r="L57">
        <f t="shared" si="10"/>
        <v>2779203.0984720769</v>
      </c>
      <c r="M57">
        <f t="shared" si="20"/>
        <v>37693135.784601323</v>
      </c>
      <c r="O57" s="29"/>
      <c r="P57">
        <v>0</v>
      </c>
      <c r="Q57">
        <f t="shared" si="11"/>
        <v>0</v>
      </c>
      <c r="R57">
        <f t="shared" si="12"/>
        <v>0</v>
      </c>
      <c r="S57">
        <f t="shared" si="13"/>
        <v>0</v>
      </c>
      <c r="T57">
        <f t="shared" si="14"/>
        <v>1569.6</v>
      </c>
      <c r="U57">
        <f t="shared" si="15"/>
        <v>5886</v>
      </c>
      <c r="V57">
        <f t="shared" si="16"/>
        <v>5101.2</v>
      </c>
      <c r="W57">
        <f t="shared" si="17"/>
        <v>781673.30677290831</v>
      </c>
      <c r="X57">
        <f t="shared" si="18"/>
        <v>7525479.4520547949</v>
      </c>
      <c r="Y57">
        <f t="shared" si="19"/>
        <v>7556.3532139093777</v>
      </c>
      <c r="Z57">
        <f t="shared" si="21"/>
        <v>8307152.7588277031</v>
      </c>
    </row>
    <row r="58" spans="1:26">
      <c r="A58" s="1">
        <v>27</v>
      </c>
      <c r="B58" s="17">
        <f t="shared" si="0"/>
        <v>3.375</v>
      </c>
      <c r="C58">
        <f t="shared" si="1"/>
        <v>1956.7271250000001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5700.4683750000013</v>
      </c>
      <c r="H58">
        <f t="shared" si="6"/>
        <v>41396.973749999997</v>
      </c>
      <c r="I58">
        <f t="shared" si="7"/>
        <v>22541.057789062506</v>
      </c>
      <c r="J58">
        <f t="shared" si="8"/>
        <v>5497606.0756972106</v>
      </c>
      <c r="K58">
        <f t="shared" si="9"/>
        <v>33253404.536024772</v>
      </c>
      <c r="L58">
        <f t="shared" si="10"/>
        <v>2744313.9988672291</v>
      </c>
      <c r="M58">
        <f t="shared" si="20"/>
        <v>38751010.611721985</v>
      </c>
      <c r="O58" s="29"/>
      <c r="P58"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1569.6</v>
      </c>
      <c r="U58">
        <f t="shared" si="15"/>
        <v>5886</v>
      </c>
      <c r="V58">
        <f t="shared" si="16"/>
        <v>5297.4</v>
      </c>
      <c r="W58">
        <f t="shared" si="17"/>
        <v>781673.30677290831</v>
      </c>
      <c r="X58">
        <f t="shared" si="18"/>
        <v>7814920.9694415163</v>
      </c>
      <c r="Y58">
        <f t="shared" si="19"/>
        <v>7556.3532139093777</v>
      </c>
      <c r="Z58">
        <f t="shared" si="21"/>
        <v>8596594.2762144245</v>
      </c>
    </row>
    <row r="59" spans="1:26">
      <c r="A59" s="1">
        <v>28</v>
      </c>
      <c r="B59" s="17">
        <f t="shared" si="0"/>
        <v>3.5</v>
      </c>
      <c r="C59">
        <f t="shared" si="1"/>
        <v>2029.1985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5627.9970000000012</v>
      </c>
      <c r="H59">
        <f t="shared" si="6"/>
        <v>41396.973749999997</v>
      </c>
      <c r="I59">
        <f t="shared" si="7"/>
        <v>23249.086875000005</v>
      </c>
      <c r="J59">
        <f t="shared" si="8"/>
        <v>5497606.0756972106</v>
      </c>
      <c r="K59">
        <f t="shared" si="9"/>
        <v>34297915.305584833</v>
      </c>
      <c r="L59">
        <f t="shared" si="10"/>
        <v>2709424.8992623817</v>
      </c>
      <c r="M59">
        <f t="shared" si="20"/>
        <v>39795521.381282046</v>
      </c>
      <c r="O59" s="29"/>
      <c r="P59">
        <v>0</v>
      </c>
      <c r="Q59">
        <f t="shared" si="11"/>
        <v>0</v>
      </c>
      <c r="R59">
        <f t="shared" si="12"/>
        <v>0</v>
      </c>
      <c r="S59">
        <f t="shared" si="13"/>
        <v>0</v>
      </c>
      <c r="T59">
        <f t="shared" si="14"/>
        <v>1569.6</v>
      </c>
      <c r="U59">
        <f t="shared" si="15"/>
        <v>5886</v>
      </c>
      <c r="V59">
        <f t="shared" si="16"/>
        <v>5493.5999999999995</v>
      </c>
      <c r="W59">
        <f t="shared" si="17"/>
        <v>781673.30677290831</v>
      </c>
      <c r="X59">
        <f t="shared" si="18"/>
        <v>8104362.4868282396</v>
      </c>
      <c r="Y59">
        <f t="shared" si="19"/>
        <v>7556.3532139093777</v>
      </c>
      <c r="Z59">
        <f t="shared" si="21"/>
        <v>8886035.7936011478</v>
      </c>
    </row>
    <row r="60" spans="1:26">
      <c r="A60" s="1">
        <v>29</v>
      </c>
      <c r="B60" s="17">
        <f t="shared" si="0"/>
        <v>3.625</v>
      </c>
      <c r="C60">
        <f t="shared" si="1"/>
        <v>2101.669875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5555.525625000002</v>
      </c>
      <c r="H60">
        <f t="shared" si="6"/>
        <v>41396.973749999997</v>
      </c>
      <c r="I60">
        <f t="shared" si="7"/>
        <v>23948.057039062507</v>
      </c>
      <c r="J60">
        <f t="shared" si="8"/>
        <v>5497606.0756972106</v>
      </c>
      <c r="K60">
        <f t="shared" si="9"/>
        <v>35329062.017584309</v>
      </c>
      <c r="L60">
        <f t="shared" si="10"/>
        <v>2674535.7996575353</v>
      </c>
      <c r="M60">
        <f t="shared" si="20"/>
        <v>40826668.093281522</v>
      </c>
      <c r="O60" s="29"/>
      <c r="P60"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1569.6</v>
      </c>
      <c r="U60">
        <f t="shared" si="15"/>
        <v>5886</v>
      </c>
      <c r="V60">
        <f t="shared" si="16"/>
        <v>5689.7999999999993</v>
      </c>
      <c r="W60">
        <f t="shared" si="17"/>
        <v>781673.30677290831</v>
      </c>
      <c r="X60">
        <f t="shared" si="18"/>
        <v>8393804.0042149629</v>
      </c>
      <c r="Y60">
        <f t="shared" si="19"/>
        <v>7556.3532139093777</v>
      </c>
      <c r="Z60">
        <f t="shared" si="21"/>
        <v>9175477.3109878711</v>
      </c>
    </row>
    <row r="61" spans="1:26">
      <c r="A61" s="1">
        <v>30</v>
      </c>
      <c r="B61" s="17">
        <f t="shared" si="0"/>
        <v>3.75</v>
      </c>
      <c r="C61">
        <f t="shared" si="1"/>
        <v>2174.1412500000001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5483.054250000001</v>
      </c>
      <c r="H61">
        <f t="shared" si="6"/>
        <v>41396.973749999997</v>
      </c>
      <c r="I61">
        <f t="shared" si="7"/>
        <v>24637.968281250007</v>
      </c>
      <c r="J61">
        <f t="shared" si="8"/>
        <v>5497606.0756972106</v>
      </c>
      <c r="K61">
        <f t="shared" si="9"/>
        <v>36346844.672023192</v>
      </c>
      <c r="L61">
        <f t="shared" si="10"/>
        <v>2639646.7000526874</v>
      </c>
      <c r="M61">
        <f t="shared" si="20"/>
        <v>41844450.747720405</v>
      </c>
      <c r="O61" s="29"/>
      <c r="P61"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1569.6</v>
      </c>
      <c r="U61">
        <f t="shared" si="15"/>
        <v>5886</v>
      </c>
      <c r="V61">
        <f t="shared" si="16"/>
        <v>5886</v>
      </c>
      <c r="W61">
        <f t="shared" si="17"/>
        <v>781673.30677290831</v>
      </c>
      <c r="X61">
        <f t="shared" si="18"/>
        <v>8683245.5216016863</v>
      </c>
      <c r="Y61">
        <f t="shared" si="19"/>
        <v>7556.3532139093777</v>
      </c>
      <c r="Z61">
        <f t="shared" si="21"/>
        <v>9464918.8283745944</v>
      </c>
    </row>
    <row r="62" spans="1:26">
      <c r="A62" s="1">
        <v>31</v>
      </c>
      <c r="B62" s="17">
        <f t="shared" si="0"/>
        <v>3.875</v>
      </c>
      <c r="C62">
        <f t="shared" si="1"/>
        <v>2246.6126250000002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5410.5828750000019</v>
      </c>
      <c r="H62">
        <f t="shared" si="6"/>
        <v>41396.973749999997</v>
      </c>
      <c r="I62">
        <f t="shared" si="7"/>
        <v>25318.820601562504</v>
      </c>
      <c r="J62">
        <f t="shared" si="8"/>
        <v>5497606.0756972106</v>
      </c>
      <c r="K62">
        <f t="shared" si="9"/>
        <v>37351263.268901482</v>
      </c>
      <c r="L62">
        <f t="shared" si="10"/>
        <v>2604757.6004478405</v>
      </c>
      <c r="M62">
        <f t="shared" si="20"/>
        <v>42848869.344598696</v>
      </c>
      <c r="O62" s="29"/>
      <c r="P62"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1569.6</v>
      </c>
      <c r="U62">
        <f t="shared" si="15"/>
        <v>5886</v>
      </c>
      <c r="V62">
        <f t="shared" si="16"/>
        <v>6082.2</v>
      </c>
      <c r="W62">
        <f t="shared" si="17"/>
        <v>781673.30677290831</v>
      </c>
      <c r="X62">
        <f t="shared" si="18"/>
        <v>8972687.0389884077</v>
      </c>
      <c r="Y62">
        <f t="shared" si="19"/>
        <v>7556.3532139093777</v>
      </c>
      <c r="Z62">
        <f t="shared" si="21"/>
        <v>9754360.3457613159</v>
      </c>
    </row>
    <row r="63" spans="1:26">
      <c r="A63" s="1">
        <v>32</v>
      </c>
      <c r="B63" s="17">
        <f t="shared" si="0"/>
        <v>4</v>
      </c>
      <c r="C63">
        <f t="shared" si="1"/>
        <v>2319.0840000000003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5338.1115000000009</v>
      </c>
      <c r="H63">
        <f t="shared" si="6"/>
        <v>41396.973749999997</v>
      </c>
      <c r="I63">
        <f t="shared" si="7"/>
        <v>25990.614000000005</v>
      </c>
      <c r="J63">
        <f t="shared" si="8"/>
        <v>5497606.0756972106</v>
      </c>
      <c r="K63">
        <f t="shared" si="9"/>
        <v>38342317.808219187</v>
      </c>
      <c r="L63">
        <f t="shared" si="10"/>
        <v>2569868.5008429931</v>
      </c>
      <c r="M63">
        <f t="shared" si="20"/>
        <v>43839923.8839164</v>
      </c>
      <c r="O63" s="29"/>
      <c r="P63"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1569.6</v>
      </c>
      <c r="U63">
        <f t="shared" si="15"/>
        <v>5886</v>
      </c>
      <c r="V63">
        <f t="shared" si="16"/>
        <v>6278.4</v>
      </c>
      <c r="W63">
        <f t="shared" si="17"/>
        <v>781673.30677290831</v>
      </c>
      <c r="X63">
        <f t="shared" si="18"/>
        <v>9262128.5563751291</v>
      </c>
      <c r="Y63">
        <f t="shared" si="19"/>
        <v>7556.3532139093777</v>
      </c>
      <c r="Z63">
        <f t="shared" si="21"/>
        <v>10043801.863148037</v>
      </c>
    </row>
    <row r="64" spans="1:26">
      <c r="A64" s="1">
        <v>33</v>
      </c>
      <c r="B64" s="17">
        <f t="shared" si="0"/>
        <v>4.125</v>
      </c>
      <c r="C64">
        <f t="shared" si="1"/>
        <v>2391.5553749999999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5265.6401250000017</v>
      </c>
      <c r="H64">
        <f t="shared" si="6"/>
        <v>41396.973749999997</v>
      </c>
      <c r="I64">
        <f t="shared" si="7"/>
        <v>26653.348476562507</v>
      </c>
      <c r="J64">
        <f t="shared" si="8"/>
        <v>5497606.0756972106</v>
      </c>
      <c r="K64">
        <f t="shared" si="9"/>
        <v>39320008.289976306</v>
      </c>
      <c r="L64">
        <f t="shared" si="10"/>
        <v>2534979.4012381462</v>
      </c>
      <c r="M64">
        <f t="shared" si="20"/>
        <v>44817614.36567352</v>
      </c>
      <c r="O64" s="29"/>
      <c r="P64"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1569.6</v>
      </c>
      <c r="U64">
        <f t="shared" si="15"/>
        <v>5886</v>
      </c>
      <c r="V64">
        <f t="shared" si="16"/>
        <v>6474.5999999999995</v>
      </c>
      <c r="W64">
        <f t="shared" si="17"/>
        <v>781673.30677290831</v>
      </c>
      <c r="X64">
        <f t="shared" si="18"/>
        <v>9551570.0737618543</v>
      </c>
      <c r="Y64">
        <f t="shared" si="19"/>
        <v>7556.3532139093777</v>
      </c>
      <c r="Z64">
        <f t="shared" si="21"/>
        <v>10333243.380534763</v>
      </c>
    </row>
    <row r="65" spans="1:26">
      <c r="A65" s="1">
        <v>34</v>
      </c>
      <c r="B65" s="17">
        <f t="shared" si="0"/>
        <v>4.25</v>
      </c>
      <c r="C65">
        <f t="shared" si="1"/>
        <v>2464.0267500000004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5193.1687500000007</v>
      </c>
      <c r="H65">
        <f t="shared" si="6"/>
        <v>41396.973749999997</v>
      </c>
      <c r="I65">
        <f t="shared" si="7"/>
        <v>27307.024031250006</v>
      </c>
      <c r="J65">
        <f t="shared" si="8"/>
        <v>5497606.0756972106</v>
      </c>
      <c r="K65">
        <f t="shared" si="9"/>
        <v>40284334.714172818</v>
      </c>
      <c r="L65">
        <f t="shared" si="10"/>
        <v>2500090.3016332989</v>
      </c>
      <c r="M65">
        <f t="shared" si="20"/>
        <v>45781940.789870031</v>
      </c>
      <c r="O65" s="29"/>
      <c r="P65"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1569.6</v>
      </c>
      <c r="U65">
        <f t="shared" si="15"/>
        <v>5886</v>
      </c>
      <c r="V65">
        <f t="shared" si="16"/>
        <v>6670.7999999999993</v>
      </c>
      <c r="W65">
        <f t="shared" si="17"/>
        <v>781673.30677290831</v>
      </c>
      <c r="X65">
        <f t="shared" si="18"/>
        <v>9841011.5911485758</v>
      </c>
      <c r="Y65">
        <f t="shared" si="19"/>
        <v>7556.3532139093777</v>
      </c>
      <c r="Z65">
        <f t="shared" si="21"/>
        <v>10622684.897921484</v>
      </c>
    </row>
    <row r="66" spans="1:26">
      <c r="A66" s="1">
        <v>35</v>
      </c>
      <c r="B66" s="17">
        <f t="shared" si="0"/>
        <v>4.375</v>
      </c>
      <c r="C66">
        <f t="shared" si="1"/>
        <v>2536.4981250000001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5120.6973750000016</v>
      </c>
      <c r="H66">
        <f t="shared" si="6"/>
        <v>41396.973749999997</v>
      </c>
      <c r="I66">
        <f t="shared" si="7"/>
        <v>27951.640664062503</v>
      </c>
      <c r="J66">
        <f t="shared" si="8"/>
        <v>5497606.0756972106</v>
      </c>
      <c r="K66">
        <f t="shared" si="9"/>
        <v>41235297.080808751</v>
      </c>
      <c r="L66">
        <f t="shared" si="10"/>
        <v>2465201.202028452</v>
      </c>
      <c r="M66">
        <f t="shared" si="20"/>
        <v>46732903.156505965</v>
      </c>
      <c r="O66" s="29"/>
      <c r="P66">
        <v>0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1569.6</v>
      </c>
      <c r="U66">
        <f t="shared" si="15"/>
        <v>5886</v>
      </c>
      <c r="V66">
        <f t="shared" si="16"/>
        <v>6867</v>
      </c>
      <c r="W66">
        <f t="shared" si="17"/>
        <v>781673.30677290831</v>
      </c>
      <c r="X66">
        <f t="shared" si="18"/>
        <v>10130453.108535301</v>
      </c>
      <c r="Y66">
        <f t="shared" si="19"/>
        <v>7556.3532139093777</v>
      </c>
      <c r="Z66">
        <f t="shared" si="21"/>
        <v>10912126.415308209</v>
      </c>
    </row>
    <row r="67" spans="1:26">
      <c r="A67" s="1">
        <v>36</v>
      </c>
      <c r="B67" s="17">
        <f t="shared" si="0"/>
        <v>4.5</v>
      </c>
      <c r="C67">
        <f t="shared" si="1"/>
        <v>2608.9695000000002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5048.2260000000015</v>
      </c>
      <c r="H67">
        <f t="shared" si="6"/>
        <v>41396.973749999997</v>
      </c>
      <c r="I67">
        <f t="shared" si="7"/>
        <v>28587.198375000007</v>
      </c>
      <c r="J67">
        <f t="shared" si="8"/>
        <v>5497606.0756972106</v>
      </c>
      <c r="K67">
        <f t="shared" si="9"/>
        <v>42172895.389884099</v>
      </c>
      <c r="L67">
        <f t="shared" si="10"/>
        <v>2430312.1024236046</v>
      </c>
      <c r="M67">
        <f t="shared" si="20"/>
        <v>47670501.465581313</v>
      </c>
      <c r="O67" s="29"/>
      <c r="P67">
        <v>0</v>
      </c>
      <c r="Q67">
        <f t="shared" si="11"/>
        <v>0</v>
      </c>
      <c r="R67">
        <f t="shared" si="12"/>
        <v>0</v>
      </c>
      <c r="S67">
        <f t="shared" si="13"/>
        <v>0</v>
      </c>
      <c r="T67">
        <f t="shared" si="14"/>
        <v>1569.6</v>
      </c>
      <c r="U67">
        <f t="shared" si="15"/>
        <v>5886</v>
      </c>
      <c r="V67">
        <f t="shared" si="16"/>
        <v>7063.2</v>
      </c>
      <c r="W67">
        <f t="shared" si="17"/>
        <v>781673.30677290831</v>
      </c>
      <c r="X67">
        <f t="shared" si="18"/>
        <v>10419894.625922022</v>
      </c>
      <c r="Y67">
        <f t="shared" si="19"/>
        <v>7556.3532139093777</v>
      </c>
      <c r="Z67">
        <f t="shared" si="21"/>
        <v>11201567.932694931</v>
      </c>
    </row>
    <row r="68" spans="1:26">
      <c r="A68" s="1">
        <v>37</v>
      </c>
      <c r="B68" s="17">
        <f t="shared" si="0"/>
        <v>4.625</v>
      </c>
      <c r="C68">
        <f t="shared" si="1"/>
        <v>2681.4408750000007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4975.7546250000014</v>
      </c>
      <c r="H68">
        <f t="shared" si="6"/>
        <v>41396.973749999997</v>
      </c>
      <c r="I68">
        <f t="shared" si="7"/>
        <v>29213.697164062509</v>
      </c>
      <c r="J68">
        <f t="shared" si="8"/>
        <v>5497606.0756972106</v>
      </c>
      <c r="K68">
        <f t="shared" si="9"/>
        <v>43097129.641398855</v>
      </c>
      <c r="L68">
        <f t="shared" si="10"/>
        <v>2395423.0028187572</v>
      </c>
      <c r="M68">
        <f t="shared" si="20"/>
        <v>48594735.717096068</v>
      </c>
      <c r="O68" s="29"/>
      <c r="P68">
        <v>0</v>
      </c>
      <c r="Q68">
        <f t="shared" si="11"/>
        <v>0</v>
      </c>
      <c r="R68">
        <f t="shared" si="12"/>
        <v>0</v>
      </c>
      <c r="S68">
        <f t="shared" si="13"/>
        <v>0</v>
      </c>
      <c r="T68">
        <f t="shared" si="14"/>
        <v>1569.6</v>
      </c>
      <c r="U68">
        <f t="shared" si="15"/>
        <v>5886</v>
      </c>
      <c r="V68">
        <f t="shared" si="16"/>
        <v>7259.4</v>
      </c>
      <c r="W68">
        <f t="shared" si="17"/>
        <v>781673.30677290831</v>
      </c>
      <c r="X68">
        <f t="shared" si="18"/>
        <v>10709336.143308746</v>
      </c>
      <c r="Y68">
        <f t="shared" si="19"/>
        <v>7556.3532139093777</v>
      </c>
      <c r="Z68">
        <f t="shared" si="21"/>
        <v>11491009.450081654</v>
      </c>
    </row>
    <row r="69" spans="1:26">
      <c r="A69" s="1">
        <v>38</v>
      </c>
      <c r="B69" s="17">
        <f t="shared" si="0"/>
        <v>4.75</v>
      </c>
      <c r="C69">
        <f t="shared" si="1"/>
        <v>2753.9122500000003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4903.2832500000013</v>
      </c>
      <c r="H69">
        <f t="shared" si="6"/>
        <v>41396.973749999997</v>
      </c>
      <c r="I69">
        <f t="shared" si="7"/>
        <v>29831.137031250008</v>
      </c>
      <c r="J69">
        <f t="shared" si="8"/>
        <v>5497606.0756972106</v>
      </c>
      <c r="K69">
        <f t="shared" si="9"/>
        <v>44007999.835353017</v>
      </c>
      <c r="L69">
        <f t="shared" si="10"/>
        <v>2360533.9032139103</v>
      </c>
      <c r="M69">
        <f t="shared" si="20"/>
        <v>49505605.91105023</v>
      </c>
      <c r="O69" s="29"/>
      <c r="P69">
        <v>0</v>
      </c>
      <c r="Q69">
        <f t="shared" si="11"/>
        <v>0</v>
      </c>
      <c r="R69">
        <f t="shared" si="12"/>
        <v>0</v>
      </c>
      <c r="S69">
        <f t="shared" si="13"/>
        <v>0</v>
      </c>
      <c r="T69">
        <f t="shared" si="14"/>
        <v>1569.6</v>
      </c>
      <c r="U69">
        <f t="shared" si="15"/>
        <v>5886</v>
      </c>
      <c r="V69">
        <f t="shared" si="16"/>
        <v>7455.5999999999995</v>
      </c>
      <c r="W69">
        <f t="shared" si="17"/>
        <v>781673.30677290831</v>
      </c>
      <c r="X69">
        <f t="shared" si="18"/>
        <v>10998777.660695469</v>
      </c>
      <c r="Y69">
        <f t="shared" si="19"/>
        <v>7556.3532139093777</v>
      </c>
      <c r="Z69">
        <f t="shared" si="21"/>
        <v>11780450.967468377</v>
      </c>
    </row>
    <row r="70" spans="1:26">
      <c r="A70" s="1">
        <v>39</v>
      </c>
      <c r="B70" s="17">
        <f t="shared" si="0"/>
        <v>4.875</v>
      </c>
      <c r="C70">
        <f t="shared" si="1"/>
        <v>2826.3836250000004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4830.8118750000012</v>
      </c>
      <c r="H70">
        <f t="shared" si="6"/>
        <v>41396.973749999997</v>
      </c>
      <c r="I70">
        <f t="shared" si="7"/>
        <v>30439.517976562503</v>
      </c>
      <c r="J70">
        <f t="shared" si="8"/>
        <v>5497606.0756972106</v>
      </c>
      <c r="K70">
        <f t="shared" si="9"/>
        <v>44905505.971746579</v>
      </c>
      <c r="L70">
        <f t="shared" si="10"/>
        <v>2325644.8036090629</v>
      </c>
      <c r="M70">
        <f t="shared" si="20"/>
        <v>50403112.047443792</v>
      </c>
      <c r="O70" s="29"/>
      <c r="P70">
        <v>0</v>
      </c>
      <c r="Q70">
        <f t="shared" si="11"/>
        <v>0</v>
      </c>
      <c r="R70">
        <f t="shared" si="12"/>
        <v>0</v>
      </c>
      <c r="S70">
        <f t="shared" si="13"/>
        <v>0</v>
      </c>
      <c r="T70">
        <f t="shared" si="14"/>
        <v>1569.6</v>
      </c>
      <c r="U70">
        <f t="shared" si="15"/>
        <v>5886</v>
      </c>
      <c r="V70">
        <f t="shared" si="16"/>
        <v>7651.7999999999993</v>
      </c>
      <c r="W70">
        <f t="shared" si="17"/>
        <v>781673.30677290831</v>
      </c>
      <c r="X70">
        <f t="shared" si="18"/>
        <v>11288219.17808219</v>
      </c>
      <c r="Y70">
        <f t="shared" si="19"/>
        <v>7556.3532139093777</v>
      </c>
      <c r="Z70">
        <f t="shared" si="21"/>
        <v>12069892.484855099</v>
      </c>
    </row>
    <row r="71" spans="1:26">
      <c r="A71" s="1">
        <v>40</v>
      </c>
      <c r="B71" s="17">
        <f t="shared" si="0"/>
        <v>5</v>
      </c>
      <c r="C71">
        <f t="shared" si="1"/>
        <v>2898.855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4758.3405000000021</v>
      </c>
      <c r="H71">
        <f t="shared" si="6"/>
        <v>41396.973749999997</v>
      </c>
      <c r="I71">
        <f t="shared" si="7"/>
        <v>31038.840000000007</v>
      </c>
      <c r="J71">
        <f t="shared" si="8"/>
        <v>5497606.0756972106</v>
      </c>
      <c r="K71">
        <f t="shared" si="9"/>
        <v>45789648.05057957</v>
      </c>
      <c r="L71">
        <f t="shared" si="10"/>
        <v>2290755.704004216</v>
      </c>
      <c r="M71">
        <f t="shared" si="20"/>
        <v>51287254.126276784</v>
      </c>
      <c r="O71" s="29"/>
      <c r="P71">
        <v>0</v>
      </c>
      <c r="Q71">
        <f t="shared" si="11"/>
        <v>0</v>
      </c>
      <c r="R71">
        <f t="shared" si="12"/>
        <v>0</v>
      </c>
      <c r="S71">
        <f t="shared" si="13"/>
        <v>0</v>
      </c>
      <c r="T71">
        <f t="shared" si="14"/>
        <v>1569.6</v>
      </c>
      <c r="U71">
        <f t="shared" si="15"/>
        <v>5886</v>
      </c>
      <c r="V71">
        <f t="shared" si="16"/>
        <v>7848</v>
      </c>
      <c r="W71">
        <f t="shared" si="17"/>
        <v>781673.30677290831</v>
      </c>
      <c r="X71">
        <f t="shared" si="18"/>
        <v>11577660.695468914</v>
      </c>
      <c r="Y71">
        <f t="shared" si="19"/>
        <v>7556.3532139093777</v>
      </c>
      <c r="Z71">
        <f t="shared" si="21"/>
        <v>12359334.002241822</v>
      </c>
    </row>
    <row r="72" spans="1:26">
      <c r="A72" s="1">
        <v>41</v>
      </c>
      <c r="B72" s="17">
        <f t="shared" si="0"/>
        <v>5.125</v>
      </c>
      <c r="C72">
        <f t="shared" si="1"/>
        <v>2971.3263750000001</v>
      </c>
      <c r="D72">
        <f t="shared" si="2"/>
        <v>0</v>
      </c>
      <c r="E72">
        <f t="shared" si="3"/>
        <v>0</v>
      </c>
      <c r="F72">
        <f t="shared" si="4"/>
        <v>0</v>
      </c>
      <c r="G72">
        <f t="shared" si="5"/>
        <v>4685.8691250000011</v>
      </c>
      <c r="H72">
        <f t="shared" si="6"/>
        <v>41396.973749999997</v>
      </c>
      <c r="I72">
        <f t="shared" si="7"/>
        <v>31629.103101562512</v>
      </c>
      <c r="J72">
        <f t="shared" si="8"/>
        <v>5497606.0756972106</v>
      </c>
      <c r="K72">
        <f t="shared" si="9"/>
        <v>46660426.071851969</v>
      </c>
      <c r="L72">
        <f t="shared" si="10"/>
        <v>2255866.6043993682</v>
      </c>
      <c r="M72">
        <f t="shared" si="20"/>
        <v>52158032.147549182</v>
      </c>
      <c r="O72" s="29"/>
      <c r="P72">
        <v>0</v>
      </c>
      <c r="Q72">
        <f t="shared" si="11"/>
        <v>0</v>
      </c>
      <c r="R72">
        <f t="shared" si="12"/>
        <v>0</v>
      </c>
      <c r="S72">
        <f t="shared" si="13"/>
        <v>0</v>
      </c>
      <c r="T72">
        <f t="shared" si="14"/>
        <v>1569.6</v>
      </c>
      <c r="U72">
        <f t="shared" si="15"/>
        <v>5886</v>
      </c>
      <c r="V72">
        <f t="shared" si="16"/>
        <v>8044.2</v>
      </c>
      <c r="W72">
        <f t="shared" si="17"/>
        <v>781673.30677290831</v>
      </c>
      <c r="X72">
        <f t="shared" si="18"/>
        <v>11867102.212855637</v>
      </c>
      <c r="Y72">
        <f t="shared" si="19"/>
        <v>7556.3532139093777</v>
      </c>
      <c r="Z72">
        <f t="shared" si="21"/>
        <v>12648775.519628545</v>
      </c>
    </row>
    <row r="73" spans="1:26">
      <c r="A73" s="1">
        <v>42</v>
      </c>
      <c r="B73" s="17">
        <f t="shared" si="0"/>
        <v>5.25</v>
      </c>
      <c r="C73">
        <f t="shared" si="1"/>
        <v>3043.7977500000006</v>
      </c>
      <c r="D73">
        <f t="shared" si="2"/>
        <v>0</v>
      </c>
      <c r="E73">
        <f t="shared" si="3"/>
        <v>0</v>
      </c>
      <c r="F73">
        <f t="shared" si="4"/>
        <v>0</v>
      </c>
      <c r="G73">
        <f t="shared" si="5"/>
        <v>4613.397750000001</v>
      </c>
      <c r="H73">
        <f t="shared" si="6"/>
        <v>41396.973749999997</v>
      </c>
      <c r="I73">
        <f t="shared" si="7"/>
        <v>32210.307281250007</v>
      </c>
      <c r="J73">
        <f t="shared" si="8"/>
        <v>5497606.0756972106</v>
      </c>
      <c r="K73">
        <f t="shared" si="9"/>
        <v>47517840.03556376</v>
      </c>
      <c r="L73">
        <f t="shared" si="10"/>
        <v>2220977.5047945208</v>
      </c>
      <c r="M73">
        <f t="shared" si="20"/>
        <v>53015446.111260973</v>
      </c>
      <c r="O73" s="29"/>
      <c r="P73">
        <v>0</v>
      </c>
      <c r="Q73">
        <f t="shared" si="11"/>
        <v>0</v>
      </c>
      <c r="R73">
        <f t="shared" si="12"/>
        <v>0</v>
      </c>
      <c r="S73">
        <f t="shared" si="13"/>
        <v>0</v>
      </c>
      <c r="T73">
        <f t="shared" si="14"/>
        <v>1569.6</v>
      </c>
      <c r="U73">
        <f t="shared" si="15"/>
        <v>5886</v>
      </c>
      <c r="V73">
        <f t="shared" si="16"/>
        <v>8240.4</v>
      </c>
      <c r="W73">
        <f t="shared" si="17"/>
        <v>781673.30677290831</v>
      </c>
      <c r="X73">
        <f t="shared" si="18"/>
        <v>12156543.730242359</v>
      </c>
      <c r="Y73">
        <f t="shared" si="19"/>
        <v>7556.3532139093777</v>
      </c>
      <c r="Z73">
        <f t="shared" si="21"/>
        <v>12938217.037015267</v>
      </c>
    </row>
    <row r="74" spans="1:26">
      <c r="A74" s="1">
        <v>43</v>
      </c>
      <c r="B74" s="17">
        <f t="shared" si="0"/>
        <v>5.375</v>
      </c>
      <c r="C74">
        <f t="shared" si="1"/>
        <v>3116.2691250000003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4540.9263750000009</v>
      </c>
      <c r="H74">
        <f t="shared" si="6"/>
        <v>41396.973749999997</v>
      </c>
      <c r="I74">
        <f t="shared" si="7"/>
        <v>32782.452539062506</v>
      </c>
      <c r="J74">
        <f t="shared" si="8"/>
        <v>5497606.0756972106</v>
      </c>
      <c r="K74">
        <f t="shared" si="9"/>
        <v>48361889.941714972</v>
      </c>
      <c r="L74">
        <f t="shared" si="10"/>
        <v>2186088.4051896739</v>
      </c>
      <c r="M74">
        <f t="shared" si="20"/>
        <v>53859496.017412186</v>
      </c>
      <c r="O74" s="29"/>
      <c r="P74">
        <v>0</v>
      </c>
      <c r="Q74">
        <f t="shared" si="11"/>
        <v>0</v>
      </c>
      <c r="R74">
        <f t="shared" si="12"/>
        <v>0</v>
      </c>
      <c r="S74">
        <f t="shared" si="13"/>
        <v>0</v>
      </c>
      <c r="T74">
        <f t="shared" si="14"/>
        <v>1569.6</v>
      </c>
      <c r="U74">
        <f t="shared" si="15"/>
        <v>5886</v>
      </c>
      <c r="V74">
        <f t="shared" si="16"/>
        <v>8436.6</v>
      </c>
      <c r="W74">
        <f t="shared" si="17"/>
        <v>781673.30677290831</v>
      </c>
      <c r="X74">
        <f t="shared" si="18"/>
        <v>12445985.247629086</v>
      </c>
      <c r="Y74">
        <f t="shared" si="19"/>
        <v>7556.3532139093777</v>
      </c>
      <c r="Z74">
        <f t="shared" si="21"/>
        <v>13227658.554401994</v>
      </c>
    </row>
    <row r="75" spans="1:26">
      <c r="A75" s="1">
        <v>44</v>
      </c>
      <c r="B75" s="17">
        <f t="shared" si="0"/>
        <v>5.5</v>
      </c>
      <c r="C75">
        <f t="shared" si="1"/>
        <v>3188.7405000000003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4468.4550000000017</v>
      </c>
      <c r="H75">
        <f t="shared" si="6"/>
        <v>41396.973749999997</v>
      </c>
      <c r="I75">
        <f t="shared" si="7"/>
        <v>33345.538875000006</v>
      </c>
      <c r="J75">
        <f t="shared" si="8"/>
        <v>5497606.0756972106</v>
      </c>
      <c r="K75">
        <f t="shared" si="9"/>
        <v>49192575.790305592</v>
      </c>
      <c r="L75">
        <f t="shared" si="10"/>
        <v>2151199.305584827</v>
      </c>
      <c r="M75">
        <f t="shared" si="20"/>
        <v>54690181.866002806</v>
      </c>
      <c r="O75" s="29"/>
      <c r="P75">
        <v>0</v>
      </c>
      <c r="Q75">
        <f t="shared" si="11"/>
        <v>0</v>
      </c>
      <c r="R75">
        <f t="shared" si="12"/>
        <v>0</v>
      </c>
      <c r="S75">
        <f t="shared" si="13"/>
        <v>0</v>
      </c>
      <c r="T75">
        <f t="shared" si="14"/>
        <v>1569.6</v>
      </c>
      <c r="U75">
        <f t="shared" si="15"/>
        <v>5886</v>
      </c>
      <c r="V75">
        <f t="shared" si="16"/>
        <v>8632.7999999999993</v>
      </c>
      <c r="W75">
        <f t="shared" si="17"/>
        <v>781673.30677290831</v>
      </c>
      <c r="X75">
        <f t="shared" si="18"/>
        <v>12735426.765015803</v>
      </c>
      <c r="Y75">
        <f t="shared" si="19"/>
        <v>7556.3532139093777</v>
      </c>
      <c r="Z75">
        <f t="shared" si="21"/>
        <v>13517100.071788711</v>
      </c>
    </row>
    <row r="76" spans="1:26">
      <c r="A76" s="1">
        <v>45</v>
      </c>
      <c r="B76" s="17">
        <f t="shared" si="0"/>
        <v>5.625</v>
      </c>
      <c r="C76">
        <f t="shared" si="1"/>
        <v>3261.211875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4395.9836250000017</v>
      </c>
      <c r="H76">
        <f t="shared" si="6"/>
        <v>41396.973749999997</v>
      </c>
      <c r="I76">
        <f t="shared" si="7"/>
        <v>33899.56628906251</v>
      </c>
      <c r="J76">
        <f t="shared" si="8"/>
        <v>5497606.0756972106</v>
      </c>
      <c r="K76">
        <f t="shared" si="9"/>
        <v>50009897.581335627</v>
      </c>
      <c r="L76">
        <f t="shared" si="10"/>
        <v>2116310.2059799796</v>
      </c>
      <c r="M76">
        <f t="shared" si="20"/>
        <v>55507503.65703284</v>
      </c>
      <c r="O76" s="29"/>
      <c r="P76">
        <v>0</v>
      </c>
      <c r="Q76">
        <f t="shared" si="11"/>
        <v>0</v>
      </c>
      <c r="R76">
        <f t="shared" si="12"/>
        <v>0</v>
      </c>
      <c r="S76">
        <f t="shared" si="13"/>
        <v>0</v>
      </c>
      <c r="T76">
        <f t="shared" si="14"/>
        <v>1569.6</v>
      </c>
      <c r="U76">
        <f t="shared" si="15"/>
        <v>5886</v>
      </c>
      <c r="V76">
        <f t="shared" si="16"/>
        <v>8829</v>
      </c>
      <c r="W76">
        <f t="shared" si="17"/>
        <v>781673.30677290831</v>
      </c>
      <c r="X76">
        <f t="shared" si="18"/>
        <v>13024868.282402528</v>
      </c>
      <c r="Y76">
        <f t="shared" si="19"/>
        <v>7556.3532139093777</v>
      </c>
      <c r="Z76">
        <f t="shared" si="21"/>
        <v>13806541.589175437</v>
      </c>
    </row>
    <row r="77" spans="1:26">
      <c r="A77" s="1">
        <v>46</v>
      </c>
      <c r="B77" s="17">
        <f t="shared" si="0"/>
        <v>5.75</v>
      </c>
      <c r="C77">
        <f t="shared" si="1"/>
        <v>3333.68325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4323.5122500000016</v>
      </c>
      <c r="H77">
        <f t="shared" si="6"/>
        <v>41396.973749999997</v>
      </c>
      <c r="I77">
        <f t="shared" si="7"/>
        <v>34444.534781250011</v>
      </c>
      <c r="J77">
        <f t="shared" si="8"/>
        <v>5497606.0756972106</v>
      </c>
      <c r="K77">
        <f t="shared" si="9"/>
        <v>50813855.314805076</v>
      </c>
      <c r="L77">
        <f t="shared" si="10"/>
        <v>2081421.1063751325</v>
      </c>
      <c r="M77">
        <f t="shared" si="20"/>
        <v>56311461.390502289</v>
      </c>
      <c r="O77" s="29"/>
      <c r="P77">
        <v>0</v>
      </c>
      <c r="Q77">
        <f t="shared" si="11"/>
        <v>0</v>
      </c>
      <c r="R77">
        <f t="shared" si="12"/>
        <v>0</v>
      </c>
      <c r="S77">
        <f t="shared" si="13"/>
        <v>0</v>
      </c>
      <c r="T77">
        <f t="shared" si="14"/>
        <v>1569.6</v>
      </c>
      <c r="U77">
        <f t="shared" si="15"/>
        <v>5886</v>
      </c>
      <c r="V77">
        <f t="shared" si="16"/>
        <v>9025.1999999999989</v>
      </c>
      <c r="W77">
        <f t="shared" si="17"/>
        <v>781673.30677290831</v>
      </c>
      <c r="X77">
        <f t="shared" si="18"/>
        <v>13314309.799789252</v>
      </c>
      <c r="Y77">
        <f t="shared" si="19"/>
        <v>7556.3532139093777</v>
      </c>
      <c r="Z77">
        <f t="shared" si="21"/>
        <v>14095983.10656216</v>
      </c>
    </row>
    <row r="78" spans="1:26">
      <c r="A78" s="1">
        <v>47</v>
      </c>
      <c r="B78" s="17">
        <f t="shared" si="0"/>
        <v>5.875</v>
      </c>
      <c r="C78">
        <f t="shared" si="1"/>
        <v>3406.1546250000006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4251.0408750000006</v>
      </c>
      <c r="H78">
        <f t="shared" si="6"/>
        <v>41396.973749999997</v>
      </c>
      <c r="I78">
        <f t="shared" si="7"/>
        <v>34980.444351562503</v>
      </c>
      <c r="J78">
        <f t="shared" si="8"/>
        <v>5497606.0756972106</v>
      </c>
      <c r="K78">
        <f t="shared" si="9"/>
        <v>51604448.990713924</v>
      </c>
      <c r="L78">
        <f t="shared" si="10"/>
        <v>2046532.0067702846</v>
      </c>
      <c r="M78">
        <f t="shared" si="20"/>
        <v>57102055.066411138</v>
      </c>
      <c r="O78" s="29"/>
      <c r="P78"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1569.6</v>
      </c>
      <c r="U78">
        <f t="shared" si="15"/>
        <v>5886</v>
      </c>
      <c r="V78">
        <f t="shared" si="16"/>
        <v>9221.4</v>
      </c>
      <c r="W78">
        <f t="shared" si="17"/>
        <v>781673.30677290831</v>
      </c>
      <c r="X78">
        <f t="shared" si="18"/>
        <v>13603751.317175973</v>
      </c>
      <c r="Y78">
        <f t="shared" si="19"/>
        <v>7556.3532139093777</v>
      </c>
      <c r="Z78">
        <f t="shared" si="21"/>
        <v>14385424.623948881</v>
      </c>
    </row>
    <row r="79" spans="1:26">
      <c r="A79" s="1">
        <v>48</v>
      </c>
      <c r="B79" s="17">
        <f t="shared" si="0"/>
        <v>6</v>
      </c>
      <c r="C79">
        <f t="shared" si="1"/>
        <v>3478.6260000000002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4178.5695000000014</v>
      </c>
      <c r="H79">
        <f t="shared" si="6"/>
        <v>41396.973749999997</v>
      </c>
      <c r="I79">
        <f t="shared" si="7"/>
        <v>35507.295000000013</v>
      </c>
      <c r="J79">
        <f t="shared" si="8"/>
        <v>5497606.0756972106</v>
      </c>
      <c r="K79">
        <f t="shared" si="9"/>
        <v>52381678.609062195</v>
      </c>
      <c r="L79">
        <f t="shared" si="10"/>
        <v>2011642.9071654379</v>
      </c>
      <c r="M79">
        <f t="shared" si="20"/>
        <v>57879284.684759408</v>
      </c>
      <c r="O79" s="29"/>
      <c r="P79">
        <v>0</v>
      </c>
      <c r="Q79">
        <f t="shared" si="11"/>
        <v>0</v>
      </c>
      <c r="R79">
        <f t="shared" si="12"/>
        <v>0</v>
      </c>
      <c r="S79">
        <f t="shared" si="13"/>
        <v>0</v>
      </c>
      <c r="T79">
        <f t="shared" si="14"/>
        <v>1569.6</v>
      </c>
      <c r="U79">
        <f t="shared" si="15"/>
        <v>5886</v>
      </c>
      <c r="V79">
        <f t="shared" si="16"/>
        <v>9417.5999999999985</v>
      </c>
      <c r="W79">
        <f t="shared" si="17"/>
        <v>781673.30677290831</v>
      </c>
      <c r="X79">
        <f t="shared" si="18"/>
        <v>13893192.834562697</v>
      </c>
      <c r="Y79">
        <f t="shared" si="19"/>
        <v>7556.3532139093777</v>
      </c>
      <c r="Z79">
        <f t="shared" si="21"/>
        <v>14674866.141335605</v>
      </c>
    </row>
    <row r="80" spans="1:26">
      <c r="A80" s="1">
        <v>49</v>
      </c>
      <c r="B80" s="17">
        <f t="shared" si="0"/>
        <v>6.125</v>
      </c>
      <c r="C80">
        <f t="shared" si="1"/>
        <v>3551.0973750000003</v>
      </c>
      <c r="D80">
        <f t="shared" si="2"/>
        <v>0</v>
      </c>
      <c r="E80">
        <f t="shared" si="3"/>
        <v>0</v>
      </c>
      <c r="F80">
        <f t="shared" si="4"/>
        <v>0</v>
      </c>
      <c r="G80">
        <f t="shared" si="5"/>
        <v>4106.0981250000013</v>
      </c>
      <c r="H80">
        <f t="shared" si="6"/>
        <v>41396.973749999997</v>
      </c>
      <c r="I80">
        <f t="shared" si="7"/>
        <v>36025.086726562513</v>
      </c>
      <c r="J80">
        <f t="shared" si="8"/>
        <v>5497606.0756972106</v>
      </c>
      <c r="K80">
        <f t="shared" si="9"/>
        <v>53145544.169849858</v>
      </c>
      <c r="L80">
        <f t="shared" si="10"/>
        <v>1976753.8075605906</v>
      </c>
      <c r="M80">
        <f t="shared" si="20"/>
        <v>58643150.245547071</v>
      </c>
      <c r="O80" s="29"/>
      <c r="P80">
        <v>0</v>
      </c>
      <c r="Q80">
        <f t="shared" si="11"/>
        <v>0</v>
      </c>
      <c r="R80">
        <f t="shared" si="12"/>
        <v>0</v>
      </c>
      <c r="S80">
        <f t="shared" si="13"/>
        <v>0</v>
      </c>
      <c r="T80">
        <f t="shared" si="14"/>
        <v>1569.6</v>
      </c>
      <c r="U80">
        <f t="shared" si="15"/>
        <v>5886</v>
      </c>
      <c r="V80">
        <f t="shared" si="16"/>
        <v>9613.7999999999993</v>
      </c>
      <c r="W80">
        <f t="shared" si="17"/>
        <v>781673.30677290831</v>
      </c>
      <c r="X80">
        <f t="shared" si="18"/>
        <v>14182634.351949418</v>
      </c>
      <c r="Y80">
        <f t="shared" si="19"/>
        <v>7556.3532139093777</v>
      </c>
      <c r="Z80">
        <f t="shared" si="21"/>
        <v>14964307.658722326</v>
      </c>
    </row>
    <row r="81" spans="1:26">
      <c r="A81" s="1">
        <v>50</v>
      </c>
      <c r="B81" s="17">
        <f t="shared" si="0"/>
        <v>6.25</v>
      </c>
      <c r="C81">
        <f t="shared" si="1"/>
        <v>3623.5687500000004</v>
      </c>
      <c r="D81">
        <f t="shared" si="2"/>
        <v>0</v>
      </c>
      <c r="E81">
        <f t="shared" si="3"/>
        <v>0</v>
      </c>
      <c r="F81">
        <f t="shared" si="4"/>
        <v>0</v>
      </c>
      <c r="G81">
        <f t="shared" si="5"/>
        <v>4033.6267500000013</v>
      </c>
      <c r="H81">
        <f t="shared" si="6"/>
        <v>41396.973749999997</v>
      </c>
      <c r="I81">
        <f t="shared" si="7"/>
        <v>36533.81953125001</v>
      </c>
      <c r="J81">
        <f t="shared" si="8"/>
        <v>5497606.0756972106</v>
      </c>
      <c r="K81">
        <f t="shared" si="9"/>
        <v>53896045.67307695</v>
      </c>
      <c r="L81">
        <f t="shared" si="10"/>
        <v>1941864.7079557434</v>
      </c>
      <c r="M81">
        <f t="shared" si="20"/>
        <v>59393651.748774163</v>
      </c>
      <c r="O81" s="29"/>
      <c r="P81">
        <v>0</v>
      </c>
      <c r="Q81">
        <f t="shared" si="11"/>
        <v>0</v>
      </c>
      <c r="R81">
        <f t="shared" si="12"/>
        <v>0</v>
      </c>
      <c r="S81">
        <f t="shared" si="13"/>
        <v>0</v>
      </c>
      <c r="T81">
        <f t="shared" si="14"/>
        <v>1569.6</v>
      </c>
      <c r="U81">
        <f t="shared" si="15"/>
        <v>5886</v>
      </c>
      <c r="V81">
        <f t="shared" si="16"/>
        <v>9810</v>
      </c>
      <c r="W81">
        <f t="shared" si="17"/>
        <v>781673.30677290831</v>
      </c>
      <c r="X81">
        <f t="shared" si="18"/>
        <v>14472075.869336143</v>
      </c>
      <c r="Y81">
        <f t="shared" si="19"/>
        <v>7556.3532139093777</v>
      </c>
      <c r="Z81">
        <f t="shared" si="21"/>
        <v>15253749.176109051</v>
      </c>
    </row>
    <row r="82" spans="1:26">
      <c r="A82" s="1">
        <v>51</v>
      </c>
      <c r="B82" s="17">
        <f t="shared" si="0"/>
        <v>6.375</v>
      </c>
      <c r="C82">
        <f t="shared" si="1"/>
        <v>3696.040125</v>
      </c>
      <c r="D82">
        <f t="shared" si="2"/>
        <v>0</v>
      </c>
      <c r="E82">
        <f t="shared" si="3"/>
        <v>0</v>
      </c>
      <c r="F82">
        <f t="shared" si="4"/>
        <v>0</v>
      </c>
      <c r="G82">
        <f t="shared" si="5"/>
        <v>3961.1553750000016</v>
      </c>
      <c r="H82">
        <f t="shared" si="6"/>
        <v>41396.973749999997</v>
      </c>
      <c r="I82">
        <f t="shared" si="7"/>
        <v>37033.493414062505</v>
      </c>
      <c r="J82">
        <f t="shared" si="8"/>
        <v>5497606.0756972106</v>
      </c>
      <c r="K82">
        <f t="shared" si="9"/>
        <v>54633183.11874342</v>
      </c>
      <c r="L82">
        <f t="shared" si="10"/>
        <v>1906975.6083508965</v>
      </c>
      <c r="M82">
        <f t="shared" si="20"/>
        <v>60130789.194440633</v>
      </c>
      <c r="O82" s="29"/>
      <c r="P82">
        <v>0</v>
      </c>
      <c r="Q82">
        <f t="shared" si="11"/>
        <v>0</v>
      </c>
      <c r="R82">
        <f t="shared" si="12"/>
        <v>0</v>
      </c>
      <c r="S82">
        <f t="shared" si="13"/>
        <v>0</v>
      </c>
      <c r="T82">
        <f t="shared" si="14"/>
        <v>1569.6</v>
      </c>
      <c r="U82">
        <f t="shared" si="15"/>
        <v>5886</v>
      </c>
      <c r="V82">
        <f t="shared" si="16"/>
        <v>10006.199999999999</v>
      </c>
      <c r="W82">
        <f t="shared" si="17"/>
        <v>781673.30677290831</v>
      </c>
      <c r="X82">
        <f t="shared" si="18"/>
        <v>14761517.386722866</v>
      </c>
      <c r="Y82">
        <f t="shared" si="19"/>
        <v>7556.3532139093777</v>
      </c>
      <c r="Z82">
        <f t="shared" si="21"/>
        <v>15543190.693495775</v>
      </c>
    </row>
    <row r="83" spans="1:26">
      <c r="A83" s="1">
        <v>52</v>
      </c>
      <c r="B83" s="17">
        <f t="shared" si="0"/>
        <v>6.5</v>
      </c>
      <c r="C83">
        <f t="shared" si="1"/>
        <v>3768.5115000000005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3888.6840000000011</v>
      </c>
      <c r="H83">
        <f t="shared" si="6"/>
        <v>41396.973749999997</v>
      </c>
      <c r="I83">
        <f t="shared" si="7"/>
        <v>37524.108375000011</v>
      </c>
      <c r="J83">
        <f t="shared" si="8"/>
        <v>5497606.0756972106</v>
      </c>
      <c r="K83">
        <f t="shared" si="9"/>
        <v>55356956.506849341</v>
      </c>
      <c r="L83">
        <f t="shared" si="10"/>
        <v>1872086.5087460489</v>
      </c>
      <c r="M83">
        <f t="shared" si="20"/>
        <v>60854562.582546555</v>
      </c>
      <c r="O83" s="29"/>
      <c r="P83">
        <v>0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1569.6</v>
      </c>
      <c r="U83">
        <f t="shared" si="15"/>
        <v>5886</v>
      </c>
      <c r="V83">
        <f t="shared" si="16"/>
        <v>10202.4</v>
      </c>
      <c r="W83">
        <f t="shared" si="17"/>
        <v>781673.30677290831</v>
      </c>
      <c r="X83">
        <f t="shared" si="18"/>
        <v>15050958.90410959</v>
      </c>
      <c r="Y83">
        <f t="shared" si="19"/>
        <v>7556.3532139093777</v>
      </c>
      <c r="Z83">
        <f t="shared" si="21"/>
        <v>15832632.210882498</v>
      </c>
    </row>
    <row r="84" spans="1:26">
      <c r="A84" s="1">
        <v>53</v>
      </c>
      <c r="B84" s="17">
        <f t="shared" si="0"/>
        <v>6.625</v>
      </c>
      <c r="C84">
        <f t="shared" si="1"/>
        <v>3840.9828750000006</v>
      </c>
      <c r="D84">
        <f t="shared" si="2"/>
        <v>0</v>
      </c>
      <c r="E84">
        <f t="shared" si="3"/>
        <v>0</v>
      </c>
      <c r="F84">
        <f t="shared" si="4"/>
        <v>0</v>
      </c>
      <c r="G84">
        <f t="shared" si="5"/>
        <v>3816.212625000001</v>
      </c>
      <c r="H84">
        <f t="shared" si="6"/>
        <v>41396.973749999997</v>
      </c>
      <c r="I84">
        <f t="shared" si="7"/>
        <v>38005.664414062514</v>
      </c>
      <c r="J84">
        <f t="shared" si="8"/>
        <v>5497606.0756972106</v>
      </c>
      <c r="K84">
        <f t="shared" si="9"/>
        <v>56067365.83739464</v>
      </c>
      <c r="L84">
        <f t="shared" si="10"/>
        <v>1837197.409141202</v>
      </c>
      <c r="M84">
        <f t="shared" si="20"/>
        <v>61564971.913091853</v>
      </c>
      <c r="O84" s="29"/>
      <c r="P84">
        <v>0</v>
      </c>
      <c r="Q84">
        <f t="shared" si="11"/>
        <v>0</v>
      </c>
      <c r="R84">
        <f t="shared" si="12"/>
        <v>0</v>
      </c>
      <c r="S84">
        <f t="shared" si="13"/>
        <v>0</v>
      </c>
      <c r="T84">
        <f t="shared" si="14"/>
        <v>1569.6</v>
      </c>
      <c r="U84">
        <f t="shared" si="15"/>
        <v>5886</v>
      </c>
      <c r="V84">
        <f t="shared" si="16"/>
        <v>10398.599999999999</v>
      </c>
      <c r="W84">
        <f t="shared" si="17"/>
        <v>781673.30677290831</v>
      </c>
      <c r="X84">
        <f t="shared" si="18"/>
        <v>15340400.421496309</v>
      </c>
      <c r="Y84">
        <f t="shared" si="19"/>
        <v>7556.3532139093777</v>
      </c>
      <c r="Z84">
        <f t="shared" si="21"/>
        <v>16122073.728269218</v>
      </c>
    </row>
    <row r="85" spans="1:26">
      <c r="A85" s="1">
        <v>54</v>
      </c>
      <c r="B85" s="17">
        <f t="shared" si="0"/>
        <v>6.75</v>
      </c>
      <c r="C85">
        <f t="shared" si="1"/>
        <v>3913.4542500000002</v>
      </c>
      <c r="D85">
        <f t="shared" si="2"/>
        <v>0</v>
      </c>
      <c r="E85">
        <f t="shared" si="3"/>
        <v>0</v>
      </c>
      <c r="F85">
        <f t="shared" si="4"/>
        <v>0</v>
      </c>
      <c r="G85">
        <f t="shared" si="5"/>
        <v>3743.7412500000014</v>
      </c>
      <c r="H85">
        <f t="shared" si="6"/>
        <v>41396.973749999997</v>
      </c>
      <c r="I85">
        <f t="shared" si="7"/>
        <v>38478.161531250007</v>
      </c>
      <c r="J85">
        <f t="shared" si="8"/>
        <v>5497606.0756972106</v>
      </c>
      <c r="K85">
        <f t="shared" si="9"/>
        <v>56764411.110379353</v>
      </c>
      <c r="L85">
        <f t="shared" si="10"/>
        <v>1802308.3095363546</v>
      </c>
      <c r="M85">
        <f t="shared" si="20"/>
        <v>62262017.186076567</v>
      </c>
      <c r="O85" s="29"/>
      <c r="P85"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1569.6</v>
      </c>
      <c r="U85">
        <f t="shared" si="15"/>
        <v>5886</v>
      </c>
      <c r="V85">
        <f t="shared" si="16"/>
        <v>10594.8</v>
      </c>
      <c r="W85">
        <f t="shared" si="17"/>
        <v>781673.30677290831</v>
      </c>
      <c r="X85">
        <f t="shared" si="18"/>
        <v>15629841.938883033</v>
      </c>
      <c r="Y85">
        <f t="shared" si="19"/>
        <v>7556.3532139093777</v>
      </c>
      <c r="Z85">
        <f t="shared" si="21"/>
        <v>16411515.245655941</v>
      </c>
    </row>
    <row r="86" spans="1:26">
      <c r="A86" s="1">
        <v>55</v>
      </c>
      <c r="B86" s="17">
        <f t="shared" si="0"/>
        <v>6.875</v>
      </c>
      <c r="C86">
        <f t="shared" si="1"/>
        <v>3985.9256250000003</v>
      </c>
      <c r="D86">
        <f t="shared" si="2"/>
        <v>0</v>
      </c>
      <c r="E86">
        <f t="shared" si="3"/>
        <v>0</v>
      </c>
      <c r="F86">
        <f t="shared" si="4"/>
        <v>0</v>
      </c>
      <c r="G86">
        <f t="shared" si="5"/>
        <v>3671.2698750000013</v>
      </c>
      <c r="H86">
        <f t="shared" si="6"/>
        <v>41396.973749999997</v>
      </c>
      <c r="I86">
        <f t="shared" si="7"/>
        <v>38941.599726562505</v>
      </c>
      <c r="J86">
        <f t="shared" si="8"/>
        <v>5497606.0756972106</v>
      </c>
      <c r="K86">
        <f t="shared" si="9"/>
        <v>57448092.325803488</v>
      </c>
      <c r="L86">
        <f t="shared" si="10"/>
        <v>1767419.2099315075</v>
      </c>
      <c r="M86">
        <f t="shared" si="20"/>
        <v>62945698.401500702</v>
      </c>
      <c r="O86" s="29"/>
      <c r="P86"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1569.6</v>
      </c>
      <c r="U86">
        <f t="shared" si="15"/>
        <v>5886</v>
      </c>
      <c r="V86">
        <f t="shared" si="16"/>
        <v>10791</v>
      </c>
      <c r="W86">
        <f t="shared" si="17"/>
        <v>781673.30677290831</v>
      </c>
      <c r="X86">
        <f t="shared" si="18"/>
        <v>15919283.456269758</v>
      </c>
      <c r="Y86">
        <f t="shared" si="19"/>
        <v>7556.3532139093777</v>
      </c>
      <c r="Z86">
        <f t="shared" si="21"/>
        <v>16700956.763042666</v>
      </c>
    </row>
    <row r="87" spans="1:26">
      <c r="A87" s="1">
        <v>56</v>
      </c>
      <c r="B87" s="17">
        <f t="shared" si="0"/>
        <v>7</v>
      </c>
      <c r="C87">
        <f t="shared" si="1"/>
        <v>4058.3969999999999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3598.7985000000017</v>
      </c>
      <c r="H87">
        <f t="shared" si="6"/>
        <v>41396.973749999997</v>
      </c>
      <c r="I87">
        <f t="shared" si="7"/>
        <v>39395.979000000014</v>
      </c>
      <c r="J87">
        <f t="shared" si="8"/>
        <v>5497606.0756972106</v>
      </c>
      <c r="K87">
        <f t="shared" si="9"/>
        <v>58118409.483667038</v>
      </c>
      <c r="L87">
        <f t="shared" si="10"/>
        <v>1732530.1103266603</v>
      </c>
      <c r="M87">
        <f t="shared" si="20"/>
        <v>63616015.559364252</v>
      </c>
      <c r="O87" s="29"/>
      <c r="P87">
        <v>0</v>
      </c>
      <c r="Q87">
        <f t="shared" si="11"/>
        <v>0</v>
      </c>
      <c r="R87">
        <f t="shared" si="12"/>
        <v>0</v>
      </c>
      <c r="S87">
        <f t="shared" si="13"/>
        <v>0</v>
      </c>
      <c r="T87">
        <f t="shared" si="14"/>
        <v>1569.6</v>
      </c>
      <c r="U87">
        <f t="shared" si="15"/>
        <v>5886</v>
      </c>
      <c r="V87">
        <f t="shared" si="16"/>
        <v>10987.199999999999</v>
      </c>
      <c r="W87">
        <f t="shared" si="17"/>
        <v>781673.30677290831</v>
      </c>
      <c r="X87">
        <f t="shared" si="18"/>
        <v>16208724.973656479</v>
      </c>
      <c r="Y87">
        <f t="shared" si="19"/>
        <v>7556.3532139093777</v>
      </c>
      <c r="Z87">
        <f t="shared" si="21"/>
        <v>16990398.280429389</v>
      </c>
    </row>
    <row r="88" spans="1:26">
      <c r="A88" s="1">
        <v>57</v>
      </c>
      <c r="B88" s="17">
        <f t="shared" si="0"/>
        <v>7.125</v>
      </c>
      <c r="C88">
        <f t="shared" si="1"/>
        <v>4130.8683750000009</v>
      </c>
      <c r="D88">
        <f t="shared" si="2"/>
        <v>0</v>
      </c>
      <c r="E88">
        <f t="shared" si="3"/>
        <v>0</v>
      </c>
      <c r="F88">
        <f t="shared" si="4"/>
        <v>0</v>
      </c>
      <c r="G88">
        <f t="shared" si="5"/>
        <v>3526.3271250000007</v>
      </c>
      <c r="H88">
        <f t="shared" si="6"/>
        <v>41396.973749999997</v>
      </c>
      <c r="I88">
        <f t="shared" si="7"/>
        <v>39841.299351562513</v>
      </c>
      <c r="J88">
        <f t="shared" si="8"/>
        <v>5497606.0756972106</v>
      </c>
      <c r="K88">
        <f t="shared" si="9"/>
        <v>58775362.58396998</v>
      </c>
      <c r="L88">
        <f t="shared" si="10"/>
        <v>1697641.0107218125</v>
      </c>
      <c r="M88">
        <f t="shared" si="20"/>
        <v>64272968.659667194</v>
      </c>
      <c r="O88" s="29"/>
      <c r="P88">
        <v>0</v>
      </c>
      <c r="Q88">
        <f t="shared" si="11"/>
        <v>0</v>
      </c>
      <c r="R88">
        <f t="shared" si="12"/>
        <v>0</v>
      </c>
      <c r="S88">
        <f t="shared" si="13"/>
        <v>0</v>
      </c>
      <c r="T88">
        <f t="shared" si="14"/>
        <v>1569.6</v>
      </c>
      <c r="U88">
        <f t="shared" si="15"/>
        <v>5886</v>
      </c>
      <c r="V88">
        <f t="shared" si="16"/>
        <v>11183.4</v>
      </c>
      <c r="W88">
        <f t="shared" si="17"/>
        <v>781673.30677290831</v>
      </c>
      <c r="X88">
        <f t="shared" si="18"/>
        <v>16498166.491043201</v>
      </c>
      <c r="Y88">
        <f t="shared" si="19"/>
        <v>7556.3532139093777</v>
      </c>
      <c r="Z88">
        <f t="shared" si="21"/>
        <v>17279839.797816109</v>
      </c>
    </row>
    <row r="89" spans="1:26">
      <c r="A89" s="1">
        <v>58</v>
      </c>
      <c r="B89" s="17">
        <f t="shared" si="0"/>
        <v>7.25</v>
      </c>
      <c r="C89">
        <f t="shared" si="1"/>
        <v>4203.3397500000001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3453.8557500000015</v>
      </c>
      <c r="H89">
        <f t="shared" si="6"/>
        <v>41396.973749999997</v>
      </c>
      <c r="I89">
        <f t="shared" si="7"/>
        <v>40277.560781250009</v>
      </c>
      <c r="J89">
        <f t="shared" si="8"/>
        <v>5497606.0756972106</v>
      </c>
      <c r="K89">
        <f t="shared" si="9"/>
        <v>59418951.626712352</v>
      </c>
      <c r="L89">
        <f t="shared" si="10"/>
        <v>1662751.9111169663</v>
      </c>
      <c r="M89">
        <f t="shared" si="20"/>
        <v>64916557.702409565</v>
      </c>
      <c r="O89" s="29"/>
      <c r="P89">
        <v>0</v>
      </c>
      <c r="Q89">
        <f t="shared" si="11"/>
        <v>0</v>
      </c>
      <c r="R89">
        <f t="shared" si="12"/>
        <v>0</v>
      </c>
      <c r="S89">
        <f t="shared" si="13"/>
        <v>0</v>
      </c>
      <c r="T89">
        <f t="shared" si="14"/>
        <v>1569.6</v>
      </c>
      <c r="U89">
        <f t="shared" si="15"/>
        <v>5886</v>
      </c>
      <c r="V89">
        <f t="shared" si="16"/>
        <v>11379.599999999999</v>
      </c>
      <c r="W89">
        <f t="shared" si="17"/>
        <v>781673.30677290831</v>
      </c>
      <c r="X89">
        <f t="shared" si="18"/>
        <v>16787608.008429926</v>
      </c>
      <c r="Y89">
        <f t="shared" si="19"/>
        <v>7556.3532139093777</v>
      </c>
      <c r="Z89">
        <f t="shared" si="21"/>
        <v>17569281.315202836</v>
      </c>
    </row>
    <row r="90" spans="1:26">
      <c r="A90" s="1">
        <v>59</v>
      </c>
      <c r="B90" s="17">
        <f t="shared" si="0"/>
        <v>7.375</v>
      </c>
      <c r="C90">
        <f t="shared" si="1"/>
        <v>4275.8111250000002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3381.3843750000015</v>
      </c>
      <c r="H90">
        <f t="shared" si="6"/>
        <v>41396.973749999997</v>
      </c>
      <c r="I90">
        <f t="shared" si="7"/>
        <v>40704.76328906251</v>
      </c>
      <c r="J90">
        <f t="shared" si="8"/>
        <v>5497606.0756972106</v>
      </c>
      <c r="K90">
        <f t="shared" si="9"/>
        <v>60049176.611894123</v>
      </c>
      <c r="L90">
        <f t="shared" si="10"/>
        <v>1627862.8115121187</v>
      </c>
      <c r="M90">
        <f t="shared" si="20"/>
        <v>65546782.687591337</v>
      </c>
      <c r="O90" s="29"/>
      <c r="P90">
        <v>0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1569.6</v>
      </c>
      <c r="U90">
        <f t="shared" si="15"/>
        <v>5886</v>
      </c>
      <c r="V90">
        <f t="shared" si="16"/>
        <v>11575.8</v>
      </c>
      <c r="W90">
        <f t="shared" si="17"/>
        <v>781673.30677290831</v>
      </c>
      <c r="X90">
        <f t="shared" si="18"/>
        <v>17077049.525816649</v>
      </c>
      <c r="Y90">
        <f t="shared" si="19"/>
        <v>7556.3532139093777</v>
      </c>
      <c r="Z90">
        <f t="shared" si="21"/>
        <v>17858722.832589559</v>
      </c>
    </row>
    <row r="91" spans="1:26">
      <c r="A91" s="1">
        <v>60</v>
      </c>
      <c r="B91" s="17">
        <f t="shared" si="0"/>
        <v>7.5</v>
      </c>
      <c r="C91">
        <f t="shared" si="1"/>
        <v>4348.2825000000003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3308.9130000000014</v>
      </c>
      <c r="H91">
        <f t="shared" si="6"/>
        <v>41396.973749999997</v>
      </c>
      <c r="I91">
        <f t="shared" si="7"/>
        <v>41122.906875000015</v>
      </c>
      <c r="J91">
        <f t="shared" si="8"/>
        <v>5497606.0756972106</v>
      </c>
      <c r="K91">
        <f t="shared" si="9"/>
        <v>60666037.539515309</v>
      </c>
      <c r="L91">
        <f t="shared" si="10"/>
        <v>1592973.7119072713</v>
      </c>
      <c r="M91">
        <f t="shared" si="20"/>
        <v>66163643.615212522</v>
      </c>
      <c r="O91" s="29"/>
      <c r="P91">
        <v>0</v>
      </c>
      <c r="Q91">
        <f t="shared" si="11"/>
        <v>0</v>
      </c>
      <c r="R91">
        <f t="shared" si="12"/>
        <v>0</v>
      </c>
      <c r="S91">
        <f t="shared" si="13"/>
        <v>0</v>
      </c>
      <c r="T91">
        <f t="shared" si="14"/>
        <v>1569.6</v>
      </c>
      <c r="U91">
        <f t="shared" si="15"/>
        <v>5886</v>
      </c>
      <c r="V91">
        <f t="shared" si="16"/>
        <v>11772</v>
      </c>
      <c r="W91">
        <f t="shared" si="17"/>
        <v>781673.30677290831</v>
      </c>
      <c r="X91">
        <f t="shared" si="18"/>
        <v>17366491.043203373</v>
      </c>
      <c r="Y91">
        <f t="shared" si="19"/>
        <v>7556.3532139093777</v>
      </c>
      <c r="Z91">
        <f t="shared" si="21"/>
        <v>18148164.349976283</v>
      </c>
    </row>
    <row r="92" spans="1:26">
      <c r="A92" s="1">
        <v>61</v>
      </c>
      <c r="B92" s="17">
        <f t="shared" si="0"/>
        <v>7.625</v>
      </c>
      <c r="C92">
        <f t="shared" si="1"/>
        <v>4420.7538750000003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3236.4416250000013</v>
      </c>
      <c r="H92">
        <f t="shared" si="6"/>
        <v>41396.973749999997</v>
      </c>
      <c r="I92">
        <f t="shared" si="7"/>
        <v>41531.99153906251</v>
      </c>
      <c r="J92">
        <f t="shared" si="8"/>
        <v>5497606.0756972106</v>
      </c>
      <c r="K92">
        <f t="shared" si="9"/>
        <v>61269534.409575887</v>
      </c>
      <c r="L92">
        <f t="shared" si="10"/>
        <v>1558084.6123024242</v>
      </c>
      <c r="M92">
        <f t="shared" si="20"/>
        <v>66767140.4852731</v>
      </c>
      <c r="O92" s="29"/>
      <c r="P92">
        <v>0</v>
      </c>
      <c r="Q92">
        <f t="shared" si="11"/>
        <v>0</v>
      </c>
      <c r="R92">
        <f t="shared" si="12"/>
        <v>0</v>
      </c>
      <c r="S92">
        <f t="shared" si="13"/>
        <v>0</v>
      </c>
      <c r="T92">
        <f t="shared" si="14"/>
        <v>1569.6</v>
      </c>
      <c r="U92">
        <f t="shared" si="15"/>
        <v>5886</v>
      </c>
      <c r="V92">
        <f t="shared" si="16"/>
        <v>11968.199999999999</v>
      </c>
      <c r="W92">
        <f t="shared" si="17"/>
        <v>781673.30677290831</v>
      </c>
      <c r="X92">
        <f t="shared" si="18"/>
        <v>17655932.560590092</v>
      </c>
      <c r="Y92">
        <f t="shared" si="19"/>
        <v>7556.3532139093777</v>
      </c>
      <c r="Z92">
        <f t="shared" si="21"/>
        <v>18437605.867363002</v>
      </c>
    </row>
    <row r="93" spans="1:26">
      <c r="A93" s="1">
        <v>62</v>
      </c>
      <c r="B93" s="17">
        <f t="shared" si="0"/>
        <v>7.75</v>
      </c>
      <c r="C93">
        <f t="shared" si="1"/>
        <v>4493.2252500000004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3163.9702500000012</v>
      </c>
      <c r="H93">
        <f t="shared" si="6"/>
        <v>41396.973749999997</v>
      </c>
      <c r="I93">
        <f t="shared" si="7"/>
        <v>41932.01728125001</v>
      </c>
      <c r="J93">
        <f t="shared" si="8"/>
        <v>5497606.0756972106</v>
      </c>
      <c r="K93">
        <f t="shared" si="9"/>
        <v>61859667.22207588</v>
      </c>
      <c r="L93">
        <f t="shared" si="10"/>
        <v>1523195.5126975768</v>
      </c>
      <c r="M93">
        <f t="shared" si="20"/>
        <v>67357273.297773093</v>
      </c>
      <c r="O93" s="29"/>
      <c r="P93"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1569.6</v>
      </c>
      <c r="U93">
        <f t="shared" si="15"/>
        <v>5886</v>
      </c>
      <c r="V93">
        <f t="shared" si="16"/>
        <v>12164.4</v>
      </c>
      <c r="W93">
        <f t="shared" si="17"/>
        <v>781673.30677290831</v>
      </c>
      <c r="X93">
        <f t="shared" si="18"/>
        <v>17945374.077976815</v>
      </c>
      <c r="Y93">
        <f t="shared" si="19"/>
        <v>7556.3532139093777</v>
      </c>
      <c r="Z93">
        <f t="shared" si="21"/>
        <v>18727047.384749725</v>
      </c>
    </row>
    <row r="94" spans="1:26">
      <c r="A94" s="1">
        <v>63</v>
      </c>
      <c r="B94" s="17">
        <f t="shared" si="0"/>
        <v>7.875</v>
      </c>
      <c r="C94">
        <f t="shared" si="1"/>
        <v>4565.6966250000005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3091.4988750000011</v>
      </c>
      <c r="H94">
        <f t="shared" si="6"/>
        <v>41396.973749999997</v>
      </c>
      <c r="I94">
        <f t="shared" si="7"/>
        <v>42322.984101562506</v>
      </c>
      <c r="J94">
        <f t="shared" si="8"/>
        <v>5497606.0756972106</v>
      </c>
      <c r="K94">
        <f t="shared" si="9"/>
        <v>62436435.977015302</v>
      </c>
      <c r="L94">
        <f t="shared" si="10"/>
        <v>1488306.4130927299</v>
      </c>
      <c r="M94">
        <f t="shared" si="20"/>
        <v>67934042.052712515</v>
      </c>
      <c r="O94" s="29"/>
      <c r="P94">
        <v>0</v>
      </c>
      <c r="Q94">
        <f t="shared" si="11"/>
        <v>0</v>
      </c>
      <c r="R94">
        <f t="shared" si="12"/>
        <v>0</v>
      </c>
      <c r="S94">
        <f t="shared" si="13"/>
        <v>0</v>
      </c>
      <c r="T94">
        <f t="shared" si="14"/>
        <v>1569.6</v>
      </c>
      <c r="U94">
        <f t="shared" si="15"/>
        <v>5886</v>
      </c>
      <c r="V94">
        <f t="shared" si="16"/>
        <v>12360.599999999999</v>
      </c>
      <c r="W94">
        <f t="shared" si="17"/>
        <v>781673.30677290831</v>
      </c>
      <c r="X94">
        <f t="shared" si="18"/>
        <v>18234815.595363539</v>
      </c>
      <c r="Y94">
        <f t="shared" si="19"/>
        <v>7556.3532139093777</v>
      </c>
      <c r="Z94">
        <f t="shared" si="21"/>
        <v>19016488.902136449</v>
      </c>
    </row>
    <row r="95" spans="1:26">
      <c r="A95" s="1">
        <v>64</v>
      </c>
      <c r="B95" s="17">
        <f t="shared" ref="B95:B158" si="22">length/length_division*A95</f>
        <v>8</v>
      </c>
      <c r="C95">
        <f t="shared" ref="C95:C158" si="23">sim3_mass_per_length*B95*sim3_gravity</f>
        <v>4638.1680000000006</v>
      </c>
      <c r="D95">
        <f t="shared" ref="D95:D158" si="24">IF(B95&lt;sim3_l_tx,0,sim3_ty)</f>
        <v>0</v>
      </c>
      <c r="E95">
        <f t="shared" ref="E95:E158" si="25">IF(B95&lt;sim3_l_tx,0,sim3_tx)</f>
        <v>0</v>
      </c>
      <c r="F95">
        <f t="shared" ref="F95:F158" si="26">IF(B95&lt;sim3_force_position,0,sim3_force)</f>
        <v>0</v>
      </c>
      <c r="G95">
        <f t="shared" ref="G95:G158" si="27">sim3_ay-C95-D95-F95</f>
        <v>3019.0275000000011</v>
      </c>
      <c r="H95">
        <f t="shared" ref="H95:H158" si="28">E95-sim3_ax</f>
        <v>41396.973749999997</v>
      </c>
      <c r="I95">
        <f t="shared" ref="I95:I158" si="29">(sim3_ay*B95) - (D95*(B95-sim3_l_tx))-(0.5*B95*C95)-(F95*(B95-force_position))</f>
        <v>42704.892000000007</v>
      </c>
      <c r="J95">
        <f t="shared" ref="J95:J158" si="30">H95/sim3_cross_section_area*10000</f>
        <v>5497606.0756972106</v>
      </c>
      <c r="K95">
        <f t="shared" ref="K95:K158" si="31">((I95*(0.5*sim3_depth_of_section))/(sim3_second_moment_x))*(100000000/1000)</f>
        <v>62999840.674394116</v>
      </c>
      <c r="L95">
        <f t="shared" ref="L95:L158" si="32">((G95*sim3_q)/(sim3_second_moment_x*sim3_thickness_web))*((100000000*1000)/1000000000)</f>
        <v>1453417.3134878825</v>
      </c>
      <c r="M95">
        <f t="shared" si="20"/>
        <v>68497446.750091329</v>
      </c>
      <c r="O95" s="29"/>
      <c r="P95">
        <v>0</v>
      </c>
      <c r="Q95">
        <f t="shared" ref="Q95:Q158" si="33">IF(B95&lt;sim3_l_tx_0,0,sim3_ty_0)</f>
        <v>0</v>
      </c>
      <c r="R95">
        <f t="shared" ref="R95:R158" si="34">IF(B95&lt;sim3_l_tx_0,0,sim3_tx_0)</f>
        <v>0</v>
      </c>
      <c r="S95">
        <f t="shared" ref="S95:S158" si="35">IF(B95&lt;sim3_force_position_0,0,sim3_force_0)</f>
        <v>0</v>
      </c>
      <c r="T95">
        <f t="shared" ref="T95:T158" si="36">sim3_ay_0-P95-Q95-S95</f>
        <v>1569.6</v>
      </c>
      <c r="U95">
        <f t="shared" ref="U95:U158" si="37">R95-sim3_ax_0</f>
        <v>5886</v>
      </c>
      <c r="V95">
        <f t="shared" ref="V95:V158" si="38">(sim3_ay_0*B95) - (Q95*(B95-sim3_l_tx_0))-(0.5*B95*P95)-(S95*(B95-sim3_force_position_0))</f>
        <v>12556.8</v>
      </c>
      <c r="W95">
        <f t="shared" ref="W95:W158" si="39">U95/sim3_cross_section_area_0*10000</f>
        <v>781673.30677290831</v>
      </c>
      <c r="X95">
        <f t="shared" ref="X95:X158" si="40">((V95*(0.5*sim3_depth_of_section_0))/(sim3_second_moment_x_0))*(100000000/1000)</f>
        <v>18524257.112750258</v>
      </c>
      <c r="Y95">
        <f t="shared" ref="Y95:Y158" si="41">((T95*sim3_q_0)/(sim3_second_moment_x_0*sim3_thickness_web_0))</f>
        <v>7556.3532139093777</v>
      </c>
      <c r="Z95">
        <f t="shared" si="21"/>
        <v>19305930.419523168</v>
      </c>
    </row>
    <row r="96" spans="1:26">
      <c r="A96" s="1">
        <v>65</v>
      </c>
      <c r="B96" s="17">
        <f t="shared" si="22"/>
        <v>8.125</v>
      </c>
      <c r="C96">
        <f t="shared" si="23"/>
        <v>4710.6393750000007</v>
      </c>
      <c r="D96">
        <f t="shared" si="24"/>
        <v>0</v>
      </c>
      <c r="E96">
        <f t="shared" si="25"/>
        <v>0</v>
      </c>
      <c r="F96">
        <f t="shared" si="26"/>
        <v>0</v>
      </c>
      <c r="G96">
        <f t="shared" si="27"/>
        <v>2946.556125000001</v>
      </c>
      <c r="H96">
        <f t="shared" si="28"/>
        <v>41396.973749999997</v>
      </c>
      <c r="I96">
        <f t="shared" si="29"/>
        <v>43077.740976562513</v>
      </c>
      <c r="J96">
        <f t="shared" si="30"/>
        <v>5497606.0756972106</v>
      </c>
      <c r="K96">
        <f t="shared" si="31"/>
        <v>63549881.314212337</v>
      </c>
      <c r="L96">
        <f t="shared" si="32"/>
        <v>1418528.2138830354</v>
      </c>
      <c r="M96">
        <f t="shared" ref="M96:M159" si="42">(ABS(J96)+ABS(K96))/2+SQRT( ((ABS(J96)+ABS(K96))/2)^2 + 0 )</f>
        <v>69047487.389909551</v>
      </c>
      <c r="O96" s="29"/>
      <c r="P96">
        <v>0</v>
      </c>
      <c r="Q96">
        <f t="shared" si="33"/>
        <v>0</v>
      </c>
      <c r="R96">
        <f t="shared" si="34"/>
        <v>0</v>
      </c>
      <c r="S96">
        <f t="shared" si="35"/>
        <v>0</v>
      </c>
      <c r="T96">
        <f t="shared" si="36"/>
        <v>1569.6</v>
      </c>
      <c r="U96">
        <f t="shared" si="37"/>
        <v>5886</v>
      </c>
      <c r="V96">
        <f t="shared" si="38"/>
        <v>12753</v>
      </c>
      <c r="W96">
        <f t="shared" si="39"/>
        <v>781673.30677290831</v>
      </c>
      <c r="X96">
        <f t="shared" si="40"/>
        <v>18813698.630136985</v>
      </c>
      <c r="Y96">
        <f t="shared" si="41"/>
        <v>7556.3532139093777</v>
      </c>
      <c r="Z96">
        <f t="shared" ref="Z96:Z159" si="43">(ABS(W96)+ABS(X96))/2+SQRT( ((ABS(W96)+ABS(X96))/2)^2 + 0 )</f>
        <v>19595371.936909895</v>
      </c>
    </row>
    <row r="97" spans="1:26">
      <c r="A97" s="1">
        <v>66</v>
      </c>
      <c r="B97" s="17">
        <f t="shared" si="22"/>
        <v>8.25</v>
      </c>
      <c r="C97">
        <f t="shared" si="23"/>
        <v>4783.1107499999998</v>
      </c>
      <c r="D97">
        <f t="shared" si="24"/>
        <v>0</v>
      </c>
      <c r="E97">
        <f t="shared" si="25"/>
        <v>0</v>
      </c>
      <c r="F97">
        <f t="shared" si="26"/>
        <v>0</v>
      </c>
      <c r="G97">
        <f t="shared" si="27"/>
        <v>2874.0847500000018</v>
      </c>
      <c r="H97">
        <f t="shared" si="28"/>
        <v>41396.973749999997</v>
      </c>
      <c r="I97">
        <f t="shared" si="29"/>
        <v>43441.531031250015</v>
      </c>
      <c r="J97">
        <f t="shared" si="30"/>
        <v>5497606.0756972106</v>
      </c>
      <c r="K97">
        <f t="shared" si="31"/>
        <v>64086557.896469995</v>
      </c>
      <c r="L97">
        <f t="shared" si="32"/>
        <v>1383639.1142781884</v>
      </c>
      <c r="M97">
        <f t="shared" si="42"/>
        <v>69584163.972167209</v>
      </c>
      <c r="O97" s="29"/>
      <c r="P97">
        <v>0</v>
      </c>
      <c r="Q97">
        <f t="shared" si="33"/>
        <v>0</v>
      </c>
      <c r="R97">
        <f t="shared" si="34"/>
        <v>0</v>
      </c>
      <c r="S97">
        <f t="shared" si="35"/>
        <v>0</v>
      </c>
      <c r="T97">
        <f t="shared" si="36"/>
        <v>1569.6</v>
      </c>
      <c r="U97">
        <f t="shared" si="37"/>
        <v>5886</v>
      </c>
      <c r="V97">
        <f t="shared" si="38"/>
        <v>12949.199999999999</v>
      </c>
      <c r="W97">
        <f t="shared" si="39"/>
        <v>781673.30677290831</v>
      </c>
      <c r="X97">
        <f t="shared" si="40"/>
        <v>19103140.147523709</v>
      </c>
      <c r="Y97">
        <f t="shared" si="41"/>
        <v>7556.3532139093777</v>
      </c>
      <c r="Z97">
        <f t="shared" si="43"/>
        <v>19884813.454296619</v>
      </c>
    </row>
    <row r="98" spans="1:26">
      <c r="A98" s="1">
        <v>67</v>
      </c>
      <c r="B98" s="17">
        <f t="shared" si="22"/>
        <v>8.375</v>
      </c>
      <c r="C98">
        <f t="shared" si="23"/>
        <v>4855.5821250000008</v>
      </c>
      <c r="D98">
        <f t="shared" si="24"/>
        <v>0</v>
      </c>
      <c r="E98">
        <f t="shared" si="25"/>
        <v>0</v>
      </c>
      <c r="F98">
        <f t="shared" si="26"/>
        <v>0</v>
      </c>
      <c r="G98">
        <f t="shared" si="27"/>
        <v>2801.6133750000008</v>
      </c>
      <c r="H98">
        <f t="shared" si="28"/>
        <v>41396.973749999997</v>
      </c>
      <c r="I98">
        <f t="shared" si="29"/>
        <v>43796.262164062508</v>
      </c>
      <c r="J98">
        <f t="shared" si="30"/>
        <v>5497606.0756972106</v>
      </c>
      <c r="K98">
        <f t="shared" si="31"/>
        <v>64609870.421167031</v>
      </c>
      <c r="L98">
        <f t="shared" si="32"/>
        <v>1348750.0146733408</v>
      </c>
      <c r="M98">
        <f t="shared" si="42"/>
        <v>70107476.496864244</v>
      </c>
      <c r="O98" s="29"/>
      <c r="P98">
        <v>0</v>
      </c>
      <c r="Q98">
        <f t="shared" si="33"/>
        <v>0</v>
      </c>
      <c r="R98">
        <f t="shared" si="34"/>
        <v>0</v>
      </c>
      <c r="S98">
        <f t="shared" si="35"/>
        <v>0</v>
      </c>
      <c r="T98">
        <f t="shared" si="36"/>
        <v>1569.6</v>
      </c>
      <c r="U98">
        <f t="shared" si="37"/>
        <v>5886</v>
      </c>
      <c r="V98">
        <f t="shared" si="38"/>
        <v>13145.4</v>
      </c>
      <c r="W98">
        <f t="shared" si="39"/>
        <v>781673.30677290831</v>
      </c>
      <c r="X98">
        <f t="shared" si="40"/>
        <v>19392581.664910432</v>
      </c>
      <c r="Y98">
        <f t="shared" si="41"/>
        <v>7556.3532139093777</v>
      </c>
      <c r="Z98">
        <f t="shared" si="43"/>
        <v>20174254.971683342</v>
      </c>
    </row>
    <row r="99" spans="1:26">
      <c r="A99" s="1">
        <v>68</v>
      </c>
      <c r="B99" s="17">
        <f t="shared" si="22"/>
        <v>8.5</v>
      </c>
      <c r="C99">
        <f t="shared" si="23"/>
        <v>4928.0535000000009</v>
      </c>
      <c r="D99">
        <f t="shared" si="24"/>
        <v>0</v>
      </c>
      <c r="E99">
        <f t="shared" si="25"/>
        <v>0</v>
      </c>
      <c r="F99">
        <f t="shared" si="26"/>
        <v>0</v>
      </c>
      <c r="G99">
        <f t="shared" si="27"/>
        <v>2729.1420000000007</v>
      </c>
      <c r="H99">
        <f t="shared" si="28"/>
        <v>41396.973749999997</v>
      </c>
      <c r="I99">
        <f t="shared" si="29"/>
        <v>44141.934375000012</v>
      </c>
      <c r="J99">
        <f t="shared" si="30"/>
        <v>5497606.0756972106</v>
      </c>
      <c r="K99">
        <f t="shared" si="31"/>
        <v>65119818.888303496</v>
      </c>
      <c r="L99">
        <f t="shared" si="32"/>
        <v>1313860.9150684935</v>
      </c>
      <c r="M99">
        <f t="shared" si="42"/>
        <v>70617424.964000702</v>
      </c>
      <c r="O99" s="29"/>
      <c r="P99">
        <v>0</v>
      </c>
      <c r="Q99">
        <f t="shared" si="33"/>
        <v>0</v>
      </c>
      <c r="R99">
        <f t="shared" si="34"/>
        <v>0</v>
      </c>
      <c r="S99">
        <f t="shared" si="35"/>
        <v>0</v>
      </c>
      <c r="T99">
        <f t="shared" si="36"/>
        <v>1569.6</v>
      </c>
      <c r="U99">
        <f t="shared" si="37"/>
        <v>5886</v>
      </c>
      <c r="V99">
        <f t="shared" si="38"/>
        <v>13341.599999999999</v>
      </c>
      <c r="W99">
        <f t="shared" si="39"/>
        <v>781673.30677290831</v>
      </c>
      <c r="X99">
        <f t="shared" si="40"/>
        <v>19682023.182297152</v>
      </c>
      <c r="Y99">
        <f t="shared" si="41"/>
        <v>7556.3532139093777</v>
      </c>
      <c r="Z99">
        <f t="shared" si="43"/>
        <v>20463696.489070062</v>
      </c>
    </row>
    <row r="100" spans="1:26">
      <c r="A100" s="1">
        <v>69</v>
      </c>
      <c r="B100" s="17">
        <f t="shared" si="22"/>
        <v>8.625</v>
      </c>
      <c r="C100">
        <f t="shared" si="23"/>
        <v>5000.5248750000001</v>
      </c>
      <c r="D100">
        <f t="shared" si="24"/>
        <v>0</v>
      </c>
      <c r="E100">
        <f t="shared" si="25"/>
        <v>0</v>
      </c>
      <c r="F100">
        <f t="shared" si="26"/>
        <v>0</v>
      </c>
      <c r="G100">
        <f t="shared" si="27"/>
        <v>2656.6706250000016</v>
      </c>
      <c r="H100">
        <f t="shared" si="28"/>
        <v>41396.973749999997</v>
      </c>
      <c r="I100">
        <f t="shared" si="29"/>
        <v>44478.547664062513</v>
      </c>
      <c r="J100">
        <f t="shared" si="30"/>
        <v>5497606.0756972106</v>
      </c>
      <c r="K100">
        <f t="shared" si="31"/>
        <v>65616403.297879368</v>
      </c>
      <c r="L100">
        <f t="shared" si="32"/>
        <v>1278971.8154636468</v>
      </c>
      <c r="M100">
        <f t="shared" si="42"/>
        <v>71114009.373576581</v>
      </c>
      <c r="O100" s="29"/>
      <c r="P100">
        <v>0</v>
      </c>
      <c r="Q100">
        <f t="shared" si="33"/>
        <v>0</v>
      </c>
      <c r="R100">
        <f t="shared" si="34"/>
        <v>0</v>
      </c>
      <c r="S100">
        <f t="shared" si="35"/>
        <v>0</v>
      </c>
      <c r="T100">
        <f t="shared" si="36"/>
        <v>1569.6</v>
      </c>
      <c r="U100">
        <f t="shared" si="37"/>
        <v>5886</v>
      </c>
      <c r="V100">
        <f t="shared" si="38"/>
        <v>13537.8</v>
      </c>
      <c r="W100">
        <f t="shared" si="39"/>
        <v>781673.30677290831</v>
      </c>
      <c r="X100">
        <f t="shared" si="40"/>
        <v>19971464.699683875</v>
      </c>
      <c r="Y100">
        <f t="shared" si="41"/>
        <v>7556.3532139093777</v>
      </c>
      <c r="Z100">
        <f t="shared" si="43"/>
        <v>20753138.006456785</v>
      </c>
    </row>
    <row r="101" spans="1:26">
      <c r="A101" s="1">
        <v>70</v>
      </c>
      <c r="B101" s="17">
        <f t="shared" si="22"/>
        <v>8.75</v>
      </c>
      <c r="C101">
        <f t="shared" si="23"/>
        <v>5072.9962500000001</v>
      </c>
      <c r="D101">
        <f t="shared" si="24"/>
        <v>0</v>
      </c>
      <c r="E101">
        <f t="shared" si="25"/>
        <v>0</v>
      </c>
      <c r="F101">
        <f t="shared" si="26"/>
        <v>0</v>
      </c>
      <c r="G101">
        <f t="shared" si="27"/>
        <v>2584.1992500000015</v>
      </c>
      <c r="H101">
        <f t="shared" si="28"/>
        <v>41396.973749999997</v>
      </c>
      <c r="I101">
        <f t="shared" si="29"/>
        <v>44806.102031250004</v>
      </c>
      <c r="J101">
        <f t="shared" si="30"/>
        <v>5497606.0756972106</v>
      </c>
      <c r="K101">
        <f t="shared" si="31"/>
        <v>66099623.649894632</v>
      </c>
      <c r="L101">
        <f t="shared" si="32"/>
        <v>1244082.7158587996</v>
      </c>
      <c r="M101">
        <f t="shared" si="42"/>
        <v>71597229.725591838</v>
      </c>
      <c r="O101" s="29"/>
      <c r="P101">
        <v>0</v>
      </c>
      <c r="Q101">
        <f t="shared" si="33"/>
        <v>0</v>
      </c>
      <c r="R101">
        <f t="shared" si="34"/>
        <v>0</v>
      </c>
      <c r="S101">
        <f t="shared" si="35"/>
        <v>0</v>
      </c>
      <c r="T101">
        <f t="shared" si="36"/>
        <v>1569.6</v>
      </c>
      <c r="U101">
        <f t="shared" si="37"/>
        <v>5886</v>
      </c>
      <c r="V101">
        <f t="shared" si="38"/>
        <v>13734</v>
      </c>
      <c r="W101">
        <f t="shared" si="39"/>
        <v>781673.30677290831</v>
      </c>
      <c r="X101">
        <f t="shared" si="40"/>
        <v>20260906.217070602</v>
      </c>
      <c r="Y101">
        <f t="shared" si="41"/>
        <v>7556.3532139093777</v>
      </c>
      <c r="Z101">
        <f t="shared" si="43"/>
        <v>21042579.523843512</v>
      </c>
    </row>
    <row r="102" spans="1:26">
      <c r="A102" s="1">
        <v>71</v>
      </c>
      <c r="B102" s="17">
        <f t="shared" si="22"/>
        <v>8.875</v>
      </c>
      <c r="C102">
        <f t="shared" si="23"/>
        <v>5145.4676250000011</v>
      </c>
      <c r="D102">
        <f t="shared" si="24"/>
        <v>0</v>
      </c>
      <c r="E102">
        <f t="shared" si="25"/>
        <v>0</v>
      </c>
      <c r="F102">
        <f t="shared" si="26"/>
        <v>0</v>
      </c>
      <c r="G102">
        <f t="shared" si="27"/>
        <v>2511.7278750000005</v>
      </c>
      <c r="H102">
        <f t="shared" si="28"/>
        <v>41396.973749999997</v>
      </c>
      <c r="I102">
        <f t="shared" si="29"/>
        <v>45124.597476562507</v>
      </c>
      <c r="J102">
        <f t="shared" si="30"/>
        <v>5497606.0756972106</v>
      </c>
      <c r="K102">
        <f t="shared" si="31"/>
        <v>66569479.944349326</v>
      </c>
      <c r="L102">
        <f t="shared" si="32"/>
        <v>1209193.6162539518</v>
      </c>
      <c r="M102">
        <f t="shared" si="42"/>
        <v>72067086.020046532</v>
      </c>
      <c r="O102" s="29"/>
      <c r="P102">
        <v>0</v>
      </c>
      <c r="Q102">
        <f t="shared" si="33"/>
        <v>0</v>
      </c>
      <c r="R102">
        <f t="shared" si="34"/>
        <v>0</v>
      </c>
      <c r="S102">
        <f t="shared" si="35"/>
        <v>0</v>
      </c>
      <c r="T102">
        <f t="shared" si="36"/>
        <v>1569.6</v>
      </c>
      <c r="U102">
        <f t="shared" si="37"/>
        <v>5886</v>
      </c>
      <c r="V102">
        <f t="shared" si="38"/>
        <v>13930.199999999999</v>
      </c>
      <c r="W102">
        <f t="shared" si="39"/>
        <v>781673.30677290831</v>
      </c>
      <c r="X102">
        <f t="shared" si="40"/>
        <v>20550347.734457325</v>
      </c>
      <c r="Y102">
        <f t="shared" si="41"/>
        <v>7556.3532139093777</v>
      </c>
      <c r="Z102">
        <f t="shared" si="43"/>
        <v>21332021.041230235</v>
      </c>
    </row>
    <row r="103" spans="1:26">
      <c r="A103" s="1">
        <v>72</v>
      </c>
      <c r="B103" s="17">
        <f t="shared" si="22"/>
        <v>9</v>
      </c>
      <c r="C103">
        <f t="shared" si="23"/>
        <v>5217.9390000000003</v>
      </c>
      <c r="D103">
        <f t="shared" si="24"/>
        <v>0</v>
      </c>
      <c r="E103">
        <f t="shared" si="25"/>
        <v>0</v>
      </c>
      <c r="F103">
        <f t="shared" si="26"/>
        <v>0</v>
      </c>
      <c r="G103">
        <f t="shared" si="27"/>
        <v>2439.2565000000013</v>
      </c>
      <c r="H103">
        <f t="shared" si="28"/>
        <v>41396.973749999997</v>
      </c>
      <c r="I103">
        <f t="shared" si="29"/>
        <v>45434.034000000014</v>
      </c>
      <c r="J103">
        <f t="shared" si="30"/>
        <v>5497606.0756972106</v>
      </c>
      <c r="K103">
        <f t="shared" si="31"/>
        <v>67025972.181243435</v>
      </c>
      <c r="L103">
        <f t="shared" si="32"/>
        <v>1174304.5166491049</v>
      </c>
      <c r="M103">
        <f t="shared" si="42"/>
        <v>72523578.256940648</v>
      </c>
      <c r="O103" s="29"/>
      <c r="P103">
        <v>0</v>
      </c>
      <c r="Q103">
        <f t="shared" si="33"/>
        <v>0</v>
      </c>
      <c r="R103">
        <f t="shared" si="34"/>
        <v>0</v>
      </c>
      <c r="S103">
        <f t="shared" si="35"/>
        <v>0</v>
      </c>
      <c r="T103">
        <f t="shared" si="36"/>
        <v>1569.6</v>
      </c>
      <c r="U103">
        <f t="shared" si="37"/>
        <v>5886</v>
      </c>
      <c r="V103">
        <f t="shared" si="38"/>
        <v>14126.4</v>
      </c>
      <c r="W103">
        <f t="shared" si="39"/>
        <v>781673.30677290831</v>
      </c>
      <c r="X103">
        <f t="shared" si="40"/>
        <v>20839789.251844045</v>
      </c>
      <c r="Y103">
        <f t="shared" si="41"/>
        <v>7556.3532139093777</v>
      </c>
      <c r="Z103">
        <f t="shared" si="43"/>
        <v>21621462.558616955</v>
      </c>
    </row>
    <row r="104" spans="1:26">
      <c r="A104" s="1">
        <v>73</v>
      </c>
      <c r="B104" s="17">
        <f t="shared" si="22"/>
        <v>9.125</v>
      </c>
      <c r="C104">
        <f t="shared" si="23"/>
        <v>5290.4103750000004</v>
      </c>
      <c r="D104">
        <f t="shared" si="24"/>
        <v>0</v>
      </c>
      <c r="E104">
        <f t="shared" si="25"/>
        <v>0</v>
      </c>
      <c r="F104">
        <f t="shared" si="26"/>
        <v>0</v>
      </c>
      <c r="G104">
        <f t="shared" si="27"/>
        <v>2366.7851250000012</v>
      </c>
      <c r="H104">
        <f t="shared" si="28"/>
        <v>41396.973749999997</v>
      </c>
      <c r="I104">
        <f t="shared" si="29"/>
        <v>45734.411601562519</v>
      </c>
      <c r="J104">
        <f t="shared" si="30"/>
        <v>5497606.0756972106</v>
      </c>
      <c r="K104">
        <f t="shared" si="31"/>
        <v>67469100.360576957</v>
      </c>
      <c r="L104">
        <f t="shared" si="32"/>
        <v>1139415.4170442577</v>
      </c>
      <c r="M104">
        <f t="shared" si="42"/>
        <v>72966706.436274171</v>
      </c>
      <c r="O104" s="29"/>
      <c r="P104"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>
        <f t="shared" si="36"/>
        <v>1569.6</v>
      </c>
      <c r="U104">
        <f t="shared" si="37"/>
        <v>5886</v>
      </c>
      <c r="V104">
        <f t="shared" si="38"/>
        <v>14322.599999999999</v>
      </c>
      <c r="W104">
        <f t="shared" si="39"/>
        <v>781673.30677290831</v>
      </c>
      <c r="X104">
        <f t="shared" si="40"/>
        <v>21129230.769230768</v>
      </c>
      <c r="Y104">
        <f t="shared" si="41"/>
        <v>7556.3532139093777</v>
      </c>
      <c r="Z104">
        <f t="shared" si="43"/>
        <v>21910904.076003678</v>
      </c>
    </row>
    <row r="105" spans="1:26">
      <c r="A105" s="1">
        <v>74</v>
      </c>
      <c r="B105" s="17">
        <f t="shared" si="22"/>
        <v>9.25</v>
      </c>
      <c r="C105">
        <f t="shared" si="23"/>
        <v>5362.8817500000014</v>
      </c>
      <c r="D105">
        <f t="shared" si="24"/>
        <v>0</v>
      </c>
      <c r="E105">
        <f t="shared" si="25"/>
        <v>0</v>
      </c>
      <c r="F105">
        <f t="shared" si="26"/>
        <v>0</v>
      </c>
      <c r="G105">
        <f t="shared" si="27"/>
        <v>2294.3137500000003</v>
      </c>
      <c r="H105">
        <f t="shared" si="28"/>
        <v>41396.973749999997</v>
      </c>
      <c r="I105">
        <f t="shared" si="29"/>
        <v>46025.730281250013</v>
      </c>
      <c r="J105">
        <f t="shared" si="30"/>
        <v>5497606.0756972106</v>
      </c>
      <c r="K105">
        <f t="shared" si="31"/>
        <v>67898864.482349858</v>
      </c>
      <c r="L105">
        <f t="shared" si="32"/>
        <v>1104526.3174394099</v>
      </c>
      <c r="M105">
        <f t="shared" si="42"/>
        <v>73396470.558047071</v>
      </c>
      <c r="O105" s="29"/>
      <c r="P105">
        <v>0</v>
      </c>
      <c r="Q105">
        <f t="shared" si="33"/>
        <v>0</v>
      </c>
      <c r="R105">
        <f t="shared" si="34"/>
        <v>0</v>
      </c>
      <c r="S105">
        <f t="shared" si="35"/>
        <v>0</v>
      </c>
      <c r="T105">
        <f t="shared" si="36"/>
        <v>1569.6</v>
      </c>
      <c r="U105">
        <f t="shared" si="37"/>
        <v>5886</v>
      </c>
      <c r="V105">
        <f t="shared" si="38"/>
        <v>14518.8</v>
      </c>
      <c r="W105">
        <f t="shared" si="39"/>
        <v>781673.30677290831</v>
      </c>
      <c r="X105">
        <f t="shared" si="40"/>
        <v>21418672.286617491</v>
      </c>
      <c r="Y105">
        <f t="shared" si="41"/>
        <v>7556.3532139093777</v>
      </c>
      <c r="Z105">
        <f t="shared" si="43"/>
        <v>22200345.593390401</v>
      </c>
    </row>
    <row r="106" spans="1:26">
      <c r="A106" s="1">
        <v>75</v>
      </c>
      <c r="B106" s="17">
        <f t="shared" si="22"/>
        <v>9.375</v>
      </c>
      <c r="C106">
        <f t="shared" si="23"/>
        <v>5435.3531250000005</v>
      </c>
      <c r="D106">
        <f t="shared" si="24"/>
        <v>0</v>
      </c>
      <c r="E106">
        <f t="shared" si="25"/>
        <v>0</v>
      </c>
      <c r="F106">
        <f t="shared" si="26"/>
        <v>0</v>
      </c>
      <c r="G106">
        <f t="shared" si="27"/>
        <v>2221.8423750000011</v>
      </c>
      <c r="H106">
        <f t="shared" si="28"/>
        <v>41396.973749999997</v>
      </c>
      <c r="I106">
        <f t="shared" si="29"/>
        <v>46307.990039062512</v>
      </c>
      <c r="J106">
        <f t="shared" si="30"/>
        <v>5497606.0756972106</v>
      </c>
      <c r="K106">
        <f t="shared" si="31"/>
        <v>68315264.54656218</v>
      </c>
      <c r="L106">
        <f t="shared" si="32"/>
        <v>1069637.2178345632</v>
      </c>
      <c r="M106">
        <f t="shared" si="42"/>
        <v>73812870.622259393</v>
      </c>
      <c r="O106" s="29"/>
      <c r="P106">
        <v>0</v>
      </c>
      <c r="Q106">
        <f t="shared" si="33"/>
        <v>0</v>
      </c>
      <c r="R106">
        <f t="shared" si="34"/>
        <v>0</v>
      </c>
      <c r="S106">
        <f t="shared" si="35"/>
        <v>0</v>
      </c>
      <c r="T106">
        <f t="shared" si="36"/>
        <v>1569.6</v>
      </c>
      <c r="U106">
        <f t="shared" si="37"/>
        <v>5886</v>
      </c>
      <c r="V106">
        <f t="shared" si="38"/>
        <v>14715</v>
      </c>
      <c r="W106">
        <f t="shared" si="39"/>
        <v>781673.30677290831</v>
      </c>
      <c r="X106">
        <f t="shared" si="40"/>
        <v>21708113.804004215</v>
      </c>
      <c r="Y106">
        <f t="shared" si="41"/>
        <v>7556.3532139093777</v>
      </c>
      <c r="Z106">
        <f t="shared" si="43"/>
        <v>22489787.110777125</v>
      </c>
    </row>
    <row r="107" spans="1:26">
      <c r="A107" s="1">
        <v>76</v>
      </c>
      <c r="B107" s="17">
        <f t="shared" si="22"/>
        <v>9.5</v>
      </c>
      <c r="C107">
        <f t="shared" si="23"/>
        <v>5507.8245000000006</v>
      </c>
      <c r="D107">
        <f t="shared" si="24"/>
        <v>0</v>
      </c>
      <c r="E107">
        <f t="shared" si="25"/>
        <v>0</v>
      </c>
      <c r="F107">
        <f t="shared" si="26"/>
        <v>0</v>
      </c>
      <c r="G107">
        <f t="shared" si="27"/>
        <v>2149.371000000001</v>
      </c>
      <c r="H107">
        <f t="shared" si="28"/>
        <v>41396.973749999997</v>
      </c>
      <c r="I107">
        <f t="shared" si="29"/>
        <v>46581.190875000015</v>
      </c>
      <c r="J107">
        <f t="shared" si="30"/>
        <v>5497606.0756972106</v>
      </c>
      <c r="K107">
        <f t="shared" si="31"/>
        <v>68718300.553213924</v>
      </c>
      <c r="L107">
        <f t="shared" si="32"/>
        <v>1034748.1182297159</v>
      </c>
      <c r="M107">
        <f t="shared" si="42"/>
        <v>74215906.628911138</v>
      </c>
      <c r="O107" s="29"/>
      <c r="P107">
        <v>0</v>
      </c>
      <c r="Q107">
        <f t="shared" si="33"/>
        <v>0</v>
      </c>
      <c r="R107">
        <f t="shared" si="34"/>
        <v>0</v>
      </c>
      <c r="S107">
        <f t="shared" si="35"/>
        <v>0</v>
      </c>
      <c r="T107">
        <f t="shared" si="36"/>
        <v>1569.6</v>
      </c>
      <c r="U107">
        <f t="shared" si="37"/>
        <v>5886</v>
      </c>
      <c r="V107">
        <f t="shared" si="38"/>
        <v>14911.199999999999</v>
      </c>
      <c r="W107">
        <f t="shared" si="39"/>
        <v>781673.30677290831</v>
      </c>
      <c r="X107">
        <f t="shared" si="40"/>
        <v>21997555.321390938</v>
      </c>
      <c r="Y107">
        <f t="shared" si="41"/>
        <v>7556.3532139093777</v>
      </c>
      <c r="Z107">
        <f t="shared" si="43"/>
        <v>22779228.628163848</v>
      </c>
    </row>
    <row r="108" spans="1:26">
      <c r="A108" s="1">
        <v>77</v>
      </c>
      <c r="B108" s="17">
        <f t="shared" si="22"/>
        <v>9.625</v>
      </c>
      <c r="C108">
        <f t="shared" si="23"/>
        <v>5580.2958749999998</v>
      </c>
      <c r="D108">
        <f t="shared" si="24"/>
        <v>0</v>
      </c>
      <c r="E108">
        <f t="shared" si="25"/>
        <v>0</v>
      </c>
      <c r="F108">
        <f t="shared" si="26"/>
        <v>0</v>
      </c>
      <c r="G108">
        <f t="shared" si="27"/>
        <v>2076.8996250000018</v>
      </c>
      <c r="H108">
        <f t="shared" si="28"/>
        <v>41396.973749999997</v>
      </c>
      <c r="I108">
        <f t="shared" si="29"/>
        <v>46845.332789062522</v>
      </c>
      <c r="J108">
        <f t="shared" si="30"/>
        <v>5497606.0756972106</v>
      </c>
      <c r="K108">
        <f t="shared" si="31"/>
        <v>69107972.50230509</v>
      </c>
      <c r="L108">
        <f t="shared" si="32"/>
        <v>999859.01862486918</v>
      </c>
      <c r="M108">
        <f t="shared" si="42"/>
        <v>74605578.578002304</v>
      </c>
      <c r="O108" s="29"/>
      <c r="P108">
        <v>0</v>
      </c>
      <c r="Q108">
        <f t="shared" si="33"/>
        <v>0</v>
      </c>
      <c r="R108">
        <f t="shared" si="34"/>
        <v>0</v>
      </c>
      <c r="S108">
        <f t="shared" si="35"/>
        <v>0</v>
      </c>
      <c r="T108">
        <f t="shared" si="36"/>
        <v>1569.6</v>
      </c>
      <c r="U108">
        <f t="shared" si="37"/>
        <v>5886</v>
      </c>
      <c r="V108">
        <f t="shared" si="38"/>
        <v>15107.4</v>
      </c>
      <c r="W108">
        <f t="shared" si="39"/>
        <v>781673.30677290831</v>
      </c>
      <c r="X108">
        <f t="shared" si="40"/>
        <v>22286996.838777661</v>
      </c>
      <c r="Y108">
        <f t="shared" si="41"/>
        <v>7556.3532139093777</v>
      </c>
      <c r="Z108">
        <f t="shared" si="43"/>
        <v>23068670.145550571</v>
      </c>
    </row>
    <row r="109" spans="1:26">
      <c r="A109" s="1">
        <v>78</v>
      </c>
      <c r="B109" s="17">
        <f t="shared" si="22"/>
        <v>9.75</v>
      </c>
      <c r="C109">
        <f t="shared" si="23"/>
        <v>5652.7672500000008</v>
      </c>
      <c r="D109">
        <f t="shared" si="24"/>
        <v>0</v>
      </c>
      <c r="E109">
        <f t="shared" si="25"/>
        <v>0</v>
      </c>
      <c r="F109">
        <f t="shared" si="26"/>
        <v>0</v>
      </c>
      <c r="G109">
        <f t="shared" si="27"/>
        <v>2004.4282500000008</v>
      </c>
      <c r="H109">
        <f t="shared" si="28"/>
        <v>41396.973749999997</v>
      </c>
      <c r="I109">
        <f t="shared" si="29"/>
        <v>47100.415781250005</v>
      </c>
      <c r="J109">
        <f t="shared" si="30"/>
        <v>5497606.0756972106</v>
      </c>
      <c r="K109">
        <f t="shared" si="31"/>
        <v>69484280.393835619</v>
      </c>
      <c r="L109">
        <f t="shared" si="32"/>
        <v>964969.91902002157</v>
      </c>
      <c r="M109">
        <f t="shared" si="42"/>
        <v>74981886.469532833</v>
      </c>
      <c r="O109" s="29"/>
      <c r="P109">
        <v>0</v>
      </c>
      <c r="Q109">
        <f t="shared" si="33"/>
        <v>0</v>
      </c>
      <c r="R109">
        <f t="shared" si="34"/>
        <v>0</v>
      </c>
      <c r="S109">
        <f t="shared" si="35"/>
        <v>0</v>
      </c>
      <c r="T109">
        <f t="shared" si="36"/>
        <v>1569.6</v>
      </c>
      <c r="U109">
        <f t="shared" si="37"/>
        <v>5886</v>
      </c>
      <c r="V109">
        <f t="shared" si="38"/>
        <v>15303.599999999999</v>
      </c>
      <c r="W109">
        <f t="shared" si="39"/>
        <v>781673.30677290831</v>
      </c>
      <c r="X109">
        <f t="shared" si="40"/>
        <v>22576438.356164381</v>
      </c>
      <c r="Y109">
        <f t="shared" si="41"/>
        <v>7556.3532139093777</v>
      </c>
      <c r="Z109">
        <f t="shared" si="43"/>
        <v>23358111.662937291</v>
      </c>
    </row>
    <row r="110" spans="1:26">
      <c r="A110" s="1">
        <v>79</v>
      </c>
      <c r="B110" s="17">
        <f t="shared" si="22"/>
        <v>9.875</v>
      </c>
      <c r="C110">
        <f t="shared" si="23"/>
        <v>5725.2386250000009</v>
      </c>
      <c r="D110">
        <f t="shared" si="24"/>
        <v>0</v>
      </c>
      <c r="E110">
        <f t="shared" si="25"/>
        <v>0</v>
      </c>
      <c r="F110">
        <f t="shared" si="26"/>
        <v>0</v>
      </c>
      <c r="G110">
        <f t="shared" si="27"/>
        <v>1931.9568750000008</v>
      </c>
      <c r="H110">
        <f t="shared" si="28"/>
        <v>41396.973749999997</v>
      </c>
      <c r="I110">
        <f t="shared" si="29"/>
        <v>47346.439851562507</v>
      </c>
      <c r="J110">
        <f t="shared" si="30"/>
        <v>5497606.0756972106</v>
      </c>
      <c r="K110">
        <f t="shared" si="31"/>
        <v>69847224.2278056</v>
      </c>
      <c r="L110">
        <f t="shared" si="32"/>
        <v>930080.81941517431</v>
      </c>
      <c r="M110">
        <f t="shared" si="42"/>
        <v>75344830.303502813</v>
      </c>
      <c r="O110" s="29"/>
      <c r="P110">
        <v>0</v>
      </c>
      <c r="Q110">
        <f t="shared" si="33"/>
        <v>0</v>
      </c>
      <c r="R110">
        <f t="shared" si="34"/>
        <v>0</v>
      </c>
      <c r="S110">
        <f t="shared" si="35"/>
        <v>0</v>
      </c>
      <c r="T110">
        <f t="shared" si="36"/>
        <v>1569.6</v>
      </c>
      <c r="U110">
        <f t="shared" si="37"/>
        <v>5886</v>
      </c>
      <c r="V110">
        <f t="shared" si="38"/>
        <v>15499.8</v>
      </c>
      <c r="W110">
        <f t="shared" si="39"/>
        <v>781673.30677290831</v>
      </c>
      <c r="X110">
        <f t="shared" si="40"/>
        <v>22865879.873551104</v>
      </c>
      <c r="Y110">
        <f t="shared" si="41"/>
        <v>7556.3532139093777</v>
      </c>
      <c r="Z110">
        <f t="shared" si="43"/>
        <v>23647553.180324014</v>
      </c>
    </row>
    <row r="111" spans="1:26">
      <c r="A111" s="1">
        <v>80</v>
      </c>
      <c r="B111" s="17">
        <f t="shared" si="22"/>
        <v>10</v>
      </c>
      <c r="C111">
        <f t="shared" si="23"/>
        <v>5797.71</v>
      </c>
      <c r="D111">
        <f t="shared" si="24"/>
        <v>0</v>
      </c>
      <c r="E111">
        <f t="shared" si="25"/>
        <v>0</v>
      </c>
      <c r="F111">
        <f t="shared" si="26"/>
        <v>0</v>
      </c>
      <c r="G111">
        <f t="shared" si="27"/>
        <v>1859.4855000000016</v>
      </c>
      <c r="H111">
        <f t="shared" si="28"/>
        <v>41396.973749999997</v>
      </c>
      <c r="I111">
        <f t="shared" si="29"/>
        <v>47583.405000000013</v>
      </c>
      <c r="J111">
        <f t="shared" si="30"/>
        <v>5497606.0756972106</v>
      </c>
      <c r="K111">
        <f t="shared" si="31"/>
        <v>70196804.004214987</v>
      </c>
      <c r="L111">
        <f t="shared" si="32"/>
        <v>895191.7198103274</v>
      </c>
      <c r="M111">
        <f t="shared" si="42"/>
        <v>75694410.079912201</v>
      </c>
      <c r="O111" s="29"/>
      <c r="P111"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>
        <f t="shared" si="36"/>
        <v>1569.6</v>
      </c>
      <c r="U111">
        <f t="shared" si="37"/>
        <v>5886</v>
      </c>
      <c r="V111">
        <f t="shared" si="38"/>
        <v>15696</v>
      </c>
      <c r="W111">
        <f t="shared" si="39"/>
        <v>781673.30677290831</v>
      </c>
      <c r="X111">
        <f t="shared" si="40"/>
        <v>23155321.390937828</v>
      </c>
      <c r="Y111">
        <f t="shared" si="41"/>
        <v>7556.3532139093777</v>
      </c>
      <c r="Z111">
        <f t="shared" si="43"/>
        <v>23936994.697710738</v>
      </c>
    </row>
    <row r="112" spans="1:26">
      <c r="A112" s="1">
        <v>81</v>
      </c>
      <c r="B112" s="17">
        <f t="shared" si="22"/>
        <v>10.125</v>
      </c>
      <c r="C112">
        <f t="shared" si="23"/>
        <v>5870.181375000001</v>
      </c>
      <c r="D112">
        <f t="shared" si="24"/>
        <v>0</v>
      </c>
      <c r="E112">
        <f t="shared" si="25"/>
        <v>0</v>
      </c>
      <c r="F112">
        <f t="shared" si="26"/>
        <v>0</v>
      </c>
      <c r="G112">
        <f t="shared" si="27"/>
        <v>1787.0141250000006</v>
      </c>
      <c r="H112">
        <f t="shared" si="28"/>
        <v>41396.973749999997</v>
      </c>
      <c r="I112">
        <f t="shared" si="29"/>
        <v>47811.31122656251</v>
      </c>
      <c r="J112">
        <f t="shared" si="30"/>
        <v>5497606.0756972106</v>
      </c>
      <c r="K112">
        <f t="shared" si="31"/>
        <v>70533019.723063767</v>
      </c>
      <c r="L112">
        <f t="shared" si="32"/>
        <v>860302.62020547967</v>
      </c>
      <c r="M112">
        <f t="shared" si="42"/>
        <v>76030625.79876098</v>
      </c>
      <c r="O112" s="29"/>
      <c r="P112">
        <v>0</v>
      </c>
      <c r="Q112">
        <f t="shared" si="33"/>
        <v>0</v>
      </c>
      <c r="R112">
        <f t="shared" si="34"/>
        <v>0</v>
      </c>
      <c r="S112">
        <f t="shared" si="35"/>
        <v>0</v>
      </c>
      <c r="T112">
        <f t="shared" si="36"/>
        <v>1569.6</v>
      </c>
      <c r="U112">
        <f t="shared" si="37"/>
        <v>5886</v>
      </c>
      <c r="V112">
        <f t="shared" si="38"/>
        <v>15892.199999999999</v>
      </c>
      <c r="W112">
        <f t="shared" si="39"/>
        <v>781673.30677290831</v>
      </c>
      <c r="X112">
        <f t="shared" si="40"/>
        <v>23444762.908324551</v>
      </c>
      <c r="Y112">
        <f t="shared" si="41"/>
        <v>7556.3532139093777</v>
      </c>
      <c r="Z112">
        <f t="shared" si="43"/>
        <v>24226436.215097461</v>
      </c>
    </row>
    <row r="113" spans="1:26">
      <c r="A113" s="1">
        <v>82</v>
      </c>
      <c r="B113" s="17">
        <f t="shared" si="22"/>
        <v>10.25</v>
      </c>
      <c r="C113">
        <f t="shared" si="23"/>
        <v>5942.6527500000002</v>
      </c>
      <c r="D113">
        <f t="shared" si="24"/>
        <v>0</v>
      </c>
      <c r="E113">
        <f t="shared" si="25"/>
        <v>0</v>
      </c>
      <c r="F113">
        <f t="shared" si="26"/>
        <v>0</v>
      </c>
      <c r="G113">
        <f t="shared" si="27"/>
        <v>1714.5427500000014</v>
      </c>
      <c r="H113">
        <f t="shared" si="28"/>
        <v>41396.973749999997</v>
      </c>
      <c r="I113">
        <f t="shared" si="29"/>
        <v>48030.158531250025</v>
      </c>
      <c r="J113">
        <f t="shared" si="30"/>
        <v>5497606.0756972106</v>
      </c>
      <c r="K113">
        <f t="shared" si="31"/>
        <v>70855871.384351984</v>
      </c>
      <c r="L113">
        <f t="shared" si="32"/>
        <v>825413.52060063288</v>
      </c>
      <c r="M113">
        <f t="shared" si="42"/>
        <v>76353477.460049197</v>
      </c>
      <c r="O113" s="29"/>
      <c r="P113">
        <v>0</v>
      </c>
      <c r="Q113">
        <f t="shared" si="33"/>
        <v>0</v>
      </c>
      <c r="R113">
        <f t="shared" si="34"/>
        <v>0</v>
      </c>
      <c r="S113">
        <f t="shared" si="35"/>
        <v>0</v>
      </c>
      <c r="T113">
        <f t="shared" si="36"/>
        <v>1569.6</v>
      </c>
      <c r="U113">
        <f t="shared" si="37"/>
        <v>5886</v>
      </c>
      <c r="V113">
        <f t="shared" si="38"/>
        <v>16088.4</v>
      </c>
      <c r="W113">
        <f t="shared" si="39"/>
        <v>781673.30677290831</v>
      </c>
      <c r="X113">
        <f t="shared" si="40"/>
        <v>23734204.425711274</v>
      </c>
      <c r="Y113">
        <f t="shared" si="41"/>
        <v>7556.3532139093777</v>
      </c>
      <c r="Z113">
        <f t="shared" si="43"/>
        <v>24515877.732484184</v>
      </c>
    </row>
    <row r="114" spans="1:26">
      <c r="A114" s="1">
        <v>83</v>
      </c>
      <c r="B114" s="17">
        <f t="shared" si="22"/>
        <v>10.375</v>
      </c>
      <c r="C114">
        <f t="shared" si="23"/>
        <v>6015.1241250000003</v>
      </c>
      <c r="D114">
        <f t="shared" si="24"/>
        <v>0</v>
      </c>
      <c r="E114">
        <f t="shared" si="25"/>
        <v>0</v>
      </c>
      <c r="F114">
        <f t="shared" si="26"/>
        <v>0</v>
      </c>
      <c r="G114">
        <f t="shared" si="27"/>
        <v>1642.0713750000014</v>
      </c>
      <c r="H114">
        <f t="shared" si="28"/>
        <v>41396.973749999997</v>
      </c>
      <c r="I114">
        <f t="shared" si="29"/>
        <v>48239.946914062515</v>
      </c>
      <c r="J114">
        <f t="shared" si="30"/>
        <v>5497606.0756972106</v>
      </c>
      <c r="K114">
        <f t="shared" si="31"/>
        <v>71165358.988079578</v>
      </c>
      <c r="L114">
        <f t="shared" si="32"/>
        <v>790524.42099578574</v>
      </c>
      <c r="M114">
        <f t="shared" si="42"/>
        <v>76662965.063776791</v>
      </c>
      <c r="O114" s="29"/>
      <c r="P114">
        <v>0</v>
      </c>
      <c r="Q114">
        <f t="shared" si="33"/>
        <v>0</v>
      </c>
      <c r="R114">
        <f t="shared" si="34"/>
        <v>0</v>
      </c>
      <c r="S114">
        <f t="shared" si="35"/>
        <v>0</v>
      </c>
      <c r="T114">
        <f t="shared" si="36"/>
        <v>1569.6</v>
      </c>
      <c r="U114">
        <f t="shared" si="37"/>
        <v>5886</v>
      </c>
      <c r="V114">
        <f t="shared" si="38"/>
        <v>16284.599999999999</v>
      </c>
      <c r="W114">
        <f t="shared" si="39"/>
        <v>781673.30677290831</v>
      </c>
      <c r="X114">
        <f t="shared" si="40"/>
        <v>24023645.943097994</v>
      </c>
      <c r="Y114">
        <f t="shared" si="41"/>
        <v>7556.3532139093777</v>
      </c>
      <c r="Z114">
        <f t="shared" si="43"/>
        <v>24805319.249870904</v>
      </c>
    </row>
    <row r="115" spans="1:26">
      <c r="A115" s="1">
        <v>84</v>
      </c>
      <c r="B115" s="17">
        <f t="shared" si="22"/>
        <v>10.5</v>
      </c>
      <c r="C115">
        <f t="shared" si="23"/>
        <v>6087.5955000000013</v>
      </c>
      <c r="D115">
        <f t="shared" si="24"/>
        <v>0</v>
      </c>
      <c r="E115">
        <f t="shared" si="25"/>
        <v>0</v>
      </c>
      <c r="F115">
        <f t="shared" si="26"/>
        <v>0</v>
      </c>
      <c r="G115">
        <f t="shared" si="27"/>
        <v>1569.6000000000004</v>
      </c>
      <c r="H115">
        <f t="shared" si="28"/>
        <v>41396.973749999997</v>
      </c>
      <c r="I115">
        <f t="shared" si="29"/>
        <v>48440.67637500001</v>
      </c>
      <c r="J115">
        <f t="shared" si="30"/>
        <v>5497606.0756972106</v>
      </c>
      <c r="K115">
        <f t="shared" si="31"/>
        <v>71461482.534246594</v>
      </c>
      <c r="L115">
        <f t="shared" si="32"/>
        <v>755635.32139093801</v>
      </c>
      <c r="M115">
        <f t="shared" si="42"/>
        <v>76959088.609943807</v>
      </c>
      <c r="O115" s="29"/>
      <c r="P115">
        <v>0</v>
      </c>
      <c r="Q115">
        <f t="shared" si="33"/>
        <v>0</v>
      </c>
      <c r="R115">
        <f t="shared" si="34"/>
        <v>0</v>
      </c>
      <c r="S115">
        <f t="shared" si="35"/>
        <v>0</v>
      </c>
      <c r="T115">
        <f t="shared" si="36"/>
        <v>1569.6</v>
      </c>
      <c r="U115">
        <f t="shared" si="37"/>
        <v>5886</v>
      </c>
      <c r="V115">
        <f t="shared" si="38"/>
        <v>16480.8</v>
      </c>
      <c r="W115">
        <f t="shared" si="39"/>
        <v>781673.30677290831</v>
      </c>
      <c r="X115">
        <f t="shared" si="40"/>
        <v>24313087.460484717</v>
      </c>
      <c r="Y115">
        <f t="shared" si="41"/>
        <v>7556.3532139093777</v>
      </c>
      <c r="Z115">
        <f t="shared" si="43"/>
        <v>25094760.767257627</v>
      </c>
    </row>
    <row r="116" spans="1:26">
      <c r="A116" s="1">
        <v>85</v>
      </c>
      <c r="B116" s="17">
        <f t="shared" si="22"/>
        <v>10.625</v>
      </c>
      <c r="C116">
        <f t="shared" si="23"/>
        <v>6160.0668750000004</v>
      </c>
      <c r="D116">
        <f t="shared" si="24"/>
        <v>0</v>
      </c>
      <c r="E116">
        <f t="shared" si="25"/>
        <v>0</v>
      </c>
      <c r="F116">
        <f t="shared" si="26"/>
        <v>0</v>
      </c>
      <c r="G116">
        <f t="shared" si="27"/>
        <v>1497.1286250000012</v>
      </c>
      <c r="H116">
        <f t="shared" si="28"/>
        <v>41396.973749999997</v>
      </c>
      <c r="I116">
        <f t="shared" si="29"/>
        <v>48632.346914062524</v>
      </c>
      <c r="J116">
        <f t="shared" si="30"/>
        <v>5497606.0756972106</v>
      </c>
      <c r="K116">
        <f t="shared" si="31"/>
        <v>71744242.022853032</v>
      </c>
      <c r="L116">
        <f t="shared" si="32"/>
        <v>720746.2217860911</v>
      </c>
      <c r="M116">
        <f t="shared" si="42"/>
        <v>77241848.098550245</v>
      </c>
      <c r="O116" s="29"/>
      <c r="P116">
        <v>0</v>
      </c>
      <c r="Q116">
        <f t="shared" si="33"/>
        <v>0</v>
      </c>
      <c r="R116">
        <f t="shared" si="34"/>
        <v>0</v>
      </c>
      <c r="S116">
        <f t="shared" si="35"/>
        <v>0</v>
      </c>
      <c r="T116">
        <f t="shared" si="36"/>
        <v>1569.6</v>
      </c>
      <c r="U116">
        <f t="shared" si="37"/>
        <v>5886</v>
      </c>
      <c r="V116">
        <f t="shared" si="38"/>
        <v>16677</v>
      </c>
      <c r="W116">
        <f t="shared" si="39"/>
        <v>781673.30677290831</v>
      </c>
      <c r="X116">
        <f t="shared" si="40"/>
        <v>24602528.977871444</v>
      </c>
      <c r="Y116">
        <f t="shared" si="41"/>
        <v>7556.3532139093777</v>
      </c>
      <c r="Z116">
        <f t="shared" si="43"/>
        <v>25384202.284644354</v>
      </c>
    </row>
    <row r="117" spans="1:26">
      <c r="A117" s="1">
        <v>86</v>
      </c>
      <c r="B117" s="17">
        <f t="shared" si="22"/>
        <v>10.75</v>
      </c>
      <c r="C117">
        <f t="shared" si="23"/>
        <v>6232.5382500000005</v>
      </c>
      <c r="D117">
        <f t="shared" si="24"/>
        <v>0</v>
      </c>
      <c r="E117">
        <f t="shared" si="25"/>
        <v>0</v>
      </c>
      <c r="F117">
        <f t="shared" si="26"/>
        <v>0</v>
      </c>
      <c r="G117">
        <f t="shared" si="27"/>
        <v>1424.6572500000011</v>
      </c>
      <c r="H117">
        <f t="shared" si="28"/>
        <v>41396.973749999997</v>
      </c>
      <c r="I117">
        <f t="shared" si="29"/>
        <v>48814.958531250006</v>
      </c>
      <c r="J117">
        <f t="shared" si="30"/>
        <v>5497606.0756972106</v>
      </c>
      <c r="K117">
        <f t="shared" si="31"/>
        <v>72013637.453898862</v>
      </c>
      <c r="L117">
        <f t="shared" si="32"/>
        <v>685857.12218124396</v>
      </c>
      <c r="M117">
        <f t="shared" si="42"/>
        <v>77511243.529596075</v>
      </c>
      <c r="O117" s="29"/>
      <c r="P117">
        <v>0</v>
      </c>
      <c r="Q117">
        <f t="shared" si="33"/>
        <v>0</v>
      </c>
      <c r="R117">
        <f t="shared" si="34"/>
        <v>0</v>
      </c>
      <c r="S117">
        <f t="shared" si="35"/>
        <v>0</v>
      </c>
      <c r="T117">
        <f t="shared" si="36"/>
        <v>1569.6</v>
      </c>
      <c r="U117">
        <f t="shared" si="37"/>
        <v>5886</v>
      </c>
      <c r="V117">
        <f t="shared" si="38"/>
        <v>16873.2</v>
      </c>
      <c r="W117">
        <f t="shared" si="39"/>
        <v>781673.30677290831</v>
      </c>
      <c r="X117">
        <f t="shared" si="40"/>
        <v>24891970.495258171</v>
      </c>
      <c r="Y117">
        <f t="shared" si="41"/>
        <v>7556.3532139093777</v>
      </c>
      <c r="Z117">
        <f t="shared" si="43"/>
        <v>25673643.802031081</v>
      </c>
    </row>
    <row r="118" spans="1:26">
      <c r="A118" s="1">
        <v>87</v>
      </c>
      <c r="B118" s="17">
        <f t="shared" si="22"/>
        <v>10.875</v>
      </c>
      <c r="C118">
        <f t="shared" si="23"/>
        <v>6305.0096249999997</v>
      </c>
      <c r="D118">
        <f t="shared" si="24"/>
        <v>0</v>
      </c>
      <c r="E118">
        <f t="shared" si="25"/>
        <v>0</v>
      </c>
      <c r="F118">
        <f t="shared" si="26"/>
        <v>0</v>
      </c>
      <c r="G118">
        <f t="shared" si="27"/>
        <v>1352.1858750000019</v>
      </c>
      <c r="H118">
        <f t="shared" si="28"/>
        <v>41396.973749999997</v>
      </c>
      <c r="I118">
        <f t="shared" si="29"/>
        <v>48988.511226562514</v>
      </c>
      <c r="J118">
        <f t="shared" si="30"/>
        <v>5497606.0756972106</v>
      </c>
      <c r="K118">
        <f t="shared" si="31"/>
        <v>72269668.827384114</v>
      </c>
      <c r="L118">
        <f t="shared" si="32"/>
        <v>650968.02257639717</v>
      </c>
      <c r="M118">
        <f t="shared" si="42"/>
        <v>77767274.903081328</v>
      </c>
      <c r="O118" s="29"/>
      <c r="P118"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>
        <f t="shared" si="36"/>
        <v>1569.6</v>
      </c>
      <c r="U118">
        <f t="shared" si="37"/>
        <v>5886</v>
      </c>
      <c r="V118">
        <f t="shared" si="38"/>
        <v>17069.399999999998</v>
      </c>
      <c r="W118">
        <f t="shared" si="39"/>
        <v>781673.30677290831</v>
      </c>
      <c r="X118">
        <f t="shared" si="40"/>
        <v>25181412.012644887</v>
      </c>
      <c r="Y118">
        <f t="shared" si="41"/>
        <v>7556.3532139093777</v>
      </c>
      <c r="Z118">
        <f t="shared" si="43"/>
        <v>25963085.319417797</v>
      </c>
    </row>
    <row r="119" spans="1:26">
      <c r="A119" s="1">
        <v>88</v>
      </c>
      <c r="B119" s="17">
        <f t="shared" si="22"/>
        <v>11</v>
      </c>
      <c r="C119">
        <f t="shared" si="23"/>
        <v>6377.4810000000007</v>
      </c>
      <c r="D119">
        <f t="shared" si="24"/>
        <v>0</v>
      </c>
      <c r="E119">
        <f t="shared" si="25"/>
        <v>0</v>
      </c>
      <c r="F119">
        <f t="shared" si="26"/>
        <v>0</v>
      </c>
      <c r="G119">
        <f t="shared" si="27"/>
        <v>1279.714500000001</v>
      </c>
      <c r="H119">
        <f t="shared" si="28"/>
        <v>41396.973749999997</v>
      </c>
      <c r="I119">
        <f t="shared" si="29"/>
        <v>49153.005000000012</v>
      </c>
      <c r="J119">
        <f t="shared" si="30"/>
        <v>5497606.0756972106</v>
      </c>
      <c r="K119">
        <f t="shared" si="31"/>
        <v>72512336.143308774</v>
      </c>
      <c r="L119">
        <f t="shared" si="32"/>
        <v>616078.92297154944</v>
      </c>
      <c r="M119">
        <f t="shared" si="42"/>
        <v>78009942.219005987</v>
      </c>
      <c r="O119" s="29"/>
      <c r="P119">
        <v>0</v>
      </c>
      <c r="Q119">
        <f t="shared" si="33"/>
        <v>0</v>
      </c>
      <c r="R119">
        <f t="shared" si="34"/>
        <v>0</v>
      </c>
      <c r="S119">
        <f t="shared" si="35"/>
        <v>0</v>
      </c>
      <c r="T119">
        <f t="shared" si="36"/>
        <v>1569.6</v>
      </c>
      <c r="U119">
        <f t="shared" si="37"/>
        <v>5886</v>
      </c>
      <c r="V119">
        <f t="shared" si="38"/>
        <v>17265.599999999999</v>
      </c>
      <c r="W119">
        <f t="shared" si="39"/>
        <v>781673.30677290831</v>
      </c>
      <c r="X119">
        <f t="shared" si="40"/>
        <v>25470853.530031607</v>
      </c>
      <c r="Y119">
        <f t="shared" si="41"/>
        <v>7556.3532139093777</v>
      </c>
      <c r="Z119">
        <f t="shared" si="43"/>
        <v>26252526.836804517</v>
      </c>
    </row>
    <row r="120" spans="1:26">
      <c r="A120" s="1">
        <v>89</v>
      </c>
      <c r="B120" s="17">
        <f t="shared" si="22"/>
        <v>11.125</v>
      </c>
      <c r="C120">
        <f t="shared" si="23"/>
        <v>6449.9523750000008</v>
      </c>
      <c r="D120">
        <f t="shared" si="24"/>
        <v>0</v>
      </c>
      <c r="E120">
        <f t="shared" si="25"/>
        <v>0</v>
      </c>
      <c r="F120">
        <f t="shared" si="26"/>
        <v>0</v>
      </c>
      <c r="G120">
        <f t="shared" si="27"/>
        <v>1207.2431250000009</v>
      </c>
      <c r="H120">
        <f t="shared" si="28"/>
        <v>41396.973749999997</v>
      </c>
      <c r="I120">
        <f t="shared" si="29"/>
        <v>49308.439851562514</v>
      </c>
      <c r="J120">
        <f t="shared" si="30"/>
        <v>5497606.0756972106</v>
      </c>
      <c r="K120">
        <f t="shared" si="31"/>
        <v>72741639.401672825</v>
      </c>
      <c r="L120">
        <f t="shared" si="32"/>
        <v>581189.82336670219</v>
      </c>
      <c r="M120">
        <f t="shared" si="42"/>
        <v>78239245.477370039</v>
      </c>
      <c r="O120" s="29"/>
      <c r="P120">
        <v>0</v>
      </c>
      <c r="Q120">
        <f t="shared" si="33"/>
        <v>0</v>
      </c>
      <c r="R120">
        <f t="shared" si="34"/>
        <v>0</v>
      </c>
      <c r="S120">
        <f t="shared" si="35"/>
        <v>0</v>
      </c>
      <c r="T120">
        <f t="shared" si="36"/>
        <v>1569.6</v>
      </c>
      <c r="U120">
        <f t="shared" si="37"/>
        <v>5886</v>
      </c>
      <c r="V120">
        <f t="shared" si="38"/>
        <v>17461.8</v>
      </c>
      <c r="W120">
        <f t="shared" si="39"/>
        <v>781673.30677290831</v>
      </c>
      <c r="X120">
        <f t="shared" si="40"/>
        <v>25760295.047418334</v>
      </c>
      <c r="Y120">
        <f t="shared" si="41"/>
        <v>7556.3532139093777</v>
      </c>
      <c r="Z120">
        <f t="shared" si="43"/>
        <v>26541968.354191244</v>
      </c>
    </row>
    <row r="121" spans="1:26">
      <c r="A121" s="1">
        <v>90</v>
      </c>
      <c r="B121" s="17">
        <f t="shared" si="22"/>
        <v>11.25</v>
      </c>
      <c r="C121">
        <f t="shared" si="23"/>
        <v>6522.4237499999999</v>
      </c>
      <c r="D121">
        <f t="shared" si="24"/>
        <v>0</v>
      </c>
      <c r="E121">
        <f t="shared" si="25"/>
        <v>0</v>
      </c>
      <c r="F121">
        <f t="shared" si="26"/>
        <v>0</v>
      </c>
      <c r="G121">
        <f t="shared" si="27"/>
        <v>1134.7717500000017</v>
      </c>
      <c r="H121">
        <f t="shared" si="28"/>
        <v>41396.973749999997</v>
      </c>
      <c r="I121">
        <f t="shared" si="29"/>
        <v>49454.815781250029</v>
      </c>
      <c r="J121">
        <f t="shared" si="30"/>
        <v>5497606.0756972106</v>
      </c>
      <c r="K121">
        <f t="shared" si="31"/>
        <v>72957578.602476329</v>
      </c>
      <c r="L121">
        <f t="shared" si="32"/>
        <v>546300.72376185539</v>
      </c>
      <c r="M121">
        <f t="shared" si="42"/>
        <v>78455184.678173542</v>
      </c>
      <c r="O121" s="29"/>
      <c r="P121">
        <v>0</v>
      </c>
      <c r="Q121">
        <f t="shared" si="33"/>
        <v>0</v>
      </c>
      <c r="R121">
        <f t="shared" si="34"/>
        <v>0</v>
      </c>
      <c r="S121">
        <f t="shared" si="35"/>
        <v>0</v>
      </c>
      <c r="T121">
        <f t="shared" si="36"/>
        <v>1569.6</v>
      </c>
      <c r="U121">
        <f t="shared" si="37"/>
        <v>5886</v>
      </c>
      <c r="V121">
        <f t="shared" si="38"/>
        <v>17658</v>
      </c>
      <c r="W121">
        <f t="shared" si="39"/>
        <v>781673.30677290831</v>
      </c>
      <c r="X121">
        <f t="shared" si="40"/>
        <v>26049736.564805057</v>
      </c>
      <c r="Y121">
        <f t="shared" si="41"/>
        <v>7556.3532139093777</v>
      </c>
      <c r="Z121">
        <f t="shared" si="43"/>
        <v>26831409.871577967</v>
      </c>
    </row>
    <row r="122" spans="1:26">
      <c r="A122" s="1">
        <v>91</v>
      </c>
      <c r="B122" s="17">
        <f t="shared" si="22"/>
        <v>11.375</v>
      </c>
      <c r="C122">
        <f t="shared" si="23"/>
        <v>6594.8951250000009</v>
      </c>
      <c r="D122">
        <f t="shared" si="24"/>
        <v>0</v>
      </c>
      <c r="E122">
        <f t="shared" si="25"/>
        <v>0</v>
      </c>
      <c r="F122">
        <f t="shared" si="26"/>
        <v>0</v>
      </c>
      <c r="G122">
        <f t="shared" si="27"/>
        <v>1062.3003750000007</v>
      </c>
      <c r="H122">
        <f t="shared" si="28"/>
        <v>41396.973749999997</v>
      </c>
      <c r="I122">
        <f t="shared" si="29"/>
        <v>49592.132789062511</v>
      </c>
      <c r="J122">
        <f t="shared" si="30"/>
        <v>5497606.0756972106</v>
      </c>
      <c r="K122">
        <f t="shared" si="31"/>
        <v>73160153.745719194</v>
      </c>
      <c r="L122">
        <f t="shared" si="32"/>
        <v>511411.62415700773</v>
      </c>
      <c r="M122">
        <f t="shared" si="42"/>
        <v>78657759.821416408</v>
      </c>
      <c r="O122" s="29"/>
      <c r="P122">
        <v>0</v>
      </c>
      <c r="Q122">
        <f t="shared" si="33"/>
        <v>0</v>
      </c>
      <c r="R122">
        <f t="shared" si="34"/>
        <v>0</v>
      </c>
      <c r="S122">
        <f t="shared" si="35"/>
        <v>0</v>
      </c>
      <c r="T122">
        <f t="shared" si="36"/>
        <v>1569.6</v>
      </c>
      <c r="U122">
        <f t="shared" si="37"/>
        <v>5886</v>
      </c>
      <c r="V122">
        <f t="shared" si="38"/>
        <v>17854.2</v>
      </c>
      <c r="W122">
        <f t="shared" si="39"/>
        <v>781673.30677290831</v>
      </c>
      <c r="X122">
        <f t="shared" si="40"/>
        <v>26339178.082191784</v>
      </c>
      <c r="Y122">
        <f t="shared" si="41"/>
        <v>7556.3532139093777</v>
      </c>
      <c r="Z122">
        <f t="shared" si="43"/>
        <v>27120851.388964694</v>
      </c>
    </row>
    <row r="123" spans="1:26">
      <c r="A123" s="1">
        <v>92</v>
      </c>
      <c r="B123" s="17">
        <f t="shared" si="22"/>
        <v>11.5</v>
      </c>
      <c r="C123">
        <f t="shared" si="23"/>
        <v>6667.3665000000001</v>
      </c>
      <c r="D123">
        <f t="shared" si="24"/>
        <v>0</v>
      </c>
      <c r="E123">
        <f t="shared" si="25"/>
        <v>0</v>
      </c>
      <c r="F123">
        <f t="shared" si="26"/>
        <v>0</v>
      </c>
      <c r="G123">
        <f t="shared" si="27"/>
        <v>989.82900000000154</v>
      </c>
      <c r="H123">
        <f t="shared" si="28"/>
        <v>41396.973749999997</v>
      </c>
      <c r="I123">
        <f t="shared" si="29"/>
        <v>49720.390875000019</v>
      </c>
      <c r="J123">
        <f t="shared" si="30"/>
        <v>5497606.0756972106</v>
      </c>
      <c r="K123">
        <f t="shared" si="31"/>
        <v>73349364.831401497</v>
      </c>
      <c r="L123">
        <f t="shared" si="32"/>
        <v>476522.52455216093</v>
      </c>
      <c r="M123">
        <f t="shared" si="42"/>
        <v>78846970.907098711</v>
      </c>
      <c r="O123" s="29"/>
      <c r="P123">
        <v>0</v>
      </c>
      <c r="Q123">
        <f t="shared" si="33"/>
        <v>0</v>
      </c>
      <c r="R123">
        <f t="shared" si="34"/>
        <v>0</v>
      </c>
      <c r="S123">
        <f t="shared" si="35"/>
        <v>0</v>
      </c>
      <c r="T123">
        <f t="shared" si="36"/>
        <v>1569.6</v>
      </c>
      <c r="U123">
        <f t="shared" si="37"/>
        <v>5886</v>
      </c>
      <c r="V123">
        <f t="shared" si="38"/>
        <v>18050.399999999998</v>
      </c>
      <c r="W123">
        <f t="shared" si="39"/>
        <v>781673.30677290831</v>
      </c>
      <c r="X123">
        <f t="shared" si="40"/>
        <v>26628619.599578504</v>
      </c>
      <c r="Y123">
        <f t="shared" si="41"/>
        <v>7556.3532139093777</v>
      </c>
      <c r="Z123">
        <f t="shared" si="43"/>
        <v>27410292.906351414</v>
      </c>
    </row>
    <row r="124" spans="1:26">
      <c r="A124" s="1">
        <v>93</v>
      </c>
      <c r="B124" s="17">
        <f t="shared" si="22"/>
        <v>11.625</v>
      </c>
      <c r="C124">
        <f t="shared" si="23"/>
        <v>6739.8378750000002</v>
      </c>
      <c r="D124">
        <f t="shared" si="24"/>
        <v>0</v>
      </c>
      <c r="E124">
        <f t="shared" si="25"/>
        <v>0</v>
      </c>
      <c r="F124">
        <f t="shared" si="26"/>
        <v>0</v>
      </c>
      <c r="G124">
        <f t="shared" si="27"/>
        <v>917.35762500000146</v>
      </c>
      <c r="H124">
        <f t="shared" si="28"/>
        <v>41396.973749999997</v>
      </c>
      <c r="I124">
        <f t="shared" si="29"/>
        <v>49839.590039062525</v>
      </c>
      <c r="J124">
        <f t="shared" si="30"/>
        <v>5497606.0756972106</v>
      </c>
      <c r="K124">
        <f t="shared" si="31"/>
        <v>73525211.859523222</v>
      </c>
      <c r="L124">
        <f t="shared" si="32"/>
        <v>441633.42494731367</v>
      </c>
      <c r="M124">
        <f t="shared" si="42"/>
        <v>79022817.935220435</v>
      </c>
      <c r="O124" s="29"/>
      <c r="P124">
        <v>0</v>
      </c>
      <c r="Q124">
        <f t="shared" si="33"/>
        <v>0</v>
      </c>
      <c r="R124">
        <f t="shared" si="34"/>
        <v>0</v>
      </c>
      <c r="S124">
        <f t="shared" si="35"/>
        <v>0</v>
      </c>
      <c r="T124">
        <f t="shared" si="36"/>
        <v>1569.6</v>
      </c>
      <c r="U124">
        <f t="shared" si="37"/>
        <v>5886</v>
      </c>
      <c r="V124">
        <f t="shared" si="38"/>
        <v>18246.599999999999</v>
      </c>
      <c r="W124">
        <f t="shared" si="39"/>
        <v>781673.30677290831</v>
      </c>
      <c r="X124">
        <f t="shared" si="40"/>
        <v>26918061.116965219</v>
      </c>
      <c r="Y124">
        <f t="shared" si="41"/>
        <v>7556.3532139093777</v>
      </c>
      <c r="Z124">
        <f t="shared" si="43"/>
        <v>27699734.423738129</v>
      </c>
    </row>
    <row r="125" spans="1:26">
      <c r="A125" s="1">
        <v>94</v>
      </c>
      <c r="B125" s="17">
        <f t="shared" si="22"/>
        <v>11.75</v>
      </c>
      <c r="C125">
        <f t="shared" si="23"/>
        <v>6812.3092500000012</v>
      </c>
      <c r="D125">
        <f t="shared" si="24"/>
        <v>0</v>
      </c>
      <c r="E125">
        <f t="shared" si="25"/>
        <v>0</v>
      </c>
      <c r="F125">
        <f t="shared" si="26"/>
        <v>0</v>
      </c>
      <c r="G125">
        <f t="shared" si="27"/>
        <v>844.88625000000047</v>
      </c>
      <c r="H125">
        <f t="shared" si="28"/>
        <v>41396.973749999997</v>
      </c>
      <c r="I125">
        <f t="shared" si="29"/>
        <v>49949.730281250006</v>
      </c>
      <c r="J125">
        <f t="shared" si="30"/>
        <v>5497606.0756972106</v>
      </c>
      <c r="K125">
        <f t="shared" si="31"/>
        <v>73687694.830084309</v>
      </c>
      <c r="L125">
        <f t="shared" si="32"/>
        <v>406744.32534246601</v>
      </c>
      <c r="M125">
        <f t="shared" si="42"/>
        <v>79185300.905781522</v>
      </c>
      <c r="O125" s="29"/>
      <c r="P125">
        <v>0</v>
      </c>
      <c r="Q125">
        <f t="shared" si="33"/>
        <v>0</v>
      </c>
      <c r="R125">
        <f t="shared" si="34"/>
        <v>0</v>
      </c>
      <c r="S125">
        <f t="shared" si="35"/>
        <v>0</v>
      </c>
      <c r="T125">
        <f t="shared" si="36"/>
        <v>1569.6</v>
      </c>
      <c r="U125">
        <f t="shared" si="37"/>
        <v>5886</v>
      </c>
      <c r="V125">
        <f t="shared" si="38"/>
        <v>18442.8</v>
      </c>
      <c r="W125">
        <f t="shared" si="39"/>
        <v>781673.30677290831</v>
      </c>
      <c r="X125">
        <f t="shared" si="40"/>
        <v>27207502.634351946</v>
      </c>
      <c r="Y125">
        <f t="shared" si="41"/>
        <v>7556.3532139093777</v>
      </c>
      <c r="Z125">
        <f t="shared" si="43"/>
        <v>27989175.941124856</v>
      </c>
    </row>
    <row r="126" spans="1:26">
      <c r="A126" s="1">
        <v>95</v>
      </c>
      <c r="B126" s="17">
        <f t="shared" si="22"/>
        <v>11.875</v>
      </c>
      <c r="C126">
        <f t="shared" si="23"/>
        <v>6884.7806250000003</v>
      </c>
      <c r="D126">
        <f t="shared" si="24"/>
        <v>0</v>
      </c>
      <c r="E126">
        <f t="shared" si="25"/>
        <v>0</v>
      </c>
      <c r="F126">
        <f t="shared" si="26"/>
        <v>0</v>
      </c>
      <c r="G126">
        <f t="shared" si="27"/>
        <v>772.4148750000013</v>
      </c>
      <c r="H126">
        <f t="shared" si="28"/>
        <v>41396.973749999997</v>
      </c>
      <c r="I126">
        <f t="shared" si="29"/>
        <v>50050.811601562513</v>
      </c>
      <c r="J126">
        <f t="shared" si="30"/>
        <v>5497606.0756972106</v>
      </c>
      <c r="K126">
        <f t="shared" si="31"/>
        <v>73836813.743084848</v>
      </c>
      <c r="L126">
        <f t="shared" si="32"/>
        <v>371855.22573761916</v>
      </c>
      <c r="M126">
        <f t="shared" si="42"/>
        <v>79334419.818782061</v>
      </c>
      <c r="O126" s="29"/>
      <c r="P126">
        <v>0</v>
      </c>
      <c r="Q126">
        <f t="shared" si="33"/>
        <v>0</v>
      </c>
      <c r="R126">
        <f t="shared" si="34"/>
        <v>0</v>
      </c>
      <c r="S126">
        <f t="shared" si="35"/>
        <v>0</v>
      </c>
      <c r="T126">
        <f t="shared" si="36"/>
        <v>1569.6</v>
      </c>
      <c r="U126">
        <f t="shared" si="37"/>
        <v>5886</v>
      </c>
      <c r="V126">
        <f t="shared" si="38"/>
        <v>18639</v>
      </c>
      <c r="W126">
        <f t="shared" si="39"/>
        <v>781673.30677290831</v>
      </c>
      <c r="X126">
        <f t="shared" si="40"/>
        <v>27496944.15173867</v>
      </c>
      <c r="Y126">
        <f t="shared" si="41"/>
        <v>7556.3532139093777</v>
      </c>
      <c r="Z126">
        <f t="shared" si="43"/>
        <v>28278617.45851158</v>
      </c>
    </row>
    <row r="127" spans="1:26">
      <c r="A127" s="1">
        <v>96</v>
      </c>
      <c r="B127" s="17">
        <f t="shared" si="22"/>
        <v>12</v>
      </c>
      <c r="C127">
        <f t="shared" si="23"/>
        <v>6957.2520000000004</v>
      </c>
      <c r="D127">
        <f t="shared" si="24"/>
        <v>0</v>
      </c>
      <c r="E127">
        <f t="shared" si="25"/>
        <v>0</v>
      </c>
      <c r="F127">
        <f t="shared" si="26"/>
        <v>0</v>
      </c>
      <c r="G127">
        <f t="shared" si="27"/>
        <v>699.94350000000122</v>
      </c>
      <c r="H127">
        <f t="shared" si="28"/>
        <v>41396.973749999997</v>
      </c>
      <c r="I127">
        <f t="shared" si="29"/>
        <v>50142.834000000017</v>
      </c>
      <c r="J127">
        <f t="shared" si="30"/>
        <v>5497606.0756972106</v>
      </c>
      <c r="K127">
        <f t="shared" si="31"/>
        <v>73972568.598524794</v>
      </c>
      <c r="L127">
        <f t="shared" si="32"/>
        <v>336966.12613277195</v>
      </c>
      <c r="M127">
        <f t="shared" si="42"/>
        <v>79470174.674222007</v>
      </c>
      <c r="O127" s="29"/>
      <c r="P127">
        <v>0</v>
      </c>
      <c r="Q127">
        <f t="shared" si="33"/>
        <v>0</v>
      </c>
      <c r="R127">
        <f t="shared" si="34"/>
        <v>0</v>
      </c>
      <c r="S127">
        <f t="shared" si="35"/>
        <v>0</v>
      </c>
      <c r="T127">
        <f t="shared" si="36"/>
        <v>1569.6</v>
      </c>
      <c r="U127">
        <f t="shared" si="37"/>
        <v>5886</v>
      </c>
      <c r="V127">
        <f t="shared" si="38"/>
        <v>18835.199999999997</v>
      </c>
      <c r="W127">
        <f t="shared" si="39"/>
        <v>781673.30677290831</v>
      </c>
      <c r="X127">
        <f t="shared" si="40"/>
        <v>27786385.669125393</v>
      </c>
      <c r="Y127">
        <f t="shared" si="41"/>
        <v>7556.3532139093777</v>
      </c>
      <c r="Z127">
        <f t="shared" si="43"/>
        <v>28568058.975898303</v>
      </c>
    </row>
    <row r="128" spans="1:26">
      <c r="A128" s="1">
        <v>97</v>
      </c>
      <c r="B128" s="17">
        <f t="shared" si="22"/>
        <v>12.125</v>
      </c>
      <c r="C128">
        <f t="shared" si="23"/>
        <v>7029.7233750000005</v>
      </c>
      <c r="D128">
        <f t="shared" si="24"/>
        <v>0</v>
      </c>
      <c r="E128">
        <f t="shared" si="25"/>
        <v>0</v>
      </c>
      <c r="F128">
        <f t="shared" si="26"/>
        <v>0</v>
      </c>
      <c r="G128">
        <f t="shared" si="27"/>
        <v>627.47212500000114</v>
      </c>
      <c r="H128">
        <f t="shared" si="28"/>
        <v>41396.973749999997</v>
      </c>
      <c r="I128">
        <f t="shared" si="29"/>
        <v>50225.797476562519</v>
      </c>
      <c r="J128">
        <f t="shared" si="30"/>
        <v>5497606.0756972106</v>
      </c>
      <c r="K128">
        <f t="shared" si="31"/>
        <v>74094959.396404132</v>
      </c>
      <c r="L128">
        <f t="shared" si="32"/>
        <v>302077.0265279247</v>
      </c>
      <c r="M128">
        <f t="shared" si="42"/>
        <v>79592565.472101346</v>
      </c>
      <c r="O128" s="29"/>
      <c r="P128">
        <v>0</v>
      </c>
      <c r="Q128">
        <f t="shared" si="33"/>
        <v>0</v>
      </c>
      <c r="R128">
        <f t="shared" si="34"/>
        <v>0</v>
      </c>
      <c r="S128">
        <f t="shared" si="35"/>
        <v>0</v>
      </c>
      <c r="T128">
        <f t="shared" si="36"/>
        <v>1569.6</v>
      </c>
      <c r="U128">
        <f t="shared" si="37"/>
        <v>5886</v>
      </c>
      <c r="V128">
        <f t="shared" si="38"/>
        <v>19031.399999999998</v>
      </c>
      <c r="W128">
        <f t="shared" si="39"/>
        <v>781673.30677290831</v>
      </c>
      <c r="X128">
        <f t="shared" si="40"/>
        <v>28075827.186512116</v>
      </c>
      <c r="Y128">
        <f t="shared" si="41"/>
        <v>7556.3532139093777</v>
      </c>
      <c r="Z128">
        <f t="shared" si="43"/>
        <v>28857500.493285026</v>
      </c>
    </row>
    <row r="129" spans="1:26">
      <c r="A129" s="1">
        <v>98</v>
      </c>
      <c r="B129" s="17">
        <f t="shared" si="22"/>
        <v>12.25</v>
      </c>
      <c r="C129">
        <f t="shared" si="23"/>
        <v>7102.1947500000006</v>
      </c>
      <c r="D129">
        <f t="shared" si="24"/>
        <v>0</v>
      </c>
      <c r="E129">
        <f t="shared" si="25"/>
        <v>0</v>
      </c>
      <c r="F129">
        <f t="shared" si="26"/>
        <v>0</v>
      </c>
      <c r="G129">
        <f t="shared" si="27"/>
        <v>555.00075000000106</v>
      </c>
      <c r="H129">
        <f t="shared" si="28"/>
        <v>41396.973749999997</v>
      </c>
      <c r="I129">
        <f t="shared" si="29"/>
        <v>50299.702031250024</v>
      </c>
      <c r="J129">
        <f t="shared" si="30"/>
        <v>5497606.0756972106</v>
      </c>
      <c r="K129">
        <f t="shared" si="31"/>
        <v>74203986.136722907</v>
      </c>
      <c r="L129">
        <f t="shared" si="32"/>
        <v>267187.92692307744</v>
      </c>
      <c r="M129">
        <f t="shared" si="42"/>
        <v>79701592.212420121</v>
      </c>
      <c r="O129" s="29"/>
      <c r="P129">
        <v>0</v>
      </c>
      <c r="Q129">
        <f t="shared" si="33"/>
        <v>0</v>
      </c>
      <c r="R129">
        <f t="shared" si="34"/>
        <v>0</v>
      </c>
      <c r="S129">
        <f t="shared" si="35"/>
        <v>0</v>
      </c>
      <c r="T129">
        <f t="shared" si="36"/>
        <v>1569.6</v>
      </c>
      <c r="U129">
        <f t="shared" si="37"/>
        <v>5886</v>
      </c>
      <c r="V129">
        <f t="shared" si="38"/>
        <v>19227.599999999999</v>
      </c>
      <c r="W129">
        <f t="shared" si="39"/>
        <v>781673.30677290831</v>
      </c>
      <c r="X129">
        <f t="shared" si="40"/>
        <v>28365268.703898836</v>
      </c>
      <c r="Y129">
        <f t="shared" si="41"/>
        <v>7556.3532139093777</v>
      </c>
      <c r="Z129">
        <f t="shared" si="43"/>
        <v>29146942.010671746</v>
      </c>
    </row>
    <row r="130" spans="1:26">
      <c r="A130" s="1">
        <v>99</v>
      </c>
      <c r="B130" s="17">
        <f t="shared" si="22"/>
        <v>12.375</v>
      </c>
      <c r="C130">
        <f t="shared" si="23"/>
        <v>7174.6661250000006</v>
      </c>
      <c r="D130">
        <f t="shared" si="24"/>
        <v>0</v>
      </c>
      <c r="E130">
        <f t="shared" si="25"/>
        <v>0</v>
      </c>
      <c r="F130">
        <f t="shared" si="26"/>
        <v>0</v>
      </c>
      <c r="G130">
        <f t="shared" si="27"/>
        <v>482.52937500000098</v>
      </c>
      <c r="H130">
        <f t="shared" si="28"/>
        <v>41396.973749999997</v>
      </c>
      <c r="I130">
        <f t="shared" si="29"/>
        <v>50364.547664062513</v>
      </c>
      <c r="J130">
        <f t="shared" si="30"/>
        <v>5497606.0756972106</v>
      </c>
      <c r="K130">
        <f t="shared" si="31"/>
        <v>74299648.819481045</v>
      </c>
      <c r="L130">
        <f t="shared" si="32"/>
        <v>232298.82731823018</v>
      </c>
      <c r="M130">
        <f t="shared" si="42"/>
        <v>79797254.895178258</v>
      </c>
      <c r="O130" s="29"/>
      <c r="P130">
        <v>0</v>
      </c>
      <c r="Q130">
        <f t="shared" si="33"/>
        <v>0</v>
      </c>
      <c r="R130">
        <f t="shared" si="34"/>
        <v>0</v>
      </c>
      <c r="S130">
        <f t="shared" si="35"/>
        <v>0</v>
      </c>
      <c r="T130">
        <f t="shared" si="36"/>
        <v>1569.6</v>
      </c>
      <c r="U130">
        <f t="shared" si="37"/>
        <v>5886</v>
      </c>
      <c r="V130">
        <f t="shared" si="38"/>
        <v>19423.8</v>
      </c>
      <c r="W130">
        <f t="shared" si="39"/>
        <v>781673.30677290831</v>
      </c>
      <c r="X130">
        <f t="shared" si="40"/>
        <v>28654710.221285563</v>
      </c>
      <c r="Y130">
        <f t="shared" si="41"/>
        <v>7556.3532139093777</v>
      </c>
      <c r="Z130">
        <f t="shared" si="43"/>
        <v>29436383.528058473</v>
      </c>
    </row>
    <row r="131" spans="1:26">
      <c r="A131" s="1">
        <v>100</v>
      </c>
      <c r="B131" s="17">
        <f t="shared" si="22"/>
        <v>12.5</v>
      </c>
      <c r="C131">
        <f t="shared" si="23"/>
        <v>7247.1375000000007</v>
      </c>
      <c r="D131">
        <f t="shared" si="24"/>
        <v>0</v>
      </c>
      <c r="E131">
        <f t="shared" si="25"/>
        <v>0</v>
      </c>
      <c r="F131">
        <f t="shared" si="26"/>
        <v>0</v>
      </c>
      <c r="G131">
        <f t="shared" si="27"/>
        <v>410.0580000000009</v>
      </c>
      <c r="H131">
        <f t="shared" si="28"/>
        <v>41396.973749999997</v>
      </c>
      <c r="I131">
        <f t="shared" si="29"/>
        <v>50420.334375000013</v>
      </c>
      <c r="J131">
        <f t="shared" si="30"/>
        <v>5497606.0756972106</v>
      </c>
      <c r="K131">
        <f t="shared" si="31"/>
        <v>74381947.44467862</v>
      </c>
      <c r="L131">
        <f t="shared" si="32"/>
        <v>197409.72771338295</v>
      </c>
      <c r="M131">
        <f t="shared" si="42"/>
        <v>79879553.520375833</v>
      </c>
      <c r="O131" s="29"/>
      <c r="P131">
        <v>0</v>
      </c>
      <c r="Q131">
        <f t="shared" si="33"/>
        <v>0</v>
      </c>
      <c r="R131">
        <f t="shared" si="34"/>
        <v>0</v>
      </c>
      <c r="S131">
        <f t="shared" si="35"/>
        <v>0</v>
      </c>
      <c r="T131">
        <f t="shared" si="36"/>
        <v>1569.6</v>
      </c>
      <c r="U131">
        <f t="shared" si="37"/>
        <v>5886</v>
      </c>
      <c r="V131">
        <f t="shared" si="38"/>
        <v>19620</v>
      </c>
      <c r="W131">
        <f t="shared" si="39"/>
        <v>781673.30677290831</v>
      </c>
      <c r="X131">
        <f t="shared" si="40"/>
        <v>28944151.738672286</v>
      </c>
      <c r="Y131">
        <f t="shared" si="41"/>
        <v>7556.3532139093777</v>
      </c>
      <c r="Z131">
        <f t="shared" si="43"/>
        <v>29725825.045445196</v>
      </c>
    </row>
    <row r="132" spans="1:26">
      <c r="A132" s="1">
        <v>101</v>
      </c>
      <c r="B132" s="17">
        <f t="shared" si="22"/>
        <v>12.625</v>
      </c>
      <c r="C132">
        <f t="shared" si="23"/>
        <v>7319.6088750000008</v>
      </c>
      <c r="D132">
        <f t="shared" si="24"/>
        <v>0</v>
      </c>
      <c r="E132">
        <f t="shared" si="25"/>
        <v>0</v>
      </c>
      <c r="F132">
        <f t="shared" si="26"/>
        <v>0</v>
      </c>
      <c r="G132">
        <f t="shared" si="27"/>
        <v>337.58662500000082</v>
      </c>
      <c r="H132">
        <f t="shared" si="28"/>
        <v>41396.973749999997</v>
      </c>
      <c r="I132">
        <f t="shared" si="29"/>
        <v>50467.062164062518</v>
      </c>
      <c r="J132">
        <f t="shared" si="30"/>
        <v>5497606.0756972106</v>
      </c>
      <c r="K132">
        <f t="shared" si="31"/>
        <v>74450882.012315616</v>
      </c>
      <c r="L132">
        <f t="shared" si="32"/>
        <v>162520.62810853569</v>
      </c>
      <c r="M132">
        <f t="shared" si="42"/>
        <v>79948488.088012829</v>
      </c>
      <c r="O132" s="29"/>
      <c r="P132">
        <v>0</v>
      </c>
      <c r="Q132">
        <f t="shared" si="33"/>
        <v>0</v>
      </c>
      <c r="R132">
        <f t="shared" si="34"/>
        <v>0</v>
      </c>
      <c r="S132">
        <f t="shared" si="35"/>
        <v>0</v>
      </c>
      <c r="T132">
        <f t="shared" si="36"/>
        <v>1569.6</v>
      </c>
      <c r="U132">
        <f t="shared" si="37"/>
        <v>5886</v>
      </c>
      <c r="V132">
        <f t="shared" si="38"/>
        <v>19816.199999999997</v>
      </c>
      <c r="W132">
        <f t="shared" si="39"/>
        <v>781673.30677290831</v>
      </c>
      <c r="X132">
        <f t="shared" si="40"/>
        <v>29233593.256059002</v>
      </c>
      <c r="Y132">
        <f t="shared" si="41"/>
        <v>7556.3532139093777</v>
      </c>
      <c r="Z132">
        <f t="shared" si="43"/>
        <v>30015266.562831912</v>
      </c>
    </row>
    <row r="133" spans="1:26">
      <c r="A133" s="1">
        <v>102</v>
      </c>
      <c r="B133" s="17">
        <f t="shared" si="22"/>
        <v>12.75</v>
      </c>
      <c r="C133">
        <f t="shared" si="23"/>
        <v>7392.08025</v>
      </c>
      <c r="D133">
        <f t="shared" si="24"/>
        <v>0</v>
      </c>
      <c r="E133">
        <f t="shared" si="25"/>
        <v>0</v>
      </c>
      <c r="F133">
        <f t="shared" si="26"/>
        <v>0</v>
      </c>
      <c r="G133">
        <f t="shared" si="27"/>
        <v>265.11525000000165</v>
      </c>
      <c r="H133">
        <f t="shared" si="28"/>
        <v>41396.973749999997</v>
      </c>
      <c r="I133">
        <f t="shared" si="29"/>
        <v>50504.731031250012</v>
      </c>
      <c r="J133">
        <f t="shared" si="30"/>
        <v>5497606.0756972106</v>
      </c>
      <c r="K133">
        <f t="shared" si="31"/>
        <v>74506452.522392005</v>
      </c>
      <c r="L133">
        <f t="shared" si="32"/>
        <v>127631.5285036889</v>
      </c>
      <c r="M133">
        <f t="shared" si="42"/>
        <v>80004058.598089218</v>
      </c>
      <c r="O133" s="29"/>
      <c r="P133">
        <v>0</v>
      </c>
      <c r="Q133">
        <f t="shared" si="33"/>
        <v>0</v>
      </c>
      <c r="R133">
        <f t="shared" si="34"/>
        <v>0</v>
      </c>
      <c r="S133">
        <f t="shared" si="35"/>
        <v>0</v>
      </c>
      <c r="T133">
        <f t="shared" si="36"/>
        <v>1569.6</v>
      </c>
      <c r="U133">
        <f t="shared" si="37"/>
        <v>5886</v>
      </c>
      <c r="V133">
        <f t="shared" si="38"/>
        <v>20012.399999999998</v>
      </c>
      <c r="W133">
        <f t="shared" si="39"/>
        <v>781673.30677290831</v>
      </c>
      <c r="X133">
        <f t="shared" si="40"/>
        <v>29523034.773445733</v>
      </c>
      <c r="Y133">
        <f t="shared" si="41"/>
        <v>7556.3532139093777</v>
      </c>
      <c r="Z133">
        <f t="shared" si="43"/>
        <v>30304708.080218643</v>
      </c>
    </row>
    <row r="134" spans="1:26">
      <c r="A134" s="1">
        <v>103</v>
      </c>
      <c r="B134" s="17">
        <f t="shared" si="22"/>
        <v>12.875</v>
      </c>
      <c r="C134">
        <f t="shared" si="23"/>
        <v>7464.551625000001</v>
      </c>
      <c r="D134">
        <f t="shared" si="24"/>
        <v>0</v>
      </c>
      <c r="E134">
        <f t="shared" si="25"/>
        <v>0</v>
      </c>
      <c r="F134">
        <f t="shared" si="26"/>
        <v>0</v>
      </c>
      <c r="G134">
        <f t="shared" si="27"/>
        <v>192.64387500000066</v>
      </c>
      <c r="H134">
        <f t="shared" si="28"/>
        <v>41396.973749999997</v>
      </c>
      <c r="I134">
        <f t="shared" si="29"/>
        <v>50533.340976562511</v>
      </c>
      <c r="J134">
        <f t="shared" si="30"/>
        <v>5497606.0756972106</v>
      </c>
      <c r="K134">
        <f t="shared" si="31"/>
        <v>74548658.974907815</v>
      </c>
      <c r="L134">
        <f t="shared" si="32"/>
        <v>92742.428898841215</v>
      </c>
      <c r="M134">
        <f t="shared" si="42"/>
        <v>80046265.050605029</v>
      </c>
      <c r="O134" s="29"/>
      <c r="P134">
        <v>0</v>
      </c>
      <c r="Q134">
        <f t="shared" si="33"/>
        <v>0</v>
      </c>
      <c r="R134">
        <f t="shared" si="34"/>
        <v>0</v>
      </c>
      <c r="S134">
        <f t="shared" si="35"/>
        <v>0</v>
      </c>
      <c r="T134">
        <f t="shared" si="36"/>
        <v>1569.6</v>
      </c>
      <c r="U134">
        <f t="shared" si="37"/>
        <v>5886</v>
      </c>
      <c r="V134">
        <f t="shared" si="38"/>
        <v>20208.599999999999</v>
      </c>
      <c r="W134">
        <f t="shared" si="39"/>
        <v>781673.30677290831</v>
      </c>
      <c r="X134">
        <f t="shared" si="40"/>
        <v>29812476.290832449</v>
      </c>
      <c r="Y134">
        <f t="shared" si="41"/>
        <v>7556.3532139093777</v>
      </c>
      <c r="Z134">
        <f t="shared" si="43"/>
        <v>30594149.597605359</v>
      </c>
    </row>
    <row r="135" spans="1:26">
      <c r="A135" s="1">
        <v>104</v>
      </c>
      <c r="B135" s="17">
        <f t="shared" si="22"/>
        <v>13</v>
      </c>
      <c r="C135">
        <f t="shared" si="23"/>
        <v>7537.023000000001</v>
      </c>
      <c r="D135">
        <f t="shared" si="24"/>
        <v>0</v>
      </c>
      <c r="E135">
        <f t="shared" si="25"/>
        <v>0</v>
      </c>
      <c r="F135">
        <f t="shared" si="26"/>
        <v>0</v>
      </c>
      <c r="G135">
        <f t="shared" si="27"/>
        <v>120.17250000000058</v>
      </c>
      <c r="H135">
        <f t="shared" si="28"/>
        <v>41396.973749999997</v>
      </c>
      <c r="I135">
        <f t="shared" si="29"/>
        <v>50552.892000000014</v>
      </c>
      <c r="J135">
        <f t="shared" si="30"/>
        <v>5497606.0756972106</v>
      </c>
      <c r="K135">
        <f t="shared" si="31"/>
        <v>74577501.369863033</v>
      </c>
      <c r="L135">
        <f t="shared" si="32"/>
        <v>57853.329293993957</v>
      </c>
      <c r="M135">
        <f t="shared" si="42"/>
        <v>80075107.445560247</v>
      </c>
      <c r="O135" s="29"/>
      <c r="P135">
        <v>0</v>
      </c>
      <c r="Q135">
        <f t="shared" si="33"/>
        <v>0</v>
      </c>
      <c r="R135">
        <f t="shared" si="34"/>
        <v>0</v>
      </c>
      <c r="S135">
        <f t="shared" si="35"/>
        <v>0</v>
      </c>
      <c r="T135">
        <f t="shared" si="36"/>
        <v>1569.6</v>
      </c>
      <c r="U135">
        <f t="shared" si="37"/>
        <v>5886</v>
      </c>
      <c r="V135">
        <f t="shared" si="38"/>
        <v>20404.8</v>
      </c>
      <c r="W135">
        <f t="shared" si="39"/>
        <v>781673.30677290831</v>
      </c>
      <c r="X135">
        <f t="shared" si="40"/>
        <v>30101917.80821918</v>
      </c>
      <c r="Y135">
        <f t="shared" si="41"/>
        <v>7556.3532139093777</v>
      </c>
      <c r="Z135">
        <f t="shared" si="43"/>
        <v>30883591.11499209</v>
      </c>
    </row>
    <row r="136" spans="1:26">
      <c r="A136" s="1">
        <v>105</v>
      </c>
      <c r="B136" s="17">
        <f t="shared" si="22"/>
        <v>13.125</v>
      </c>
      <c r="C136">
        <f t="shared" si="23"/>
        <v>7609.4943750000002</v>
      </c>
      <c r="D136">
        <f t="shared" si="24"/>
        <v>0</v>
      </c>
      <c r="E136">
        <f t="shared" si="25"/>
        <v>0</v>
      </c>
      <c r="F136">
        <f t="shared" si="26"/>
        <v>0</v>
      </c>
      <c r="G136">
        <f t="shared" si="27"/>
        <v>47.701125000001412</v>
      </c>
      <c r="H136">
        <f t="shared" si="28"/>
        <v>41396.973749999997</v>
      </c>
      <c r="I136">
        <f t="shared" si="29"/>
        <v>50563.384101562522</v>
      </c>
      <c r="J136">
        <f t="shared" si="30"/>
        <v>5497606.0756972106</v>
      </c>
      <c r="K136">
        <f t="shared" si="31"/>
        <v>74592979.707257673</v>
      </c>
      <c r="L136">
        <f t="shared" si="32"/>
        <v>22964.229689147152</v>
      </c>
      <c r="M136">
        <f t="shared" si="42"/>
        <v>80090585.782954887</v>
      </c>
      <c r="O136" s="29"/>
      <c r="P136">
        <v>0</v>
      </c>
      <c r="Q136">
        <f t="shared" si="33"/>
        <v>0</v>
      </c>
      <c r="R136">
        <f t="shared" si="34"/>
        <v>0</v>
      </c>
      <c r="S136">
        <f t="shared" si="35"/>
        <v>0</v>
      </c>
      <c r="T136">
        <f t="shared" si="36"/>
        <v>1569.6</v>
      </c>
      <c r="U136">
        <f t="shared" si="37"/>
        <v>5886</v>
      </c>
      <c r="V136">
        <f t="shared" si="38"/>
        <v>20601</v>
      </c>
      <c r="W136">
        <f t="shared" si="39"/>
        <v>781673.30677290831</v>
      </c>
      <c r="X136">
        <f t="shared" si="40"/>
        <v>30391359.325605903</v>
      </c>
      <c r="Y136">
        <f t="shared" si="41"/>
        <v>7556.3532139093777</v>
      </c>
      <c r="Z136">
        <f t="shared" si="43"/>
        <v>31173032.632378813</v>
      </c>
    </row>
    <row r="137" spans="1:26">
      <c r="A137" s="1">
        <v>106</v>
      </c>
      <c r="B137" s="17">
        <f t="shared" si="22"/>
        <v>13.25</v>
      </c>
      <c r="C137">
        <f t="shared" si="23"/>
        <v>7681.9657500000012</v>
      </c>
      <c r="D137">
        <f t="shared" si="24"/>
        <v>0</v>
      </c>
      <c r="E137">
        <f t="shared" si="25"/>
        <v>0</v>
      </c>
      <c r="F137">
        <f t="shared" si="26"/>
        <v>0</v>
      </c>
      <c r="G137">
        <f t="shared" si="27"/>
        <v>-24.770249999999578</v>
      </c>
      <c r="H137">
        <f t="shared" si="28"/>
        <v>41396.973749999997</v>
      </c>
      <c r="I137">
        <f t="shared" si="29"/>
        <v>50564.81728125002</v>
      </c>
      <c r="J137">
        <f t="shared" si="30"/>
        <v>5497606.0756972106</v>
      </c>
      <c r="K137">
        <f t="shared" si="31"/>
        <v>74595093.987091705</v>
      </c>
      <c r="L137">
        <f t="shared" si="32"/>
        <v>-11924.869915700534</v>
      </c>
      <c r="M137">
        <f t="shared" si="42"/>
        <v>80092700.062788919</v>
      </c>
      <c r="O137" s="29"/>
      <c r="P137">
        <v>0</v>
      </c>
      <c r="Q137">
        <f t="shared" si="33"/>
        <v>0</v>
      </c>
      <c r="R137">
        <f t="shared" si="34"/>
        <v>0</v>
      </c>
      <c r="S137">
        <f t="shared" si="35"/>
        <v>0</v>
      </c>
      <c r="T137">
        <f t="shared" si="36"/>
        <v>1569.6</v>
      </c>
      <c r="U137">
        <f t="shared" si="37"/>
        <v>5886</v>
      </c>
      <c r="V137">
        <f t="shared" si="38"/>
        <v>20797.199999999997</v>
      </c>
      <c r="W137">
        <f t="shared" si="39"/>
        <v>781673.30677290831</v>
      </c>
      <c r="X137">
        <f t="shared" si="40"/>
        <v>30680800.842992619</v>
      </c>
      <c r="Y137">
        <f t="shared" si="41"/>
        <v>7556.3532139093777</v>
      </c>
      <c r="Z137">
        <f t="shared" si="43"/>
        <v>31462474.149765529</v>
      </c>
    </row>
    <row r="138" spans="1:26">
      <c r="A138" s="1">
        <v>107</v>
      </c>
      <c r="B138" s="17">
        <f t="shared" si="22"/>
        <v>13.375</v>
      </c>
      <c r="C138">
        <f t="shared" si="23"/>
        <v>7754.4371250000004</v>
      </c>
      <c r="D138">
        <f t="shared" si="24"/>
        <v>0</v>
      </c>
      <c r="E138">
        <f t="shared" si="25"/>
        <v>0</v>
      </c>
      <c r="F138">
        <f t="shared" si="26"/>
        <v>0</v>
      </c>
      <c r="G138">
        <f t="shared" si="27"/>
        <v>-97.241624999998749</v>
      </c>
      <c r="H138">
        <f t="shared" si="28"/>
        <v>41396.973749999997</v>
      </c>
      <c r="I138">
        <f t="shared" si="29"/>
        <v>50557.191539062514</v>
      </c>
      <c r="J138">
        <f t="shared" si="30"/>
        <v>5497606.0756972106</v>
      </c>
      <c r="K138">
        <f t="shared" si="31"/>
        <v>74583844.209365129</v>
      </c>
      <c r="L138">
        <f t="shared" si="32"/>
        <v>-46813.969520547347</v>
      </c>
      <c r="M138">
        <f t="shared" si="42"/>
        <v>80081450.285062343</v>
      </c>
      <c r="O138" s="29"/>
      <c r="P138">
        <v>0</v>
      </c>
      <c r="Q138">
        <f t="shared" si="33"/>
        <v>0</v>
      </c>
      <c r="R138">
        <f t="shared" si="34"/>
        <v>0</v>
      </c>
      <c r="S138">
        <f t="shared" si="35"/>
        <v>0</v>
      </c>
      <c r="T138">
        <f t="shared" si="36"/>
        <v>1569.6</v>
      </c>
      <c r="U138">
        <f t="shared" si="37"/>
        <v>5886</v>
      </c>
      <c r="V138">
        <f t="shared" si="38"/>
        <v>20993.399999999998</v>
      </c>
      <c r="W138">
        <f t="shared" si="39"/>
        <v>781673.30677290831</v>
      </c>
      <c r="X138">
        <f t="shared" si="40"/>
        <v>30970242.360379349</v>
      </c>
      <c r="Y138">
        <f t="shared" si="41"/>
        <v>7556.3532139093777</v>
      </c>
      <c r="Z138">
        <f t="shared" si="43"/>
        <v>31751915.667152259</v>
      </c>
    </row>
    <row r="139" spans="1:26">
      <c r="A139" s="1">
        <v>108</v>
      </c>
      <c r="B139" s="17">
        <f t="shared" si="22"/>
        <v>13.5</v>
      </c>
      <c r="C139">
        <f t="shared" si="23"/>
        <v>7826.9085000000005</v>
      </c>
      <c r="D139">
        <f t="shared" si="24"/>
        <v>0</v>
      </c>
      <c r="E139">
        <f t="shared" si="25"/>
        <v>0</v>
      </c>
      <c r="F139">
        <f t="shared" si="26"/>
        <v>0</v>
      </c>
      <c r="G139">
        <f t="shared" si="27"/>
        <v>-169.71299999999883</v>
      </c>
      <c r="H139">
        <f t="shared" si="28"/>
        <v>41396.973749999997</v>
      </c>
      <c r="I139">
        <f t="shared" si="29"/>
        <v>50540.506875000021</v>
      </c>
      <c r="J139">
        <f t="shared" si="30"/>
        <v>5497606.0756972106</v>
      </c>
      <c r="K139">
        <f t="shared" si="31"/>
        <v>74559230.374078006</v>
      </c>
      <c r="L139">
        <f t="shared" si="32"/>
        <v>-81703.069125394584</v>
      </c>
      <c r="M139">
        <f t="shared" si="42"/>
        <v>80056836.449775219</v>
      </c>
      <c r="O139" s="29"/>
      <c r="P139">
        <v>0</v>
      </c>
      <c r="Q139">
        <f t="shared" si="33"/>
        <v>0</v>
      </c>
      <c r="R139">
        <f t="shared" si="34"/>
        <v>0</v>
      </c>
      <c r="S139">
        <f t="shared" si="35"/>
        <v>0</v>
      </c>
      <c r="T139">
        <f t="shared" si="36"/>
        <v>1569.6</v>
      </c>
      <c r="U139">
        <f t="shared" si="37"/>
        <v>5886</v>
      </c>
      <c r="V139">
        <f t="shared" si="38"/>
        <v>21189.599999999999</v>
      </c>
      <c r="W139">
        <f t="shared" si="39"/>
        <v>781673.30677290831</v>
      </c>
      <c r="X139">
        <f t="shared" si="40"/>
        <v>31259683.877766065</v>
      </c>
      <c r="Y139">
        <f t="shared" si="41"/>
        <v>7556.3532139093777</v>
      </c>
      <c r="Z139">
        <f t="shared" si="43"/>
        <v>32041357.184538975</v>
      </c>
    </row>
    <row r="140" spans="1:26">
      <c r="A140" s="1">
        <v>109</v>
      </c>
      <c r="B140" s="17">
        <f t="shared" si="22"/>
        <v>13.625</v>
      </c>
      <c r="C140">
        <f t="shared" si="23"/>
        <v>7899.3798750000014</v>
      </c>
      <c r="D140">
        <f t="shared" si="24"/>
        <v>0</v>
      </c>
      <c r="E140">
        <f t="shared" si="25"/>
        <v>0</v>
      </c>
      <c r="F140">
        <f t="shared" si="26"/>
        <v>0</v>
      </c>
      <c r="G140">
        <f t="shared" si="27"/>
        <v>-242.18437499999982</v>
      </c>
      <c r="H140">
        <f t="shared" si="28"/>
        <v>41396.973749999997</v>
      </c>
      <c r="I140">
        <f t="shared" si="29"/>
        <v>50514.763289062517</v>
      </c>
      <c r="J140">
        <f t="shared" si="30"/>
        <v>5497606.0756972106</v>
      </c>
      <c r="K140">
        <f t="shared" si="31"/>
        <v>74521252.481230274</v>
      </c>
      <c r="L140">
        <f t="shared" si="32"/>
        <v>-116592.16873024227</v>
      </c>
      <c r="M140">
        <f t="shared" si="42"/>
        <v>80018858.556927487</v>
      </c>
      <c r="O140" s="29"/>
      <c r="P140">
        <v>0</v>
      </c>
      <c r="Q140">
        <f t="shared" si="33"/>
        <v>0</v>
      </c>
      <c r="R140">
        <f t="shared" si="34"/>
        <v>0</v>
      </c>
      <c r="S140">
        <f t="shared" si="35"/>
        <v>0</v>
      </c>
      <c r="T140">
        <f t="shared" si="36"/>
        <v>1569.6</v>
      </c>
      <c r="U140">
        <f t="shared" si="37"/>
        <v>5886</v>
      </c>
      <c r="V140">
        <f t="shared" si="38"/>
        <v>21385.8</v>
      </c>
      <c r="W140">
        <f t="shared" si="39"/>
        <v>781673.30677290831</v>
      </c>
      <c r="X140">
        <f t="shared" si="40"/>
        <v>31549125.395152789</v>
      </c>
      <c r="Y140">
        <f t="shared" si="41"/>
        <v>7556.3532139093777</v>
      </c>
      <c r="Z140">
        <f t="shared" si="43"/>
        <v>32330798.701925699</v>
      </c>
    </row>
    <row r="141" spans="1:26">
      <c r="A141" s="1">
        <v>110</v>
      </c>
      <c r="B141" s="17">
        <f t="shared" si="22"/>
        <v>13.75</v>
      </c>
      <c r="C141">
        <f t="shared" si="23"/>
        <v>7971.8512500000006</v>
      </c>
      <c r="D141">
        <f t="shared" si="24"/>
        <v>0</v>
      </c>
      <c r="E141">
        <f t="shared" si="25"/>
        <v>0</v>
      </c>
      <c r="F141">
        <f t="shared" si="26"/>
        <v>0</v>
      </c>
      <c r="G141">
        <f t="shared" si="27"/>
        <v>-314.65574999999899</v>
      </c>
      <c r="H141">
        <f t="shared" si="28"/>
        <v>41396.973749999997</v>
      </c>
      <c r="I141">
        <f t="shared" si="29"/>
        <v>50479.960781250011</v>
      </c>
      <c r="J141">
        <f t="shared" si="30"/>
        <v>5497606.0756972106</v>
      </c>
      <c r="K141">
        <f t="shared" si="31"/>
        <v>74469910.530821919</v>
      </c>
      <c r="L141">
        <f t="shared" si="32"/>
        <v>-151481.26833508909</v>
      </c>
      <c r="M141">
        <f t="shared" si="42"/>
        <v>79967516.606519133</v>
      </c>
      <c r="O141" s="29"/>
      <c r="P141">
        <v>0</v>
      </c>
      <c r="Q141">
        <f t="shared" si="33"/>
        <v>0</v>
      </c>
      <c r="R141">
        <f t="shared" si="34"/>
        <v>0</v>
      </c>
      <c r="S141">
        <f t="shared" si="35"/>
        <v>0</v>
      </c>
      <c r="T141">
        <f t="shared" si="36"/>
        <v>1569.6</v>
      </c>
      <c r="U141">
        <f t="shared" si="37"/>
        <v>5886</v>
      </c>
      <c r="V141">
        <f t="shared" si="38"/>
        <v>21582</v>
      </c>
      <c r="W141">
        <f t="shared" si="39"/>
        <v>781673.30677290831</v>
      </c>
      <c r="X141">
        <f t="shared" si="40"/>
        <v>31838566.912539516</v>
      </c>
      <c r="Y141">
        <f t="shared" si="41"/>
        <v>7556.3532139093777</v>
      </c>
      <c r="Z141">
        <f t="shared" si="43"/>
        <v>32620240.219312426</v>
      </c>
    </row>
    <row r="142" spans="1:26">
      <c r="A142" s="1">
        <v>111</v>
      </c>
      <c r="B142" s="17">
        <f t="shared" si="22"/>
        <v>13.875</v>
      </c>
      <c r="C142">
        <f t="shared" si="23"/>
        <v>8044.3226250000007</v>
      </c>
      <c r="D142">
        <f t="shared" si="24"/>
        <v>0</v>
      </c>
      <c r="E142">
        <f t="shared" si="25"/>
        <v>0</v>
      </c>
      <c r="F142">
        <f t="shared" si="26"/>
        <v>0</v>
      </c>
      <c r="G142">
        <f t="shared" si="27"/>
        <v>-387.12712499999907</v>
      </c>
      <c r="H142">
        <f t="shared" si="28"/>
        <v>41396.973749999997</v>
      </c>
      <c r="I142">
        <f t="shared" si="29"/>
        <v>50436.099351562516</v>
      </c>
      <c r="J142">
        <f t="shared" si="30"/>
        <v>5497606.0756972106</v>
      </c>
      <c r="K142">
        <f t="shared" si="31"/>
        <v>74405204.522853017</v>
      </c>
      <c r="L142">
        <f t="shared" si="32"/>
        <v>-186370.36793993635</v>
      </c>
      <c r="M142">
        <f t="shared" si="42"/>
        <v>79902810.59855023</v>
      </c>
      <c r="O142" s="29"/>
      <c r="P142">
        <v>0</v>
      </c>
      <c r="Q142">
        <f t="shared" si="33"/>
        <v>0</v>
      </c>
      <c r="R142">
        <f t="shared" si="34"/>
        <v>0</v>
      </c>
      <c r="S142">
        <f t="shared" si="35"/>
        <v>0</v>
      </c>
      <c r="T142">
        <f t="shared" si="36"/>
        <v>1569.6</v>
      </c>
      <c r="U142">
        <f t="shared" si="37"/>
        <v>5886</v>
      </c>
      <c r="V142">
        <f t="shared" si="38"/>
        <v>21778.199999999997</v>
      </c>
      <c r="W142">
        <f t="shared" si="39"/>
        <v>781673.30677290831</v>
      </c>
      <c r="X142">
        <f t="shared" si="40"/>
        <v>32128008.429926235</v>
      </c>
      <c r="Y142">
        <f t="shared" si="41"/>
        <v>7556.3532139093777</v>
      </c>
      <c r="Z142">
        <f t="shared" si="43"/>
        <v>32909681.736699145</v>
      </c>
    </row>
    <row r="143" spans="1:26">
      <c r="A143" s="1">
        <v>112</v>
      </c>
      <c r="B143" s="17">
        <f t="shared" si="22"/>
        <v>14</v>
      </c>
      <c r="C143">
        <f t="shared" si="23"/>
        <v>8116.7939999999999</v>
      </c>
      <c r="D143">
        <f t="shared" si="24"/>
        <v>0</v>
      </c>
      <c r="E143">
        <f t="shared" si="25"/>
        <v>0</v>
      </c>
      <c r="F143">
        <f t="shared" si="26"/>
        <v>0</v>
      </c>
      <c r="G143">
        <f t="shared" si="27"/>
        <v>-459.59849999999824</v>
      </c>
      <c r="H143">
        <f t="shared" si="28"/>
        <v>41396.973749999997</v>
      </c>
      <c r="I143">
        <f t="shared" si="29"/>
        <v>50383.179000000026</v>
      </c>
      <c r="J143">
        <f t="shared" si="30"/>
        <v>5497606.0756972106</v>
      </c>
      <c r="K143">
        <f t="shared" si="31"/>
        <v>74327134.457323536</v>
      </c>
      <c r="L143">
        <f t="shared" si="32"/>
        <v>-221259.46754478314</v>
      </c>
      <c r="M143">
        <f t="shared" si="42"/>
        <v>79824740.53302075</v>
      </c>
      <c r="O143" s="29"/>
      <c r="P143">
        <v>0</v>
      </c>
      <c r="Q143">
        <f t="shared" si="33"/>
        <v>0</v>
      </c>
      <c r="R143">
        <f t="shared" si="34"/>
        <v>0</v>
      </c>
      <c r="S143">
        <f t="shared" si="35"/>
        <v>0</v>
      </c>
      <c r="T143">
        <f t="shared" si="36"/>
        <v>1569.6</v>
      </c>
      <c r="U143">
        <f t="shared" si="37"/>
        <v>5886</v>
      </c>
      <c r="V143">
        <f t="shared" si="38"/>
        <v>21974.399999999998</v>
      </c>
      <c r="W143">
        <f t="shared" si="39"/>
        <v>781673.30677290831</v>
      </c>
      <c r="X143">
        <f t="shared" si="40"/>
        <v>32417449.947312959</v>
      </c>
      <c r="Y143">
        <f t="shared" si="41"/>
        <v>7556.3532139093777</v>
      </c>
      <c r="Z143">
        <f t="shared" si="43"/>
        <v>33199123.254085869</v>
      </c>
    </row>
    <row r="144" spans="1:26">
      <c r="A144" s="1">
        <v>113</v>
      </c>
      <c r="B144" s="17">
        <f t="shared" si="22"/>
        <v>14.125</v>
      </c>
      <c r="C144">
        <f t="shared" si="23"/>
        <v>8189.2653750000009</v>
      </c>
      <c r="D144">
        <f t="shared" si="24"/>
        <v>0</v>
      </c>
      <c r="E144">
        <f t="shared" si="25"/>
        <v>0</v>
      </c>
      <c r="F144">
        <f t="shared" si="26"/>
        <v>0</v>
      </c>
      <c r="G144">
        <f t="shared" si="27"/>
        <v>-532.06987499999923</v>
      </c>
      <c r="H144">
        <f t="shared" si="28"/>
        <v>41396.973749999997</v>
      </c>
      <c r="I144">
        <f t="shared" si="29"/>
        <v>50321.199726562518</v>
      </c>
      <c r="J144">
        <f t="shared" si="30"/>
        <v>5497606.0756972106</v>
      </c>
      <c r="K144">
        <f t="shared" si="31"/>
        <v>74235700.334233433</v>
      </c>
      <c r="L144">
        <f t="shared" si="32"/>
        <v>-256148.56714963081</v>
      </c>
      <c r="M144">
        <f t="shared" si="42"/>
        <v>79733306.409930646</v>
      </c>
      <c r="O144" s="29"/>
      <c r="P144">
        <v>0</v>
      </c>
      <c r="Q144">
        <f t="shared" si="33"/>
        <v>0</v>
      </c>
      <c r="R144">
        <f t="shared" si="34"/>
        <v>0</v>
      </c>
      <c r="S144">
        <f t="shared" si="35"/>
        <v>0</v>
      </c>
      <c r="T144">
        <f t="shared" si="36"/>
        <v>1569.6</v>
      </c>
      <c r="U144">
        <f t="shared" si="37"/>
        <v>5886</v>
      </c>
      <c r="V144">
        <f t="shared" si="38"/>
        <v>22170.6</v>
      </c>
      <c r="W144">
        <f t="shared" si="39"/>
        <v>781673.30677290831</v>
      </c>
      <c r="X144">
        <f t="shared" si="40"/>
        <v>32706891.464699682</v>
      </c>
      <c r="Y144">
        <f t="shared" si="41"/>
        <v>7556.3532139093777</v>
      </c>
      <c r="Z144">
        <f t="shared" si="43"/>
        <v>33488564.771472592</v>
      </c>
    </row>
    <row r="145" spans="1:26">
      <c r="A145" s="1">
        <v>114</v>
      </c>
      <c r="B145" s="17">
        <f t="shared" si="22"/>
        <v>14.25</v>
      </c>
      <c r="C145">
        <f t="shared" si="23"/>
        <v>8261.7367500000018</v>
      </c>
      <c r="D145">
        <f t="shared" si="24"/>
        <v>0</v>
      </c>
      <c r="E145">
        <f t="shared" si="25"/>
        <v>0</v>
      </c>
      <c r="F145">
        <f t="shared" si="26"/>
        <v>0</v>
      </c>
      <c r="G145">
        <f t="shared" si="27"/>
        <v>-604.54125000000022</v>
      </c>
      <c r="H145">
        <f t="shared" si="28"/>
        <v>41396.973749999997</v>
      </c>
      <c r="I145">
        <f t="shared" si="29"/>
        <v>50250.161531250014</v>
      </c>
      <c r="J145">
        <f t="shared" si="30"/>
        <v>5497606.0756972106</v>
      </c>
      <c r="K145">
        <f t="shared" si="31"/>
        <v>74130902.153582737</v>
      </c>
      <c r="L145">
        <f t="shared" si="32"/>
        <v>-291037.66675447853</v>
      </c>
      <c r="M145">
        <f t="shared" si="42"/>
        <v>79628508.22927995</v>
      </c>
      <c r="O145" s="29"/>
      <c r="P145">
        <v>0</v>
      </c>
      <c r="Q145">
        <f t="shared" si="33"/>
        <v>0</v>
      </c>
      <c r="R145">
        <f t="shared" si="34"/>
        <v>0</v>
      </c>
      <c r="S145">
        <f t="shared" si="35"/>
        <v>0</v>
      </c>
      <c r="T145">
        <f t="shared" si="36"/>
        <v>1569.6</v>
      </c>
      <c r="U145">
        <f t="shared" si="37"/>
        <v>5886</v>
      </c>
      <c r="V145">
        <f t="shared" si="38"/>
        <v>22366.799999999999</v>
      </c>
      <c r="W145">
        <f t="shared" si="39"/>
        <v>781673.30677290831</v>
      </c>
      <c r="X145">
        <f t="shared" si="40"/>
        <v>32996332.982086401</v>
      </c>
      <c r="Y145">
        <f t="shared" si="41"/>
        <v>7556.3532139093777</v>
      </c>
      <c r="Z145">
        <f t="shared" si="43"/>
        <v>33778006.288859308</v>
      </c>
    </row>
    <row r="146" spans="1:26">
      <c r="A146" s="1">
        <v>115</v>
      </c>
      <c r="B146" s="17">
        <f t="shared" si="22"/>
        <v>14.375</v>
      </c>
      <c r="C146">
        <f t="shared" si="23"/>
        <v>8334.208125000001</v>
      </c>
      <c r="D146">
        <f t="shared" si="24"/>
        <v>0</v>
      </c>
      <c r="E146">
        <f t="shared" si="25"/>
        <v>0</v>
      </c>
      <c r="F146">
        <f t="shared" si="26"/>
        <v>0</v>
      </c>
      <c r="G146">
        <f t="shared" si="27"/>
        <v>-677.01262499999939</v>
      </c>
      <c r="H146">
        <f t="shared" si="28"/>
        <v>41396.973749999997</v>
      </c>
      <c r="I146">
        <f t="shared" si="29"/>
        <v>50170.064414062515</v>
      </c>
      <c r="J146">
        <f t="shared" si="30"/>
        <v>5497606.0756972106</v>
      </c>
      <c r="K146">
        <f t="shared" si="31"/>
        <v>74012739.915371463</v>
      </c>
      <c r="L146">
        <f t="shared" si="32"/>
        <v>-325926.76635932532</v>
      </c>
      <c r="M146">
        <f t="shared" si="42"/>
        <v>79510345.991068676</v>
      </c>
      <c r="O146" s="29"/>
      <c r="P146">
        <v>0</v>
      </c>
      <c r="Q146">
        <f t="shared" si="33"/>
        <v>0</v>
      </c>
      <c r="R146">
        <f t="shared" si="34"/>
        <v>0</v>
      </c>
      <c r="S146">
        <f t="shared" si="35"/>
        <v>0</v>
      </c>
      <c r="T146">
        <f t="shared" si="36"/>
        <v>1569.6</v>
      </c>
      <c r="U146">
        <f t="shared" si="37"/>
        <v>5886</v>
      </c>
      <c r="V146">
        <f t="shared" si="38"/>
        <v>22563</v>
      </c>
      <c r="W146">
        <f t="shared" si="39"/>
        <v>781673.30677290831</v>
      </c>
      <c r="X146">
        <f t="shared" si="40"/>
        <v>33285774.499473132</v>
      </c>
      <c r="Y146">
        <f t="shared" si="41"/>
        <v>7556.3532139093777</v>
      </c>
      <c r="Z146">
        <f t="shared" si="43"/>
        <v>34067447.806246042</v>
      </c>
    </row>
    <row r="147" spans="1:26">
      <c r="A147" s="1">
        <v>116</v>
      </c>
      <c r="B147" s="17">
        <f t="shared" si="22"/>
        <v>14.5</v>
      </c>
      <c r="C147">
        <f t="shared" si="23"/>
        <v>8406.6795000000002</v>
      </c>
      <c r="D147">
        <f t="shared" si="24"/>
        <v>0</v>
      </c>
      <c r="E147">
        <f t="shared" si="25"/>
        <v>0</v>
      </c>
      <c r="F147">
        <f t="shared" si="26"/>
        <v>0</v>
      </c>
      <c r="G147">
        <f t="shared" si="27"/>
        <v>-749.48399999999856</v>
      </c>
      <c r="H147">
        <f t="shared" si="28"/>
        <v>41396.973749999997</v>
      </c>
      <c r="I147">
        <f t="shared" si="29"/>
        <v>50080.908375000021</v>
      </c>
      <c r="J147">
        <f t="shared" si="30"/>
        <v>5497606.0756972106</v>
      </c>
      <c r="K147">
        <f t="shared" si="31"/>
        <v>73881213.619599611</v>
      </c>
      <c r="L147">
        <f t="shared" si="32"/>
        <v>-360815.86596417212</v>
      </c>
      <c r="M147">
        <f t="shared" si="42"/>
        <v>79378819.695296824</v>
      </c>
      <c r="O147" s="29"/>
      <c r="P147">
        <v>0</v>
      </c>
      <c r="Q147">
        <f t="shared" si="33"/>
        <v>0</v>
      </c>
      <c r="R147">
        <f t="shared" si="34"/>
        <v>0</v>
      </c>
      <c r="S147">
        <f t="shared" si="35"/>
        <v>0</v>
      </c>
      <c r="T147">
        <f t="shared" si="36"/>
        <v>1569.6</v>
      </c>
      <c r="U147">
        <f t="shared" si="37"/>
        <v>5886</v>
      </c>
      <c r="V147">
        <f t="shared" si="38"/>
        <v>22759.199999999997</v>
      </c>
      <c r="W147">
        <f t="shared" si="39"/>
        <v>781673.30677290831</v>
      </c>
      <c r="X147">
        <f t="shared" si="40"/>
        <v>33575216.016859852</v>
      </c>
      <c r="Y147">
        <f t="shared" si="41"/>
        <v>7556.3532139093777</v>
      </c>
      <c r="Z147">
        <f t="shared" si="43"/>
        <v>34356889.323632762</v>
      </c>
    </row>
    <row r="148" spans="1:26">
      <c r="A148" s="1">
        <v>117</v>
      </c>
      <c r="B148" s="17">
        <f t="shared" si="22"/>
        <v>14.625</v>
      </c>
      <c r="C148">
        <f t="shared" si="23"/>
        <v>8479.1508749999994</v>
      </c>
      <c r="D148">
        <f t="shared" si="24"/>
        <v>0</v>
      </c>
      <c r="E148">
        <f t="shared" si="25"/>
        <v>0</v>
      </c>
      <c r="F148">
        <f t="shared" si="26"/>
        <v>0</v>
      </c>
      <c r="G148">
        <f t="shared" si="27"/>
        <v>-821.95537499999773</v>
      </c>
      <c r="H148">
        <f t="shared" si="28"/>
        <v>41396.973749999997</v>
      </c>
      <c r="I148">
        <f t="shared" si="29"/>
        <v>49982.693414062531</v>
      </c>
      <c r="J148">
        <f t="shared" si="30"/>
        <v>5497606.0756972106</v>
      </c>
      <c r="K148">
        <f t="shared" si="31"/>
        <v>73736323.266267166</v>
      </c>
      <c r="L148">
        <f t="shared" si="32"/>
        <v>-395704.96556901897</v>
      </c>
      <c r="M148">
        <f t="shared" si="42"/>
        <v>79233929.341964379</v>
      </c>
      <c r="O148" s="29"/>
      <c r="P148">
        <v>0</v>
      </c>
      <c r="Q148">
        <f t="shared" si="33"/>
        <v>0</v>
      </c>
      <c r="R148">
        <f t="shared" si="34"/>
        <v>0</v>
      </c>
      <c r="S148">
        <f t="shared" si="35"/>
        <v>0</v>
      </c>
      <c r="T148">
        <f t="shared" si="36"/>
        <v>1569.6</v>
      </c>
      <c r="U148">
        <f t="shared" si="37"/>
        <v>5886</v>
      </c>
      <c r="V148">
        <f t="shared" si="38"/>
        <v>22955.399999999998</v>
      </c>
      <c r="W148">
        <f t="shared" si="39"/>
        <v>781673.30677290831</v>
      </c>
      <c r="X148">
        <f t="shared" si="40"/>
        <v>33864657.534246571</v>
      </c>
      <c r="Y148">
        <f t="shared" si="41"/>
        <v>7556.3532139093777</v>
      </c>
      <c r="Z148">
        <f t="shared" si="43"/>
        <v>34646330.841019481</v>
      </c>
    </row>
    <row r="149" spans="1:26">
      <c r="A149" s="1">
        <v>118</v>
      </c>
      <c r="B149" s="17">
        <f t="shared" si="22"/>
        <v>14.75</v>
      </c>
      <c r="C149">
        <f t="shared" si="23"/>
        <v>8551.6222500000003</v>
      </c>
      <c r="D149">
        <f t="shared" si="24"/>
        <v>0</v>
      </c>
      <c r="E149">
        <f t="shared" si="25"/>
        <v>0</v>
      </c>
      <c r="F149">
        <f t="shared" si="26"/>
        <v>0</v>
      </c>
      <c r="G149">
        <f t="shared" si="27"/>
        <v>-894.42674999999872</v>
      </c>
      <c r="H149">
        <f t="shared" si="28"/>
        <v>41396.973749999997</v>
      </c>
      <c r="I149">
        <f t="shared" si="29"/>
        <v>49875.419531250016</v>
      </c>
      <c r="J149">
        <f t="shared" si="30"/>
        <v>5497606.0756972106</v>
      </c>
      <c r="K149">
        <f t="shared" si="31"/>
        <v>73578068.855374098</v>
      </c>
      <c r="L149">
        <f t="shared" si="32"/>
        <v>-430594.06517386658</v>
      </c>
      <c r="M149">
        <f t="shared" si="42"/>
        <v>79075674.931071311</v>
      </c>
      <c r="O149" s="29"/>
      <c r="P149">
        <v>0</v>
      </c>
      <c r="Q149">
        <f t="shared" si="33"/>
        <v>0</v>
      </c>
      <c r="R149">
        <f t="shared" si="34"/>
        <v>0</v>
      </c>
      <c r="S149">
        <f t="shared" si="35"/>
        <v>0</v>
      </c>
      <c r="T149">
        <f t="shared" si="36"/>
        <v>1569.6</v>
      </c>
      <c r="U149">
        <f t="shared" si="37"/>
        <v>5886</v>
      </c>
      <c r="V149">
        <f t="shared" si="38"/>
        <v>23151.599999999999</v>
      </c>
      <c r="W149">
        <f t="shared" si="39"/>
        <v>781673.30677290831</v>
      </c>
      <c r="X149">
        <f t="shared" si="40"/>
        <v>34154099.051633298</v>
      </c>
      <c r="Y149">
        <f t="shared" si="41"/>
        <v>7556.3532139093777</v>
      </c>
      <c r="Z149">
        <f t="shared" si="43"/>
        <v>34935772.358406208</v>
      </c>
    </row>
    <row r="150" spans="1:26">
      <c r="A150" s="1">
        <v>119</v>
      </c>
      <c r="B150" s="17">
        <f t="shared" si="22"/>
        <v>14.875</v>
      </c>
      <c r="C150">
        <f t="shared" si="23"/>
        <v>8624.0936250000013</v>
      </c>
      <c r="D150">
        <f t="shared" si="24"/>
        <v>0</v>
      </c>
      <c r="E150">
        <f t="shared" si="25"/>
        <v>0</v>
      </c>
      <c r="F150">
        <f t="shared" si="26"/>
        <v>0</v>
      </c>
      <c r="G150">
        <f t="shared" si="27"/>
        <v>-966.89812499999971</v>
      </c>
      <c r="H150">
        <f t="shared" si="28"/>
        <v>41396.973749999997</v>
      </c>
      <c r="I150">
        <f t="shared" si="29"/>
        <v>49759.086726562513</v>
      </c>
      <c r="J150">
        <f t="shared" si="30"/>
        <v>5497606.0756972106</v>
      </c>
      <c r="K150">
        <f t="shared" si="31"/>
        <v>73406450.386920467</v>
      </c>
      <c r="L150">
        <f t="shared" si="32"/>
        <v>-465483.1647787143</v>
      </c>
      <c r="M150">
        <f t="shared" si="42"/>
        <v>78904056.46261768</v>
      </c>
      <c r="O150" s="29"/>
      <c r="P150">
        <v>0</v>
      </c>
      <c r="Q150">
        <f t="shared" si="33"/>
        <v>0</v>
      </c>
      <c r="R150">
        <f t="shared" si="34"/>
        <v>0</v>
      </c>
      <c r="S150">
        <f t="shared" si="35"/>
        <v>0</v>
      </c>
      <c r="T150">
        <f t="shared" si="36"/>
        <v>1569.6</v>
      </c>
      <c r="U150">
        <f t="shared" si="37"/>
        <v>5886</v>
      </c>
      <c r="V150">
        <f t="shared" si="38"/>
        <v>23347.8</v>
      </c>
      <c r="W150">
        <f t="shared" si="39"/>
        <v>781673.30677290831</v>
      </c>
      <c r="X150">
        <f t="shared" si="40"/>
        <v>34443540.569020018</v>
      </c>
      <c r="Y150">
        <f t="shared" si="41"/>
        <v>7556.3532139093777</v>
      </c>
      <c r="Z150">
        <f t="shared" si="43"/>
        <v>35225213.875792928</v>
      </c>
    </row>
    <row r="151" spans="1:26">
      <c r="A151" s="1">
        <v>120</v>
      </c>
      <c r="B151" s="17">
        <f t="shared" si="22"/>
        <v>15</v>
      </c>
      <c r="C151">
        <f t="shared" si="23"/>
        <v>8696.5650000000005</v>
      </c>
      <c r="D151">
        <f t="shared" si="24"/>
        <v>0</v>
      </c>
      <c r="E151">
        <f t="shared" si="25"/>
        <v>0</v>
      </c>
      <c r="F151">
        <f t="shared" si="26"/>
        <v>3924</v>
      </c>
      <c r="G151">
        <f t="shared" si="27"/>
        <v>-4963.3694999999989</v>
      </c>
      <c r="H151">
        <f t="shared" si="28"/>
        <v>41396.973749999997</v>
      </c>
      <c r="I151">
        <f t="shared" si="29"/>
        <v>49633.695000000022</v>
      </c>
      <c r="J151">
        <f t="shared" si="30"/>
        <v>5497606.0756972106</v>
      </c>
      <c r="K151">
        <f t="shared" si="31"/>
        <v>73221467.860906243</v>
      </c>
      <c r="L151">
        <f t="shared" si="32"/>
        <v>-2389460.567860906</v>
      </c>
      <c r="M151">
        <f t="shared" si="42"/>
        <v>78719073.936603457</v>
      </c>
      <c r="O151" s="29"/>
      <c r="P151">
        <v>0</v>
      </c>
      <c r="Q151">
        <f t="shared" si="33"/>
        <v>0</v>
      </c>
      <c r="R151">
        <f t="shared" si="34"/>
        <v>0</v>
      </c>
      <c r="S151">
        <f t="shared" si="35"/>
        <v>3924</v>
      </c>
      <c r="T151">
        <f t="shared" si="36"/>
        <v>-2354.4</v>
      </c>
      <c r="U151">
        <f t="shared" si="37"/>
        <v>5886</v>
      </c>
      <c r="V151">
        <f t="shared" si="38"/>
        <v>23544</v>
      </c>
      <c r="W151">
        <f t="shared" si="39"/>
        <v>781673.30677290831</v>
      </c>
      <c r="X151">
        <f t="shared" si="40"/>
        <v>34732982.086406745</v>
      </c>
      <c r="Y151">
        <f t="shared" si="41"/>
        <v>-11334.529820864069</v>
      </c>
      <c r="Z151">
        <f t="shared" si="43"/>
        <v>35514655.393179655</v>
      </c>
    </row>
    <row r="152" spans="1:26">
      <c r="A152" s="1">
        <v>121</v>
      </c>
      <c r="B152" s="17">
        <f t="shared" si="22"/>
        <v>15.125</v>
      </c>
      <c r="C152">
        <f t="shared" si="23"/>
        <v>8769.0363750000015</v>
      </c>
      <c r="D152">
        <f t="shared" si="24"/>
        <v>0</v>
      </c>
      <c r="E152">
        <f t="shared" si="25"/>
        <v>0</v>
      </c>
      <c r="F152">
        <f t="shared" si="26"/>
        <v>3924</v>
      </c>
      <c r="G152">
        <f t="shared" si="27"/>
        <v>-5035.8408749999999</v>
      </c>
      <c r="H152">
        <f t="shared" si="28"/>
        <v>41396.973749999997</v>
      </c>
      <c r="I152">
        <f t="shared" si="29"/>
        <v>49008.74435156252</v>
      </c>
      <c r="J152">
        <f t="shared" si="30"/>
        <v>5497606.0756972106</v>
      </c>
      <c r="K152">
        <f t="shared" si="31"/>
        <v>72299517.48386462</v>
      </c>
      <c r="L152">
        <f t="shared" si="32"/>
        <v>-2424349.6674657534</v>
      </c>
      <c r="M152">
        <f t="shared" si="42"/>
        <v>77797123.559561834</v>
      </c>
      <c r="O152" s="29"/>
      <c r="P152">
        <v>0</v>
      </c>
      <c r="Q152">
        <f t="shared" si="33"/>
        <v>0</v>
      </c>
      <c r="R152">
        <f t="shared" si="34"/>
        <v>0</v>
      </c>
      <c r="S152">
        <f t="shared" si="35"/>
        <v>3924</v>
      </c>
      <c r="T152">
        <f t="shared" si="36"/>
        <v>-2354.4</v>
      </c>
      <c r="U152">
        <f t="shared" si="37"/>
        <v>5886</v>
      </c>
      <c r="V152">
        <f t="shared" si="38"/>
        <v>23249.699999999997</v>
      </c>
      <c r="W152">
        <f t="shared" si="39"/>
        <v>781673.30677290831</v>
      </c>
      <c r="X152">
        <f t="shared" si="40"/>
        <v>34298819.810326651</v>
      </c>
      <c r="Y152">
        <f t="shared" si="41"/>
        <v>-11334.529820864069</v>
      </c>
      <c r="Z152">
        <f t="shared" si="43"/>
        <v>35080493.117099561</v>
      </c>
    </row>
    <row r="153" spans="1:26">
      <c r="A153" s="1">
        <v>122</v>
      </c>
      <c r="B153" s="17">
        <f t="shared" si="22"/>
        <v>15.25</v>
      </c>
      <c r="C153">
        <f t="shared" si="23"/>
        <v>8841.5077500000007</v>
      </c>
      <c r="D153">
        <f t="shared" si="24"/>
        <v>0</v>
      </c>
      <c r="E153">
        <f t="shared" si="25"/>
        <v>0</v>
      </c>
      <c r="F153">
        <f t="shared" si="26"/>
        <v>3924</v>
      </c>
      <c r="G153">
        <f t="shared" si="27"/>
        <v>-5108.312249999999</v>
      </c>
      <c r="H153">
        <f t="shared" si="28"/>
        <v>41396.973749999997</v>
      </c>
      <c r="I153">
        <f t="shared" si="29"/>
        <v>48374.734781250023</v>
      </c>
      <c r="J153">
        <f t="shared" si="30"/>
        <v>5497606.0756972106</v>
      </c>
      <c r="K153">
        <f t="shared" si="31"/>
        <v>71364203.049262419</v>
      </c>
      <c r="L153">
        <f t="shared" si="32"/>
        <v>-2459238.7670706003</v>
      </c>
      <c r="M153">
        <f t="shared" si="42"/>
        <v>76861809.124959633</v>
      </c>
      <c r="O153" s="29"/>
      <c r="P153">
        <v>0</v>
      </c>
      <c r="Q153">
        <f t="shared" si="33"/>
        <v>0</v>
      </c>
      <c r="R153">
        <f t="shared" si="34"/>
        <v>0</v>
      </c>
      <c r="S153">
        <f t="shared" si="35"/>
        <v>3924</v>
      </c>
      <c r="T153">
        <f t="shared" si="36"/>
        <v>-2354.4</v>
      </c>
      <c r="U153">
        <f t="shared" si="37"/>
        <v>5886</v>
      </c>
      <c r="V153">
        <f t="shared" si="38"/>
        <v>22955.399999999998</v>
      </c>
      <c r="W153">
        <f t="shared" si="39"/>
        <v>781673.30677290831</v>
      </c>
      <c r="X153">
        <f t="shared" si="40"/>
        <v>33864657.534246571</v>
      </c>
      <c r="Y153">
        <f t="shared" si="41"/>
        <v>-11334.529820864069</v>
      </c>
      <c r="Z153">
        <f t="shared" si="43"/>
        <v>34646330.841019481</v>
      </c>
    </row>
    <row r="154" spans="1:26">
      <c r="A154" s="1">
        <v>123</v>
      </c>
      <c r="B154" s="17">
        <f t="shared" si="22"/>
        <v>15.375</v>
      </c>
      <c r="C154">
        <f t="shared" si="23"/>
        <v>8913.9791249999998</v>
      </c>
      <c r="D154">
        <f t="shared" si="24"/>
        <v>0</v>
      </c>
      <c r="E154">
        <f t="shared" si="25"/>
        <v>0</v>
      </c>
      <c r="F154">
        <f t="shared" si="26"/>
        <v>3924</v>
      </c>
      <c r="G154">
        <f t="shared" si="27"/>
        <v>-5180.7836249999982</v>
      </c>
      <c r="H154">
        <f t="shared" si="28"/>
        <v>41396.973749999997</v>
      </c>
      <c r="I154">
        <f t="shared" si="29"/>
        <v>47731.666289062516</v>
      </c>
      <c r="J154">
        <f t="shared" si="30"/>
        <v>5497606.0756972106</v>
      </c>
      <c r="K154">
        <f t="shared" si="31"/>
        <v>70415524.557099596</v>
      </c>
      <c r="L154">
        <f t="shared" si="32"/>
        <v>-2494127.8666754467</v>
      </c>
      <c r="M154">
        <f t="shared" si="42"/>
        <v>75913130.632796809</v>
      </c>
      <c r="O154" s="29"/>
      <c r="P154">
        <v>0</v>
      </c>
      <c r="Q154">
        <f t="shared" si="33"/>
        <v>0</v>
      </c>
      <c r="R154">
        <f t="shared" si="34"/>
        <v>0</v>
      </c>
      <c r="S154">
        <f t="shared" si="35"/>
        <v>3924</v>
      </c>
      <c r="T154">
        <f t="shared" si="36"/>
        <v>-2354.4</v>
      </c>
      <c r="U154">
        <f t="shared" si="37"/>
        <v>5886</v>
      </c>
      <c r="V154">
        <f t="shared" si="38"/>
        <v>22661.1</v>
      </c>
      <c r="W154">
        <f t="shared" si="39"/>
        <v>781673.30677290831</v>
      </c>
      <c r="X154">
        <f t="shared" si="40"/>
        <v>33430495.258166485</v>
      </c>
      <c r="Y154">
        <f t="shared" si="41"/>
        <v>-11334.529820864069</v>
      </c>
      <c r="Z154">
        <f t="shared" si="43"/>
        <v>34212168.564939395</v>
      </c>
    </row>
    <row r="155" spans="1:26">
      <c r="A155" s="1">
        <v>124</v>
      </c>
      <c r="B155" s="17">
        <f t="shared" si="22"/>
        <v>15.5</v>
      </c>
      <c r="C155">
        <f t="shared" si="23"/>
        <v>8986.4505000000008</v>
      </c>
      <c r="D155">
        <f t="shared" si="24"/>
        <v>0</v>
      </c>
      <c r="E155">
        <f t="shared" si="25"/>
        <v>0</v>
      </c>
      <c r="F155">
        <f t="shared" si="26"/>
        <v>3924</v>
      </c>
      <c r="G155">
        <f t="shared" si="27"/>
        <v>-5253.2549999999992</v>
      </c>
      <c r="H155">
        <f t="shared" si="28"/>
        <v>41396.973749999997</v>
      </c>
      <c r="I155">
        <f t="shared" si="29"/>
        <v>47079.538875000013</v>
      </c>
      <c r="J155">
        <f t="shared" si="30"/>
        <v>5497606.0756972106</v>
      </c>
      <c r="K155">
        <f t="shared" si="31"/>
        <v>69453482.007376209</v>
      </c>
      <c r="L155">
        <f t="shared" si="32"/>
        <v>-2529016.9662802946</v>
      </c>
      <c r="M155">
        <f t="shared" si="42"/>
        <v>74951088.083073422</v>
      </c>
      <c r="O155" s="29"/>
      <c r="P155">
        <v>0</v>
      </c>
      <c r="Q155">
        <f t="shared" si="33"/>
        <v>0</v>
      </c>
      <c r="R155">
        <f t="shared" si="34"/>
        <v>0</v>
      </c>
      <c r="S155">
        <f t="shared" si="35"/>
        <v>3924</v>
      </c>
      <c r="T155">
        <f t="shared" si="36"/>
        <v>-2354.4</v>
      </c>
      <c r="U155">
        <f t="shared" si="37"/>
        <v>5886</v>
      </c>
      <c r="V155">
        <f t="shared" si="38"/>
        <v>22366.799999999999</v>
      </c>
      <c r="W155">
        <f t="shared" si="39"/>
        <v>781673.30677290831</v>
      </c>
      <c r="X155">
        <f t="shared" si="40"/>
        <v>32996332.982086401</v>
      </c>
      <c r="Y155">
        <f t="shared" si="41"/>
        <v>-11334.529820864069</v>
      </c>
      <c r="Z155">
        <f t="shared" si="43"/>
        <v>33778006.288859308</v>
      </c>
    </row>
    <row r="156" spans="1:26">
      <c r="A156" s="1">
        <v>125</v>
      </c>
      <c r="B156" s="17">
        <f t="shared" si="22"/>
        <v>15.625</v>
      </c>
      <c r="C156">
        <f t="shared" si="23"/>
        <v>9058.921875</v>
      </c>
      <c r="D156">
        <f t="shared" si="24"/>
        <v>0</v>
      </c>
      <c r="E156">
        <f t="shared" si="25"/>
        <v>0</v>
      </c>
      <c r="F156">
        <f t="shared" si="26"/>
        <v>3924</v>
      </c>
      <c r="G156">
        <f t="shared" si="27"/>
        <v>-5325.7263749999984</v>
      </c>
      <c r="H156">
        <f t="shared" si="28"/>
        <v>41396.973749999997</v>
      </c>
      <c r="I156">
        <f t="shared" si="29"/>
        <v>46418.352539062529</v>
      </c>
      <c r="J156">
        <f t="shared" si="30"/>
        <v>5497606.0756972106</v>
      </c>
      <c r="K156">
        <f t="shared" si="31"/>
        <v>68478075.400092244</v>
      </c>
      <c r="L156">
        <f t="shared" si="32"/>
        <v>-2563906.0658851415</v>
      </c>
      <c r="M156">
        <f t="shared" si="42"/>
        <v>73975681.475789458</v>
      </c>
      <c r="O156" s="29"/>
      <c r="P156">
        <v>0</v>
      </c>
      <c r="Q156">
        <f t="shared" si="33"/>
        <v>0</v>
      </c>
      <c r="R156">
        <f t="shared" si="34"/>
        <v>0</v>
      </c>
      <c r="S156">
        <f t="shared" si="35"/>
        <v>3924</v>
      </c>
      <c r="T156">
        <f t="shared" si="36"/>
        <v>-2354.4</v>
      </c>
      <c r="U156">
        <f t="shared" si="37"/>
        <v>5886</v>
      </c>
      <c r="V156">
        <f t="shared" si="38"/>
        <v>22072.5</v>
      </c>
      <c r="W156">
        <f t="shared" si="39"/>
        <v>781673.30677290831</v>
      </c>
      <c r="X156">
        <f t="shared" si="40"/>
        <v>32562170.706006322</v>
      </c>
      <c r="Y156">
        <f t="shared" si="41"/>
        <v>-11334.529820864069</v>
      </c>
      <c r="Z156">
        <f t="shared" si="43"/>
        <v>33343844.012779232</v>
      </c>
    </row>
    <row r="157" spans="1:26">
      <c r="A157" s="1">
        <v>126</v>
      </c>
      <c r="B157" s="17">
        <f t="shared" si="22"/>
        <v>15.75</v>
      </c>
      <c r="C157">
        <f t="shared" si="23"/>
        <v>9131.393250000001</v>
      </c>
      <c r="D157">
        <f t="shared" si="24"/>
        <v>0</v>
      </c>
      <c r="E157">
        <f t="shared" si="25"/>
        <v>0</v>
      </c>
      <c r="F157">
        <f t="shared" si="26"/>
        <v>3924</v>
      </c>
      <c r="G157">
        <f t="shared" si="27"/>
        <v>-5398.1977499999994</v>
      </c>
      <c r="H157">
        <f t="shared" si="28"/>
        <v>41396.973749999997</v>
      </c>
      <c r="I157">
        <f t="shared" si="29"/>
        <v>45748.107281250006</v>
      </c>
      <c r="J157">
        <f t="shared" si="30"/>
        <v>5497606.0756972106</v>
      </c>
      <c r="K157">
        <f t="shared" si="31"/>
        <v>67489304.735247642</v>
      </c>
      <c r="L157">
        <f t="shared" si="32"/>
        <v>-2598795.1654899889</v>
      </c>
      <c r="M157">
        <f t="shared" si="42"/>
        <v>72986910.810944855</v>
      </c>
      <c r="O157" s="29"/>
      <c r="P157">
        <v>0</v>
      </c>
      <c r="Q157">
        <f t="shared" si="33"/>
        <v>0</v>
      </c>
      <c r="R157">
        <f t="shared" si="34"/>
        <v>0</v>
      </c>
      <c r="S157">
        <f t="shared" si="35"/>
        <v>3924</v>
      </c>
      <c r="T157">
        <f t="shared" si="36"/>
        <v>-2354.4</v>
      </c>
      <c r="U157">
        <f t="shared" si="37"/>
        <v>5886</v>
      </c>
      <c r="V157">
        <f t="shared" si="38"/>
        <v>21778.199999999997</v>
      </c>
      <c r="W157">
        <f t="shared" si="39"/>
        <v>781673.30677290831</v>
      </c>
      <c r="X157">
        <f t="shared" si="40"/>
        <v>32128008.429926235</v>
      </c>
      <c r="Y157">
        <f t="shared" si="41"/>
        <v>-11334.529820864069</v>
      </c>
      <c r="Z157">
        <f t="shared" si="43"/>
        <v>32909681.736699145</v>
      </c>
    </row>
    <row r="158" spans="1:26">
      <c r="A158" s="1">
        <v>127</v>
      </c>
      <c r="B158" s="17">
        <f t="shared" si="22"/>
        <v>15.875</v>
      </c>
      <c r="C158">
        <f t="shared" si="23"/>
        <v>9203.8646250000002</v>
      </c>
      <c r="D158">
        <f t="shared" si="24"/>
        <v>0</v>
      </c>
      <c r="E158">
        <f t="shared" si="25"/>
        <v>0</v>
      </c>
      <c r="F158">
        <f t="shared" si="26"/>
        <v>3924</v>
      </c>
      <c r="G158">
        <f t="shared" si="27"/>
        <v>-5470.6691249999985</v>
      </c>
      <c r="H158">
        <f t="shared" si="28"/>
        <v>41396.973749999997</v>
      </c>
      <c r="I158">
        <f t="shared" si="29"/>
        <v>45068.803101562517</v>
      </c>
      <c r="J158">
        <f t="shared" si="30"/>
        <v>5497606.0756972106</v>
      </c>
      <c r="K158">
        <f t="shared" si="31"/>
        <v>66487170.012842491</v>
      </c>
      <c r="L158">
        <f t="shared" si="32"/>
        <v>-2633684.2650948362</v>
      </c>
      <c r="M158">
        <f t="shared" si="42"/>
        <v>71984776.088539705</v>
      </c>
      <c r="O158" s="29"/>
      <c r="P158">
        <v>0</v>
      </c>
      <c r="Q158">
        <f t="shared" si="33"/>
        <v>0</v>
      </c>
      <c r="R158">
        <f t="shared" si="34"/>
        <v>0</v>
      </c>
      <c r="S158">
        <f t="shared" si="35"/>
        <v>3924</v>
      </c>
      <c r="T158">
        <f t="shared" si="36"/>
        <v>-2354.4</v>
      </c>
      <c r="U158">
        <f t="shared" si="37"/>
        <v>5886</v>
      </c>
      <c r="V158">
        <f t="shared" si="38"/>
        <v>21483.899999999998</v>
      </c>
      <c r="W158">
        <f t="shared" si="39"/>
        <v>781673.30677290831</v>
      </c>
      <c r="X158">
        <f t="shared" si="40"/>
        <v>31693846.153846152</v>
      </c>
      <c r="Y158">
        <f t="shared" si="41"/>
        <v>-11334.529820864069</v>
      </c>
      <c r="Z158">
        <f t="shared" si="43"/>
        <v>32475519.460619062</v>
      </c>
    </row>
    <row r="159" spans="1:26">
      <c r="A159" s="1">
        <v>128</v>
      </c>
      <c r="B159" s="17">
        <f t="shared" ref="B159:B222" si="44">length/length_division*A159</f>
        <v>16</v>
      </c>
      <c r="C159">
        <f t="shared" ref="C159:C222" si="45">sim3_mass_per_length*B159*sim3_gravity</f>
        <v>9276.3360000000011</v>
      </c>
      <c r="D159">
        <f t="shared" ref="D159:D222" si="46">IF(B159&lt;sim3_l_tx,0,sim3_ty)</f>
        <v>0</v>
      </c>
      <c r="E159">
        <f t="shared" ref="E159:E222" si="47">IF(B159&lt;sim3_l_tx,0,sim3_tx)</f>
        <v>0</v>
      </c>
      <c r="F159">
        <f t="shared" ref="F159:F222" si="48">IF(B159&lt;sim3_force_position,0,sim3_force)</f>
        <v>3924</v>
      </c>
      <c r="G159">
        <f t="shared" ref="G159:G222" si="49">sim3_ay-C159-D159-F159</f>
        <v>-5543.1404999999995</v>
      </c>
      <c r="H159">
        <f t="shared" ref="H159:H222" si="50">E159-sim3_ax</f>
        <v>41396.973749999997</v>
      </c>
      <c r="I159">
        <f t="shared" ref="I159:I222" si="51">(sim3_ay*B159) - (D159*(B159-sim3_l_tx))-(0.5*B159*C159)-(F159*(B159-force_position))</f>
        <v>44380.440000000017</v>
      </c>
      <c r="J159">
        <f t="shared" ref="J159:J222" si="52">H159/sim3_cross_section_area*10000</f>
        <v>5497606.0756972106</v>
      </c>
      <c r="K159">
        <f t="shared" ref="K159:K222" si="53">((I159*(0.5*sim3_depth_of_section))/(sim3_second_moment_x))*(100000000/1000)</f>
        <v>65471671.232876733</v>
      </c>
      <c r="L159">
        <f t="shared" ref="L159:L222" si="54">((G159*sim3_q)/(sim3_second_moment_x*sim3_thickness_web))*((100000000*1000)/1000000000)</f>
        <v>-2668573.3646996836</v>
      </c>
      <c r="M159">
        <f t="shared" si="42"/>
        <v>70969277.308573946</v>
      </c>
      <c r="O159" s="29"/>
      <c r="P159">
        <v>0</v>
      </c>
      <c r="Q159">
        <f t="shared" ref="Q159:Q222" si="55">IF(B159&lt;sim3_l_tx_0,0,sim3_ty_0)</f>
        <v>0</v>
      </c>
      <c r="R159">
        <f t="shared" ref="R159:R222" si="56">IF(B159&lt;sim3_l_tx_0,0,sim3_tx_0)</f>
        <v>0</v>
      </c>
      <c r="S159">
        <f t="shared" ref="S159:S222" si="57">IF(B159&lt;sim3_force_position_0,0,sim3_force_0)</f>
        <v>3924</v>
      </c>
      <c r="T159">
        <f t="shared" ref="T159:T222" si="58">sim3_ay_0-P159-Q159-S159</f>
        <v>-2354.4</v>
      </c>
      <c r="U159">
        <f t="shared" ref="U159:U222" si="59">R159-sim3_ax_0</f>
        <v>5886</v>
      </c>
      <c r="V159">
        <f t="shared" ref="V159:V222" si="60">(sim3_ay_0*B159) - (Q159*(B159-sim3_l_tx_0))-(0.5*B159*P159)-(S159*(B159-sim3_force_position_0))</f>
        <v>21189.599999999999</v>
      </c>
      <c r="W159">
        <f t="shared" ref="W159:W222" si="61">U159/sim3_cross_section_area_0*10000</f>
        <v>781673.30677290831</v>
      </c>
      <c r="X159">
        <f t="shared" ref="X159:X222" si="62">((V159*(0.5*sim3_depth_of_section_0))/(sim3_second_moment_x_0))*(100000000/1000)</f>
        <v>31259683.877766065</v>
      </c>
      <c r="Y159">
        <f t="shared" ref="Y159:Y222" si="63">((T159*sim3_q_0)/(sim3_second_moment_x_0*sim3_thickness_web_0))</f>
        <v>-11334.529820864069</v>
      </c>
      <c r="Z159">
        <f t="shared" si="43"/>
        <v>32041357.184538975</v>
      </c>
    </row>
    <row r="160" spans="1:26">
      <c r="A160" s="1">
        <v>129</v>
      </c>
      <c r="B160" s="17">
        <f t="shared" si="44"/>
        <v>16.125</v>
      </c>
      <c r="C160">
        <f t="shared" si="45"/>
        <v>9348.8073750000003</v>
      </c>
      <c r="D160">
        <f t="shared" si="46"/>
        <v>0</v>
      </c>
      <c r="E160">
        <f t="shared" si="47"/>
        <v>0</v>
      </c>
      <c r="F160">
        <f t="shared" si="48"/>
        <v>3924</v>
      </c>
      <c r="G160">
        <f t="shared" si="49"/>
        <v>-5615.6118749999987</v>
      </c>
      <c r="H160">
        <f t="shared" si="50"/>
        <v>41396.973749999997</v>
      </c>
      <c r="I160">
        <f t="shared" si="51"/>
        <v>43683.017976562522</v>
      </c>
      <c r="J160">
        <f t="shared" si="52"/>
        <v>5497606.0756972106</v>
      </c>
      <c r="K160">
        <f t="shared" si="53"/>
        <v>64442808.395350404</v>
      </c>
      <c r="L160">
        <f t="shared" si="54"/>
        <v>-2703462.4643045301</v>
      </c>
      <c r="M160">
        <f t="shared" ref="M160:M223" si="64">(ABS(J160)+ABS(K160))/2+SQRT( ((ABS(J160)+ABS(K160))/2)^2 + 0 )</f>
        <v>69940414.47104761</v>
      </c>
      <c r="O160" s="29"/>
      <c r="P160">
        <v>0</v>
      </c>
      <c r="Q160">
        <f t="shared" si="55"/>
        <v>0</v>
      </c>
      <c r="R160">
        <f t="shared" si="56"/>
        <v>0</v>
      </c>
      <c r="S160">
        <f t="shared" si="57"/>
        <v>3924</v>
      </c>
      <c r="T160">
        <f t="shared" si="58"/>
        <v>-2354.4</v>
      </c>
      <c r="U160">
        <f t="shared" si="59"/>
        <v>5886</v>
      </c>
      <c r="V160">
        <f t="shared" si="60"/>
        <v>20895.3</v>
      </c>
      <c r="W160">
        <f t="shared" si="61"/>
        <v>781673.30677290831</v>
      </c>
      <c r="X160">
        <f t="shared" si="62"/>
        <v>30825521.601685982</v>
      </c>
      <c r="Y160">
        <f t="shared" si="63"/>
        <v>-11334.529820864069</v>
      </c>
      <c r="Z160">
        <f t="shared" ref="Z160:Z223" si="65">(ABS(W160)+ABS(X160))/2+SQRT( ((ABS(W160)+ABS(X160))/2)^2 + 0 )</f>
        <v>31607194.908458892</v>
      </c>
    </row>
    <row r="161" spans="1:26">
      <c r="A161" s="1">
        <v>130</v>
      </c>
      <c r="B161" s="17">
        <f t="shared" si="44"/>
        <v>16.25</v>
      </c>
      <c r="C161">
        <f t="shared" si="45"/>
        <v>9421.2787500000013</v>
      </c>
      <c r="D161">
        <f t="shared" si="46"/>
        <v>0</v>
      </c>
      <c r="E161">
        <f t="shared" si="47"/>
        <v>0</v>
      </c>
      <c r="F161">
        <f t="shared" si="48"/>
        <v>3924</v>
      </c>
      <c r="G161">
        <f t="shared" si="49"/>
        <v>-5688.0832499999997</v>
      </c>
      <c r="H161">
        <f t="shared" si="50"/>
        <v>41396.973749999997</v>
      </c>
      <c r="I161">
        <f t="shared" si="51"/>
        <v>42976.537031250016</v>
      </c>
      <c r="J161">
        <f t="shared" si="52"/>
        <v>5497606.0756972106</v>
      </c>
      <c r="K161">
        <f t="shared" si="53"/>
        <v>63400581.50026346</v>
      </c>
      <c r="L161">
        <f t="shared" si="54"/>
        <v>-2738351.5639093779</v>
      </c>
      <c r="M161">
        <f t="shared" si="64"/>
        <v>68898187.575960666</v>
      </c>
      <c r="O161" s="29"/>
      <c r="P161">
        <v>0</v>
      </c>
      <c r="Q161">
        <f t="shared" si="55"/>
        <v>0</v>
      </c>
      <c r="R161">
        <f t="shared" si="56"/>
        <v>0</v>
      </c>
      <c r="S161">
        <f t="shared" si="57"/>
        <v>3924</v>
      </c>
      <c r="T161">
        <f t="shared" si="58"/>
        <v>-2354.4</v>
      </c>
      <c r="U161">
        <f t="shared" si="59"/>
        <v>5886</v>
      </c>
      <c r="V161">
        <f t="shared" si="60"/>
        <v>20601</v>
      </c>
      <c r="W161">
        <f t="shared" si="61"/>
        <v>781673.30677290831</v>
      </c>
      <c r="X161">
        <f t="shared" si="62"/>
        <v>30391359.325605903</v>
      </c>
      <c r="Y161">
        <f t="shared" si="63"/>
        <v>-11334.529820864069</v>
      </c>
      <c r="Z161">
        <f t="shared" si="65"/>
        <v>31173032.632378813</v>
      </c>
    </row>
    <row r="162" spans="1:26">
      <c r="A162" s="1">
        <v>131</v>
      </c>
      <c r="B162" s="17">
        <f t="shared" si="44"/>
        <v>16.375</v>
      </c>
      <c r="C162">
        <f t="shared" si="45"/>
        <v>9493.7501250000005</v>
      </c>
      <c r="D162">
        <f t="shared" si="46"/>
        <v>0</v>
      </c>
      <c r="E162">
        <f t="shared" si="47"/>
        <v>0</v>
      </c>
      <c r="F162">
        <f t="shared" si="48"/>
        <v>3924</v>
      </c>
      <c r="G162">
        <f t="shared" si="49"/>
        <v>-5760.5546249999989</v>
      </c>
      <c r="H162">
        <f t="shared" si="50"/>
        <v>41396.973749999997</v>
      </c>
      <c r="I162">
        <f t="shared" si="51"/>
        <v>42260.997164062515</v>
      </c>
      <c r="J162">
        <f t="shared" si="52"/>
        <v>5497606.0756972106</v>
      </c>
      <c r="K162">
        <f t="shared" si="53"/>
        <v>62344990.54761593</v>
      </c>
      <c r="L162">
        <f t="shared" si="54"/>
        <v>-2773240.6635142248</v>
      </c>
      <c r="M162">
        <f t="shared" si="64"/>
        <v>67842596.623313144</v>
      </c>
      <c r="O162" s="29"/>
      <c r="P162">
        <v>0</v>
      </c>
      <c r="Q162">
        <f t="shared" si="55"/>
        <v>0</v>
      </c>
      <c r="R162">
        <f t="shared" si="56"/>
        <v>0</v>
      </c>
      <c r="S162">
        <f t="shared" si="57"/>
        <v>3924</v>
      </c>
      <c r="T162">
        <f t="shared" si="58"/>
        <v>-2354.4</v>
      </c>
      <c r="U162">
        <f t="shared" si="59"/>
        <v>5886</v>
      </c>
      <c r="V162">
        <f t="shared" si="60"/>
        <v>20306.699999999997</v>
      </c>
      <c r="W162">
        <f t="shared" si="61"/>
        <v>781673.30677290831</v>
      </c>
      <c r="X162">
        <f t="shared" si="62"/>
        <v>29957197.049525816</v>
      </c>
      <c r="Y162">
        <f t="shared" si="63"/>
        <v>-11334.529820864069</v>
      </c>
      <c r="Z162">
        <f t="shared" si="65"/>
        <v>30738870.356298726</v>
      </c>
    </row>
    <row r="163" spans="1:26">
      <c r="A163" s="1">
        <v>132</v>
      </c>
      <c r="B163" s="17">
        <f t="shared" si="44"/>
        <v>16.5</v>
      </c>
      <c r="C163">
        <f t="shared" si="45"/>
        <v>9566.2214999999997</v>
      </c>
      <c r="D163">
        <f t="shared" si="46"/>
        <v>0</v>
      </c>
      <c r="E163">
        <f t="shared" si="47"/>
        <v>0</v>
      </c>
      <c r="F163">
        <f t="shared" si="48"/>
        <v>3924</v>
      </c>
      <c r="G163">
        <f t="shared" si="49"/>
        <v>-5833.025999999998</v>
      </c>
      <c r="H163">
        <f t="shared" si="50"/>
        <v>41396.973749999997</v>
      </c>
      <c r="I163">
        <f t="shared" si="51"/>
        <v>41536.398375000033</v>
      </c>
      <c r="J163">
        <f t="shared" si="52"/>
        <v>5497606.0756972106</v>
      </c>
      <c r="K163">
        <f t="shared" si="53"/>
        <v>61276035.537407845</v>
      </c>
      <c r="L163">
        <f t="shared" si="54"/>
        <v>-2808129.7631190717</v>
      </c>
      <c r="M163">
        <f t="shared" si="64"/>
        <v>66773641.613105059</v>
      </c>
      <c r="O163" s="29"/>
      <c r="P163">
        <v>0</v>
      </c>
      <c r="Q163">
        <f t="shared" si="55"/>
        <v>0</v>
      </c>
      <c r="R163">
        <f t="shared" si="56"/>
        <v>0</v>
      </c>
      <c r="S163">
        <f t="shared" si="57"/>
        <v>3924</v>
      </c>
      <c r="T163">
        <f t="shared" si="58"/>
        <v>-2354.4</v>
      </c>
      <c r="U163">
        <f t="shared" si="59"/>
        <v>5886</v>
      </c>
      <c r="V163">
        <f t="shared" si="60"/>
        <v>20012.399999999998</v>
      </c>
      <c r="W163">
        <f t="shared" si="61"/>
        <v>781673.30677290831</v>
      </c>
      <c r="X163">
        <f t="shared" si="62"/>
        <v>29523034.773445733</v>
      </c>
      <c r="Y163">
        <f t="shared" si="63"/>
        <v>-11334.529820864069</v>
      </c>
      <c r="Z163">
        <f t="shared" si="65"/>
        <v>30304708.080218643</v>
      </c>
    </row>
    <row r="164" spans="1:26">
      <c r="A164" s="1">
        <v>133</v>
      </c>
      <c r="B164" s="17">
        <f t="shared" si="44"/>
        <v>16.625</v>
      </c>
      <c r="C164">
        <f t="shared" si="45"/>
        <v>9638.6928750000006</v>
      </c>
      <c r="D164">
        <f t="shared" si="46"/>
        <v>0</v>
      </c>
      <c r="E164">
        <f t="shared" si="47"/>
        <v>0</v>
      </c>
      <c r="F164">
        <f t="shared" si="48"/>
        <v>3924</v>
      </c>
      <c r="G164">
        <f t="shared" si="49"/>
        <v>-5905.497374999999</v>
      </c>
      <c r="H164">
        <f t="shared" si="50"/>
        <v>41396.973749999997</v>
      </c>
      <c r="I164">
        <f t="shared" si="51"/>
        <v>40802.740664062527</v>
      </c>
      <c r="J164">
        <f t="shared" si="52"/>
        <v>5497606.0756972106</v>
      </c>
      <c r="K164">
        <f t="shared" si="53"/>
        <v>60193716.46963913</v>
      </c>
      <c r="L164">
        <f t="shared" si="54"/>
        <v>-2843018.8627239196</v>
      </c>
      <c r="M164">
        <f t="shared" si="64"/>
        <v>65691322.545336343</v>
      </c>
      <c r="O164" s="29"/>
      <c r="P164">
        <v>0</v>
      </c>
      <c r="Q164">
        <f t="shared" si="55"/>
        <v>0</v>
      </c>
      <c r="R164">
        <f t="shared" si="56"/>
        <v>0</v>
      </c>
      <c r="S164">
        <f t="shared" si="57"/>
        <v>3924</v>
      </c>
      <c r="T164">
        <f t="shared" si="58"/>
        <v>-2354.4</v>
      </c>
      <c r="U164">
        <f t="shared" si="59"/>
        <v>5886</v>
      </c>
      <c r="V164">
        <f t="shared" si="60"/>
        <v>19718.099999999999</v>
      </c>
      <c r="W164">
        <f t="shared" si="61"/>
        <v>781673.30677290831</v>
      </c>
      <c r="X164">
        <f t="shared" si="62"/>
        <v>29088872.497365646</v>
      </c>
      <c r="Y164">
        <f t="shared" si="63"/>
        <v>-11334.529820864069</v>
      </c>
      <c r="Z164">
        <f t="shared" si="65"/>
        <v>29870545.804138556</v>
      </c>
    </row>
    <row r="165" spans="1:26">
      <c r="A165" s="1">
        <v>134</v>
      </c>
      <c r="B165" s="17">
        <f t="shared" si="44"/>
        <v>16.75</v>
      </c>
      <c r="C165">
        <f t="shared" si="45"/>
        <v>9711.1642500000016</v>
      </c>
      <c r="D165">
        <f t="shared" si="46"/>
        <v>0</v>
      </c>
      <c r="E165">
        <f t="shared" si="47"/>
        <v>0</v>
      </c>
      <c r="F165">
        <f t="shared" si="48"/>
        <v>3924</v>
      </c>
      <c r="G165">
        <f t="shared" si="49"/>
        <v>-5977.96875</v>
      </c>
      <c r="H165">
        <f t="shared" si="50"/>
        <v>41396.973749999997</v>
      </c>
      <c r="I165">
        <f t="shared" si="51"/>
        <v>40060.02403125001</v>
      </c>
      <c r="J165">
        <f t="shared" si="52"/>
        <v>5497606.0756972106</v>
      </c>
      <c r="K165">
        <f t="shared" si="53"/>
        <v>59098033.344309814</v>
      </c>
      <c r="L165">
        <f t="shared" si="54"/>
        <v>-2877907.9623287669</v>
      </c>
      <c r="M165">
        <f t="shared" si="64"/>
        <v>64595639.420007028</v>
      </c>
      <c r="O165" s="29"/>
      <c r="P165">
        <v>0</v>
      </c>
      <c r="Q165">
        <f t="shared" si="55"/>
        <v>0</v>
      </c>
      <c r="R165">
        <f t="shared" si="56"/>
        <v>0</v>
      </c>
      <c r="S165">
        <f t="shared" si="57"/>
        <v>3924</v>
      </c>
      <c r="T165">
        <f t="shared" si="58"/>
        <v>-2354.4</v>
      </c>
      <c r="U165">
        <f t="shared" si="59"/>
        <v>5886</v>
      </c>
      <c r="V165">
        <f t="shared" si="60"/>
        <v>19423.8</v>
      </c>
      <c r="W165">
        <f t="shared" si="61"/>
        <v>781673.30677290831</v>
      </c>
      <c r="X165">
        <f t="shared" si="62"/>
        <v>28654710.221285563</v>
      </c>
      <c r="Y165">
        <f t="shared" si="63"/>
        <v>-11334.529820864069</v>
      </c>
      <c r="Z165">
        <f t="shared" si="65"/>
        <v>29436383.528058473</v>
      </c>
    </row>
    <row r="166" spans="1:26">
      <c r="A166" s="1">
        <v>135</v>
      </c>
      <c r="B166" s="17">
        <f t="shared" si="44"/>
        <v>16.875</v>
      </c>
      <c r="C166">
        <f t="shared" si="45"/>
        <v>9783.6356250000008</v>
      </c>
      <c r="D166">
        <f t="shared" si="46"/>
        <v>0</v>
      </c>
      <c r="E166">
        <f t="shared" si="47"/>
        <v>0</v>
      </c>
      <c r="F166">
        <f t="shared" si="48"/>
        <v>3924</v>
      </c>
      <c r="G166">
        <f t="shared" si="49"/>
        <v>-6050.4401249999992</v>
      </c>
      <c r="H166">
        <f t="shared" si="50"/>
        <v>41396.973749999997</v>
      </c>
      <c r="I166">
        <f t="shared" si="51"/>
        <v>39308.248476562512</v>
      </c>
      <c r="J166">
        <f t="shared" si="52"/>
        <v>5497606.0756972106</v>
      </c>
      <c r="K166">
        <f t="shared" si="53"/>
        <v>57988986.161419928</v>
      </c>
      <c r="L166">
        <f t="shared" si="54"/>
        <v>-2912797.0619336143</v>
      </c>
      <c r="M166">
        <f t="shared" si="64"/>
        <v>63486592.237117141</v>
      </c>
      <c r="O166" s="29"/>
      <c r="P166">
        <v>0</v>
      </c>
      <c r="Q166">
        <f t="shared" si="55"/>
        <v>0</v>
      </c>
      <c r="R166">
        <f t="shared" si="56"/>
        <v>0</v>
      </c>
      <c r="S166">
        <f t="shared" si="57"/>
        <v>3924</v>
      </c>
      <c r="T166">
        <f t="shared" si="58"/>
        <v>-2354.4</v>
      </c>
      <c r="U166">
        <f t="shared" si="59"/>
        <v>5886</v>
      </c>
      <c r="V166">
        <f t="shared" si="60"/>
        <v>19129.5</v>
      </c>
      <c r="W166">
        <f t="shared" si="61"/>
        <v>781673.30677290831</v>
      </c>
      <c r="X166">
        <f t="shared" si="62"/>
        <v>28220547.94520548</v>
      </c>
      <c r="Y166">
        <f t="shared" si="63"/>
        <v>-11334.529820864069</v>
      </c>
      <c r="Z166">
        <f t="shared" si="65"/>
        <v>29002221.25197839</v>
      </c>
    </row>
    <row r="167" spans="1:26">
      <c r="A167" s="1">
        <v>136</v>
      </c>
      <c r="B167" s="17">
        <f t="shared" si="44"/>
        <v>17</v>
      </c>
      <c r="C167">
        <f t="shared" si="45"/>
        <v>9856.1070000000018</v>
      </c>
      <c r="D167">
        <f t="shared" si="46"/>
        <v>0</v>
      </c>
      <c r="E167">
        <f t="shared" si="47"/>
        <v>0</v>
      </c>
      <c r="F167">
        <f t="shared" si="48"/>
        <v>3924</v>
      </c>
      <c r="G167">
        <f t="shared" si="49"/>
        <v>-6122.9115000000002</v>
      </c>
      <c r="H167">
        <f t="shared" si="50"/>
        <v>41396.973749999997</v>
      </c>
      <c r="I167">
        <f t="shared" si="51"/>
        <v>38547.414000000019</v>
      </c>
      <c r="J167">
        <f t="shared" si="52"/>
        <v>5497606.0756972106</v>
      </c>
      <c r="K167">
        <f t="shared" si="53"/>
        <v>56866574.920969471</v>
      </c>
      <c r="L167">
        <f t="shared" si="54"/>
        <v>-2947686.1615384617</v>
      </c>
      <c r="M167">
        <f t="shared" si="64"/>
        <v>62364180.996666685</v>
      </c>
      <c r="O167" s="29"/>
      <c r="P167">
        <v>0</v>
      </c>
      <c r="Q167">
        <f t="shared" si="55"/>
        <v>0</v>
      </c>
      <c r="R167">
        <f t="shared" si="56"/>
        <v>0</v>
      </c>
      <c r="S167">
        <f t="shared" si="57"/>
        <v>3924</v>
      </c>
      <c r="T167">
        <f t="shared" si="58"/>
        <v>-2354.4</v>
      </c>
      <c r="U167">
        <f t="shared" si="59"/>
        <v>5886</v>
      </c>
      <c r="V167">
        <f t="shared" si="60"/>
        <v>18835.199999999997</v>
      </c>
      <c r="W167">
        <f t="shared" si="61"/>
        <v>781673.30677290831</v>
      </c>
      <c r="X167">
        <f t="shared" si="62"/>
        <v>27786385.669125393</v>
      </c>
      <c r="Y167">
        <f t="shared" si="63"/>
        <v>-11334.529820864069</v>
      </c>
      <c r="Z167">
        <f t="shared" si="65"/>
        <v>28568058.975898303</v>
      </c>
    </row>
    <row r="168" spans="1:26">
      <c r="A168" s="1">
        <v>137</v>
      </c>
      <c r="B168" s="17">
        <f t="shared" si="44"/>
        <v>17.125</v>
      </c>
      <c r="C168">
        <f t="shared" si="45"/>
        <v>9928.578375000001</v>
      </c>
      <c r="D168">
        <f t="shared" si="46"/>
        <v>0</v>
      </c>
      <c r="E168">
        <f t="shared" si="47"/>
        <v>0</v>
      </c>
      <c r="F168">
        <f t="shared" si="48"/>
        <v>3924</v>
      </c>
      <c r="G168">
        <f t="shared" si="49"/>
        <v>-6195.3828749999993</v>
      </c>
      <c r="H168">
        <f t="shared" si="50"/>
        <v>41396.973749999997</v>
      </c>
      <c r="I168">
        <f t="shared" si="51"/>
        <v>37777.520601562515</v>
      </c>
      <c r="J168">
        <f t="shared" si="52"/>
        <v>5497606.0756972106</v>
      </c>
      <c r="K168">
        <f t="shared" si="53"/>
        <v>55730799.622958399</v>
      </c>
      <c r="L168">
        <f t="shared" si="54"/>
        <v>-2982575.2611433081</v>
      </c>
      <c r="M168">
        <f t="shared" si="64"/>
        <v>61228405.698655613</v>
      </c>
      <c r="O168" s="29"/>
      <c r="P168">
        <v>0</v>
      </c>
      <c r="Q168">
        <f t="shared" si="55"/>
        <v>0</v>
      </c>
      <c r="R168">
        <f t="shared" si="56"/>
        <v>0</v>
      </c>
      <c r="S168">
        <f t="shared" si="57"/>
        <v>3924</v>
      </c>
      <c r="T168">
        <f t="shared" si="58"/>
        <v>-2354.4</v>
      </c>
      <c r="U168">
        <f t="shared" si="59"/>
        <v>5886</v>
      </c>
      <c r="V168">
        <f t="shared" si="60"/>
        <v>18540.899999999998</v>
      </c>
      <c r="W168">
        <f t="shared" si="61"/>
        <v>781673.30677290831</v>
      </c>
      <c r="X168">
        <f t="shared" si="62"/>
        <v>27352223.393045314</v>
      </c>
      <c r="Y168">
        <f t="shared" si="63"/>
        <v>-11334.529820864069</v>
      </c>
      <c r="Z168">
        <f t="shared" si="65"/>
        <v>28133896.699818224</v>
      </c>
    </row>
    <row r="169" spans="1:26">
      <c r="A169" s="1">
        <v>138</v>
      </c>
      <c r="B169" s="17">
        <f t="shared" si="44"/>
        <v>17.25</v>
      </c>
      <c r="C169">
        <f t="shared" si="45"/>
        <v>10001.04975</v>
      </c>
      <c r="D169">
        <f t="shared" si="46"/>
        <v>0</v>
      </c>
      <c r="E169">
        <f t="shared" si="47"/>
        <v>0</v>
      </c>
      <c r="F169">
        <f t="shared" si="48"/>
        <v>3924</v>
      </c>
      <c r="G169">
        <f t="shared" si="49"/>
        <v>-6267.8542499999985</v>
      </c>
      <c r="H169">
        <f t="shared" si="50"/>
        <v>41396.973749999997</v>
      </c>
      <c r="I169">
        <f t="shared" si="51"/>
        <v>36998.568281250031</v>
      </c>
      <c r="J169">
        <f t="shared" si="52"/>
        <v>5497606.0756972106</v>
      </c>
      <c r="K169">
        <f t="shared" si="53"/>
        <v>54581660.267386772</v>
      </c>
      <c r="L169">
        <f t="shared" si="54"/>
        <v>-3017464.3607481555</v>
      </c>
      <c r="M169">
        <f t="shared" si="64"/>
        <v>60079266.343083985</v>
      </c>
      <c r="O169" s="29"/>
      <c r="P169">
        <v>0</v>
      </c>
      <c r="Q169">
        <f t="shared" si="55"/>
        <v>0</v>
      </c>
      <c r="R169">
        <f t="shared" si="56"/>
        <v>0</v>
      </c>
      <c r="S169">
        <f t="shared" si="57"/>
        <v>3924</v>
      </c>
      <c r="T169">
        <f t="shared" si="58"/>
        <v>-2354.4</v>
      </c>
      <c r="U169">
        <f t="shared" si="59"/>
        <v>5886</v>
      </c>
      <c r="V169">
        <f t="shared" si="60"/>
        <v>18246.599999999999</v>
      </c>
      <c r="W169">
        <f t="shared" si="61"/>
        <v>781673.30677290831</v>
      </c>
      <c r="X169">
        <f t="shared" si="62"/>
        <v>26918061.116965219</v>
      </c>
      <c r="Y169">
        <f t="shared" si="63"/>
        <v>-11334.529820864069</v>
      </c>
      <c r="Z169">
        <f t="shared" si="65"/>
        <v>27699734.423738129</v>
      </c>
    </row>
    <row r="170" spans="1:26">
      <c r="A170" s="1">
        <v>139</v>
      </c>
      <c r="B170" s="17">
        <f t="shared" si="44"/>
        <v>17.375</v>
      </c>
      <c r="C170">
        <f t="shared" si="45"/>
        <v>10073.521124999999</v>
      </c>
      <c r="D170">
        <f t="shared" si="46"/>
        <v>0</v>
      </c>
      <c r="E170">
        <f t="shared" si="47"/>
        <v>0</v>
      </c>
      <c r="F170">
        <f t="shared" si="48"/>
        <v>3924</v>
      </c>
      <c r="G170">
        <f t="shared" si="49"/>
        <v>-6340.3256249999977</v>
      </c>
      <c r="H170">
        <f t="shared" si="50"/>
        <v>41396.973749999997</v>
      </c>
      <c r="I170">
        <f t="shared" si="51"/>
        <v>36210.557039062536</v>
      </c>
      <c r="J170">
        <f t="shared" si="52"/>
        <v>5497606.0756972106</v>
      </c>
      <c r="K170">
        <f t="shared" si="53"/>
        <v>53419156.854254536</v>
      </c>
      <c r="L170">
        <f t="shared" si="54"/>
        <v>-3052353.4603530024</v>
      </c>
      <c r="M170">
        <f t="shared" si="64"/>
        <v>58916762.92995175</v>
      </c>
      <c r="O170" s="29"/>
      <c r="P170">
        <v>0</v>
      </c>
      <c r="Q170">
        <f t="shared" si="55"/>
        <v>0</v>
      </c>
      <c r="R170">
        <f t="shared" si="56"/>
        <v>0</v>
      </c>
      <c r="S170">
        <f t="shared" si="57"/>
        <v>3924</v>
      </c>
      <c r="T170">
        <f t="shared" si="58"/>
        <v>-2354.4</v>
      </c>
      <c r="U170">
        <f t="shared" si="59"/>
        <v>5886</v>
      </c>
      <c r="V170">
        <f t="shared" si="60"/>
        <v>17952.3</v>
      </c>
      <c r="W170">
        <f t="shared" si="61"/>
        <v>781673.30677290831</v>
      </c>
      <c r="X170">
        <f t="shared" si="62"/>
        <v>26483898.840885136</v>
      </c>
      <c r="Y170">
        <f t="shared" si="63"/>
        <v>-11334.529820864069</v>
      </c>
      <c r="Z170">
        <f t="shared" si="65"/>
        <v>27265572.147658046</v>
      </c>
    </row>
    <row r="171" spans="1:26">
      <c r="A171" s="1">
        <v>140</v>
      </c>
      <c r="B171" s="17">
        <f t="shared" si="44"/>
        <v>17.5</v>
      </c>
      <c r="C171">
        <f t="shared" si="45"/>
        <v>10145.9925</v>
      </c>
      <c r="D171">
        <f t="shared" si="46"/>
        <v>0</v>
      </c>
      <c r="E171">
        <f t="shared" si="47"/>
        <v>0</v>
      </c>
      <c r="F171">
        <f t="shared" si="48"/>
        <v>3924</v>
      </c>
      <c r="G171">
        <f t="shared" si="49"/>
        <v>-6412.7969999999987</v>
      </c>
      <c r="H171">
        <f t="shared" si="50"/>
        <v>41396.973749999997</v>
      </c>
      <c r="I171">
        <f t="shared" si="51"/>
        <v>35413.486875000017</v>
      </c>
      <c r="J171">
        <f t="shared" si="52"/>
        <v>5497606.0756972106</v>
      </c>
      <c r="K171">
        <f t="shared" si="53"/>
        <v>52243289.383561671</v>
      </c>
      <c r="L171">
        <f t="shared" si="54"/>
        <v>-3087242.5599578498</v>
      </c>
      <c r="M171">
        <f t="shared" si="64"/>
        <v>57740895.459258884</v>
      </c>
      <c r="O171" s="29"/>
      <c r="P171">
        <v>0</v>
      </c>
      <c r="Q171">
        <f t="shared" si="55"/>
        <v>0</v>
      </c>
      <c r="R171">
        <f t="shared" si="56"/>
        <v>0</v>
      </c>
      <c r="S171">
        <f t="shared" si="57"/>
        <v>3924</v>
      </c>
      <c r="T171">
        <f t="shared" si="58"/>
        <v>-2354.4</v>
      </c>
      <c r="U171">
        <f t="shared" si="59"/>
        <v>5886</v>
      </c>
      <c r="V171">
        <f t="shared" si="60"/>
        <v>17658</v>
      </c>
      <c r="W171">
        <f t="shared" si="61"/>
        <v>781673.30677290831</v>
      </c>
      <c r="X171">
        <f t="shared" si="62"/>
        <v>26049736.564805057</v>
      </c>
      <c r="Y171">
        <f t="shared" si="63"/>
        <v>-11334.529820864069</v>
      </c>
      <c r="Z171">
        <f t="shared" si="65"/>
        <v>26831409.871577967</v>
      </c>
    </row>
    <row r="172" spans="1:26">
      <c r="A172" s="1">
        <v>141</v>
      </c>
      <c r="B172" s="17">
        <f t="shared" si="44"/>
        <v>17.625</v>
      </c>
      <c r="C172">
        <f t="shared" si="45"/>
        <v>10218.463875000001</v>
      </c>
      <c r="D172">
        <f t="shared" si="46"/>
        <v>0</v>
      </c>
      <c r="E172">
        <f t="shared" si="47"/>
        <v>0</v>
      </c>
      <c r="F172">
        <f t="shared" si="48"/>
        <v>3924</v>
      </c>
      <c r="G172">
        <f t="shared" si="49"/>
        <v>-6485.2683749999997</v>
      </c>
      <c r="H172">
        <f t="shared" si="50"/>
        <v>41396.973749999997</v>
      </c>
      <c r="I172">
        <f t="shared" si="51"/>
        <v>34607.357789062517</v>
      </c>
      <c r="J172">
        <f t="shared" si="52"/>
        <v>5497606.0756972106</v>
      </c>
      <c r="K172">
        <f t="shared" si="53"/>
        <v>51054057.85530825</v>
      </c>
      <c r="L172">
        <f t="shared" si="54"/>
        <v>-3122131.6595626972</v>
      </c>
      <c r="M172">
        <f t="shared" si="64"/>
        <v>56551663.931005463</v>
      </c>
      <c r="O172" s="29"/>
      <c r="P172">
        <v>0</v>
      </c>
      <c r="Q172">
        <f t="shared" si="55"/>
        <v>0</v>
      </c>
      <c r="R172">
        <f t="shared" si="56"/>
        <v>0</v>
      </c>
      <c r="S172">
        <f t="shared" si="57"/>
        <v>3924</v>
      </c>
      <c r="T172">
        <f t="shared" si="58"/>
        <v>-2354.4</v>
      </c>
      <c r="U172">
        <f t="shared" si="59"/>
        <v>5886</v>
      </c>
      <c r="V172">
        <f t="shared" si="60"/>
        <v>17363.699999999997</v>
      </c>
      <c r="W172">
        <f t="shared" si="61"/>
        <v>781673.30677290831</v>
      </c>
      <c r="X172">
        <f t="shared" si="62"/>
        <v>25615574.28872497</v>
      </c>
      <c r="Y172">
        <f t="shared" si="63"/>
        <v>-11334.529820864069</v>
      </c>
      <c r="Z172">
        <f t="shared" si="65"/>
        <v>26397247.59549788</v>
      </c>
    </row>
    <row r="173" spans="1:26">
      <c r="A173" s="1">
        <v>142</v>
      </c>
      <c r="B173" s="17">
        <f t="shared" si="44"/>
        <v>17.75</v>
      </c>
      <c r="C173">
        <f t="shared" si="45"/>
        <v>10290.935250000002</v>
      </c>
      <c r="D173">
        <f t="shared" si="46"/>
        <v>0</v>
      </c>
      <c r="E173">
        <f t="shared" si="47"/>
        <v>0</v>
      </c>
      <c r="F173">
        <f t="shared" si="48"/>
        <v>3924</v>
      </c>
      <c r="G173">
        <f t="shared" si="49"/>
        <v>-6557.7397500000006</v>
      </c>
      <c r="H173">
        <f t="shared" si="50"/>
        <v>41396.973749999997</v>
      </c>
      <c r="I173">
        <f t="shared" si="51"/>
        <v>33792.169781250006</v>
      </c>
      <c r="J173">
        <f t="shared" si="52"/>
        <v>5497606.0756972106</v>
      </c>
      <c r="K173">
        <f t="shared" si="53"/>
        <v>49851462.269494213</v>
      </c>
      <c r="L173">
        <f t="shared" si="54"/>
        <v>-3157020.7591675445</v>
      </c>
      <c r="M173">
        <f t="shared" si="64"/>
        <v>55349068.345191427</v>
      </c>
      <c r="O173" s="29"/>
      <c r="P173">
        <v>0</v>
      </c>
      <c r="Q173">
        <f t="shared" si="55"/>
        <v>0</v>
      </c>
      <c r="R173">
        <f t="shared" si="56"/>
        <v>0</v>
      </c>
      <c r="S173">
        <f t="shared" si="57"/>
        <v>3924</v>
      </c>
      <c r="T173">
        <f t="shared" si="58"/>
        <v>-2354.4</v>
      </c>
      <c r="U173">
        <f t="shared" si="59"/>
        <v>5886</v>
      </c>
      <c r="V173">
        <f t="shared" si="60"/>
        <v>17069.399999999998</v>
      </c>
      <c r="W173">
        <f t="shared" si="61"/>
        <v>781673.30677290831</v>
      </c>
      <c r="X173">
        <f t="shared" si="62"/>
        <v>25181412.012644887</v>
      </c>
      <c r="Y173">
        <f t="shared" si="63"/>
        <v>-11334.529820864069</v>
      </c>
      <c r="Z173">
        <f t="shared" si="65"/>
        <v>25963085.319417797</v>
      </c>
    </row>
    <row r="174" spans="1:26">
      <c r="A174" s="1">
        <v>143</v>
      </c>
      <c r="B174" s="17">
        <f t="shared" si="44"/>
        <v>17.875</v>
      </c>
      <c r="C174">
        <f t="shared" si="45"/>
        <v>10363.406625000001</v>
      </c>
      <c r="D174">
        <f t="shared" si="46"/>
        <v>0</v>
      </c>
      <c r="E174">
        <f t="shared" si="47"/>
        <v>0</v>
      </c>
      <c r="F174">
        <f t="shared" si="48"/>
        <v>3924</v>
      </c>
      <c r="G174">
        <f t="shared" si="49"/>
        <v>-6630.2111249999998</v>
      </c>
      <c r="H174">
        <f t="shared" si="50"/>
        <v>41396.973749999997</v>
      </c>
      <c r="I174">
        <f t="shared" si="51"/>
        <v>32967.922851562529</v>
      </c>
      <c r="J174">
        <f t="shared" si="52"/>
        <v>5497606.0756972106</v>
      </c>
      <c r="K174">
        <f t="shared" si="53"/>
        <v>48635502.626119643</v>
      </c>
      <c r="L174">
        <f t="shared" si="54"/>
        <v>-3191909.8587723919</v>
      </c>
      <c r="M174">
        <f t="shared" si="64"/>
        <v>54133108.701816857</v>
      </c>
      <c r="O174" s="29"/>
      <c r="P174">
        <v>0</v>
      </c>
      <c r="Q174">
        <f t="shared" si="55"/>
        <v>0</v>
      </c>
      <c r="R174">
        <f t="shared" si="56"/>
        <v>0</v>
      </c>
      <c r="S174">
        <f t="shared" si="57"/>
        <v>3924</v>
      </c>
      <c r="T174">
        <f t="shared" si="58"/>
        <v>-2354.4</v>
      </c>
      <c r="U174">
        <f t="shared" si="59"/>
        <v>5886</v>
      </c>
      <c r="V174">
        <f t="shared" si="60"/>
        <v>16775.099999999999</v>
      </c>
      <c r="W174">
        <f t="shared" si="61"/>
        <v>781673.30677290831</v>
      </c>
      <c r="X174">
        <f t="shared" si="62"/>
        <v>24747249.7365648</v>
      </c>
      <c r="Y174">
        <f t="shared" si="63"/>
        <v>-11334.529820864069</v>
      </c>
      <c r="Z174">
        <f t="shared" si="65"/>
        <v>25528923.04333771</v>
      </c>
    </row>
    <row r="175" spans="1:26">
      <c r="A175" s="1">
        <v>144</v>
      </c>
      <c r="B175" s="17">
        <f t="shared" si="44"/>
        <v>18</v>
      </c>
      <c r="C175">
        <f t="shared" si="45"/>
        <v>10435.878000000001</v>
      </c>
      <c r="D175">
        <f t="shared" si="46"/>
        <v>0</v>
      </c>
      <c r="E175">
        <f t="shared" si="47"/>
        <v>0</v>
      </c>
      <c r="F175">
        <f t="shared" si="48"/>
        <v>3924</v>
      </c>
      <c r="G175">
        <f t="shared" si="49"/>
        <v>-6702.682499999999</v>
      </c>
      <c r="H175">
        <f t="shared" si="50"/>
        <v>41396.973749999997</v>
      </c>
      <c r="I175">
        <f t="shared" si="51"/>
        <v>32134.617000000027</v>
      </c>
      <c r="J175">
        <f t="shared" si="52"/>
        <v>5497606.0756972106</v>
      </c>
      <c r="K175">
        <f t="shared" si="53"/>
        <v>47406178.925184444</v>
      </c>
      <c r="L175">
        <f t="shared" si="54"/>
        <v>-3226798.9583772384</v>
      </c>
      <c r="M175">
        <f t="shared" si="64"/>
        <v>52903785.000881657</v>
      </c>
      <c r="O175" s="29"/>
      <c r="P175">
        <v>0</v>
      </c>
      <c r="Q175">
        <f t="shared" si="55"/>
        <v>0</v>
      </c>
      <c r="R175">
        <f t="shared" si="56"/>
        <v>0</v>
      </c>
      <c r="S175">
        <f t="shared" si="57"/>
        <v>3924</v>
      </c>
      <c r="T175">
        <f t="shared" si="58"/>
        <v>-2354.4</v>
      </c>
      <c r="U175">
        <f t="shared" si="59"/>
        <v>5886</v>
      </c>
      <c r="V175">
        <f t="shared" si="60"/>
        <v>16480.8</v>
      </c>
      <c r="W175">
        <f t="shared" si="61"/>
        <v>781673.30677290831</v>
      </c>
      <c r="X175">
        <f t="shared" si="62"/>
        <v>24313087.460484717</v>
      </c>
      <c r="Y175">
        <f t="shared" si="63"/>
        <v>-11334.529820864069</v>
      </c>
      <c r="Z175">
        <f t="shared" si="65"/>
        <v>25094760.767257627</v>
      </c>
    </row>
    <row r="176" spans="1:26">
      <c r="A176" s="1">
        <v>145</v>
      </c>
      <c r="B176" s="17">
        <f t="shared" si="44"/>
        <v>18.125</v>
      </c>
      <c r="C176">
        <f t="shared" si="45"/>
        <v>10508.349375</v>
      </c>
      <c r="D176">
        <f t="shared" si="46"/>
        <v>0</v>
      </c>
      <c r="E176">
        <f t="shared" si="47"/>
        <v>0</v>
      </c>
      <c r="F176">
        <f t="shared" si="48"/>
        <v>3924</v>
      </c>
      <c r="G176">
        <f t="shared" si="49"/>
        <v>-6775.1538749999982</v>
      </c>
      <c r="H176">
        <f t="shared" si="50"/>
        <v>41396.973749999997</v>
      </c>
      <c r="I176">
        <f t="shared" si="51"/>
        <v>31292.252226562516</v>
      </c>
      <c r="J176">
        <f t="shared" si="52"/>
        <v>5497606.0756972106</v>
      </c>
      <c r="K176">
        <f t="shared" si="53"/>
        <v>46163491.166688643</v>
      </c>
      <c r="L176">
        <f t="shared" si="54"/>
        <v>-3261688.0579820857</v>
      </c>
      <c r="M176">
        <f t="shared" si="64"/>
        <v>51661097.242385857</v>
      </c>
      <c r="O176" s="29"/>
      <c r="P176">
        <v>0</v>
      </c>
      <c r="Q176">
        <f t="shared" si="55"/>
        <v>0</v>
      </c>
      <c r="R176">
        <f t="shared" si="56"/>
        <v>0</v>
      </c>
      <c r="S176">
        <f t="shared" si="57"/>
        <v>3924</v>
      </c>
      <c r="T176">
        <f t="shared" si="58"/>
        <v>-2354.4</v>
      </c>
      <c r="U176">
        <f t="shared" si="59"/>
        <v>5886</v>
      </c>
      <c r="V176">
        <f t="shared" si="60"/>
        <v>16186.5</v>
      </c>
      <c r="W176">
        <f t="shared" si="61"/>
        <v>781673.30677290831</v>
      </c>
      <c r="X176">
        <f t="shared" si="62"/>
        <v>23878925.184404638</v>
      </c>
      <c r="Y176">
        <f t="shared" si="63"/>
        <v>-11334.529820864069</v>
      </c>
      <c r="Z176">
        <f t="shared" si="65"/>
        <v>24660598.491177548</v>
      </c>
    </row>
    <row r="177" spans="1:26">
      <c r="A177" s="1">
        <v>146</v>
      </c>
      <c r="B177" s="17">
        <f t="shared" si="44"/>
        <v>18.25</v>
      </c>
      <c r="C177">
        <f t="shared" si="45"/>
        <v>10580.820750000001</v>
      </c>
      <c r="D177">
        <f t="shared" si="46"/>
        <v>0</v>
      </c>
      <c r="E177">
        <f t="shared" si="47"/>
        <v>0</v>
      </c>
      <c r="F177">
        <f t="shared" si="48"/>
        <v>3924</v>
      </c>
      <c r="G177">
        <f t="shared" si="49"/>
        <v>-6847.6252499999991</v>
      </c>
      <c r="H177">
        <f t="shared" si="50"/>
        <v>41396.973749999997</v>
      </c>
      <c r="I177">
        <f t="shared" si="51"/>
        <v>30440.828531250023</v>
      </c>
      <c r="J177">
        <f t="shared" si="52"/>
        <v>5497606.0756972106</v>
      </c>
      <c r="K177">
        <f t="shared" si="53"/>
        <v>44907439.350632273</v>
      </c>
      <c r="L177">
        <f t="shared" si="54"/>
        <v>-3296577.1575869331</v>
      </c>
      <c r="M177">
        <f t="shared" si="64"/>
        <v>50405045.426329486</v>
      </c>
      <c r="O177" s="29"/>
      <c r="P177">
        <v>0</v>
      </c>
      <c r="Q177">
        <f t="shared" si="55"/>
        <v>0</v>
      </c>
      <c r="R177">
        <f t="shared" si="56"/>
        <v>0</v>
      </c>
      <c r="S177">
        <f t="shared" si="57"/>
        <v>3924</v>
      </c>
      <c r="T177">
        <f t="shared" si="58"/>
        <v>-2354.4</v>
      </c>
      <c r="U177">
        <f t="shared" si="59"/>
        <v>5886</v>
      </c>
      <c r="V177">
        <f t="shared" si="60"/>
        <v>15892.199999999997</v>
      </c>
      <c r="W177">
        <f t="shared" si="61"/>
        <v>781673.30677290831</v>
      </c>
      <c r="X177">
        <f t="shared" si="62"/>
        <v>23444762.908324547</v>
      </c>
      <c r="Y177">
        <f t="shared" si="63"/>
        <v>-11334.529820864069</v>
      </c>
      <c r="Z177">
        <f t="shared" si="65"/>
        <v>24226436.215097457</v>
      </c>
    </row>
    <row r="178" spans="1:26">
      <c r="A178" s="1">
        <v>147</v>
      </c>
      <c r="B178" s="17">
        <f t="shared" si="44"/>
        <v>18.375</v>
      </c>
      <c r="C178">
        <f t="shared" si="45"/>
        <v>10653.292125000002</v>
      </c>
      <c r="D178">
        <f t="shared" si="46"/>
        <v>0</v>
      </c>
      <c r="E178">
        <f t="shared" si="47"/>
        <v>0</v>
      </c>
      <c r="F178">
        <f t="shared" si="48"/>
        <v>3924</v>
      </c>
      <c r="G178">
        <f t="shared" si="49"/>
        <v>-6920.0966250000001</v>
      </c>
      <c r="H178">
        <f t="shared" si="50"/>
        <v>41396.973749999997</v>
      </c>
      <c r="I178">
        <f t="shared" si="51"/>
        <v>29580.345914062505</v>
      </c>
      <c r="J178">
        <f t="shared" si="52"/>
        <v>5497606.0756972106</v>
      </c>
      <c r="K178">
        <f t="shared" si="53"/>
        <v>43638023.477015287</v>
      </c>
      <c r="L178">
        <f t="shared" si="54"/>
        <v>-3331466.2571917805</v>
      </c>
      <c r="M178">
        <f t="shared" si="64"/>
        <v>49135629.5527125</v>
      </c>
      <c r="O178" s="29"/>
      <c r="P178">
        <v>0</v>
      </c>
      <c r="Q178">
        <f t="shared" si="55"/>
        <v>0</v>
      </c>
      <c r="R178">
        <f t="shared" si="56"/>
        <v>0</v>
      </c>
      <c r="S178">
        <f t="shared" si="57"/>
        <v>3924</v>
      </c>
      <c r="T178">
        <f t="shared" si="58"/>
        <v>-2354.4</v>
      </c>
      <c r="U178">
        <f t="shared" si="59"/>
        <v>5886</v>
      </c>
      <c r="V178">
        <f t="shared" si="60"/>
        <v>15597.899999999998</v>
      </c>
      <c r="W178">
        <f t="shared" si="61"/>
        <v>781673.30677290831</v>
      </c>
      <c r="X178">
        <f t="shared" si="62"/>
        <v>23010600.632244464</v>
      </c>
      <c r="Y178">
        <f t="shared" si="63"/>
        <v>-11334.529820864069</v>
      </c>
      <c r="Z178">
        <f t="shared" si="65"/>
        <v>23792273.939017374</v>
      </c>
    </row>
    <row r="179" spans="1:26">
      <c r="A179" s="1">
        <v>148</v>
      </c>
      <c r="B179" s="17">
        <f t="shared" si="44"/>
        <v>18.5</v>
      </c>
      <c r="C179">
        <f t="shared" si="45"/>
        <v>10725.763500000003</v>
      </c>
      <c r="D179">
        <f t="shared" si="46"/>
        <v>0</v>
      </c>
      <c r="E179">
        <f t="shared" si="47"/>
        <v>0</v>
      </c>
      <c r="F179">
        <f t="shared" si="48"/>
        <v>3924</v>
      </c>
      <c r="G179">
        <f t="shared" si="49"/>
        <v>-6992.5680000000011</v>
      </c>
      <c r="H179">
        <f t="shared" si="50"/>
        <v>41396.973749999997</v>
      </c>
      <c r="I179">
        <f t="shared" si="51"/>
        <v>28710.804375000022</v>
      </c>
      <c r="J179">
        <f t="shared" si="52"/>
        <v>5497606.0756972106</v>
      </c>
      <c r="K179">
        <f t="shared" si="53"/>
        <v>42355243.545837753</v>
      </c>
      <c r="L179">
        <f t="shared" si="54"/>
        <v>-3366355.3567966288</v>
      </c>
      <c r="M179">
        <f t="shared" si="64"/>
        <v>47852849.621534966</v>
      </c>
      <c r="O179" s="29"/>
      <c r="P179">
        <v>0</v>
      </c>
      <c r="Q179">
        <f t="shared" si="55"/>
        <v>0</v>
      </c>
      <c r="R179">
        <f t="shared" si="56"/>
        <v>0</v>
      </c>
      <c r="S179">
        <f t="shared" si="57"/>
        <v>3924</v>
      </c>
      <c r="T179">
        <f t="shared" si="58"/>
        <v>-2354.4</v>
      </c>
      <c r="U179">
        <f t="shared" si="59"/>
        <v>5886</v>
      </c>
      <c r="V179">
        <f t="shared" si="60"/>
        <v>15303.599999999999</v>
      </c>
      <c r="W179">
        <f t="shared" si="61"/>
        <v>781673.30677290831</v>
      </c>
      <c r="X179">
        <f t="shared" si="62"/>
        <v>22576438.356164381</v>
      </c>
      <c r="Y179">
        <f t="shared" si="63"/>
        <v>-11334.529820864069</v>
      </c>
      <c r="Z179">
        <f t="shared" si="65"/>
        <v>23358111.662937291</v>
      </c>
    </row>
    <row r="180" spans="1:26">
      <c r="A180" s="1">
        <v>149</v>
      </c>
      <c r="B180" s="17">
        <f t="shared" si="44"/>
        <v>18.625</v>
      </c>
      <c r="C180">
        <f t="shared" si="45"/>
        <v>10798.234875</v>
      </c>
      <c r="D180">
        <f t="shared" si="46"/>
        <v>0</v>
      </c>
      <c r="E180">
        <f t="shared" si="47"/>
        <v>0</v>
      </c>
      <c r="F180">
        <f t="shared" si="48"/>
        <v>3924</v>
      </c>
      <c r="G180">
        <f t="shared" si="49"/>
        <v>-7065.0393749999985</v>
      </c>
      <c r="H180">
        <f t="shared" si="50"/>
        <v>41396.973749999997</v>
      </c>
      <c r="I180">
        <f t="shared" si="51"/>
        <v>27832.203914062527</v>
      </c>
      <c r="J180">
        <f t="shared" si="52"/>
        <v>5497606.0756972106</v>
      </c>
      <c r="K180">
        <f t="shared" si="53"/>
        <v>41059099.557099618</v>
      </c>
      <c r="L180">
        <f t="shared" si="54"/>
        <v>-3401244.4564014748</v>
      </c>
      <c r="M180">
        <f t="shared" si="64"/>
        <v>46556705.632796831</v>
      </c>
      <c r="O180" s="29"/>
      <c r="P180">
        <v>0</v>
      </c>
      <c r="Q180">
        <f t="shared" si="55"/>
        <v>0</v>
      </c>
      <c r="R180">
        <f t="shared" si="56"/>
        <v>0</v>
      </c>
      <c r="S180">
        <f t="shared" si="57"/>
        <v>3924</v>
      </c>
      <c r="T180">
        <f t="shared" si="58"/>
        <v>-2354.4</v>
      </c>
      <c r="U180">
        <f t="shared" si="59"/>
        <v>5886</v>
      </c>
      <c r="V180">
        <f t="shared" si="60"/>
        <v>15009.3</v>
      </c>
      <c r="W180">
        <f t="shared" si="61"/>
        <v>781673.30677290831</v>
      </c>
      <c r="X180">
        <f t="shared" si="62"/>
        <v>22142276.080084298</v>
      </c>
      <c r="Y180">
        <f t="shared" si="63"/>
        <v>-11334.529820864069</v>
      </c>
      <c r="Z180">
        <f t="shared" si="65"/>
        <v>22923949.386857208</v>
      </c>
    </row>
    <row r="181" spans="1:26">
      <c r="A181" s="1">
        <v>150</v>
      </c>
      <c r="B181" s="17">
        <f t="shared" si="44"/>
        <v>18.75</v>
      </c>
      <c r="C181">
        <f t="shared" si="45"/>
        <v>10870.706250000001</v>
      </c>
      <c r="D181">
        <f t="shared" si="46"/>
        <v>0</v>
      </c>
      <c r="E181">
        <f t="shared" si="47"/>
        <v>0</v>
      </c>
      <c r="F181">
        <f t="shared" si="48"/>
        <v>3924</v>
      </c>
      <c r="G181">
        <f t="shared" si="49"/>
        <v>-7137.5107499999995</v>
      </c>
      <c r="H181">
        <f t="shared" si="50"/>
        <v>41396.973749999997</v>
      </c>
      <c r="I181">
        <f t="shared" si="51"/>
        <v>26944.544531250009</v>
      </c>
      <c r="J181">
        <f t="shared" si="52"/>
        <v>5497606.0756972106</v>
      </c>
      <c r="K181">
        <f t="shared" si="53"/>
        <v>39749591.510800861</v>
      </c>
      <c r="L181">
        <f t="shared" si="54"/>
        <v>-3436133.5560063221</v>
      </c>
      <c r="M181">
        <f t="shared" si="64"/>
        <v>45247197.586498074</v>
      </c>
      <c r="O181" s="29"/>
      <c r="P181">
        <v>0</v>
      </c>
      <c r="Q181">
        <f t="shared" si="55"/>
        <v>0</v>
      </c>
      <c r="R181">
        <f t="shared" si="56"/>
        <v>0</v>
      </c>
      <c r="S181">
        <f t="shared" si="57"/>
        <v>3924</v>
      </c>
      <c r="T181">
        <f t="shared" si="58"/>
        <v>-2354.4</v>
      </c>
      <c r="U181">
        <f t="shared" si="59"/>
        <v>5886</v>
      </c>
      <c r="V181">
        <f t="shared" si="60"/>
        <v>14715</v>
      </c>
      <c r="W181">
        <f t="shared" si="61"/>
        <v>781673.30677290831</v>
      </c>
      <c r="X181">
        <f t="shared" si="62"/>
        <v>21708113.804004215</v>
      </c>
      <c r="Y181">
        <f t="shared" si="63"/>
        <v>-11334.529820864069</v>
      </c>
      <c r="Z181">
        <f t="shared" si="65"/>
        <v>22489787.110777125</v>
      </c>
    </row>
    <row r="182" spans="1:26">
      <c r="A182" s="1">
        <v>151</v>
      </c>
      <c r="B182" s="17">
        <f t="shared" si="44"/>
        <v>18.875</v>
      </c>
      <c r="C182">
        <f t="shared" si="45"/>
        <v>10943.177625</v>
      </c>
      <c r="D182">
        <f t="shared" si="46"/>
        <v>0</v>
      </c>
      <c r="E182">
        <f t="shared" si="47"/>
        <v>0</v>
      </c>
      <c r="F182">
        <f t="shared" si="48"/>
        <v>3924</v>
      </c>
      <c r="G182">
        <f t="shared" si="49"/>
        <v>-7209.9821249999986</v>
      </c>
      <c r="H182">
        <f t="shared" si="50"/>
        <v>41396.973749999997</v>
      </c>
      <c r="I182">
        <f t="shared" si="51"/>
        <v>26047.826226562538</v>
      </c>
      <c r="J182">
        <f t="shared" si="52"/>
        <v>5497606.0756972106</v>
      </c>
      <c r="K182">
        <f t="shared" si="53"/>
        <v>38426719.40694157</v>
      </c>
      <c r="L182">
        <f t="shared" si="54"/>
        <v>-3471022.6556111686</v>
      </c>
      <c r="M182">
        <f t="shared" si="64"/>
        <v>43924325.482638784</v>
      </c>
      <c r="O182" s="29"/>
      <c r="P182">
        <v>0</v>
      </c>
      <c r="Q182">
        <f t="shared" si="55"/>
        <v>0</v>
      </c>
      <c r="R182">
        <f t="shared" si="56"/>
        <v>0</v>
      </c>
      <c r="S182">
        <f t="shared" si="57"/>
        <v>3924</v>
      </c>
      <c r="T182">
        <f t="shared" si="58"/>
        <v>-2354.4</v>
      </c>
      <c r="U182">
        <f t="shared" si="59"/>
        <v>5886</v>
      </c>
      <c r="V182">
        <f t="shared" si="60"/>
        <v>14420.699999999997</v>
      </c>
      <c r="W182">
        <f t="shared" si="61"/>
        <v>781673.30677290831</v>
      </c>
      <c r="X182">
        <f t="shared" si="62"/>
        <v>21273951.527924128</v>
      </c>
      <c r="Y182">
        <f t="shared" si="63"/>
        <v>-11334.529820864069</v>
      </c>
      <c r="Z182">
        <f t="shared" si="65"/>
        <v>22055624.834697038</v>
      </c>
    </row>
    <row r="183" spans="1:26">
      <c r="A183" s="1">
        <v>152</v>
      </c>
      <c r="B183" s="17">
        <f t="shared" si="44"/>
        <v>19</v>
      </c>
      <c r="C183">
        <f t="shared" si="45"/>
        <v>11015.649000000001</v>
      </c>
      <c r="D183">
        <f t="shared" si="46"/>
        <v>0</v>
      </c>
      <c r="E183">
        <f t="shared" si="47"/>
        <v>0</v>
      </c>
      <c r="F183">
        <f t="shared" si="48"/>
        <v>3924</v>
      </c>
      <c r="G183">
        <f t="shared" si="49"/>
        <v>-7282.4534999999996</v>
      </c>
      <c r="H183">
        <f t="shared" si="50"/>
        <v>41396.973749999997</v>
      </c>
      <c r="I183">
        <f t="shared" si="51"/>
        <v>25142.049000000014</v>
      </c>
      <c r="J183">
        <f t="shared" si="52"/>
        <v>5497606.0756972106</v>
      </c>
      <c r="K183">
        <f t="shared" si="53"/>
        <v>37090483.24552162</v>
      </c>
      <c r="L183">
        <f t="shared" si="54"/>
        <v>-3505911.755216016</v>
      </c>
      <c r="M183">
        <f t="shared" si="64"/>
        <v>42588089.321218833</v>
      </c>
      <c r="O183" s="29"/>
      <c r="P183">
        <v>0</v>
      </c>
      <c r="Q183">
        <f t="shared" si="55"/>
        <v>0</v>
      </c>
      <c r="R183">
        <f t="shared" si="56"/>
        <v>0</v>
      </c>
      <c r="S183">
        <f t="shared" si="57"/>
        <v>3924</v>
      </c>
      <c r="T183">
        <f t="shared" si="58"/>
        <v>-2354.4</v>
      </c>
      <c r="U183">
        <f t="shared" si="59"/>
        <v>5886</v>
      </c>
      <c r="V183">
        <f t="shared" si="60"/>
        <v>14126.399999999998</v>
      </c>
      <c r="W183">
        <f t="shared" si="61"/>
        <v>781673.30677290831</v>
      </c>
      <c r="X183">
        <f t="shared" si="62"/>
        <v>20839789.251844041</v>
      </c>
      <c r="Y183">
        <f t="shared" si="63"/>
        <v>-11334.529820864069</v>
      </c>
      <c r="Z183">
        <f t="shared" si="65"/>
        <v>21621462.558616951</v>
      </c>
    </row>
    <row r="184" spans="1:26">
      <c r="A184" s="1">
        <v>153</v>
      </c>
      <c r="B184" s="17">
        <f t="shared" si="44"/>
        <v>19.125</v>
      </c>
      <c r="C184">
        <f t="shared" si="45"/>
        <v>11088.120375000002</v>
      </c>
      <c r="D184">
        <f t="shared" si="46"/>
        <v>0</v>
      </c>
      <c r="E184">
        <f t="shared" si="47"/>
        <v>0</v>
      </c>
      <c r="F184">
        <f t="shared" si="48"/>
        <v>3924</v>
      </c>
      <c r="G184">
        <f t="shared" si="49"/>
        <v>-7354.9248750000006</v>
      </c>
      <c r="H184">
        <f t="shared" si="50"/>
        <v>41396.973749999997</v>
      </c>
      <c r="I184">
        <f t="shared" si="51"/>
        <v>24227.212851562494</v>
      </c>
      <c r="J184">
        <f t="shared" si="52"/>
        <v>5497606.0756972106</v>
      </c>
      <c r="K184">
        <f t="shared" si="53"/>
        <v>35740883.026541084</v>
      </c>
      <c r="L184">
        <f t="shared" si="54"/>
        <v>-3540800.8548208643</v>
      </c>
      <c r="M184">
        <f t="shared" si="64"/>
        <v>41238489.102238297</v>
      </c>
      <c r="O184" s="29"/>
      <c r="P184">
        <v>0</v>
      </c>
      <c r="Q184">
        <f t="shared" si="55"/>
        <v>0</v>
      </c>
      <c r="R184">
        <f t="shared" si="56"/>
        <v>0</v>
      </c>
      <c r="S184">
        <f t="shared" si="57"/>
        <v>3924</v>
      </c>
      <c r="T184">
        <f t="shared" si="58"/>
        <v>-2354.4</v>
      </c>
      <c r="U184">
        <f t="shared" si="59"/>
        <v>5886</v>
      </c>
      <c r="V184">
        <f t="shared" si="60"/>
        <v>13832.099999999999</v>
      </c>
      <c r="W184">
        <f t="shared" si="61"/>
        <v>781673.30677290831</v>
      </c>
      <c r="X184">
        <f t="shared" si="62"/>
        <v>20405626.975763958</v>
      </c>
      <c r="Y184">
        <f t="shared" si="63"/>
        <v>-11334.529820864069</v>
      </c>
      <c r="Z184">
        <f t="shared" si="65"/>
        <v>21187300.282536868</v>
      </c>
    </row>
    <row r="185" spans="1:26">
      <c r="A185" s="1">
        <v>154</v>
      </c>
      <c r="B185" s="17">
        <f t="shared" si="44"/>
        <v>19.25</v>
      </c>
      <c r="C185">
        <f t="shared" si="45"/>
        <v>11160.59175</v>
      </c>
      <c r="D185">
        <f t="shared" si="46"/>
        <v>0</v>
      </c>
      <c r="E185">
        <f t="shared" si="47"/>
        <v>0</v>
      </c>
      <c r="F185">
        <f t="shared" si="48"/>
        <v>3924</v>
      </c>
      <c r="G185">
        <f t="shared" si="49"/>
        <v>-7427.396249999998</v>
      </c>
      <c r="H185">
        <f t="shared" si="50"/>
        <v>41396.973749999997</v>
      </c>
      <c r="I185">
        <f t="shared" si="51"/>
        <v>23303.317781250036</v>
      </c>
      <c r="J185">
        <f t="shared" si="52"/>
        <v>5497606.0756972106</v>
      </c>
      <c r="K185">
        <f t="shared" si="53"/>
        <v>34377918.750000052</v>
      </c>
      <c r="L185">
        <f t="shared" si="54"/>
        <v>-3575689.9544257103</v>
      </c>
      <c r="M185">
        <f t="shared" si="64"/>
        <v>39875524.825697266</v>
      </c>
      <c r="O185" s="29"/>
      <c r="P185">
        <v>0</v>
      </c>
      <c r="Q185">
        <f t="shared" si="55"/>
        <v>0</v>
      </c>
      <c r="R185">
        <f t="shared" si="56"/>
        <v>0</v>
      </c>
      <c r="S185">
        <f t="shared" si="57"/>
        <v>3924</v>
      </c>
      <c r="T185">
        <f t="shared" si="58"/>
        <v>-2354.4</v>
      </c>
      <c r="U185">
        <f t="shared" si="59"/>
        <v>5886</v>
      </c>
      <c r="V185">
        <f t="shared" si="60"/>
        <v>13537.8</v>
      </c>
      <c r="W185">
        <f t="shared" si="61"/>
        <v>781673.30677290831</v>
      </c>
      <c r="X185">
        <f t="shared" si="62"/>
        <v>19971464.699683875</v>
      </c>
      <c r="Y185">
        <f t="shared" si="63"/>
        <v>-11334.529820864069</v>
      </c>
      <c r="Z185">
        <f t="shared" si="65"/>
        <v>20753138.006456785</v>
      </c>
    </row>
    <row r="186" spans="1:26">
      <c r="A186" s="1">
        <v>155</v>
      </c>
      <c r="B186" s="17">
        <f t="shared" si="44"/>
        <v>19.375</v>
      </c>
      <c r="C186">
        <f t="shared" si="45"/>
        <v>11233.063125000001</v>
      </c>
      <c r="D186">
        <f t="shared" si="46"/>
        <v>0</v>
      </c>
      <c r="E186">
        <f t="shared" si="47"/>
        <v>0</v>
      </c>
      <c r="F186">
        <f t="shared" si="48"/>
        <v>3924</v>
      </c>
      <c r="G186">
        <f t="shared" si="49"/>
        <v>-7499.867624999999</v>
      </c>
      <c r="H186">
        <f t="shared" si="50"/>
        <v>41396.973749999997</v>
      </c>
      <c r="I186">
        <f t="shared" si="51"/>
        <v>22370.363789062525</v>
      </c>
      <c r="J186">
        <f t="shared" si="52"/>
        <v>5497606.0756972106</v>
      </c>
      <c r="K186">
        <f t="shared" si="53"/>
        <v>33001590.415898353</v>
      </c>
      <c r="L186">
        <f t="shared" si="54"/>
        <v>-3610579.0540305576</v>
      </c>
      <c r="M186">
        <f t="shared" si="64"/>
        <v>38499196.491595566</v>
      </c>
      <c r="O186" s="29"/>
      <c r="P186">
        <v>0</v>
      </c>
      <c r="Q186">
        <f t="shared" si="55"/>
        <v>0</v>
      </c>
      <c r="R186">
        <f t="shared" si="56"/>
        <v>0</v>
      </c>
      <c r="S186">
        <f t="shared" si="57"/>
        <v>3924</v>
      </c>
      <c r="T186">
        <f t="shared" si="58"/>
        <v>-2354.4</v>
      </c>
      <c r="U186">
        <f t="shared" si="59"/>
        <v>5886</v>
      </c>
      <c r="V186">
        <f t="shared" si="60"/>
        <v>13243.5</v>
      </c>
      <c r="W186">
        <f t="shared" si="61"/>
        <v>781673.30677290831</v>
      </c>
      <c r="X186">
        <f t="shared" si="62"/>
        <v>19537302.423603792</v>
      </c>
      <c r="Y186">
        <f t="shared" si="63"/>
        <v>-11334.529820864069</v>
      </c>
      <c r="Z186">
        <f t="shared" si="65"/>
        <v>20318975.730376702</v>
      </c>
    </row>
    <row r="187" spans="1:26">
      <c r="A187" s="1">
        <v>156</v>
      </c>
      <c r="B187" s="17">
        <f t="shared" si="44"/>
        <v>19.5</v>
      </c>
      <c r="C187">
        <f t="shared" si="45"/>
        <v>11305.534500000002</v>
      </c>
      <c r="D187">
        <f t="shared" si="46"/>
        <v>0</v>
      </c>
      <c r="E187">
        <f t="shared" si="47"/>
        <v>0</v>
      </c>
      <c r="F187">
        <f t="shared" si="48"/>
        <v>3924</v>
      </c>
      <c r="G187">
        <f t="shared" si="49"/>
        <v>-7572.3389999999999</v>
      </c>
      <c r="H187">
        <f t="shared" si="50"/>
        <v>41396.973749999997</v>
      </c>
      <c r="I187">
        <f t="shared" si="51"/>
        <v>21428.350875000004</v>
      </c>
      <c r="J187">
        <f t="shared" si="52"/>
        <v>5497606.0756972106</v>
      </c>
      <c r="K187">
        <f t="shared" si="53"/>
        <v>31611898.024236042</v>
      </c>
      <c r="L187">
        <f t="shared" si="54"/>
        <v>-3645468.1536354059</v>
      </c>
      <c r="M187">
        <f t="shared" si="64"/>
        <v>37109504.099933252</v>
      </c>
      <c r="O187" s="29"/>
      <c r="P187">
        <v>0</v>
      </c>
      <c r="Q187">
        <f t="shared" si="55"/>
        <v>0</v>
      </c>
      <c r="R187">
        <f t="shared" si="56"/>
        <v>0</v>
      </c>
      <c r="S187">
        <f t="shared" si="57"/>
        <v>3924</v>
      </c>
      <c r="T187">
        <f t="shared" si="58"/>
        <v>-2354.4</v>
      </c>
      <c r="U187">
        <f t="shared" si="59"/>
        <v>5886</v>
      </c>
      <c r="V187">
        <f t="shared" si="60"/>
        <v>12949.199999999997</v>
      </c>
      <c r="W187">
        <f t="shared" si="61"/>
        <v>781673.30677290831</v>
      </c>
      <c r="X187">
        <f t="shared" si="62"/>
        <v>19103140.147523705</v>
      </c>
      <c r="Y187">
        <f t="shared" si="63"/>
        <v>-11334.529820864069</v>
      </c>
      <c r="Z187">
        <f t="shared" si="65"/>
        <v>19884813.454296615</v>
      </c>
    </row>
    <row r="188" spans="1:26">
      <c r="A188" s="1">
        <v>157</v>
      </c>
      <c r="B188" s="17">
        <f t="shared" si="44"/>
        <v>19.625</v>
      </c>
      <c r="C188">
        <f t="shared" si="45"/>
        <v>11378.005875000001</v>
      </c>
      <c r="D188">
        <f t="shared" si="46"/>
        <v>0</v>
      </c>
      <c r="E188">
        <f t="shared" si="47"/>
        <v>0</v>
      </c>
      <c r="F188">
        <f t="shared" si="48"/>
        <v>3924</v>
      </c>
      <c r="G188">
        <f t="shared" si="49"/>
        <v>-7644.8103749999991</v>
      </c>
      <c r="H188">
        <f t="shared" si="50"/>
        <v>41396.973749999997</v>
      </c>
      <c r="I188">
        <f t="shared" si="51"/>
        <v>20477.279039062531</v>
      </c>
      <c r="J188">
        <f t="shared" si="52"/>
        <v>5497606.0756972106</v>
      </c>
      <c r="K188">
        <f t="shared" si="53"/>
        <v>30208841.57501322</v>
      </c>
      <c r="L188">
        <f t="shared" si="54"/>
        <v>-3680357.2532402528</v>
      </c>
      <c r="M188">
        <f t="shared" si="64"/>
        <v>35706447.650710434</v>
      </c>
      <c r="O188" s="29"/>
      <c r="P188">
        <v>0</v>
      </c>
      <c r="Q188">
        <f t="shared" si="55"/>
        <v>0</v>
      </c>
      <c r="R188">
        <f t="shared" si="56"/>
        <v>0</v>
      </c>
      <c r="S188">
        <f t="shared" si="57"/>
        <v>3924</v>
      </c>
      <c r="T188">
        <f t="shared" si="58"/>
        <v>-2354.4</v>
      </c>
      <c r="U188">
        <f t="shared" si="59"/>
        <v>5886</v>
      </c>
      <c r="V188">
        <f t="shared" si="60"/>
        <v>12654.899999999998</v>
      </c>
      <c r="W188">
        <f t="shared" si="61"/>
        <v>781673.30677290831</v>
      </c>
      <c r="X188">
        <f t="shared" si="62"/>
        <v>18668977.871443622</v>
      </c>
      <c r="Y188">
        <f t="shared" si="63"/>
        <v>-11334.529820864069</v>
      </c>
      <c r="Z188">
        <f t="shared" si="65"/>
        <v>19450651.178216532</v>
      </c>
    </row>
    <row r="189" spans="1:26">
      <c r="A189" s="1">
        <v>158</v>
      </c>
      <c r="B189" s="17">
        <f t="shared" si="44"/>
        <v>19.75</v>
      </c>
      <c r="C189">
        <f t="shared" si="45"/>
        <v>11450.477250000002</v>
      </c>
      <c r="D189">
        <f t="shared" si="46"/>
        <v>0</v>
      </c>
      <c r="E189">
        <f t="shared" si="47"/>
        <v>0</v>
      </c>
      <c r="F189">
        <f t="shared" si="48"/>
        <v>3924</v>
      </c>
      <c r="G189">
        <f t="shared" si="49"/>
        <v>-7717.2817500000001</v>
      </c>
      <c r="H189">
        <f t="shared" si="50"/>
        <v>41396.973749999997</v>
      </c>
      <c r="I189">
        <f t="shared" si="51"/>
        <v>19517.148281250003</v>
      </c>
      <c r="J189">
        <f t="shared" si="52"/>
        <v>5497606.0756972106</v>
      </c>
      <c r="K189">
        <f t="shared" si="53"/>
        <v>28792421.06822972</v>
      </c>
      <c r="L189">
        <f t="shared" si="54"/>
        <v>-3715246.3528451002</v>
      </c>
      <c r="M189">
        <f t="shared" si="64"/>
        <v>34290027.143926933</v>
      </c>
      <c r="O189" s="29"/>
      <c r="P189">
        <v>0</v>
      </c>
      <c r="Q189">
        <f t="shared" si="55"/>
        <v>0</v>
      </c>
      <c r="R189">
        <f t="shared" si="56"/>
        <v>0</v>
      </c>
      <c r="S189">
        <f t="shared" si="57"/>
        <v>3924</v>
      </c>
      <c r="T189">
        <f t="shared" si="58"/>
        <v>-2354.4</v>
      </c>
      <c r="U189">
        <f t="shared" si="59"/>
        <v>5886</v>
      </c>
      <c r="V189">
        <f t="shared" si="60"/>
        <v>12360.599999999999</v>
      </c>
      <c r="W189">
        <f t="shared" si="61"/>
        <v>781673.30677290831</v>
      </c>
      <c r="X189">
        <f t="shared" si="62"/>
        <v>18234815.595363539</v>
      </c>
      <c r="Y189">
        <f t="shared" si="63"/>
        <v>-11334.529820864069</v>
      </c>
      <c r="Z189">
        <f t="shared" si="65"/>
        <v>19016488.902136449</v>
      </c>
    </row>
    <row r="190" spans="1:26">
      <c r="A190" s="1">
        <v>159</v>
      </c>
      <c r="B190" s="17">
        <f t="shared" si="44"/>
        <v>19.875</v>
      </c>
      <c r="C190">
        <f t="shared" si="45"/>
        <v>11522.948625000001</v>
      </c>
      <c r="D190">
        <f t="shared" si="46"/>
        <v>0</v>
      </c>
      <c r="E190">
        <f t="shared" si="47"/>
        <v>0</v>
      </c>
      <c r="F190">
        <f t="shared" si="48"/>
        <v>3924</v>
      </c>
      <c r="G190">
        <f t="shared" si="49"/>
        <v>-7789.7531249999993</v>
      </c>
      <c r="H190">
        <f t="shared" si="50"/>
        <v>41396.973749999997</v>
      </c>
      <c r="I190">
        <f t="shared" si="51"/>
        <v>18547.958601562539</v>
      </c>
      <c r="J190">
        <f t="shared" si="52"/>
        <v>5497606.0756972106</v>
      </c>
      <c r="K190">
        <f t="shared" si="53"/>
        <v>27362636.503885727</v>
      </c>
      <c r="L190">
        <f t="shared" si="54"/>
        <v>-3750135.4524499476</v>
      </c>
      <c r="M190">
        <f t="shared" si="64"/>
        <v>32860242.579582937</v>
      </c>
      <c r="O190" s="29"/>
      <c r="P190">
        <v>0</v>
      </c>
      <c r="Q190">
        <f t="shared" si="55"/>
        <v>0</v>
      </c>
      <c r="R190">
        <f t="shared" si="56"/>
        <v>0</v>
      </c>
      <c r="S190">
        <f t="shared" si="57"/>
        <v>3924</v>
      </c>
      <c r="T190">
        <f t="shared" si="58"/>
        <v>-2354.4</v>
      </c>
      <c r="U190">
        <f t="shared" si="59"/>
        <v>5886</v>
      </c>
      <c r="V190">
        <f t="shared" si="60"/>
        <v>12066.3</v>
      </c>
      <c r="W190">
        <f t="shared" si="61"/>
        <v>781673.30677290831</v>
      </c>
      <c r="X190">
        <f t="shared" si="62"/>
        <v>17800653.319283456</v>
      </c>
      <c r="Y190">
        <f t="shared" si="63"/>
        <v>-11334.529820864069</v>
      </c>
      <c r="Z190">
        <f t="shared" si="65"/>
        <v>18582326.626056366</v>
      </c>
    </row>
    <row r="191" spans="1:26">
      <c r="A191" s="1">
        <v>160</v>
      </c>
      <c r="B191" s="17">
        <f t="shared" si="44"/>
        <v>20</v>
      </c>
      <c r="C191">
        <f t="shared" si="45"/>
        <v>11595.42</v>
      </c>
      <c r="D191">
        <f t="shared" si="46"/>
        <v>0</v>
      </c>
      <c r="E191">
        <f t="shared" si="47"/>
        <v>0</v>
      </c>
      <c r="F191">
        <f t="shared" si="48"/>
        <v>3924</v>
      </c>
      <c r="G191">
        <f t="shared" si="49"/>
        <v>-7862.2244999999984</v>
      </c>
      <c r="H191">
        <f t="shared" si="50"/>
        <v>41396.973749999997</v>
      </c>
      <c r="I191">
        <f t="shared" si="51"/>
        <v>17569.710000000036</v>
      </c>
      <c r="J191">
        <f t="shared" si="52"/>
        <v>5497606.0756972106</v>
      </c>
      <c r="K191">
        <f t="shared" si="53"/>
        <v>25919487.881981086</v>
      </c>
      <c r="L191">
        <f t="shared" si="54"/>
        <v>-3785024.5520547936</v>
      </c>
      <c r="M191">
        <f t="shared" si="64"/>
        <v>31417093.957678296</v>
      </c>
      <c r="O191" s="29"/>
      <c r="P191">
        <v>0</v>
      </c>
      <c r="Q191">
        <f t="shared" si="55"/>
        <v>0</v>
      </c>
      <c r="R191">
        <f t="shared" si="56"/>
        <v>0</v>
      </c>
      <c r="S191">
        <f t="shared" si="57"/>
        <v>3924</v>
      </c>
      <c r="T191">
        <f t="shared" si="58"/>
        <v>-2354.4</v>
      </c>
      <c r="U191">
        <f t="shared" si="59"/>
        <v>5886</v>
      </c>
      <c r="V191">
        <f t="shared" si="60"/>
        <v>11772</v>
      </c>
      <c r="W191">
        <f t="shared" si="61"/>
        <v>781673.30677290831</v>
      </c>
      <c r="X191">
        <f t="shared" si="62"/>
        <v>17366491.043203373</v>
      </c>
      <c r="Y191">
        <f t="shared" si="63"/>
        <v>-11334.529820864069</v>
      </c>
      <c r="Z191">
        <f t="shared" si="65"/>
        <v>18148164.349976283</v>
      </c>
    </row>
    <row r="192" spans="1:26">
      <c r="A192" s="1">
        <v>161</v>
      </c>
      <c r="B192" s="17">
        <f t="shared" si="44"/>
        <v>20.125</v>
      </c>
      <c r="C192">
        <f t="shared" si="45"/>
        <v>11667.891375000001</v>
      </c>
      <c r="D192">
        <f t="shared" si="46"/>
        <v>0</v>
      </c>
      <c r="E192">
        <f t="shared" si="47"/>
        <v>0</v>
      </c>
      <c r="F192">
        <f t="shared" si="48"/>
        <v>3924</v>
      </c>
      <c r="G192">
        <f t="shared" si="49"/>
        <v>-7934.6958749999994</v>
      </c>
      <c r="H192">
        <f t="shared" si="50"/>
        <v>41396.973749999997</v>
      </c>
      <c r="I192">
        <f t="shared" si="51"/>
        <v>16582.402476562507</v>
      </c>
      <c r="J192">
        <f t="shared" si="52"/>
        <v>5497606.0756972106</v>
      </c>
      <c r="K192">
        <f t="shared" si="53"/>
        <v>24462975.202515814</v>
      </c>
      <c r="L192">
        <f t="shared" si="54"/>
        <v>-3819913.6516596414</v>
      </c>
      <c r="M192">
        <f t="shared" si="64"/>
        <v>29960581.278213024</v>
      </c>
      <c r="O192" s="29"/>
      <c r="P192">
        <v>0</v>
      </c>
      <c r="Q192">
        <f t="shared" si="55"/>
        <v>0</v>
      </c>
      <c r="R192">
        <f t="shared" si="56"/>
        <v>0</v>
      </c>
      <c r="S192">
        <f t="shared" si="57"/>
        <v>3924</v>
      </c>
      <c r="T192">
        <f t="shared" si="58"/>
        <v>-2354.4</v>
      </c>
      <c r="U192">
        <f t="shared" si="59"/>
        <v>5886</v>
      </c>
      <c r="V192">
        <f t="shared" si="60"/>
        <v>11477.699999999997</v>
      </c>
      <c r="W192">
        <f t="shared" si="61"/>
        <v>781673.30677290831</v>
      </c>
      <c r="X192">
        <f t="shared" si="62"/>
        <v>16932328.767123282</v>
      </c>
      <c r="Y192">
        <f t="shared" si="63"/>
        <v>-11334.529820864069</v>
      </c>
      <c r="Z192">
        <f t="shared" si="65"/>
        <v>17714002.073896192</v>
      </c>
    </row>
    <row r="193" spans="1:26">
      <c r="A193" s="1">
        <v>162</v>
      </c>
      <c r="B193" s="17">
        <f t="shared" si="44"/>
        <v>20.25</v>
      </c>
      <c r="C193">
        <f t="shared" si="45"/>
        <v>11740.362750000002</v>
      </c>
      <c r="D193">
        <f t="shared" si="46"/>
        <v>0</v>
      </c>
      <c r="E193">
        <f t="shared" si="47"/>
        <v>0</v>
      </c>
      <c r="F193">
        <f t="shared" si="48"/>
        <v>3924</v>
      </c>
      <c r="G193">
        <f t="shared" si="49"/>
        <v>-8007.1672500000004</v>
      </c>
      <c r="H193">
        <f t="shared" si="50"/>
        <v>41396.973749999997</v>
      </c>
      <c r="I193">
        <f t="shared" si="51"/>
        <v>15586.036031250012</v>
      </c>
      <c r="J193">
        <f t="shared" si="52"/>
        <v>5497606.0756972106</v>
      </c>
      <c r="K193">
        <f t="shared" si="53"/>
        <v>22993098.465490006</v>
      </c>
      <c r="L193">
        <f t="shared" si="54"/>
        <v>-3854802.7512644893</v>
      </c>
      <c r="M193">
        <f t="shared" si="64"/>
        <v>28490704.541187216</v>
      </c>
      <c r="O193" s="29"/>
      <c r="P193">
        <v>0</v>
      </c>
      <c r="Q193">
        <f t="shared" si="55"/>
        <v>0</v>
      </c>
      <c r="R193">
        <f t="shared" si="56"/>
        <v>0</v>
      </c>
      <c r="S193">
        <f t="shared" si="57"/>
        <v>3924</v>
      </c>
      <c r="T193">
        <f t="shared" si="58"/>
        <v>-2354.4</v>
      </c>
      <c r="U193">
        <f t="shared" si="59"/>
        <v>5886</v>
      </c>
      <c r="V193">
        <f t="shared" si="60"/>
        <v>11183.399999999998</v>
      </c>
      <c r="W193">
        <f t="shared" si="61"/>
        <v>781673.30677290831</v>
      </c>
      <c r="X193">
        <f t="shared" si="62"/>
        <v>16498166.491043199</v>
      </c>
      <c r="Y193">
        <f t="shared" si="63"/>
        <v>-11334.529820864069</v>
      </c>
      <c r="Z193">
        <f t="shared" si="65"/>
        <v>17279839.797816109</v>
      </c>
    </row>
    <row r="194" spans="1:26">
      <c r="A194" s="1">
        <v>163</v>
      </c>
      <c r="B194" s="17">
        <f t="shared" si="44"/>
        <v>20.375</v>
      </c>
      <c r="C194">
        <f t="shared" si="45"/>
        <v>11812.834125000001</v>
      </c>
      <c r="D194">
        <f t="shared" si="46"/>
        <v>0</v>
      </c>
      <c r="E194">
        <f t="shared" si="47"/>
        <v>0</v>
      </c>
      <c r="F194">
        <f t="shared" si="48"/>
        <v>3924</v>
      </c>
      <c r="G194">
        <f t="shared" si="49"/>
        <v>-8079.6386249999996</v>
      </c>
      <c r="H194">
        <f t="shared" si="50"/>
        <v>41396.973749999997</v>
      </c>
      <c r="I194">
        <f t="shared" si="51"/>
        <v>14580.610664062522</v>
      </c>
      <c r="J194">
        <f t="shared" si="52"/>
        <v>5497606.0756972106</v>
      </c>
      <c r="K194">
        <f t="shared" si="53"/>
        <v>21509857.670903612</v>
      </c>
      <c r="L194">
        <f t="shared" si="54"/>
        <v>-3889691.8508693357</v>
      </c>
      <c r="M194">
        <f t="shared" si="64"/>
        <v>27007463.746600822</v>
      </c>
      <c r="O194" s="29"/>
      <c r="P194">
        <v>0</v>
      </c>
      <c r="Q194">
        <f t="shared" si="55"/>
        <v>0</v>
      </c>
      <c r="R194">
        <f t="shared" si="56"/>
        <v>0</v>
      </c>
      <c r="S194">
        <f t="shared" si="57"/>
        <v>3924</v>
      </c>
      <c r="T194">
        <f t="shared" si="58"/>
        <v>-2354.4</v>
      </c>
      <c r="U194">
        <f t="shared" si="59"/>
        <v>5886</v>
      </c>
      <c r="V194">
        <f t="shared" si="60"/>
        <v>10889.099999999999</v>
      </c>
      <c r="W194">
        <f t="shared" si="61"/>
        <v>781673.30677290831</v>
      </c>
      <c r="X194">
        <f t="shared" si="62"/>
        <v>16064004.214963118</v>
      </c>
      <c r="Y194">
        <f t="shared" si="63"/>
        <v>-11334.529820864069</v>
      </c>
      <c r="Z194">
        <f t="shared" si="65"/>
        <v>16845677.521736026</v>
      </c>
    </row>
    <row r="195" spans="1:26">
      <c r="A195" s="1">
        <v>164</v>
      </c>
      <c r="B195" s="17">
        <f t="shared" si="44"/>
        <v>20.5</v>
      </c>
      <c r="C195">
        <f t="shared" si="45"/>
        <v>11885.3055</v>
      </c>
      <c r="D195">
        <f t="shared" si="46"/>
        <v>0</v>
      </c>
      <c r="E195">
        <f t="shared" si="47"/>
        <v>0</v>
      </c>
      <c r="F195">
        <f t="shared" si="48"/>
        <v>3924</v>
      </c>
      <c r="G195">
        <f t="shared" si="49"/>
        <v>-8152.1099999999988</v>
      </c>
      <c r="H195">
        <f t="shared" si="50"/>
        <v>41396.973749999997</v>
      </c>
      <c r="I195">
        <f t="shared" si="51"/>
        <v>13566.126375000051</v>
      </c>
      <c r="J195">
        <f t="shared" si="52"/>
        <v>5497606.0756972106</v>
      </c>
      <c r="K195">
        <f t="shared" si="53"/>
        <v>20013252.818756662</v>
      </c>
      <c r="L195">
        <f t="shared" si="54"/>
        <v>-3924580.9504741831</v>
      </c>
      <c r="M195">
        <f t="shared" si="64"/>
        <v>25510858.894453872</v>
      </c>
      <c r="O195" s="29"/>
      <c r="P195">
        <v>0</v>
      </c>
      <c r="Q195">
        <f t="shared" si="55"/>
        <v>0</v>
      </c>
      <c r="R195">
        <f t="shared" si="56"/>
        <v>0</v>
      </c>
      <c r="S195">
        <f t="shared" si="57"/>
        <v>3924</v>
      </c>
      <c r="T195">
        <f t="shared" si="58"/>
        <v>-2354.4</v>
      </c>
      <c r="U195">
        <f t="shared" si="59"/>
        <v>5886</v>
      </c>
      <c r="V195">
        <f t="shared" si="60"/>
        <v>10594.8</v>
      </c>
      <c r="W195">
        <f t="shared" si="61"/>
        <v>781673.30677290831</v>
      </c>
      <c r="X195">
        <f t="shared" si="62"/>
        <v>15629841.938883033</v>
      </c>
      <c r="Y195">
        <f t="shared" si="63"/>
        <v>-11334.529820864069</v>
      </c>
      <c r="Z195">
        <f t="shared" si="65"/>
        <v>16411515.245655941</v>
      </c>
    </row>
    <row r="196" spans="1:26">
      <c r="A196" s="1">
        <v>165</v>
      </c>
      <c r="B196" s="17">
        <f t="shared" si="44"/>
        <v>20.625</v>
      </c>
      <c r="C196">
        <f t="shared" si="45"/>
        <v>11957.776875000001</v>
      </c>
      <c r="D196">
        <f t="shared" si="46"/>
        <v>0</v>
      </c>
      <c r="E196">
        <f t="shared" si="47"/>
        <v>0</v>
      </c>
      <c r="F196">
        <f t="shared" si="48"/>
        <v>3924</v>
      </c>
      <c r="G196">
        <f t="shared" si="49"/>
        <v>-8224.5813749999998</v>
      </c>
      <c r="H196">
        <f t="shared" si="50"/>
        <v>41396.973749999997</v>
      </c>
      <c r="I196">
        <f t="shared" si="51"/>
        <v>12542.583164062526</v>
      </c>
      <c r="J196">
        <f t="shared" si="52"/>
        <v>5497606.0756972106</v>
      </c>
      <c r="K196">
        <f t="shared" si="53"/>
        <v>18503283.909049034</v>
      </c>
      <c r="L196">
        <f t="shared" si="54"/>
        <v>-3959470.0500790305</v>
      </c>
      <c r="M196">
        <f t="shared" si="64"/>
        <v>24000889.984746244</v>
      </c>
      <c r="O196" s="29"/>
      <c r="P196">
        <v>0</v>
      </c>
      <c r="Q196">
        <f t="shared" si="55"/>
        <v>0</v>
      </c>
      <c r="R196">
        <f t="shared" si="56"/>
        <v>0</v>
      </c>
      <c r="S196">
        <f t="shared" si="57"/>
        <v>3924</v>
      </c>
      <c r="T196">
        <f t="shared" si="58"/>
        <v>-2354.4</v>
      </c>
      <c r="U196">
        <f t="shared" si="59"/>
        <v>5886</v>
      </c>
      <c r="V196">
        <f t="shared" si="60"/>
        <v>10300.499999999996</v>
      </c>
      <c r="W196">
        <f t="shared" si="61"/>
        <v>781673.30677290831</v>
      </c>
      <c r="X196">
        <f t="shared" si="62"/>
        <v>15195679.662802946</v>
      </c>
      <c r="Y196">
        <f t="shared" si="63"/>
        <v>-11334.529820864069</v>
      </c>
      <c r="Z196">
        <f t="shared" si="65"/>
        <v>15977352.969575854</v>
      </c>
    </row>
    <row r="197" spans="1:26">
      <c r="A197" s="1">
        <v>166</v>
      </c>
      <c r="B197" s="17">
        <f t="shared" si="44"/>
        <v>20.75</v>
      </c>
      <c r="C197">
        <f t="shared" si="45"/>
        <v>12030.248250000001</v>
      </c>
      <c r="D197">
        <f t="shared" si="46"/>
        <v>0</v>
      </c>
      <c r="E197">
        <f t="shared" si="47"/>
        <v>0</v>
      </c>
      <c r="F197">
        <f t="shared" si="48"/>
        <v>3924</v>
      </c>
      <c r="G197">
        <f t="shared" si="49"/>
        <v>-8297.0527499999989</v>
      </c>
      <c r="H197">
        <f t="shared" si="50"/>
        <v>41396.973749999997</v>
      </c>
      <c r="I197">
        <f t="shared" si="51"/>
        <v>11509.981031250019</v>
      </c>
      <c r="J197">
        <f t="shared" si="52"/>
        <v>5497606.0756972106</v>
      </c>
      <c r="K197">
        <f t="shared" si="53"/>
        <v>16979950.94178085</v>
      </c>
      <c r="L197">
        <f t="shared" si="54"/>
        <v>-3994359.1496838774</v>
      </c>
      <c r="M197">
        <f t="shared" si="64"/>
        <v>22477557.01747806</v>
      </c>
      <c r="O197" s="29"/>
      <c r="P197">
        <v>0</v>
      </c>
      <c r="Q197">
        <f t="shared" si="55"/>
        <v>0</v>
      </c>
      <c r="R197">
        <f t="shared" si="56"/>
        <v>0</v>
      </c>
      <c r="S197">
        <f t="shared" si="57"/>
        <v>3924</v>
      </c>
      <c r="T197">
        <f t="shared" si="58"/>
        <v>-2354.4</v>
      </c>
      <c r="U197">
        <f t="shared" si="59"/>
        <v>5886</v>
      </c>
      <c r="V197">
        <f t="shared" si="60"/>
        <v>10006.199999999997</v>
      </c>
      <c r="W197">
        <f t="shared" si="61"/>
        <v>781673.30677290831</v>
      </c>
      <c r="X197">
        <f t="shared" si="62"/>
        <v>14761517.386722863</v>
      </c>
      <c r="Y197">
        <f t="shared" si="63"/>
        <v>-11334.529820864069</v>
      </c>
      <c r="Z197">
        <f t="shared" si="65"/>
        <v>15543190.693495771</v>
      </c>
    </row>
    <row r="198" spans="1:26">
      <c r="A198" s="1">
        <v>167</v>
      </c>
      <c r="B198" s="17">
        <f t="shared" si="44"/>
        <v>20.875</v>
      </c>
      <c r="C198">
        <f t="shared" si="45"/>
        <v>12102.719625000002</v>
      </c>
      <c r="D198">
        <f t="shared" si="46"/>
        <v>0</v>
      </c>
      <c r="E198">
        <f t="shared" si="47"/>
        <v>0</v>
      </c>
      <c r="F198">
        <f t="shared" si="48"/>
        <v>3924</v>
      </c>
      <c r="G198">
        <f t="shared" si="49"/>
        <v>-8369.5241249999999</v>
      </c>
      <c r="H198">
        <f t="shared" si="50"/>
        <v>41396.973749999997</v>
      </c>
      <c r="I198">
        <f t="shared" si="51"/>
        <v>10468.319976562532</v>
      </c>
      <c r="J198">
        <f t="shared" si="52"/>
        <v>5497606.0756972106</v>
      </c>
      <c r="K198">
        <f t="shared" si="53"/>
        <v>15443253.916952102</v>
      </c>
      <c r="L198">
        <f t="shared" si="54"/>
        <v>-4029248.2492887247</v>
      </c>
      <c r="M198">
        <f t="shared" si="64"/>
        <v>20940859.992649313</v>
      </c>
      <c r="O198" s="29"/>
      <c r="P198">
        <v>0</v>
      </c>
      <c r="Q198">
        <f t="shared" si="55"/>
        <v>0</v>
      </c>
      <c r="R198">
        <f t="shared" si="56"/>
        <v>0</v>
      </c>
      <c r="S198">
        <f t="shared" si="57"/>
        <v>3924</v>
      </c>
      <c r="T198">
        <f t="shared" si="58"/>
        <v>-2354.4</v>
      </c>
      <c r="U198">
        <f t="shared" si="59"/>
        <v>5886</v>
      </c>
      <c r="V198">
        <f t="shared" si="60"/>
        <v>9711.8999999999978</v>
      </c>
      <c r="W198">
        <f t="shared" si="61"/>
        <v>781673.30677290831</v>
      </c>
      <c r="X198">
        <f t="shared" si="62"/>
        <v>14327355.11064278</v>
      </c>
      <c r="Y198">
        <f t="shared" si="63"/>
        <v>-11334.529820864069</v>
      </c>
      <c r="Z198">
        <f t="shared" si="65"/>
        <v>15109028.417415688</v>
      </c>
    </row>
    <row r="199" spans="1:26">
      <c r="A199" s="1">
        <v>168</v>
      </c>
      <c r="B199" s="17">
        <f t="shared" si="44"/>
        <v>21</v>
      </c>
      <c r="C199">
        <f t="shared" si="45"/>
        <v>12175.191000000003</v>
      </c>
      <c r="D199">
        <f t="shared" si="46"/>
        <v>0</v>
      </c>
      <c r="E199">
        <f t="shared" si="47"/>
        <v>0</v>
      </c>
      <c r="F199">
        <f t="shared" si="48"/>
        <v>3924</v>
      </c>
      <c r="G199">
        <f t="shared" si="49"/>
        <v>-8441.9955000000009</v>
      </c>
      <c r="H199">
        <f t="shared" si="50"/>
        <v>41396.973749999997</v>
      </c>
      <c r="I199">
        <f t="shared" si="51"/>
        <v>9417.6000000000058</v>
      </c>
      <c r="J199">
        <f t="shared" si="52"/>
        <v>5497606.0756972106</v>
      </c>
      <c r="K199">
        <f t="shared" si="53"/>
        <v>13893192.834562706</v>
      </c>
      <c r="L199">
        <f t="shared" si="54"/>
        <v>-4064137.3488935721</v>
      </c>
      <c r="M199">
        <f t="shared" si="64"/>
        <v>19390798.910259917</v>
      </c>
      <c r="O199" s="29"/>
      <c r="P199">
        <v>0</v>
      </c>
      <c r="Q199">
        <f t="shared" si="55"/>
        <v>0</v>
      </c>
      <c r="R199">
        <f t="shared" si="56"/>
        <v>0</v>
      </c>
      <c r="S199">
        <f t="shared" si="57"/>
        <v>3924</v>
      </c>
      <c r="T199">
        <f t="shared" si="58"/>
        <v>-2354.4</v>
      </c>
      <c r="U199">
        <f t="shared" si="59"/>
        <v>5886</v>
      </c>
      <c r="V199">
        <f t="shared" si="60"/>
        <v>9417.5999999999985</v>
      </c>
      <c r="W199">
        <f t="shared" si="61"/>
        <v>781673.30677290831</v>
      </c>
      <c r="X199">
        <f t="shared" si="62"/>
        <v>13893192.834562697</v>
      </c>
      <c r="Y199">
        <f t="shared" si="63"/>
        <v>-11334.529820864069</v>
      </c>
      <c r="Z199">
        <f t="shared" si="65"/>
        <v>14674866.141335605</v>
      </c>
    </row>
    <row r="200" spans="1:26">
      <c r="A200" s="1">
        <v>169</v>
      </c>
      <c r="B200" s="17">
        <f t="shared" si="44"/>
        <v>21.125</v>
      </c>
      <c r="C200">
        <f t="shared" si="45"/>
        <v>12247.662375</v>
      </c>
      <c r="D200">
        <f t="shared" si="46"/>
        <v>0</v>
      </c>
      <c r="E200">
        <f t="shared" si="47"/>
        <v>0</v>
      </c>
      <c r="F200">
        <f t="shared" si="48"/>
        <v>3924</v>
      </c>
      <c r="G200">
        <f t="shared" si="49"/>
        <v>-8514.4668749999983</v>
      </c>
      <c r="H200">
        <f t="shared" si="50"/>
        <v>41396.973749999997</v>
      </c>
      <c r="I200">
        <f t="shared" si="51"/>
        <v>8357.8211015625275</v>
      </c>
      <c r="J200">
        <f t="shared" si="52"/>
        <v>5497606.0756972106</v>
      </c>
      <c r="K200">
        <f t="shared" si="53"/>
        <v>12329767.69461279</v>
      </c>
      <c r="L200">
        <f t="shared" si="54"/>
        <v>-4099026.448498419</v>
      </c>
      <c r="M200">
        <f t="shared" si="64"/>
        <v>17827373.77031</v>
      </c>
      <c r="O200" s="29"/>
      <c r="P200">
        <v>0</v>
      </c>
      <c r="Q200">
        <f t="shared" si="55"/>
        <v>0</v>
      </c>
      <c r="R200">
        <f t="shared" si="56"/>
        <v>0</v>
      </c>
      <c r="S200">
        <f t="shared" si="57"/>
        <v>3924</v>
      </c>
      <c r="T200">
        <f t="shared" si="58"/>
        <v>-2354.4</v>
      </c>
      <c r="U200">
        <f t="shared" si="59"/>
        <v>5886</v>
      </c>
      <c r="V200">
        <f t="shared" si="60"/>
        <v>9123.2999999999956</v>
      </c>
      <c r="W200">
        <f t="shared" si="61"/>
        <v>781673.30677290831</v>
      </c>
      <c r="X200">
        <f t="shared" si="62"/>
        <v>13459030.558482608</v>
      </c>
      <c r="Y200">
        <f t="shared" si="63"/>
        <v>-11334.529820864069</v>
      </c>
      <c r="Z200">
        <f t="shared" si="65"/>
        <v>14240703.865255516</v>
      </c>
    </row>
    <row r="201" spans="1:26">
      <c r="A201" s="1">
        <v>170</v>
      </c>
      <c r="B201" s="17">
        <f t="shared" si="44"/>
        <v>21.25</v>
      </c>
      <c r="C201">
        <f t="shared" si="45"/>
        <v>12320.133750000001</v>
      </c>
      <c r="D201">
        <f t="shared" si="46"/>
        <v>0</v>
      </c>
      <c r="E201">
        <f t="shared" si="47"/>
        <v>0</v>
      </c>
      <c r="F201">
        <f t="shared" si="48"/>
        <v>3924</v>
      </c>
      <c r="G201">
        <f t="shared" si="49"/>
        <v>-8586.9382499999992</v>
      </c>
      <c r="H201">
        <f t="shared" si="50"/>
        <v>41396.973749999997</v>
      </c>
      <c r="I201">
        <f t="shared" si="51"/>
        <v>7288.983281250039</v>
      </c>
      <c r="J201">
        <f t="shared" si="52"/>
        <v>5497606.0756972106</v>
      </c>
      <c r="K201">
        <f t="shared" si="53"/>
        <v>10752978.49710227</v>
      </c>
      <c r="L201">
        <f t="shared" si="54"/>
        <v>-4133915.5481032664</v>
      </c>
      <c r="M201">
        <f t="shared" si="64"/>
        <v>16250584.572799481</v>
      </c>
      <c r="O201" s="29"/>
      <c r="P201">
        <v>0</v>
      </c>
      <c r="Q201">
        <f t="shared" si="55"/>
        <v>0</v>
      </c>
      <c r="R201">
        <f t="shared" si="56"/>
        <v>0</v>
      </c>
      <c r="S201">
        <f t="shared" si="57"/>
        <v>3924</v>
      </c>
      <c r="T201">
        <f t="shared" si="58"/>
        <v>-2354.4</v>
      </c>
      <c r="U201">
        <f t="shared" si="59"/>
        <v>5886</v>
      </c>
      <c r="V201">
        <f t="shared" si="60"/>
        <v>8829</v>
      </c>
      <c r="W201">
        <f t="shared" si="61"/>
        <v>781673.30677290831</v>
      </c>
      <c r="X201">
        <f t="shared" si="62"/>
        <v>13024868.282402528</v>
      </c>
      <c r="Y201">
        <f t="shared" si="63"/>
        <v>-11334.529820864069</v>
      </c>
      <c r="Z201">
        <f t="shared" si="65"/>
        <v>13806541.589175437</v>
      </c>
    </row>
    <row r="202" spans="1:26">
      <c r="A202" s="1">
        <v>171</v>
      </c>
      <c r="B202" s="17">
        <f t="shared" si="44"/>
        <v>21.375</v>
      </c>
      <c r="C202">
        <f t="shared" si="45"/>
        <v>12392.605125000002</v>
      </c>
      <c r="D202">
        <f t="shared" si="46"/>
        <v>0</v>
      </c>
      <c r="E202">
        <f t="shared" si="47"/>
        <v>0</v>
      </c>
      <c r="F202">
        <f t="shared" si="48"/>
        <v>3924</v>
      </c>
      <c r="G202">
        <f t="shared" si="49"/>
        <v>-8659.4096250000002</v>
      </c>
      <c r="H202">
        <f t="shared" si="50"/>
        <v>41396.973749999997</v>
      </c>
      <c r="I202">
        <f t="shared" si="51"/>
        <v>6211.0865390624967</v>
      </c>
      <c r="J202">
        <f t="shared" si="52"/>
        <v>5497606.0756972106</v>
      </c>
      <c r="K202">
        <f t="shared" si="53"/>
        <v>9162825.2420310806</v>
      </c>
      <c r="L202">
        <f t="shared" si="54"/>
        <v>-4168804.6477081138</v>
      </c>
      <c r="M202">
        <f t="shared" si="64"/>
        <v>14660431.317728292</v>
      </c>
      <c r="O202" s="29"/>
      <c r="P202">
        <v>0</v>
      </c>
      <c r="Q202">
        <f t="shared" si="55"/>
        <v>0</v>
      </c>
      <c r="R202">
        <f t="shared" si="56"/>
        <v>0</v>
      </c>
      <c r="S202">
        <f t="shared" si="57"/>
        <v>3924</v>
      </c>
      <c r="T202">
        <f t="shared" si="58"/>
        <v>-2354.4</v>
      </c>
      <c r="U202">
        <f t="shared" si="59"/>
        <v>5886</v>
      </c>
      <c r="V202">
        <f t="shared" si="60"/>
        <v>8534.6999999999971</v>
      </c>
      <c r="W202">
        <f t="shared" si="61"/>
        <v>781673.30677290831</v>
      </c>
      <c r="X202">
        <f t="shared" si="62"/>
        <v>12590706.006322442</v>
      </c>
      <c r="Y202">
        <f t="shared" si="63"/>
        <v>-11334.529820864069</v>
      </c>
      <c r="Z202">
        <f t="shared" si="65"/>
        <v>13372379.31309535</v>
      </c>
    </row>
    <row r="203" spans="1:26">
      <c r="A203" s="1">
        <v>172</v>
      </c>
      <c r="B203" s="17">
        <f t="shared" si="44"/>
        <v>21.5</v>
      </c>
      <c r="C203">
        <f t="shared" si="45"/>
        <v>12465.076500000001</v>
      </c>
      <c r="D203">
        <f t="shared" si="46"/>
        <v>0</v>
      </c>
      <c r="E203">
        <f t="shared" si="47"/>
        <v>0</v>
      </c>
      <c r="F203">
        <f t="shared" si="48"/>
        <v>3924</v>
      </c>
      <c r="G203">
        <f t="shared" si="49"/>
        <v>-8731.8809999999994</v>
      </c>
      <c r="H203">
        <f t="shared" si="50"/>
        <v>41396.973749999997</v>
      </c>
      <c r="I203">
        <f t="shared" si="51"/>
        <v>5124.1308750000026</v>
      </c>
      <c r="J203">
        <f t="shared" si="52"/>
        <v>5497606.0756972106</v>
      </c>
      <c r="K203">
        <f t="shared" si="53"/>
        <v>7559307.9293993711</v>
      </c>
      <c r="L203">
        <f t="shared" si="54"/>
        <v>-4203693.7473129602</v>
      </c>
      <c r="M203">
        <f t="shared" si="64"/>
        <v>13056914.005096581</v>
      </c>
      <c r="O203" s="29"/>
      <c r="P203">
        <v>0</v>
      </c>
      <c r="Q203">
        <f t="shared" si="55"/>
        <v>0</v>
      </c>
      <c r="R203">
        <f t="shared" si="56"/>
        <v>0</v>
      </c>
      <c r="S203">
        <f t="shared" si="57"/>
        <v>3924</v>
      </c>
      <c r="T203">
        <f t="shared" si="58"/>
        <v>-2354.4</v>
      </c>
      <c r="U203">
        <f t="shared" si="59"/>
        <v>5886</v>
      </c>
      <c r="V203">
        <f t="shared" si="60"/>
        <v>8240.4000000000015</v>
      </c>
      <c r="W203">
        <f t="shared" si="61"/>
        <v>781673.30677290831</v>
      </c>
      <c r="X203">
        <f t="shared" si="62"/>
        <v>12156543.730242362</v>
      </c>
      <c r="Y203">
        <f t="shared" si="63"/>
        <v>-11334.529820864069</v>
      </c>
      <c r="Z203">
        <f t="shared" si="65"/>
        <v>12938217.03701527</v>
      </c>
    </row>
    <row r="204" spans="1:26">
      <c r="A204" s="1">
        <v>173</v>
      </c>
      <c r="B204" s="17">
        <f t="shared" si="44"/>
        <v>21.625</v>
      </c>
      <c r="C204">
        <f t="shared" si="45"/>
        <v>12537.547875000002</v>
      </c>
      <c r="D204">
        <f t="shared" si="46"/>
        <v>0</v>
      </c>
      <c r="E204">
        <f t="shared" si="47"/>
        <v>0</v>
      </c>
      <c r="F204">
        <f t="shared" si="48"/>
        <v>3924</v>
      </c>
      <c r="G204">
        <f t="shared" si="49"/>
        <v>-8804.3523750000004</v>
      </c>
      <c r="H204">
        <f t="shared" si="50"/>
        <v>41396.973749999997</v>
      </c>
      <c r="I204">
        <f t="shared" si="51"/>
        <v>4028.1162890625128</v>
      </c>
      <c r="J204">
        <f t="shared" si="52"/>
        <v>5497606.0756972106</v>
      </c>
      <c r="K204">
        <f t="shared" si="53"/>
        <v>5942426.559207079</v>
      </c>
      <c r="L204">
        <f t="shared" si="54"/>
        <v>-4238582.8469178081</v>
      </c>
      <c r="M204">
        <f t="shared" si="64"/>
        <v>11440032.63490429</v>
      </c>
      <c r="O204" s="29"/>
      <c r="P204">
        <v>0</v>
      </c>
      <c r="Q204">
        <f t="shared" si="55"/>
        <v>0</v>
      </c>
      <c r="R204">
        <f t="shared" si="56"/>
        <v>0</v>
      </c>
      <c r="S204">
        <f t="shared" si="57"/>
        <v>3924</v>
      </c>
      <c r="T204">
        <f t="shared" si="58"/>
        <v>-2354.4</v>
      </c>
      <c r="U204">
        <f t="shared" si="59"/>
        <v>5886</v>
      </c>
      <c r="V204">
        <f t="shared" si="60"/>
        <v>7946.0999999999985</v>
      </c>
      <c r="W204">
        <f t="shared" si="61"/>
        <v>781673.30677290831</v>
      </c>
      <c r="X204">
        <f t="shared" si="62"/>
        <v>11722381.454162274</v>
      </c>
      <c r="Y204">
        <f t="shared" si="63"/>
        <v>-11334.529820864069</v>
      </c>
      <c r="Z204">
        <f t="shared" si="65"/>
        <v>12504054.760935182</v>
      </c>
    </row>
    <row r="205" spans="1:26">
      <c r="A205" s="1">
        <v>174</v>
      </c>
      <c r="B205" s="17">
        <f t="shared" si="44"/>
        <v>21.75</v>
      </c>
      <c r="C205">
        <f t="shared" si="45"/>
        <v>12610.019249999999</v>
      </c>
      <c r="D205">
        <f t="shared" si="46"/>
        <v>0</v>
      </c>
      <c r="E205">
        <f t="shared" si="47"/>
        <v>0</v>
      </c>
      <c r="F205">
        <f t="shared" si="48"/>
        <v>3924</v>
      </c>
      <c r="G205">
        <f t="shared" si="49"/>
        <v>-8876.8237499999977</v>
      </c>
      <c r="H205">
        <f t="shared" si="50"/>
        <v>41396.973749999997</v>
      </c>
      <c r="I205">
        <f t="shared" si="51"/>
        <v>2923.0427812500275</v>
      </c>
      <c r="J205">
        <f t="shared" si="52"/>
        <v>5497606.0756972106</v>
      </c>
      <c r="K205">
        <f t="shared" si="53"/>
        <v>4312181.1314542033</v>
      </c>
      <c r="L205">
        <f t="shared" si="54"/>
        <v>-4273471.946522655</v>
      </c>
      <c r="M205">
        <f t="shared" si="64"/>
        <v>9809787.207151413</v>
      </c>
      <c r="O205" s="29"/>
      <c r="P205">
        <v>0</v>
      </c>
      <c r="Q205">
        <f t="shared" si="55"/>
        <v>0</v>
      </c>
      <c r="R205">
        <f t="shared" si="56"/>
        <v>0</v>
      </c>
      <c r="S205">
        <f t="shared" si="57"/>
        <v>3924</v>
      </c>
      <c r="T205">
        <f t="shared" si="58"/>
        <v>-2354.4</v>
      </c>
      <c r="U205">
        <f t="shared" si="59"/>
        <v>5886</v>
      </c>
      <c r="V205">
        <f t="shared" si="60"/>
        <v>7651.7999999999956</v>
      </c>
      <c r="W205">
        <f t="shared" si="61"/>
        <v>781673.30677290831</v>
      </c>
      <c r="X205">
        <f t="shared" si="62"/>
        <v>11288219.178082185</v>
      </c>
      <c r="Y205">
        <f t="shared" si="63"/>
        <v>-11334.529820864069</v>
      </c>
      <c r="Z205">
        <f t="shared" si="65"/>
        <v>12069892.484855093</v>
      </c>
    </row>
    <row r="206" spans="1:26">
      <c r="A206" s="1">
        <v>175</v>
      </c>
      <c r="B206" s="17">
        <f t="shared" si="44"/>
        <v>21.875</v>
      </c>
      <c r="C206">
        <f t="shared" si="45"/>
        <v>12682.490625</v>
      </c>
      <c r="D206">
        <f t="shared" si="46"/>
        <v>0</v>
      </c>
      <c r="E206">
        <f t="shared" si="47"/>
        <v>0</v>
      </c>
      <c r="F206">
        <f t="shared" si="48"/>
        <v>3924</v>
      </c>
      <c r="G206">
        <f t="shared" si="49"/>
        <v>-8949.2951249999987</v>
      </c>
      <c r="H206">
        <f t="shared" si="50"/>
        <v>41396.973749999997</v>
      </c>
      <c r="I206">
        <f t="shared" si="51"/>
        <v>1808.9103515625466</v>
      </c>
      <c r="J206">
        <f t="shared" si="52"/>
        <v>5497606.0756972106</v>
      </c>
      <c r="K206">
        <f t="shared" si="53"/>
        <v>2668571.646140743</v>
      </c>
      <c r="L206">
        <f t="shared" si="54"/>
        <v>-4308361.0461275019</v>
      </c>
      <c r="M206">
        <f t="shared" si="64"/>
        <v>8166177.7218379537</v>
      </c>
      <c r="O206" s="29"/>
      <c r="P206">
        <v>0</v>
      </c>
      <c r="Q206">
        <f t="shared" si="55"/>
        <v>0</v>
      </c>
      <c r="R206">
        <f t="shared" si="56"/>
        <v>0</v>
      </c>
      <c r="S206">
        <f t="shared" si="57"/>
        <v>3924</v>
      </c>
      <c r="T206">
        <f t="shared" si="58"/>
        <v>-2354.4</v>
      </c>
      <c r="U206">
        <f t="shared" si="59"/>
        <v>5886</v>
      </c>
      <c r="V206">
        <f t="shared" si="60"/>
        <v>7357.5</v>
      </c>
      <c r="W206">
        <f t="shared" si="61"/>
        <v>781673.30677290831</v>
      </c>
      <c r="X206">
        <f t="shared" si="62"/>
        <v>10854056.902002107</v>
      </c>
      <c r="Y206">
        <f t="shared" si="63"/>
        <v>-11334.529820864069</v>
      </c>
      <c r="Z206">
        <f t="shared" si="65"/>
        <v>11635730.208775016</v>
      </c>
    </row>
    <row r="207" spans="1:26">
      <c r="A207" s="1">
        <v>176</v>
      </c>
      <c r="B207" s="17">
        <f t="shared" si="44"/>
        <v>22</v>
      </c>
      <c r="C207">
        <f t="shared" si="45"/>
        <v>12754.962000000001</v>
      </c>
      <c r="D207">
        <f t="shared" si="46"/>
        <v>0</v>
      </c>
      <c r="E207">
        <f t="shared" si="47"/>
        <v>0</v>
      </c>
      <c r="F207">
        <f t="shared" si="48"/>
        <v>3924</v>
      </c>
      <c r="G207">
        <f t="shared" si="49"/>
        <v>-9021.7664999999997</v>
      </c>
      <c r="H207">
        <f t="shared" si="50"/>
        <v>41396.973749999997</v>
      </c>
      <c r="I207">
        <f t="shared" si="51"/>
        <v>685.71900000001187</v>
      </c>
      <c r="J207">
        <f t="shared" si="52"/>
        <v>5497606.0756972106</v>
      </c>
      <c r="K207">
        <f t="shared" si="53"/>
        <v>1011598.103266614</v>
      </c>
      <c r="L207">
        <f t="shared" si="54"/>
        <v>-4343250.1457323497</v>
      </c>
      <c r="M207">
        <f t="shared" si="64"/>
        <v>6509204.1789638251</v>
      </c>
      <c r="O207" s="29"/>
      <c r="P207">
        <v>0</v>
      </c>
      <c r="Q207">
        <f t="shared" si="55"/>
        <v>0</v>
      </c>
      <c r="R207">
        <f t="shared" si="56"/>
        <v>0</v>
      </c>
      <c r="S207">
        <f t="shared" si="57"/>
        <v>3924</v>
      </c>
      <c r="T207">
        <f t="shared" si="58"/>
        <v>-2354.4</v>
      </c>
      <c r="U207">
        <f t="shared" si="59"/>
        <v>5886</v>
      </c>
      <c r="V207">
        <f t="shared" si="60"/>
        <v>7063.1999999999971</v>
      </c>
      <c r="W207">
        <f t="shared" si="61"/>
        <v>781673.30677290831</v>
      </c>
      <c r="X207">
        <f t="shared" si="62"/>
        <v>10419894.625922019</v>
      </c>
      <c r="Y207">
        <f t="shared" si="63"/>
        <v>-11334.529820864069</v>
      </c>
      <c r="Z207">
        <f t="shared" si="65"/>
        <v>11201567.932694927</v>
      </c>
    </row>
    <row r="208" spans="1:26">
      <c r="A208" s="1">
        <v>177</v>
      </c>
      <c r="B208" s="17">
        <f t="shared" si="44"/>
        <v>22.125</v>
      </c>
      <c r="C208">
        <f t="shared" si="45"/>
        <v>12827.433375000002</v>
      </c>
      <c r="D208">
        <f t="shared" si="46"/>
        <v>0</v>
      </c>
      <c r="E208">
        <f t="shared" si="47"/>
        <v>0</v>
      </c>
      <c r="F208">
        <f t="shared" si="48"/>
        <v>3924</v>
      </c>
      <c r="G208">
        <f t="shared" si="49"/>
        <v>-9094.2378750000007</v>
      </c>
      <c r="H208">
        <f t="shared" si="50"/>
        <v>41396.973749999997</v>
      </c>
      <c r="I208">
        <f t="shared" si="51"/>
        <v>-446.53127343748929</v>
      </c>
      <c r="J208">
        <f t="shared" si="52"/>
        <v>5497606.0756972106</v>
      </c>
      <c r="K208">
        <f t="shared" si="53"/>
        <v>-658739.49716805585</v>
      </c>
      <c r="L208">
        <f t="shared" si="54"/>
        <v>-4378139.2453371976</v>
      </c>
      <c r="M208">
        <f t="shared" si="64"/>
        <v>6156345.5728652664</v>
      </c>
      <c r="O208" s="29"/>
      <c r="P208">
        <v>0</v>
      </c>
      <c r="Q208">
        <f t="shared" si="55"/>
        <v>0</v>
      </c>
      <c r="R208">
        <f t="shared" si="56"/>
        <v>0</v>
      </c>
      <c r="S208">
        <f t="shared" si="57"/>
        <v>3924</v>
      </c>
      <c r="T208">
        <f t="shared" si="58"/>
        <v>-2354.4</v>
      </c>
      <c r="U208">
        <f t="shared" si="59"/>
        <v>5886</v>
      </c>
      <c r="V208">
        <f t="shared" si="60"/>
        <v>6768.9000000000015</v>
      </c>
      <c r="W208">
        <f t="shared" si="61"/>
        <v>781673.30677290831</v>
      </c>
      <c r="X208">
        <f t="shared" si="62"/>
        <v>9985732.3498419411</v>
      </c>
      <c r="Y208">
        <f t="shared" si="63"/>
        <v>-11334.529820864069</v>
      </c>
      <c r="Z208">
        <f t="shared" si="65"/>
        <v>10767405.656614849</v>
      </c>
    </row>
    <row r="209" spans="1:26">
      <c r="A209" s="1">
        <v>178</v>
      </c>
      <c r="B209" s="17">
        <f t="shared" si="44"/>
        <v>22.25</v>
      </c>
      <c r="C209">
        <f t="shared" si="45"/>
        <v>12899.904750000002</v>
      </c>
      <c r="D209">
        <f t="shared" si="46"/>
        <v>0</v>
      </c>
      <c r="E209">
        <f t="shared" si="47"/>
        <v>0</v>
      </c>
      <c r="F209">
        <f t="shared" si="48"/>
        <v>3924</v>
      </c>
      <c r="G209">
        <f t="shared" si="49"/>
        <v>-9166.7092499999999</v>
      </c>
      <c r="H209">
        <f t="shared" si="50"/>
        <v>41396.973749999997</v>
      </c>
      <c r="I209">
        <f t="shared" si="51"/>
        <v>-1587.840468749986</v>
      </c>
      <c r="J209">
        <f t="shared" si="52"/>
        <v>5497606.0756972106</v>
      </c>
      <c r="K209">
        <f t="shared" si="53"/>
        <v>-2342441.1551633091</v>
      </c>
      <c r="L209">
        <f t="shared" si="54"/>
        <v>-4413028.3449420435</v>
      </c>
      <c r="M209">
        <f t="shared" si="64"/>
        <v>7840047.2308605202</v>
      </c>
      <c r="O209" s="29"/>
      <c r="P209">
        <v>0</v>
      </c>
      <c r="Q209">
        <f t="shared" si="55"/>
        <v>0</v>
      </c>
      <c r="R209">
        <f t="shared" si="56"/>
        <v>0</v>
      </c>
      <c r="S209">
        <f t="shared" si="57"/>
        <v>3924</v>
      </c>
      <c r="T209">
        <f t="shared" si="58"/>
        <v>-2354.4</v>
      </c>
      <c r="U209">
        <f t="shared" si="59"/>
        <v>5886</v>
      </c>
      <c r="V209">
        <f t="shared" si="60"/>
        <v>6474.5999999999985</v>
      </c>
      <c r="W209">
        <f t="shared" si="61"/>
        <v>781673.30677290831</v>
      </c>
      <c r="X209">
        <f t="shared" si="62"/>
        <v>9551570.0737618525</v>
      </c>
      <c r="Y209">
        <f t="shared" si="63"/>
        <v>-11334.529820864069</v>
      </c>
      <c r="Z209">
        <f t="shared" si="65"/>
        <v>10333243.380534761</v>
      </c>
    </row>
    <row r="210" spans="1:26">
      <c r="A210" s="1">
        <v>179</v>
      </c>
      <c r="B210" s="17">
        <f t="shared" si="44"/>
        <v>22.375</v>
      </c>
      <c r="C210">
        <f t="shared" si="45"/>
        <v>12972.376125000001</v>
      </c>
      <c r="D210">
        <f t="shared" si="46"/>
        <v>0</v>
      </c>
      <c r="E210">
        <f t="shared" si="47"/>
        <v>0</v>
      </c>
      <c r="F210">
        <f t="shared" si="48"/>
        <v>3924</v>
      </c>
      <c r="G210">
        <f t="shared" si="49"/>
        <v>-9239.1806249999991</v>
      </c>
      <c r="H210">
        <f t="shared" si="50"/>
        <v>41396.973749999997</v>
      </c>
      <c r="I210">
        <f t="shared" si="51"/>
        <v>-2738.2085859374783</v>
      </c>
      <c r="J210">
        <f t="shared" si="52"/>
        <v>5497606.0756972106</v>
      </c>
      <c r="K210">
        <f t="shared" si="53"/>
        <v>-4039506.8707191464</v>
      </c>
      <c r="L210">
        <f t="shared" si="54"/>
        <v>-4447917.4445468914</v>
      </c>
      <c r="M210">
        <f t="shared" si="64"/>
        <v>9537112.9464163575</v>
      </c>
      <c r="O210" s="29"/>
      <c r="P210">
        <v>0</v>
      </c>
      <c r="Q210">
        <f t="shared" si="55"/>
        <v>0</v>
      </c>
      <c r="R210">
        <f t="shared" si="56"/>
        <v>0</v>
      </c>
      <c r="S210">
        <f t="shared" si="57"/>
        <v>3924</v>
      </c>
      <c r="T210">
        <f t="shared" si="58"/>
        <v>-2354.4</v>
      </c>
      <c r="U210">
        <f t="shared" si="59"/>
        <v>5886</v>
      </c>
      <c r="V210">
        <f t="shared" si="60"/>
        <v>6180.2999999999956</v>
      </c>
      <c r="W210">
        <f t="shared" si="61"/>
        <v>781673.30677290831</v>
      </c>
      <c r="X210">
        <f t="shared" si="62"/>
        <v>9117407.7976817638</v>
      </c>
      <c r="Y210">
        <f t="shared" si="63"/>
        <v>-11334.529820864069</v>
      </c>
      <c r="Z210">
        <f t="shared" si="65"/>
        <v>9899081.104454672</v>
      </c>
    </row>
    <row r="211" spans="1:26">
      <c r="A211" s="1">
        <v>180</v>
      </c>
      <c r="B211" s="17">
        <f t="shared" si="44"/>
        <v>22.5</v>
      </c>
      <c r="C211">
        <f t="shared" si="45"/>
        <v>13044.8475</v>
      </c>
      <c r="D211">
        <f t="shared" si="46"/>
        <v>0</v>
      </c>
      <c r="E211">
        <f t="shared" si="47"/>
        <v>0</v>
      </c>
      <c r="F211">
        <f t="shared" si="48"/>
        <v>3924</v>
      </c>
      <c r="G211">
        <f t="shared" si="49"/>
        <v>-9311.6519999999982</v>
      </c>
      <c r="H211">
        <f t="shared" si="50"/>
        <v>41396.973749999997</v>
      </c>
      <c r="I211">
        <f t="shared" si="51"/>
        <v>-3897.6356249999371</v>
      </c>
      <c r="J211">
        <f t="shared" si="52"/>
        <v>5497606.0756972106</v>
      </c>
      <c r="K211">
        <f t="shared" si="53"/>
        <v>-5749936.6438355241</v>
      </c>
      <c r="L211">
        <f t="shared" si="54"/>
        <v>-4482806.5441517374</v>
      </c>
      <c r="M211">
        <f t="shared" si="64"/>
        <v>11247542.719532736</v>
      </c>
      <c r="O211" s="29"/>
      <c r="P211">
        <v>0</v>
      </c>
      <c r="Q211">
        <f t="shared" si="55"/>
        <v>0</v>
      </c>
      <c r="R211">
        <f t="shared" si="56"/>
        <v>0</v>
      </c>
      <c r="S211">
        <f t="shared" si="57"/>
        <v>3924</v>
      </c>
      <c r="T211">
        <f t="shared" si="58"/>
        <v>-2354.4</v>
      </c>
      <c r="U211">
        <f t="shared" si="59"/>
        <v>5886</v>
      </c>
      <c r="V211">
        <f t="shared" si="60"/>
        <v>5886</v>
      </c>
      <c r="W211">
        <f t="shared" si="61"/>
        <v>781673.30677290831</v>
      </c>
      <c r="X211">
        <f t="shared" si="62"/>
        <v>8683245.5216016863</v>
      </c>
      <c r="Y211">
        <f t="shared" si="63"/>
        <v>-11334.529820864069</v>
      </c>
      <c r="Z211">
        <f t="shared" si="65"/>
        <v>9464918.8283745944</v>
      </c>
    </row>
    <row r="212" spans="1:26">
      <c r="A212" s="1">
        <v>181</v>
      </c>
      <c r="B212" s="17">
        <f t="shared" si="44"/>
        <v>22.625</v>
      </c>
      <c r="C212">
        <f t="shared" si="45"/>
        <v>13117.318875000001</v>
      </c>
      <c r="D212">
        <f t="shared" si="46"/>
        <v>0</v>
      </c>
      <c r="E212">
        <f t="shared" si="47"/>
        <v>0</v>
      </c>
      <c r="F212">
        <f t="shared" si="48"/>
        <v>3924</v>
      </c>
      <c r="G212">
        <f t="shared" si="49"/>
        <v>-9384.1233749999992</v>
      </c>
      <c r="H212">
        <f t="shared" si="50"/>
        <v>41396.973749999997</v>
      </c>
      <c r="I212">
        <f t="shared" si="51"/>
        <v>-5066.1215859374788</v>
      </c>
      <c r="J212">
        <f t="shared" si="52"/>
        <v>5497606.0756972106</v>
      </c>
      <c r="K212">
        <f t="shared" si="53"/>
        <v>-7473730.4745126143</v>
      </c>
      <c r="L212">
        <f t="shared" si="54"/>
        <v>-4517695.6437565852</v>
      </c>
      <c r="M212">
        <f t="shared" si="64"/>
        <v>12971336.550209824</v>
      </c>
      <c r="O212" s="29"/>
      <c r="P212">
        <v>0</v>
      </c>
      <c r="Q212">
        <f t="shared" si="55"/>
        <v>0</v>
      </c>
      <c r="R212">
        <f t="shared" si="56"/>
        <v>0</v>
      </c>
      <c r="S212">
        <f t="shared" si="57"/>
        <v>3924</v>
      </c>
      <c r="T212">
        <f t="shared" si="58"/>
        <v>-2354.4</v>
      </c>
      <c r="U212">
        <f t="shared" si="59"/>
        <v>5886</v>
      </c>
      <c r="V212">
        <f t="shared" si="60"/>
        <v>5591.6999999999971</v>
      </c>
      <c r="W212">
        <f t="shared" si="61"/>
        <v>781673.30677290831</v>
      </c>
      <c r="X212">
        <f t="shared" si="62"/>
        <v>8249083.2455215966</v>
      </c>
      <c r="Y212">
        <f t="shared" si="63"/>
        <v>-11334.529820864069</v>
      </c>
      <c r="Z212">
        <f t="shared" si="65"/>
        <v>9030756.5522945058</v>
      </c>
    </row>
    <row r="213" spans="1:26">
      <c r="A213" s="1">
        <v>182</v>
      </c>
      <c r="B213" s="17">
        <f t="shared" si="44"/>
        <v>22.75</v>
      </c>
      <c r="C213">
        <f t="shared" si="45"/>
        <v>13189.790250000002</v>
      </c>
      <c r="D213">
        <f t="shared" si="46"/>
        <v>0</v>
      </c>
      <c r="E213">
        <f t="shared" si="47"/>
        <v>0</v>
      </c>
      <c r="F213">
        <f t="shared" si="48"/>
        <v>3924</v>
      </c>
      <c r="G213">
        <f t="shared" si="49"/>
        <v>-9456.5947500000002</v>
      </c>
      <c r="H213">
        <f t="shared" si="50"/>
        <v>41396.973749999997</v>
      </c>
      <c r="I213">
        <f t="shared" si="51"/>
        <v>-6243.666468749987</v>
      </c>
      <c r="J213">
        <f t="shared" si="52"/>
        <v>5497606.0756972106</v>
      </c>
      <c r="K213">
        <f t="shared" si="53"/>
        <v>-9210888.3627502434</v>
      </c>
      <c r="L213">
        <f t="shared" si="54"/>
        <v>-4552584.743361433</v>
      </c>
      <c r="M213">
        <f t="shared" si="64"/>
        <v>14708494.438447453</v>
      </c>
      <c r="O213" s="29"/>
      <c r="P213">
        <v>0</v>
      </c>
      <c r="Q213">
        <f t="shared" si="55"/>
        <v>0</v>
      </c>
      <c r="R213">
        <f t="shared" si="56"/>
        <v>0</v>
      </c>
      <c r="S213">
        <f t="shared" si="57"/>
        <v>3924</v>
      </c>
      <c r="T213">
        <f t="shared" si="58"/>
        <v>-2354.4</v>
      </c>
      <c r="U213">
        <f t="shared" si="59"/>
        <v>5886</v>
      </c>
      <c r="V213">
        <f t="shared" si="60"/>
        <v>5297.4000000000015</v>
      </c>
      <c r="W213">
        <f t="shared" si="61"/>
        <v>781673.30677290831</v>
      </c>
      <c r="X213">
        <f t="shared" si="62"/>
        <v>7814920.9694415191</v>
      </c>
      <c r="Y213">
        <f t="shared" si="63"/>
        <v>-11334.529820864069</v>
      </c>
      <c r="Z213">
        <f t="shared" si="65"/>
        <v>8596594.2762144282</v>
      </c>
    </row>
    <row r="214" spans="1:26">
      <c r="A214" s="1">
        <v>183</v>
      </c>
      <c r="B214" s="17">
        <f t="shared" si="44"/>
        <v>22.875</v>
      </c>
      <c r="C214">
        <f t="shared" si="45"/>
        <v>13262.261625000003</v>
      </c>
      <c r="D214">
        <f t="shared" si="46"/>
        <v>0</v>
      </c>
      <c r="E214">
        <f t="shared" si="47"/>
        <v>0</v>
      </c>
      <c r="F214">
        <f t="shared" si="48"/>
        <v>3924</v>
      </c>
      <c r="G214">
        <f t="shared" si="49"/>
        <v>-9529.0661250000012</v>
      </c>
      <c r="H214">
        <f t="shared" si="50"/>
        <v>41396.973749999997</v>
      </c>
      <c r="I214">
        <f t="shared" si="51"/>
        <v>-7430.2702734374907</v>
      </c>
      <c r="J214">
        <f t="shared" si="52"/>
        <v>5497606.0756972106</v>
      </c>
      <c r="K214">
        <f t="shared" si="53"/>
        <v>-10961410.308548458</v>
      </c>
      <c r="L214">
        <f t="shared" si="54"/>
        <v>-4587473.8429662809</v>
      </c>
      <c r="M214">
        <f t="shared" si="64"/>
        <v>16459016.384245668</v>
      </c>
      <c r="O214" s="29"/>
      <c r="P214">
        <v>0</v>
      </c>
      <c r="Q214">
        <f t="shared" si="55"/>
        <v>0</v>
      </c>
      <c r="R214">
        <f t="shared" si="56"/>
        <v>0</v>
      </c>
      <c r="S214">
        <f t="shared" si="57"/>
        <v>3924</v>
      </c>
      <c r="T214">
        <f t="shared" si="58"/>
        <v>-2354.4</v>
      </c>
      <c r="U214">
        <f t="shared" si="59"/>
        <v>5886</v>
      </c>
      <c r="V214">
        <f t="shared" si="60"/>
        <v>5003.0999999999985</v>
      </c>
      <c r="W214">
        <f t="shared" si="61"/>
        <v>781673.30677290831</v>
      </c>
      <c r="X214">
        <f t="shared" si="62"/>
        <v>7380758.6933614314</v>
      </c>
      <c r="Y214">
        <f t="shared" si="63"/>
        <v>-11334.529820864069</v>
      </c>
      <c r="Z214">
        <f t="shared" si="65"/>
        <v>8162432.0001343396</v>
      </c>
    </row>
    <row r="215" spans="1:26">
      <c r="A215" s="1">
        <v>184</v>
      </c>
      <c r="B215" s="17">
        <f t="shared" si="44"/>
        <v>23</v>
      </c>
      <c r="C215">
        <f t="shared" si="45"/>
        <v>13334.733</v>
      </c>
      <c r="D215">
        <f t="shared" si="46"/>
        <v>0</v>
      </c>
      <c r="E215">
        <f t="shared" si="47"/>
        <v>0</v>
      </c>
      <c r="F215">
        <f t="shared" si="48"/>
        <v>3924</v>
      </c>
      <c r="G215">
        <f t="shared" si="49"/>
        <v>-9601.5374999999985</v>
      </c>
      <c r="H215">
        <f t="shared" si="50"/>
        <v>41396.973749999997</v>
      </c>
      <c r="I215">
        <f t="shared" si="51"/>
        <v>-8625.9329999999609</v>
      </c>
      <c r="J215">
        <f t="shared" si="52"/>
        <v>5497606.0756972106</v>
      </c>
      <c r="K215">
        <f t="shared" si="53"/>
        <v>-12725296.311907213</v>
      </c>
      <c r="L215">
        <f t="shared" si="54"/>
        <v>-4622362.9425711269</v>
      </c>
      <c r="M215">
        <f t="shared" si="64"/>
        <v>18222902.387604423</v>
      </c>
      <c r="O215" s="29"/>
      <c r="P215">
        <v>0</v>
      </c>
      <c r="Q215">
        <f t="shared" si="55"/>
        <v>0</v>
      </c>
      <c r="R215">
        <f t="shared" si="56"/>
        <v>0</v>
      </c>
      <c r="S215">
        <f t="shared" si="57"/>
        <v>3924</v>
      </c>
      <c r="T215">
        <f t="shared" si="58"/>
        <v>-2354.4</v>
      </c>
      <c r="U215">
        <f t="shared" si="59"/>
        <v>5886</v>
      </c>
      <c r="V215">
        <f t="shared" si="60"/>
        <v>4708.7999999999956</v>
      </c>
      <c r="W215">
        <f t="shared" si="61"/>
        <v>781673.30677290831</v>
      </c>
      <c r="X215">
        <f t="shared" si="62"/>
        <v>6946596.4172813427</v>
      </c>
      <c r="Y215">
        <f t="shared" si="63"/>
        <v>-11334.529820864069</v>
      </c>
      <c r="Z215">
        <f t="shared" si="65"/>
        <v>7728269.7240542509</v>
      </c>
    </row>
    <row r="216" spans="1:26">
      <c r="A216" s="1">
        <v>185</v>
      </c>
      <c r="B216" s="17">
        <f t="shared" si="44"/>
        <v>23.125</v>
      </c>
      <c r="C216">
        <f t="shared" si="45"/>
        <v>13407.204375000001</v>
      </c>
      <c r="D216">
        <f t="shared" si="46"/>
        <v>0</v>
      </c>
      <c r="E216">
        <f t="shared" si="47"/>
        <v>0</v>
      </c>
      <c r="F216">
        <f t="shared" si="48"/>
        <v>3924</v>
      </c>
      <c r="G216">
        <f t="shared" si="49"/>
        <v>-9674.0088749999995</v>
      </c>
      <c r="H216">
        <f t="shared" si="50"/>
        <v>41396.973749999997</v>
      </c>
      <c r="I216">
        <f t="shared" si="51"/>
        <v>-9830.6546484374849</v>
      </c>
      <c r="J216">
        <f t="shared" si="52"/>
        <v>5497606.0756972106</v>
      </c>
      <c r="K216">
        <f t="shared" si="53"/>
        <v>-14502546.372826638</v>
      </c>
      <c r="L216">
        <f t="shared" si="54"/>
        <v>-4657252.0421759747</v>
      </c>
      <c r="M216">
        <f t="shared" si="64"/>
        <v>20000152.448523849</v>
      </c>
      <c r="O216" s="29"/>
      <c r="P216">
        <v>0</v>
      </c>
      <c r="Q216">
        <f t="shared" si="55"/>
        <v>0</v>
      </c>
      <c r="R216">
        <f t="shared" si="56"/>
        <v>0</v>
      </c>
      <c r="S216">
        <f t="shared" si="57"/>
        <v>3924</v>
      </c>
      <c r="T216">
        <f t="shared" si="58"/>
        <v>-2354.4</v>
      </c>
      <c r="U216">
        <f t="shared" si="59"/>
        <v>5886</v>
      </c>
      <c r="V216">
        <f t="shared" si="60"/>
        <v>4414.5</v>
      </c>
      <c r="W216">
        <f t="shared" si="61"/>
        <v>781673.30677290831</v>
      </c>
      <c r="X216">
        <f t="shared" si="62"/>
        <v>6512434.1412012642</v>
      </c>
      <c r="Y216">
        <f t="shared" si="63"/>
        <v>-11334.529820864069</v>
      </c>
      <c r="Z216">
        <f t="shared" si="65"/>
        <v>7294107.4479741724</v>
      </c>
    </row>
    <row r="217" spans="1:26">
      <c r="A217" s="1">
        <v>186</v>
      </c>
      <c r="B217" s="17">
        <f t="shared" si="44"/>
        <v>23.25</v>
      </c>
      <c r="C217">
        <f t="shared" si="45"/>
        <v>13479.67575</v>
      </c>
      <c r="D217">
        <f t="shared" si="46"/>
        <v>0</v>
      </c>
      <c r="E217">
        <f t="shared" si="47"/>
        <v>0</v>
      </c>
      <c r="F217">
        <f t="shared" si="48"/>
        <v>3924</v>
      </c>
      <c r="G217">
        <f t="shared" si="49"/>
        <v>-9746.4802499999987</v>
      </c>
      <c r="H217">
        <f t="shared" si="50"/>
        <v>41396.973749999997</v>
      </c>
      <c r="I217">
        <f t="shared" si="51"/>
        <v>-11044.435218749946</v>
      </c>
      <c r="J217">
        <f t="shared" si="52"/>
        <v>5497606.0756972106</v>
      </c>
      <c r="K217">
        <f t="shared" si="53"/>
        <v>-16293160.49130656</v>
      </c>
      <c r="L217">
        <f t="shared" si="54"/>
        <v>-4692141.1417808207</v>
      </c>
      <c r="M217">
        <f t="shared" si="64"/>
        <v>21790766.567003772</v>
      </c>
      <c r="O217" s="29"/>
      <c r="P217">
        <v>0</v>
      </c>
      <c r="Q217">
        <f t="shared" si="55"/>
        <v>0</v>
      </c>
      <c r="R217">
        <f t="shared" si="56"/>
        <v>0</v>
      </c>
      <c r="S217">
        <f t="shared" si="57"/>
        <v>3924</v>
      </c>
      <c r="T217">
        <f t="shared" si="58"/>
        <v>-2354.4</v>
      </c>
      <c r="U217">
        <f t="shared" si="59"/>
        <v>5886</v>
      </c>
      <c r="V217">
        <f t="shared" si="60"/>
        <v>4120.1999999999971</v>
      </c>
      <c r="W217">
        <f t="shared" si="61"/>
        <v>781673.30677290831</v>
      </c>
      <c r="X217">
        <f t="shared" si="62"/>
        <v>6078271.8651211755</v>
      </c>
      <c r="Y217">
        <f t="shared" si="63"/>
        <v>-11334.529820864069</v>
      </c>
      <c r="Z217">
        <f t="shared" si="65"/>
        <v>6859945.1718940837</v>
      </c>
    </row>
    <row r="218" spans="1:26">
      <c r="A218" s="1">
        <v>187</v>
      </c>
      <c r="B218" s="17">
        <f t="shared" si="44"/>
        <v>23.375</v>
      </c>
      <c r="C218">
        <f t="shared" si="45"/>
        <v>13552.147125000001</v>
      </c>
      <c r="D218">
        <f t="shared" si="46"/>
        <v>0</v>
      </c>
      <c r="E218">
        <f t="shared" si="47"/>
        <v>0</v>
      </c>
      <c r="F218">
        <f t="shared" si="48"/>
        <v>3924</v>
      </c>
      <c r="G218">
        <f t="shared" si="49"/>
        <v>-9818.9516249999997</v>
      </c>
      <c r="H218">
        <f t="shared" si="50"/>
        <v>41396.973749999997</v>
      </c>
      <c r="I218">
        <f t="shared" si="51"/>
        <v>-12267.27471093749</v>
      </c>
      <c r="J218">
        <f t="shared" si="52"/>
        <v>5497606.0756972106</v>
      </c>
      <c r="K218">
        <f t="shared" si="53"/>
        <v>-18097138.667347193</v>
      </c>
      <c r="L218">
        <f t="shared" si="54"/>
        <v>-4727030.2413856694</v>
      </c>
      <c r="M218">
        <f t="shared" si="64"/>
        <v>23594744.743044402</v>
      </c>
      <c r="O218" s="29"/>
      <c r="P218">
        <v>0</v>
      </c>
      <c r="Q218">
        <f t="shared" si="55"/>
        <v>0</v>
      </c>
      <c r="R218">
        <f t="shared" si="56"/>
        <v>0</v>
      </c>
      <c r="S218">
        <f t="shared" si="57"/>
        <v>3924</v>
      </c>
      <c r="T218">
        <f t="shared" si="58"/>
        <v>-2354.4</v>
      </c>
      <c r="U218">
        <f t="shared" si="59"/>
        <v>5886</v>
      </c>
      <c r="V218">
        <f t="shared" si="60"/>
        <v>3825.9000000000015</v>
      </c>
      <c r="W218">
        <f t="shared" si="61"/>
        <v>781673.30677290831</v>
      </c>
      <c r="X218">
        <f t="shared" si="62"/>
        <v>5644109.589041098</v>
      </c>
      <c r="Y218">
        <f t="shared" si="63"/>
        <v>-11334.529820864069</v>
      </c>
      <c r="Z218">
        <f t="shared" si="65"/>
        <v>6425782.8958140062</v>
      </c>
    </row>
    <row r="219" spans="1:26">
      <c r="A219" s="1">
        <v>188</v>
      </c>
      <c r="B219" s="17">
        <f t="shared" si="44"/>
        <v>23.5</v>
      </c>
      <c r="C219">
        <f t="shared" si="45"/>
        <v>13624.618500000002</v>
      </c>
      <c r="D219">
        <f t="shared" si="46"/>
        <v>0</v>
      </c>
      <c r="E219">
        <f t="shared" si="47"/>
        <v>0</v>
      </c>
      <c r="F219">
        <f t="shared" si="48"/>
        <v>3924</v>
      </c>
      <c r="G219">
        <f t="shared" si="49"/>
        <v>-9891.4230000000007</v>
      </c>
      <c r="H219">
        <f t="shared" si="50"/>
        <v>41396.973749999997</v>
      </c>
      <c r="I219">
        <f t="shared" si="51"/>
        <v>-13499.173125000001</v>
      </c>
      <c r="J219">
        <f t="shared" si="52"/>
        <v>5497606.0756972106</v>
      </c>
      <c r="K219">
        <f t="shared" si="53"/>
        <v>-19914480.900948368</v>
      </c>
      <c r="L219">
        <f t="shared" si="54"/>
        <v>-4761919.3409905164</v>
      </c>
      <c r="M219">
        <f t="shared" si="64"/>
        <v>25412086.976645578</v>
      </c>
      <c r="O219" s="29"/>
      <c r="P219">
        <v>0</v>
      </c>
      <c r="Q219">
        <f t="shared" si="55"/>
        <v>0</v>
      </c>
      <c r="R219">
        <f t="shared" si="56"/>
        <v>0</v>
      </c>
      <c r="S219">
        <f t="shared" si="57"/>
        <v>3924</v>
      </c>
      <c r="T219">
        <f t="shared" si="58"/>
        <v>-2354.4</v>
      </c>
      <c r="U219">
        <f t="shared" si="59"/>
        <v>5886</v>
      </c>
      <c r="V219">
        <f t="shared" si="60"/>
        <v>3531.5999999999985</v>
      </c>
      <c r="W219">
        <f t="shared" si="61"/>
        <v>781673.30677290831</v>
      </c>
      <c r="X219">
        <f t="shared" si="62"/>
        <v>5209947.3129610093</v>
      </c>
      <c r="Y219">
        <f t="shared" si="63"/>
        <v>-11334.529820864069</v>
      </c>
      <c r="Z219">
        <f t="shared" si="65"/>
        <v>5991620.6197339175</v>
      </c>
    </row>
    <row r="220" spans="1:26">
      <c r="A220" s="1">
        <v>189</v>
      </c>
      <c r="B220" s="17">
        <f t="shared" si="44"/>
        <v>23.625</v>
      </c>
      <c r="C220">
        <f t="shared" si="45"/>
        <v>13697.089875</v>
      </c>
      <c r="D220">
        <f t="shared" si="46"/>
        <v>0</v>
      </c>
      <c r="E220">
        <f t="shared" si="47"/>
        <v>0</v>
      </c>
      <c r="F220">
        <f t="shared" si="48"/>
        <v>3924</v>
      </c>
      <c r="G220">
        <f t="shared" si="49"/>
        <v>-9963.894374999998</v>
      </c>
      <c r="H220">
        <f t="shared" si="50"/>
        <v>41396.973749999997</v>
      </c>
      <c r="I220">
        <f t="shared" si="51"/>
        <v>-14740.130460937449</v>
      </c>
      <c r="J220">
        <f t="shared" si="52"/>
        <v>5497606.0756972106</v>
      </c>
      <c r="K220">
        <f t="shared" si="53"/>
        <v>-21745187.192110039</v>
      </c>
      <c r="L220">
        <f t="shared" si="54"/>
        <v>-4796808.4405953623</v>
      </c>
      <c r="M220">
        <f t="shared" si="64"/>
        <v>27242793.267807249</v>
      </c>
      <c r="O220" s="29"/>
      <c r="P220">
        <v>0</v>
      </c>
      <c r="Q220">
        <f t="shared" si="55"/>
        <v>0</v>
      </c>
      <c r="R220">
        <f t="shared" si="56"/>
        <v>0</v>
      </c>
      <c r="S220">
        <f t="shared" si="57"/>
        <v>3924</v>
      </c>
      <c r="T220">
        <f t="shared" si="58"/>
        <v>-2354.4</v>
      </c>
      <c r="U220">
        <f t="shared" si="59"/>
        <v>5886</v>
      </c>
      <c r="V220">
        <f t="shared" si="60"/>
        <v>3237.2999999999956</v>
      </c>
      <c r="W220">
        <f t="shared" si="61"/>
        <v>781673.30677290831</v>
      </c>
      <c r="X220">
        <f t="shared" si="62"/>
        <v>4775785.0368809206</v>
      </c>
      <c r="Y220">
        <f t="shared" si="63"/>
        <v>-11334.529820864069</v>
      </c>
      <c r="Z220">
        <f t="shared" si="65"/>
        <v>5557458.3436538288</v>
      </c>
    </row>
    <row r="221" spans="1:26">
      <c r="A221" s="1">
        <v>190</v>
      </c>
      <c r="B221" s="17">
        <f t="shared" si="44"/>
        <v>23.75</v>
      </c>
      <c r="C221">
        <f t="shared" si="45"/>
        <v>13769.561250000001</v>
      </c>
      <c r="D221">
        <f t="shared" si="46"/>
        <v>0</v>
      </c>
      <c r="E221">
        <f t="shared" si="47"/>
        <v>0</v>
      </c>
      <c r="F221">
        <f t="shared" si="48"/>
        <v>3924</v>
      </c>
      <c r="G221">
        <f t="shared" si="49"/>
        <v>-10036.365749999999</v>
      </c>
      <c r="H221">
        <f t="shared" si="50"/>
        <v>41396.973749999997</v>
      </c>
      <c r="I221">
        <f t="shared" si="51"/>
        <v>-15990.14671874998</v>
      </c>
      <c r="J221">
        <f t="shared" si="52"/>
        <v>5497606.0756972106</v>
      </c>
      <c r="K221">
        <f t="shared" si="53"/>
        <v>-23589257.540832426</v>
      </c>
      <c r="L221">
        <f t="shared" si="54"/>
        <v>-4831697.5402002111</v>
      </c>
      <c r="M221">
        <f t="shared" si="64"/>
        <v>29086863.616529636</v>
      </c>
      <c r="O221" s="29"/>
      <c r="P221">
        <v>0</v>
      </c>
      <c r="Q221">
        <f t="shared" si="55"/>
        <v>0</v>
      </c>
      <c r="R221">
        <f t="shared" si="56"/>
        <v>0</v>
      </c>
      <c r="S221">
        <f t="shared" si="57"/>
        <v>3924</v>
      </c>
      <c r="T221">
        <f t="shared" si="58"/>
        <v>-2354.4</v>
      </c>
      <c r="U221">
        <f t="shared" si="59"/>
        <v>5886</v>
      </c>
      <c r="V221">
        <f t="shared" si="60"/>
        <v>2943</v>
      </c>
      <c r="W221">
        <f t="shared" si="61"/>
        <v>781673.30677290831</v>
      </c>
      <c r="X221">
        <f t="shared" si="62"/>
        <v>4341622.7608008431</v>
      </c>
      <c r="Y221">
        <f t="shared" si="63"/>
        <v>-11334.529820864069</v>
      </c>
      <c r="Z221">
        <f t="shared" si="65"/>
        <v>5123296.0675737513</v>
      </c>
    </row>
    <row r="222" spans="1:26">
      <c r="A222" s="1">
        <v>191</v>
      </c>
      <c r="B222" s="17">
        <f t="shared" si="44"/>
        <v>23.875</v>
      </c>
      <c r="C222">
        <f t="shared" si="45"/>
        <v>13842.032625000002</v>
      </c>
      <c r="D222">
        <f t="shared" si="46"/>
        <v>0</v>
      </c>
      <c r="E222">
        <f t="shared" si="47"/>
        <v>0</v>
      </c>
      <c r="F222">
        <f t="shared" si="48"/>
        <v>3924</v>
      </c>
      <c r="G222">
        <f t="shared" si="49"/>
        <v>-10108.837125</v>
      </c>
      <c r="H222">
        <f t="shared" si="50"/>
        <v>41396.973749999997</v>
      </c>
      <c r="I222">
        <f t="shared" si="51"/>
        <v>-17249.221898437478</v>
      </c>
      <c r="J222">
        <f t="shared" si="52"/>
        <v>5497606.0756972106</v>
      </c>
      <c r="K222">
        <f t="shared" si="53"/>
        <v>-25446691.947115351</v>
      </c>
      <c r="L222">
        <f t="shared" si="54"/>
        <v>-4866586.639805058</v>
      </c>
      <c r="M222">
        <f t="shared" si="64"/>
        <v>30944298.02281256</v>
      </c>
      <c r="O222" s="29"/>
      <c r="P222">
        <v>0</v>
      </c>
      <c r="Q222">
        <f t="shared" si="55"/>
        <v>0</v>
      </c>
      <c r="R222">
        <f t="shared" si="56"/>
        <v>0</v>
      </c>
      <c r="S222">
        <f t="shared" si="57"/>
        <v>3924</v>
      </c>
      <c r="T222">
        <f t="shared" si="58"/>
        <v>-2354.4</v>
      </c>
      <c r="U222">
        <f t="shared" si="59"/>
        <v>5886</v>
      </c>
      <c r="V222">
        <f t="shared" si="60"/>
        <v>2648.6999999999971</v>
      </c>
      <c r="W222">
        <f t="shared" si="61"/>
        <v>781673.30677290831</v>
      </c>
      <c r="X222">
        <f t="shared" si="62"/>
        <v>3907460.484720754</v>
      </c>
      <c r="Y222">
        <f t="shared" si="63"/>
        <v>-11334.529820864069</v>
      </c>
      <c r="Z222">
        <f t="shared" si="65"/>
        <v>4689133.7914936626</v>
      </c>
    </row>
    <row r="223" spans="1:26">
      <c r="A223" s="1">
        <v>192</v>
      </c>
      <c r="B223" s="17">
        <f t="shared" ref="B223:B231" si="66">length/length_division*A223</f>
        <v>24</v>
      </c>
      <c r="C223">
        <f t="shared" ref="C223:C235" si="67">sim3_mass_per_length*B223*sim3_gravity</f>
        <v>13914.504000000001</v>
      </c>
      <c r="D223">
        <f t="shared" ref="D223:D235" si="68">IF(B223&lt;sim3_l_tx,0,sim3_ty)</f>
        <v>0</v>
      </c>
      <c r="E223">
        <f t="shared" ref="E223:E235" si="69">IF(B223&lt;sim3_l_tx,0,sim3_tx)</f>
        <v>0</v>
      </c>
      <c r="F223">
        <f t="shared" ref="F223:F235" si="70">IF(B223&lt;sim3_force_position,0,sim3_force)</f>
        <v>3924</v>
      </c>
      <c r="G223">
        <f t="shared" ref="G223:G235" si="71">sim3_ay-C223-D223-F223</f>
        <v>-10181.308499999999</v>
      </c>
      <c r="H223">
        <f t="shared" ref="H223:H235" si="72">E223-sim3_ax</f>
        <v>41396.973749999997</v>
      </c>
      <c r="I223">
        <f t="shared" ref="I223:I235" si="73">(sim3_ay*B223) - (D223*(B223-sim3_l_tx))-(0.5*B223*C223)-(F223*(B223-force_position))</f>
        <v>-18517.355999999971</v>
      </c>
      <c r="J223">
        <f t="shared" ref="J223:J235" si="74">H223/sim3_cross_section_area*10000</f>
        <v>5497606.0756972106</v>
      </c>
      <c r="K223">
        <f t="shared" ref="K223:K235" si="75">((I223*(0.5*sim3_depth_of_section))/(sim3_second_moment_x))*(100000000/1000)</f>
        <v>-27317490.410958864</v>
      </c>
      <c r="L223">
        <f t="shared" ref="L223:L235" si="76">((G223*sim3_q)/(sim3_second_moment_x*sim3_thickness_web))*((100000000*1000)/1000000000)</f>
        <v>-4901475.7394099049</v>
      </c>
      <c r="M223">
        <f t="shared" si="64"/>
        <v>32815096.486656073</v>
      </c>
      <c r="O223" s="29"/>
      <c r="P223">
        <v>0</v>
      </c>
      <c r="Q223">
        <f t="shared" ref="Q223:Q235" si="77">IF(B223&lt;sim3_l_tx_0,0,sim3_ty_0)</f>
        <v>0</v>
      </c>
      <c r="R223">
        <f t="shared" ref="R223:R235" si="78">IF(B223&lt;sim3_l_tx_0,0,sim3_tx_0)</f>
        <v>0</v>
      </c>
      <c r="S223">
        <f t="shared" ref="S223:S235" si="79">IF(B223&lt;sim3_force_position_0,0,sim3_force_0)</f>
        <v>3924</v>
      </c>
      <c r="T223">
        <f t="shared" ref="T223:T235" si="80">sim3_ay_0-P223-Q223-S223</f>
        <v>-2354.4</v>
      </c>
      <c r="U223">
        <f t="shared" ref="U223:U235" si="81">R223-sim3_ax_0</f>
        <v>5886</v>
      </c>
      <c r="V223">
        <f t="shared" ref="V223:V235" si="82">(sim3_ay_0*B223) - (Q223*(B223-sim3_l_tx_0))-(0.5*B223*P223)-(S223*(B223-sim3_force_position_0))</f>
        <v>2354.3999999999942</v>
      </c>
      <c r="W223">
        <f t="shared" ref="W223:W235" si="83">U223/sim3_cross_section_area_0*10000</f>
        <v>781673.30677290831</v>
      </c>
      <c r="X223">
        <f t="shared" ref="X223:X235" si="84">((V223*(0.5*sim3_depth_of_section_0))/(sim3_second_moment_x_0))*(100000000/1000)</f>
        <v>3473298.2086406657</v>
      </c>
      <c r="Y223">
        <f t="shared" ref="Y223:Y235" si="85">((T223*sim3_q_0)/(sim3_second_moment_x_0*sim3_thickness_web_0))</f>
        <v>-11334.529820864069</v>
      </c>
      <c r="Z223">
        <f t="shared" si="65"/>
        <v>4254971.5154135739</v>
      </c>
    </row>
    <row r="224" spans="1:26">
      <c r="A224" s="1">
        <v>193</v>
      </c>
      <c r="B224" s="17">
        <f t="shared" si="66"/>
        <v>24.125</v>
      </c>
      <c r="C224">
        <f t="shared" si="67"/>
        <v>13986.975375000002</v>
      </c>
      <c r="D224">
        <f t="shared" si="68"/>
        <v>0</v>
      </c>
      <c r="E224">
        <f t="shared" si="69"/>
        <v>0</v>
      </c>
      <c r="F224">
        <f t="shared" si="70"/>
        <v>3924</v>
      </c>
      <c r="G224">
        <f t="shared" si="71"/>
        <v>-10253.779875</v>
      </c>
      <c r="H224">
        <f t="shared" si="72"/>
        <v>41396.973749999997</v>
      </c>
      <c r="I224">
        <f t="shared" si="73"/>
        <v>-19794.549023437488</v>
      </c>
      <c r="J224">
        <f t="shared" si="74"/>
        <v>5497606.0756972106</v>
      </c>
      <c r="K224">
        <f t="shared" si="75"/>
        <v>-29201652.932362992</v>
      </c>
      <c r="L224">
        <f t="shared" si="76"/>
        <v>-4936364.8390147518</v>
      </c>
      <c r="M224">
        <f t="shared" ref="M224:M235" si="86">(ABS(J224)+ABS(K224))/2+SQRT( ((ABS(J224)+ABS(K224))/2)^2 + 0 )</f>
        <v>34699259.008060202</v>
      </c>
      <c r="O224" s="29"/>
      <c r="P224">
        <v>0</v>
      </c>
      <c r="Q224">
        <f t="shared" si="77"/>
        <v>0</v>
      </c>
      <c r="R224">
        <f t="shared" si="78"/>
        <v>0</v>
      </c>
      <c r="S224">
        <f t="shared" si="79"/>
        <v>3924</v>
      </c>
      <c r="T224">
        <f t="shared" si="80"/>
        <v>-2354.4</v>
      </c>
      <c r="U224">
        <f t="shared" si="81"/>
        <v>5886</v>
      </c>
      <c r="V224">
        <f t="shared" si="82"/>
        <v>2060.0999999999985</v>
      </c>
      <c r="W224">
        <f t="shared" si="83"/>
        <v>781673.30677290831</v>
      </c>
      <c r="X224">
        <f t="shared" si="84"/>
        <v>3039135.9325605878</v>
      </c>
      <c r="Y224">
        <f t="shared" si="85"/>
        <v>-11334.529820864069</v>
      </c>
      <c r="Z224">
        <f t="shared" ref="Z224:Z235" si="87">(ABS(W224)+ABS(X224))/2+SQRT( ((ABS(W224)+ABS(X224))/2)^2 + 0 )</f>
        <v>3820809.239333496</v>
      </c>
    </row>
    <row r="225" spans="1:26">
      <c r="A225" s="1">
        <v>194</v>
      </c>
      <c r="B225" s="17">
        <f t="shared" si="66"/>
        <v>24.25</v>
      </c>
      <c r="C225">
        <f t="shared" si="67"/>
        <v>14059.446750000001</v>
      </c>
      <c r="D225">
        <f t="shared" si="68"/>
        <v>0</v>
      </c>
      <c r="E225">
        <f t="shared" si="69"/>
        <v>0</v>
      </c>
      <c r="F225">
        <f t="shared" si="70"/>
        <v>3924</v>
      </c>
      <c r="G225">
        <f t="shared" si="71"/>
        <v>-10326.251249999999</v>
      </c>
      <c r="H225">
        <f t="shared" si="72"/>
        <v>41396.973749999997</v>
      </c>
      <c r="I225">
        <f t="shared" si="73"/>
        <v>-21080.800968749973</v>
      </c>
      <c r="J225">
        <f t="shared" si="74"/>
        <v>5497606.0756972106</v>
      </c>
      <c r="K225">
        <f t="shared" si="75"/>
        <v>-31099179.511327673</v>
      </c>
      <c r="L225">
        <f t="shared" si="76"/>
        <v>-4971253.9386195997</v>
      </c>
      <c r="M225">
        <f t="shared" si="86"/>
        <v>36596785.587024882</v>
      </c>
      <c r="O225" s="29"/>
      <c r="P225">
        <v>0</v>
      </c>
      <c r="Q225">
        <f t="shared" si="77"/>
        <v>0</v>
      </c>
      <c r="R225">
        <f t="shared" si="78"/>
        <v>0</v>
      </c>
      <c r="S225">
        <f t="shared" si="79"/>
        <v>3924</v>
      </c>
      <c r="T225">
        <f t="shared" si="80"/>
        <v>-2354.4</v>
      </c>
      <c r="U225">
        <f t="shared" si="81"/>
        <v>5886</v>
      </c>
      <c r="V225">
        <f t="shared" si="82"/>
        <v>1765.7999999999956</v>
      </c>
      <c r="W225">
        <f t="shared" si="83"/>
        <v>781673.30677290831</v>
      </c>
      <c r="X225">
        <f t="shared" si="84"/>
        <v>2604973.6564804995</v>
      </c>
      <c r="Y225">
        <f t="shared" si="85"/>
        <v>-11334.529820864069</v>
      </c>
      <c r="Z225">
        <f t="shared" si="87"/>
        <v>3386646.9632534077</v>
      </c>
    </row>
    <row r="226" spans="1:26">
      <c r="A226" s="1">
        <v>195</v>
      </c>
      <c r="B226" s="17">
        <f t="shared" si="66"/>
        <v>24.375</v>
      </c>
      <c r="C226">
        <f t="shared" si="67"/>
        <v>14131.918125</v>
      </c>
      <c r="D226">
        <f t="shared" si="68"/>
        <v>0</v>
      </c>
      <c r="E226">
        <f t="shared" si="69"/>
        <v>0</v>
      </c>
      <c r="F226">
        <f t="shared" si="70"/>
        <v>3924</v>
      </c>
      <c r="G226">
        <f t="shared" si="71"/>
        <v>-10398.722624999999</v>
      </c>
      <c r="H226">
        <f t="shared" si="72"/>
        <v>41396.973749999997</v>
      </c>
      <c r="I226">
        <f t="shared" si="73"/>
        <v>-22376.111835937452</v>
      </c>
      <c r="J226">
        <f t="shared" si="74"/>
        <v>5497606.0756972106</v>
      </c>
      <c r="K226">
        <f t="shared" si="75"/>
        <v>-33010070.147852935</v>
      </c>
      <c r="L226">
        <f t="shared" si="76"/>
        <v>-5006143.0382244466</v>
      </c>
      <c r="M226">
        <f t="shared" si="86"/>
        <v>38507676.223550148</v>
      </c>
      <c r="O226" s="29"/>
      <c r="P226">
        <v>0</v>
      </c>
      <c r="Q226">
        <f t="shared" si="77"/>
        <v>0</v>
      </c>
      <c r="R226">
        <f t="shared" si="78"/>
        <v>0</v>
      </c>
      <c r="S226">
        <f t="shared" si="79"/>
        <v>3924</v>
      </c>
      <c r="T226">
        <f t="shared" si="80"/>
        <v>-2354.4</v>
      </c>
      <c r="U226">
        <f t="shared" si="81"/>
        <v>5886</v>
      </c>
      <c r="V226">
        <f t="shared" si="82"/>
        <v>1471.5</v>
      </c>
      <c r="W226">
        <f t="shared" si="83"/>
        <v>781673.30677290831</v>
      </c>
      <c r="X226">
        <f t="shared" si="84"/>
        <v>2170811.3804004216</v>
      </c>
      <c r="Y226">
        <f t="shared" si="85"/>
        <v>-11334.529820864069</v>
      </c>
      <c r="Z226">
        <f t="shared" si="87"/>
        <v>2952484.6871733298</v>
      </c>
    </row>
    <row r="227" spans="1:26">
      <c r="A227" s="1">
        <v>196</v>
      </c>
      <c r="B227" s="17">
        <f t="shared" si="66"/>
        <v>24.5</v>
      </c>
      <c r="C227">
        <f t="shared" si="67"/>
        <v>14204.389500000001</v>
      </c>
      <c r="D227">
        <f t="shared" si="68"/>
        <v>0</v>
      </c>
      <c r="E227">
        <f t="shared" si="69"/>
        <v>0</v>
      </c>
      <c r="F227">
        <f t="shared" si="70"/>
        <v>3924</v>
      </c>
      <c r="G227">
        <f t="shared" si="71"/>
        <v>-10471.194</v>
      </c>
      <c r="H227">
        <f t="shared" si="72"/>
        <v>41396.973749999997</v>
      </c>
      <c r="I227">
        <f t="shared" si="73"/>
        <v>-23680.481624999957</v>
      </c>
      <c r="J227">
        <f t="shared" si="74"/>
        <v>5497606.0756972106</v>
      </c>
      <c r="K227">
        <f t="shared" si="75"/>
        <v>-34934324.841938823</v>
      </c>
      <c r="L227">
        <f t="shared" si="76"/>
        <v>-5041032.1378292935</v>
      </c>
      <c r="M227">
        <f t="shared" si="86"/>
        <v>40431930.917636037</v>
      </c>
      <c r="O227" s="29"/>
      <c r="P227">
        <v>0</v>
      </c>
      <c r="Q227">
        <f t="shared" si="77"/>
        <v>0</v>
      </c>
      <c r="R227">
        <f t="shared" si="78"/>
        <v>0</v>
      </c>
      <c r="S227">
        <f t="shared" si="79"/>
        <v>3924</v>
      </c>
      <c r="T227">
        <f t="shared" si="80"/>
        <v>-2354.4</v>
      </c>
      <c r="U227">
        <f t="shared" si="81"/>
        <v>5886</v>
      </c>
      <c r="V227">
        <f t="shared" si="82"/>
        <v>1177.1999999999971</v>
      </c>
      <c r="W227">
        <f t="shared" si="83"/>
        <v>781673.30677290831</v>
      </c>
      <c r="X227">
        <f t="shared" si="84"/>
        <v>1736649.1043203329</v>
      </c>
      <c r="Y227">
        <f t="shared" si="85"/>
        <v>-11334.529820864069</v>
      </c>
      <c r="Z227">
        <f t="shared" si="87"/>
        <v>2518322.4110932411</v>
      </c>
    </row>
    <row r="228" spans="1:26">
      <c r="A228" s="1">
        <v>197</v>
      </c>
      <c r="B228" s="17">
        <f t="shared" si="66"/>
        <v>24.625</v>
      </c>
      <c r="C228">
        <f t="shared" si="67"/>
        <v>14276.860875000002</v>
      </c>
      <c r="D228">
        <f t="shared" si="68"/>
        <v>0</v>
      </c>
      <c r="E228">
        <f t="shared" si="69"/>
        <v>0</v>
      </c>
      <c r="F228">
        <f t="shared" si="70"/>
        <v>3924</v>
      </c>
      <c r="G228">
        <f t="shared" si="71"/>
        <v>-10543.665375</v>
      </c>
      <c r="H228">
        <f t="shared" si="72"/>
        <v>41396.973749999997</v>
      </c>
      <c r="I228">
        <f t="shared" si="73"/>
        <v>-24993.910335937486</v>
      </c>
      <c r="J228">
        <f t="shared" si="74"/>
        <v>5497606.0756972106</v>
      </c>
      <c r="K228">
        <f t="shared" si="75"/>
        <v>-36871943.593585335</v>
      </c>
      <c r="L228">
        <f t="shared" si="76"/>
        <v>-5075921.2374341413</v>
      </c>
      <c r="M228">
        <f t="shared" si="86"/>
        <v>42369549.669282548</v>
      </c>
      <c r="O228" s="29"/>
      <c r="P228">
        <v>0</v>
      </c>
      <c r="Q228">
        <f t="shared" si="77"/>
        <v>0</v>
      </c>
      <c r="R228">
        <f t="shared" si="78"/>
        <v>0</v>
      </c>
      <c r="S228">
        <f t="shared" si="79"/>
        <v>3924</v>
      </c>
      <c r="T228">
        <f t="shared" si="80"/>
        <v>-2354.4</v>
      </c>
      <c r="U228">
        <f t="shared" si="81"/>
        <v>5886</v>
      </c>
      <c r="V228">
        <f t="shared" si="82"/>
        <v>882.89999999999418</v>
      </c>
      <c r="W228">
        <f t="shared" si="83"/>
        <v>781673.30677290831</v>
      </c>
      <c r="X228">
        <f t="shared" si="84"/>
        <v>1302486.8282402442</v>
      </c>
      <c r="Y228">
        <f t="shared" si="85"/>
        <v>-11334.529820864069</v>
      </c>
      <c r="Z228">
        <f t="shared" si="87"/>
        <v>2084160.1350131524</v>
      </c>
    </row>
    <row r="229" spans="1:26">
      <c r="A229" s="1">
        <v>198</v>
      </c>
      <c r="B229" s="17">
        <f t="shared" si="66"/>
        <v>24.75</v>
      </c>
      <c r="C229">
        <f t="shared" si="67"/>
        <v>14349.332250000001</v>
      </c>
      <c r="D229">
        <f t="shared" si="68"/>
        <v>0</v>
      </c>
      <c r="E229">
        <f t="shared" si="69"/>
        <v>0</v>
      </c>
      <c r="F229">
        <f t="shared" si="70"/>
        <v>3924</v>
      </c>
      <c r="G229">
        <f t="shared" si="71"/>
        <v>-10616.13675</v>
      </c>
      <c r="H229">
        <f t="shared" si="72"/>
        <v>41396.973749999997</v>
      </c>
      <c r="I229">
        <f t="shared" si="73"/>
        <v>-26316.397968749981</v>
      </c>
      <c r="J229">
        <f t="shared" si="74"/>
        <v>5497606.0756972106</v>
      </c>
      <c r="K229">
        <f t="shared" si="75"/>
        <v>-38822926.402792387</v>
      </c>
      <c r="L229">
        <f t="shared" si="76"/>
        <v>-5110810.3370389882</v>
      </c>
      <c r="M229">
        <f t="shared" si="86"/>
        <v>44320532.4784896</v>
      </c>
      <c r="O229" s="29"/>
      <c r="P229">
        <v>0</v>
      </c>
      <c r="Q229">
        <f t="shared" si="77"/>
        <v>0</v>
      </c>
      <c r="R229">
        <f t="shared" si="78"/>
        <v>0</v>
      </c>
      <c r="S229">
        <f t="shared" si="79"/>
        <v>3924</v>
      </c>
      <c r="T229">
        <f t="shared" si="80"/>
        <v>-2354.4</v>
      </c>
      <c r="U229">
        <f t="shared" si="81"/>
        <v>5886</v>
      </c>
      <c r="V229">
        <f t="shared" si="82"/>
        <v>588.59999999999854</v>
      </c>
      <c r="W229">
        <f t="shared" si="83"/>
        <v>781673.30677290831</v>
      </c>
      <c r="X229">
        <f t="shared" si="84"/>
        <v>868324.55216016644</v>
      </c>
      <c r="Y229">
        <f t="shared" si="85"/>
        <v>-11334.529820864069</v>
      </c>
      <c r="Z229">
        <f t="shared" si="87"/>
        <v>1649997.8589330749</v>
      </c>
    </row>
    <row r="230" spans="1:26">
      <c r="A230" s="1">
        <v>199</v>
      </c>
      <c r="B230" s="17">
        <f t="shared" si="66"/>
        <v>24.875</v>
      </c>
      <c r="C230">
        <f t="shared" si="67"/>
        <v>14421.803625</v>
      </c>
      <c r="D230">
        <f t="shared" si="68"/>
        <v>0</v>
      </c>
      <c r="E230">
        <f t="shared" si="69"/>
        <v>0</v>
      </c>
      <c r="F230">
        <f t="shared" si="70"/>
        <v>3924</v>
      </c>
      <c r="G230">
        <f t="shared" si="71"/>
        <v>-10688.608124999999</v>
      </c>
      <c r="H230">
        <f t="shared" si="72"/>
        <v>41396.973749999997</v>
      </c>
      <c r="I230">
        <f t="shared" si="73"/>
        <v>-27647.944523437443</v>
      </c>
      <c r="J230">
        <f t="shared" si="74"/>
        <v>5497606.0756972106</v>
      </c>
      <c r="K230">
        <f t="shared" si="75"/>
        <v>-40787273.269559979</v>
      </c>
      <c r="L230">
        <f t="shared" si="76"/>
        <v>-5145699.4366438352</v>
      </c>
      <c r="M230">
        <f t="shared" si="86"/>
        <v>46284879.345257193</v>
      </c>
      <c r="O230" s="29"/>
      <c r="P230">
        <v>0</v>
      </c>
      <c r="Q230">
        <f t="shared" si="77"/>
        <v>0</v>
      </c>
      <c r="R230">
        <f t="shared" si="78"/>
        <v>0</v>
      </c>
      <c r="S230">
        <f t="shared" si="79"/>
        <v>3924</v>
      </c>
      <c r="T230">
        <f t="shared" si="80"/>
        <v>-2354.4</v>
      </c>
      <c r="U230">
        <f t="shared" si="81"/>
        <v>5886</v>
      </c>
      <c r="V230">
        <f t="shared" si="82"/>
        <v>294.29999999999563</v>
      </c>
      <c r="W230">
        <f t="shared" si="83"/>
        <v>781673.30677290831</v>
      </c>
      <c r="X230">
        <f t="shared" si="84"/>
        <v>434162.27608007786</v>
      </c>
      <c r="Y230">
        <f t="shared" si="85"/>
        <v>-11334.529820864069</v>
      </c>
      <c r="Z230">
        <f t="shared" si="87"/>
        <v>1215835.5828529862</v>
      </c>
    </row>
    <row r="231" spans="1:26">
      <c r="A231" s="1">
        <v>200</v>
      </c>
      <c r="B231" s="17">
        <f t="shared" si="66"/>
        <v>25</v>
      </c>
      <c r="C231">
        <f t="shared" si="67"/>
        <v>14494.275000000001</v>
      </c>
      <c r="D231">
        <f t="shared" si="68"/>
        <v>-16558.789499999999</v>
      </c>
      <c r="E231">
        <f t="shared" si="69"/>
        <v>-41396.973749999997</v>
      </c>
      <c r="F231">
        <f t="shared" si="70"/>
        <v>3924</v>
      </c>
      <c r="G231">
        <f t="shared" si="71"/>
        <v>5797.7099999999991</v>
      </c>
      <c r="H231">
        <f t="shared" si="72"/>
        <v>0</v>
      </c>
      <c r="I231">
        <f t="shared" si="73"/>
        <v>-28988.549999999988</v>
      </c>
      <c r="J231">
        <f t="shared" si="74"/>
        <v>0</v>
      </c>
      <c r="K231">
        <f t="shared" si="75"/>
        <v>-42764984.193888284</v>
      </c>
      <c r="L231">
        <f t="shared" si="76"/>
        <v>2791127.9683877761</v>
      </c>
      <c r="M231">
        <f t="shared" si="86"/>
        <v>42764984.193888284</v>
      </c>
      <c r="O231" s="29"/>
      <c r="P231">
        <v>0</v>
      </c>
      <c r="Q231">
        <f t="shared" si="77"/>
        <v>-2354.4</v>
      </c>
      <c r="R231">
        <f t="shared" si="78"/>
        <v>-5886</v>
      </c>
      <c r="S231">
        <f t="shared" si="79"/>
        <v>3924</v>
      </c>
      <c r="T231">
        <f t="shared" si="80"/>
        <v>0</v>
      </c>
      <c r="U231">
        <f t="shared" si="81"/>
        <v>0</v>
      </c>
      <c r="V231">
        <f t="shared" si="82"/>
        <v>0</v>
      </c>
      <c r="W231">
        <f t="shared" si="83"/>
        <v>0</v>
      </c>
      <c r="X231">
        <f t="shared" si="84"/>
        <v>0</v>
      </c>
      <c r="Y231">
        <f t="shared" si="85"/>
        <v>0</v>
      </c>
      <c r="Z231">
        <f t="shared" si="87"/>
        <v>0</v>
      </c>
    </row>
    <row r="232" spans="1:26">
      <c r="B232">
        <f>(sim3_force_position*1000-1)/1000</f>
        <v>14.999000000000001</v>
      </c>
      <c r="C232">
        <f t="shared" si="67"/>
        <v>8695.9852290000017</v>
      </c>
      <c r="D232">
        <f t="shared" si="68"/>
        <v>0</v>
      </c>
      <c r="E232">
        <f t="shared" si="69"/>
        <v>0</v>
      </c>
      <c r="F232">
        <f t="shared" si="70"/>
        <v>0</v>
      </c>
      <c r="G232">
        <f t="shared" si="71"/>
        <v>-1038.7897290000001</v>
      </c>
      <c r="H232">
        <f t="shared" si="72"/>
        <v>41396.973749999997</v>
      </c>
      <c r="I232">
        <f t="shared" si="73"/>
        <v>49634.734079614514</v>
      </c>
      <c r="J232">
        <f t="shared" si="74"/>
        <v>5497606.0756972106</v>
      </c>
      <c r="K232">
        <f t="shared" si="75"/>
        <v>73223000.74969475</v>
      </c>
      <c r="L232">
        <f t="shared" si="76"/>
        <v>-500093.15158672287</v>
      </c>
      <c r="M232">
        <f t="shared" si="86"/>
        <v>78720606.825391963</v>
      </c>
      <c r="O232" s="29"/>
      <c r="P232">
        <v>0</v>
      </c>
      <c r="Q232">
        <f t="shared" si="77"/>
        <v>0</v>
      </c>
      <c r="R232">
        <f t="shared" si="78"/>
        <v>0</v>
      </c>
      <c r="S232">
        <f t="shared" si="79"/>
        <v>0</v>
      </c>
      <c r="T232">
        <f t="shared" si="80"/>
        <v>1569.6</v>
      </c>
      <c r="U232">
        <f t="shared" si="81"/>
        <v>5886</v>
      </c>
      <c r="V232">
        <f t="shared" si="82"/>
        <v>23542.430400000001</v>
      </c>
      <c r="W232">
        <f t="shared" si="83"/>
        <v>781673.30677290831</v>
      </c>
      <c r="X232">
        <f t="shared" si="84"/>
        <v>34730666.554267652</v>
      </c>
      <c r="Y232">
        <f t="shared" si="85"/>
        <v>7556.3532139093777</v>
      </c>
      <c r="Z232">
        <f t="shared" si="87"/>
        <v>35512339.861040562</v>
      </c>
    </row>
    <row r="233" spans="1:26">
      <c r="B233">
        <f>sim3_force_position</f>
        <v>15</v>
      </c>
      <c r="C233">
        <f t="shared" si="67"/>
        <v>8696.5650000000005</v>
      </c>
      <c r="D233">
        <f t="shared" si="68"/>
        <v>0</v>
      </c>
      <c r="E233">
        <f t="shared" si="69"/>
        <v>0</v>
      </c>
      <c r="F233">
        <f t="shared" si="70"/>
        <v>3924</v>
      </c>
      <c r="G233">
        <f t="shared" si="71"/>
        <v>-4963.3694999999989</v>
      </c>
      <c r="H233">
        <f t="shared" si="72"/>
        <v>41396.973749999997</v>
      </c>
      <c r="I233">
        <f t="shared" si="73"/>
        <v>49633.695000000022</v>
      </c>
      <c r="J233">
        <f t="shared" si="74"/>
        <v>5497606.0756972106</v>
      </c>
      <c r="K233">
        <f t="shared" si="75"/>
        <v>73221467.860906243</v>
      </c>
      <c r="L233">
        <f t="shared" si="76"/>
        <v>-2389460.567860906</v>
      </c>
      <c r="M233">
        <f t="shared" si="86"/>
        <v>78719073.936603457</v>
      </c>
      <c r="O233" s="29"/>
      <c r="P233">
        <v>0</v>
      </c>
      <c r="Q233">
        <f t="shared" si="77"/>
        <v>0</v>
      </c>
      <c r="R233">
        <f t="shared" si="78"/>
        <v>0</v>
      </c>
      <c r="S233">
        <f t="shared" si="79"/>
        <v>3924</v>
      </c>
      <c r="T233">
        <f t="shared" si="80"/>
        <v>-2354.4</v>
      </c>
      <c r="U233">
        <f t="shared" si="81"/>
        <v>5886</v>
      </c>
      <c r="V233">
        <f t="shared" si="82"/>
        <v>23544</v>
      </c>
      <c r="W233">
        <f t="shared" si="83"/>
        <v>781673.30677290831</v>
      </c>
      <c r="X233">
        <f t="shared" si="84"/>
        <v>34732982.086406745</v>
      </c>
      <c r="Y233">
        <f t="shared" si="85"/>
        <v>-11334.529820864069</v>
      </c>
      <c r="Z233">
        <f t="shared" si="87"/>
        <v>35514655.393179655</v>
      </c>
    </row>
    <row r="234" spans="1:26">
      <c r="B234">
        <f>(sim3_l_tx*1000-1)/1000</f>
        <v>24.998999999999999</v>
      </c>
      <c r="C234">
        <f t="shared" si="67"/>
        <v>14493.695229000001</v>
      </c>
      <c r="D234">
        <f t="shared" si="68"/>
        <v>0</v>
      </c>
      <c r="E234">
        <f t="shared" si="69"/>
        <v>0</v>
      </c>
      <c r="F234">
        <f t="shared" si="70"/>
        <v>3924</v>
      </c>
      <c r="G234">
        <f t="shared" si="71"/>
        <v>-10760.499728999999</v>
      </c>
      <c r="H234">
        <f t="shared" si="72"/>
        <v>41396.973749999997</v>
      </c>
      <c r="I234">
        <f t="shared" si="73"/>
        <v>-28977.789210385461</v>
      </c>
      <c r="J234">
        <f t="shared" si="74"/>
        <v>5497606.0756972106</v>
      </c>
      <c r="K234">
        <f t="shared" si="75"/>
        <v>-42749109.477913223</v>
      </c>
      <c r="L234">
        <f t="shared" si="76"/>
        <v>-5180309.4234518437</v>
      </c>
      <c r="M234">
        <f t="shared" si="86"/>
        <v>48246715.553610437</v>
      </c>
      <c r="O234" s="29"/>
      <c r="P234">
        <v>0</v>
      </c>
      <c r="Q234">
        <f t="shared" si="77"/>
        <v>0</v>
      </c>
      <c r="R234">
        <f t="shared" si="78"/>
        <v>0</v>
      </c>
      <c r="S234">
        <f t="shared" si="79"/>
        <v>3924</v>
      </c>
      <c r="T234">
        <f t="shared" si="80"/>
        <v>-2354.4</v>
      </c>
      <c r="U234">
        <f t="shared" si="81"/>
        <v>5886</v>
      </c>
      <c r="V234">
        <f t="shared" si="82"/>
        <v>2.3544000000038068</v>
      </c>
      <c r="W234">
        <f t="shared" si="83"/>
        <v>781673.30677290831</v>
      </c>
      <c r="X234">
        <f t="shared" si="84"/>
        <v>3473.2982086462903</v>
      </c>
      <c r="Y234">
        <f t="shared" si="85"/>
        <v>-11334.529820864069</v>
      </c>
      <c r="Z234">
        <f t="shared" si="87"/>
        <v>785146.60498155456</v>
      </c>
    </row>
    <row r="235" spans="1:26">
      <c r="B235">
        <f>sim3_l_tx</f>
        <v>25</v>
      </c>
      <c r="C235">
        <f t="shared" si="67"/>
        <v>14494.275000000001</v>
      </c>
      <c r="D235">
        <f t="shared" si="68"/>
        <v>-16558.789499999999</v>
      </c>
      <c r="E235">
        <f t="shared" si="69"/>
        <v>-41396.973749999997</v>
      </c>
      <c r="F235">
        <f t="shared" si="70"/>
        <v>3924</v>
      </c>
      <c r="G235">
        <f t="shared" si="71"/>
        <v>5797.7099999999991</v>
      </c>
      <c r="H235">
        <f t="shared" si="72"/>
        <v>0</v>
      </c>
      <c r="I235">
        <f t="shared" si="73"/>
        <v>-28988.549999999988</v>
      </c>
      <c r="J235">
        <f t="shared" si="74"/>
        <v>0</v>
      </c>
      <c r="K235">
        <f t="shared" si="75"/>
        <v>-42764984.193888284</v>
      </c>
      <c r="L235">
        <f t="shared" si="76"/>
        <v>2791127.9683877761</v>
      </c>
      <c r="M235">
        <f t="shared" si="86"/>
        <v>42764984.193888284</v>
      </c>
      <c r="O235" s="31"/>
      <c r="P235">
        <v>0</v>
      </c>
      <c r="Q235">
        <f t="shared" si="77"/>
        <v>-2354.4</v>
      </c>
      <c r="R235">
        <f t="shared" si="78"/>
        <v>-5886</v>
      </c>
      <c r="S235">
        <f t="shared" si="79"/>
        <v>3924</v>
      </c>
      <c r="T235">
        <f t="shared" si="80"/>
        <v>0</v>
      </c>
      <c r="U235">
        <f t="shared" si="81"/>
        <v>0</v>
      </c>
      <c r="V235">
        <f t="shared" si="82"/>
        <v>0</v>
      </c>
      <c r="W235">
        <f t="shared" si="83"/>
        <v>0</v>
      </c>
      <c r="X235">
        <f t="shared" si="84"/>
        <v>0</v>
      </c>
      <c r="Y235">
        <f t="shared" si="85"/>
        <v>0</v>
      </c>
      <c r="Z235">
        <f t="shared" si="87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D39" sqref="D39"/>
    </sheetView>
  </sheetViews>
  <sheetFormatPr baseColWidth="10" defaultColWidth="8.83203125" defaultRowHeight="14" x14ac:dyDescent="0"/>
  <cols>
    <col min="1" max="1" width="12.83203125" style="40" bestFit="1" customWidth="1"/>
    <col min="2" max="2" width="18.33203125" style="40" bestFit="1" customWidth="1"/>
    <col min="3" max="3" width="29.6640625" style="38" customWidth="1"/>
    <col min="4" max="4" width="7.6640625" style="42" bestFit="1" customWidth="1"/>
    <col min="5" max="5" width="13.33203125" style="34" bestFit="1" customWidth="1"/>
    <col min="6" max="6" width="10.1640625" style="34" bestFit="1" customWidth="1"/>
    <col min="7" max="7" width="8.33203125" style="34" bestFit="1" customWidth="1"/>
  </cols>
  <sheetData>
    <row r="2" spans="1:7">
      <c r="A2" s="52" t="s">
        <v>138</v>
      </c>
      <c r="B2" s="52" t="s">
        <v>139</v>
      </c>
      <c r="C2" s="53" t="s">
        <v>140</v>
      </c>
      <c r="D2" s="54" t="s">
        <v>192</v>
      </c>
      <c r="E2" s="52" t="s">
        <v>141</v>
      </c>
      <c r="F2" s="52"/>
      <c r="G2" s="52"/>
    </row>
    <row r="3" spans="1:7">
      <c r="A3" s="52"/>
      <c r="B3" s="52"/>
      <c r="C3" s="53"/>
      <c r="D3" s="55"/>
      <c r="E3" s="35" t="s">
        <v>142</v>
      </c>
      <c r="F3" s="35" t="s">
        <v>143</v>
      </c>
      <c r="G3" s="35" t="s">
        <v>144</v>
      </c>
    </row>
    <row r="4" spans="1:7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28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28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28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28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28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28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2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2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2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36" workbookViewId="0">
      <selection activeCell="B55" sqref="B55:H62"/>
    </sheetView>
  </sheetViews>
  <sheetFormatPr baseColWidth="10" defaultRowHeight="14" x14ac:dyDescent="0"/>
  <cols>
    <col min="1" max="1" width="10.83203125" style="1"/>
    <col min="2" max="2" width="3.83203125" style="1" bestFit="1" customWidth="1"/>
    <col min="3" max="3" width="13.5" style="1" customWidth="1"/>
    <col min="4" max="4" width="13.1640625" style="1" bestFit="1" customWidth="1"/>
    <col min="5" max="5" width="8.83203125" style="56" bestFit="1" customWidth="1"/>
    <col min="6" max="6" width="12.83203125" style="1" bestFit="1" customWidth="1"/>
    <col min="7" max="7" width="13.6640625" style="1" bestFit="1" customWidth="1"/>
    <col min="8" max="8" width="8.33203125" style="1" bestFit="1" customWidth="1"/>
    <col min="9" max="16384" width="10.83203125" style="1"/>
  </cols>
  <sheetData>
    <row r="1" spans="1:10">
      <c r="A1" s="58"/>
      <c r="B1" s="58"/>
      <c r="C1" s="58"/>
      <c r="D1" s="58"/>
      <c r="E1" s="59"/>
      <c r="F1" s="58"/>
      <c r="G1" s="58"/>
      <c r="H1" s="58"/>
      <c r="I1" s="58"/>
    </row>
    <row r="2" spans="1:10" ht="15">
      <c r="A2" s="58"/>
      <c r="B2" s="66" t="s">
        <v>231</v>
      </c>
      <c r="C2" s="66"/>
      <c r="D2" s="66"/>
      <c r="E2" s="66"/>
      <c r="F2" s="66"/>
      <c r="G2" s="66"/>
      <c r="H2" s="66"/>
      <c r="I2" s="58"/>
    </row>
    <row r="3" spans="1:10" ht="15" customHeight="1">
      <c r="A3" s="58"/>
      <c r="B3" s="61" t="s">
        <v>191</v>
      </c>
      <c r="C3" s="61" t="s">
        <v>225</v>
      </c>
      <c r="D3" s="61"/>
      <c r="E3" s="61"/>
      <c r="F3" s="61" t="s">
        <v>226</v>
      </c>
      <c r="G3" s="61"/>
      <c r="H3" s="61"/>
      <c r="I3" s="58"/>
    </row>
    <row r="4" spans="1:10">
      <c r="A4" s="58"/>
      <c r="B4" s="61"/>
      <c r="C4" s="62" t="s">
        <v>227</v>
      </c>
      <c r="D4" s="62" t="s">
        <v>228</v>
      </c>
      <c r="E4" s="67" t="s">
        <v>234</v>
      </c>
      <c r="F4" s="62" t="s">
        <v>227</v>
      </c>
      <c r="G4" s="62" t="s">
        <v>228</v>
      </c>
      <c r="H4" s="62" t="s">
        <v>234</v>
      </c>
      <c r="I4" s="58"/>
    </row>
    <row r="5" spans="1:10">
      <c r="A5" s="58"/>
      <c r="B5" s="63">
        <v>0</v>
      </c>
      <c r="C5" s="64">
        <v>8816.7374999999993</v>
      </c>
      <c r="D5" s="64">
        <v>8816.7375000000011</v>
      </c>
      <c r="E5" s="68">
        <v>0</v>
      </c>
      <c r="F5" s="62">
        <v>1569.6</v>
      </c>
      <c r="G5" s="60">
        <v>1569.6</v>
      </c>
      <c r="H5" s="62">
        <v>0</v>
      </c>
      <c r="I5" s="58"/>
      <c r="J5" s="65"/>
    </row>
    <row r="6" spans="1:10">
      <c r="A6" s="58"/>
      <c r="B6" s="63">
        <v>5</v>
      </c>
      <c r="C6" s="64">
        <v>5917.8824999999997</v>
      </c>
      <c r="D6" s="64">
        <v>5917.8825000000015</v>
      </c>
      <c r="E6" s="68">
        <v>0</v>
      </c>
      <c r="F6" s="62">
        <v>1569.6</v>
      </c>
      <c r="G6" s="60">
        <v>1569.6</v>
      </c>
      <c r="H6" s="62">
        <v>0</v>
      </c>
      <c r="I6" s="58"/>
      <c r="J6"/>
    </row>
    <row r="7" spans="1:10">
      <c r="A7" s="58"/>
      <c r="B7" s="63">
        <v>10</v>
      </c>
      <c r="C7" s="64">
        <v>3019.0275000000001</v>
      </c>
      <c r="D7" s="64">
        <v>3019.0275000000011</v>
      </c>
      <c r="E7" s="68">
        <v>0</v>
      </c>
      <c r="F7" s="62">
        <v>1569.6</v>
      </c>
      <c r="G7" s="60">
        <v>1569.6</v>
      </c>
      <c r="H7" s="62">
        <v>0</v>
      </c>
      <c r="I7" s="58"/>
      <c r="J7"/>
    </row>
    <row r="8" spans="1:10">
      <c r="A8" s="58"/>
      <c r="B8" s="63">
        <v>15</v>
      </c>
      <c r="C8" s="64">
        <v>-3803.8274999999999</v>
      </c>
      <c r="D8" s="64">
        <v>-3803.8274999999994</v>
      </c>
      <c r="E8" s="68">
        <v>0</v>
      </c>
      <c r="F8" s="62">
        <v>-2354.4</v>
      </c>
      <c r="G8" s="60">
        <v>-2354.4</v>
      </c>
      <c r="H8" s="62">
        <v>0</v>
      </c>
      <c r="I8" s="58"/>
      <c r="J8"/>
    </row>
    <row r="9" spans="1:10">
      <c r="A9" s="58"/>
      <c r="B9" s="63">
        <v>20</v>
      </c>
      <c r="C9" s="64">
        <v>-6702.6824999999999</v>
      </c>
      <c r="D9" s="64">
        <v>-6702.682499999999</v>
      </c>
      <c r="E9" s="68">
        <v>0</v>
      </c>
      <c r="F9" s="62">
        <v>-2354.4</v>
      </c>
      <c r="G9" s="60">
        <v>-2354.4</v>
      </c>
      <c r="H9" s="62">
        <v>0</v>
      </c>
      <c r="I9" s="58"/>
      <c r="J9"/>
    </row>
    <row r="10" spans="1:10">
      <c r="A10" s="58"/>
      <c r="B10" s="63">
        <v>25</v>
      </c>
      <c r="C10" s="64">
        <v>-9601.5375000000004</v>
      </c>
      <c r="D10" s="64">
        <v>-9601.5375000000004</v>
      </c>
      <c r="E10" s="68">
        <v>0</v>
      </c>
      <c r="F10" s="62">
        <v>-2354.4</v>
      </c>
      <c r="G10" s="60">
        <v>-2354.4</v>
      </c>
      <c r="H10" s="62">
        <v>0</v>
      </c>
      <c r="I10" s="58"/>
      <c r="J10"/>
    </row>
    <row r="11" spans="1:10">
      <c r="A11" s="58"/>
      <c r="B11" s="58"/>
      <c r="C11" s="58"/>
      <c r="D11" s="58"/>
      <c r="E11" s="59"/>
      <c r="F11" s="58"/>
      <c r="G11" s="58"/>
      <c r="H11" s="58"/>
      <c r="I11" s="58"/>
    </row>
    <row r="12" spans="1:10">
      <c r="A12" s="58"/>
      <c r="B12" s="58"/>
      <c r="C12" s="58"/>
      <c r="D12" s="58"/>
      <c r="E12" s="59"/>
      <c r="F12" s="58"/>
      <c r="G12" s="58"/>
      <c r="H12" s="58"/>
      <c r="I12" s="58"/>
    </row>
    <row r="13" spans="1:10" ht="15">
      <c r="A13" s="58"/>
      <c r="B13" s="57" t="s">
        <v>232</v>
      </c>
      <c r="C13"/>
      <c r="D13"/>
      <c r="F13"/>
      <c r="G13"/>
      <c r="H13"/>
      <c r="I13" s="58"/>
    </row>
    <row r="14" spans="1:10" ht="15">
      <c r="A14" s="58"/>
      <c r="B14" s="69" t="s">
        <v>191</v>
      </c>
      <c r="C14" s="69" t="s">
        <v>225</v>
      </c>
      <c r="D14" s="69"/>
      <c r="E14" s="69"/>
      <c r="F14" s="69" t="s">
        <v>226</v>
      </c>
      <c r="G14" s="69"/>
      <c r="H14" s="69"/>
      <c r="I14" s="58"/>
    </row>
    <row r="15" spans="1:10" ht="15">
      <c r="B15" s="69"/>
      <c r="C15" s="70" t="s">
        <v>227</v>
      </c>
      <c r="D15" s="70" t="s">
        <v>228</v>
      </c>
      <c r="E15" s="71" t="s">
        <v>234</v>
      </c>
      <c r="F15" s="70" t="s">
        <v>227</v>
      </c>
      <c r="G15" s="70" t="s">
        <v>228</v>
      </c>
      <c r="H15" s="70" t="s">
        <v>234</v>
      </c>
    </row>
    <row r="16" spans="1:10" ht="15">
      <c r="B16" s="72">
        <v>0</v>
      </c>
      <c r="C16" s="73">
        <v>0</v>
      </c>
      <c r="D16" s="73">
        <v>0</v>
      </c>
      <c r="E16" s="71">
        <v>0</v>
      </c>
      <c r="F16" s="70">
        <v>0</v>
      </c>
      <c r="G16" s="73">
        <v>0</v>
      </c>
      <c r="H16" s="70">
        <v>0</v>
      </c>
    </row>
    <row r="17" spans="2:9" ht="15">
      <c r="B17" s="72">
        <v>5</v>
      </c>
      <c r="C17" s="73">
        <v>36836.550000000003</v>
      </c>
      <c r="D17" s="73">
        <v>36836.550000000003</v>
      </c>
      <c r="E17" s="71">
        <v>0</v>
      </c>
      <c r="F17" s="70">
        <v>7848</v>
      </c>
      <c r="G17" s="73">
        <v>7848</v>
      </c>
      <c r="H17" s="70">
        <v>0</v>
      </c>
    </row>
    <row r="18" spans="2:9" ht="15">
      <c r="B18" s="72">
        <v>10</v>
      </c>
      <c r="C18" s="73">
        <v>59178.824999999997</v>
      </c>
      <c r="D18" s="73">
        <v>59178.825000000012</v>
      </c>
      <c r="E18" s="71">
        <v>0</v>
      </c>
      <c r="F18" s="70">
        <v>15696</v>
      </c>
      <c r="G18" s="73">
        <v>15696</v>
      </c>
      <c r="H18" s="70">
        <v>0</v>
      </c>
    </row>
    <row r="19" spans="2:9" ht="15">
      <c r="B19" s="72">
        <v>15</v>
      </c>
      <c r="C19" s="73">
        <v>67026.824999999997</v>
      </c>
      <c r="D19" s="73">
        <v>67026.825000000026</v>
      </c>
      <c r="E19" s="71">
        <v>0</v>
      </c>
      <c r="F19" s="74">
        <v>23544</v>
      </c>
      <c r="G19" s="73">
        <v>23544</v>
      </c>
      <c r="H19" s="70">
        <v>0</v>
      </c>
    </row>
    <row r="20" spans="2:9" ht="15">
      <c r="B20" s="72">
        <v>20</v>
      </c>
      <c r="C20" s="73">
        <v>40760.550000000003</v>
      </c>
      <c r="D20" s="73">
        <v>40760.550000000017</v>
      </c>
      <c r="E20" s="71">
        <v>0</v>
      </c>
      <c r="F20" s="70">
        <v>11772</v>
      </c>
      <c r="G20" s="73">
        <v>11772</v>
      </c>
      <c r="H20" s="70">
        <v>0</v>
      </c>
    </row>
    <row r="21" spans="2:9" ht="15">
      <c r="B21" s="72">
        <v>25</v>
      </c>
      <c r="C21" s="73">
        <v>0</v>
      </c>
      <c r="D21" s="73">
        <v>0</v>
      </c>
      <c r="E21" s="71">
        <v>0</v>
      </c>
      <c r="F21" s="70">
        <v>0</v>
      </c>
      <c r="G21" s="73">
        <v>0</v>
      </c>
      <c r="H21" s="70">
        <v>0</v>
      </c>
    </row>
    <row r="23" spans="2:9" ht="17">
      <c r="B23" s="57" t="s">
        <v>233</v>
      </c>
    </row>
    <row r="24" spans="2:9" ht="15">
      <c r="B24" s="75" t="s">
        <v>191</v>
      </c>
      <c r="C24" s="75" t="s">
        <v>225</v>
      </c>
      <c r="D24" s="75"/>
      <c r="E24" s="75"/>
      <c r="F24" s="75" t="s">
        <v>226</v>
      </c>
      <c r="G24" s="75"/>
      <c r="H24" s="75"/>
    </row>
    <row r="25" spans="2:9" ht="15">
      <c r="B25" s="75"/>
      <c r="C25" s="74" t="s">
        <v>227</v>
      </c>
      <c r="D25" s="74" t="s">
        <v>228</v>
      </c>
      <c r="E25" s="74" t="s">
        <v>234</v>
      </c>
      <c r="F25" s="74" t="s">
        <v>227</v>
      </c>
      <c r="G25" s="74" t="s">
        <v>228</v>
      </c>
      <c r="H25" s="74" t="s">
        <v>234</v>
      </c>
    </row>
    <row r="26" spans="2:9">
      <c r="B26" s="76">
        <v>0</v>
      </c>
      <c r="C26" s="77">
        <v>0</v>
      </c>
      <c r="D26" s="78">
        <v>0</v>
      </c>
      <c r="E26" s="78">
        <f>ABS(C26-D26)</f>
        <v>0</v>
      </c>
      <c r="F26" s="79">
        <v>0</v>
      </c>
      <c r="G26" s="78">
        <v>0</v>
      </c>
      <c r="H26" s="78">
        <f>ABS(F26-G26)</f>
        <v>0</v>
      </c>
      <c r="I26" s="1">
        <f>C16*127.5/8541</f>
        <v>0</v>
      </c>
    </row>
    <row r="27" spans="2:9">
      <c r="B27" s="76">
        <v>5</v>
      </c>
      <c r="C27" s="79">
        <v>54342644.888999999</v>
      </c>
      <c r="D27" s="78">
        <v>54342644.889357224</v>
      </c>
      <c r="E27" s="78">
        <f t="shared" ref="E27:E31" si="0">ABS(C27-D27)</f>
        <v>3.5722553730010986E-4</v>
      </c>
      <c r="F27" s="79">
        <v>11577660.695</v>
      </c>
      <c r="G27" s="78">
        <v>11577660.695468914</v>
      </c>
      <c r="H27" s="78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>
      <c r="B28" s="76">
        <v>10</v>
      </c>
      <c r="C28" s="79">
        <v>87302797.681999996</v>
      </c>
      <c r="D28" s="78">
        <v>87302797.681770295</v>
      </c>
      <c r="E28" s="78">
        <f t="shared" si="0"/>
        <v>2.2970139980316162E-4</v>
      </c>
      <c r="F28" s="79">
        <v>23155321.390999999</v>
      </c>
      <c r="G28" s="78">
        <v>23155321.390937828</v>
      </c>
      <c r="H28" s="78">
        <f t="shared" si="1"/>
        <v>6.2171369791030884E-5</v>
      </c>
      <c r="I28" s="1">
        <f t="shared" si="2"/>
        <v>883.4211670179136</v>
      </c>
    </row>
    <row r="29" spans="2:9">
      <c r="B29" s="76">
        <v>15</v>
      </c>
      <c r="C29" s="79">
        <v>98880458.377000004</v>
      </c>
      <c r="D29" s="78">
        <v>98880458.377239227</v>
      </c>
      <c r="E29" s="78">
        <f t="shared" si="0"/>
        <v>2.3922324180603027E-4</v>
      </c>
      <c r="F29" s="79">
        <v>34732982.086000003</v>
      </c>
      <c r="G29" s="78">
        <v>34732982.086406745</v>
      </c>
      <c r="H29" s="78">
        <f t="shared" si="1"/>
        <v>4.0674209594726562E-4</v>
      </c>
      <c r="I29" s="1">
        <f t="shared" si="2"/>
        <v>1000.5760669125395</v>
      </c>
    </row>
    <row r="30" spans="2:9">
      <c r="B30" s="76">
        <v>20</v>
      </c>
      <c r="C30" s="79">
        <v>60131475.237000003</v>
      </c>
      <c r="D30" s="78">
        <v>60131475.237091705</v>
      </c>
      <c r="E30" s="78">
        <f t="shared" si="0"/>
        <v>9.1701745986938477E-5</v>
      </c>
      <c r="F30" s="79">
        <v>17366491.043000001</v>
      </c>
      <c r="G30" s="78">
        <v>17366491.043203373</v>
      </c>
      <c r="H30" s="78">
        <f t="shared" si="1"/>
        <v>2.0337104797363281E-4</v>
      </c>
      <c r="I30" s="1">
        <f t="shared" si="2"/>
        <v>608.47326132771343</v>
      </c>
    </row>
    <row r="31" spans="2:9">
      <c r="B31" s="76">
        <v>25</v>
      </c>
      <c r="C31" s="79">
        <v>0</v>
      </c>
      <c r="D31" s="78">
        <v>0</v>
      </c>
      <c r="E31" s="78">
        <f t="shared" si="0"/>
        <v>0</v>
      </c>
      <c r="F31" s="79">
        <v>0</v>
      </c>
      <c r="G31" s="78">
        <v>0</v>
      </c>
      <c r="H31" s="78">
        <f t="shared" si="1"/>
        <v>0</v>
      </c>
      <c r="I31" s="1">
        <f t="shared" si="2"/>
        <v>0</v>
      </c>
    </row>
    <row r="34" spans="2:8" ht="15">
      <c r="B34" s="57" t="s">
        <v>235</v>
      </c>
      <c r="C34"/>
      <c r="D34"/>
      <c r="E34"/>
      <c r="F34"/>
      <c r="G34"/>
      <c r="H34"/>
    </row>
    <row r="35" spans="2:8" ht="15">
      <c r="B35" s="69" t="s">
        <v>191</v>
      </c>
      <c r="C35" s="69" t="s">
        <v>225</v>
      </c>
      <c r="D35" s="69"/>
      <c r="E35" s="69"/>
      <c r="F35" s="69" t="s">
        <v>226</v>
      </c>
      <c r="G35" s="69"/>
      <c r="H35" s="69"/>
    </row>
    <row r="36" spans="2:8" ht="15">
      <c r="B36" s="69"/>
      <c r="C36" s="70" t="s">
        <v>227</v>
      </c>
      <c r="D36" s="70" t="s">
        <v>228</v>
      </c>
      <c r="E36" s="70" t="s">
        <v>229</v>
      </c>
      <c r="F36" s="70" t="s">
        <v>227</v>
      </c>
      <c r="G36" s="70" t="s">
        <v>228</v>
      </c>
      <c r="H36" s="70" t="s">
        <v>230</v>
      </c>
    </row>
    <row r="37" spans="2:8">
      <c r="B37" s="63">
        <v>0</v>
      </c>
      <c r="C37" s="62">
        <v>4244545.2819999997</v>
      </c>
      <c r="D37" s="64">
        <v>4244545.2818756588</v>
      </c>
      <c r="E37" s="64">
        <f>ABS(C37-D37)</f>
        <v>1.2434087693691254E-4</v>
      </c>
      <c r="F37" s="62">
        <v>755635.321</v>
      </c>
      <c r="G37" s="64">
        <v>755635.32139093778</v>
      </c>
      <c r="H37" s="64">
        <f>F37-G37</f>
        <v>-3.9093778468668461E-4</v>
      </c>
    </row>
    <row r="38" spans="2:8">
      <c r="B38" s="63">
        <v>5</v>
      </c>
      <c r="C38" s="62">
        <v>2848981.298</v>
      </c>
      <c r="D38" s="64">
        <v>2848981.2976817708</v>
      </c>
      <c r="E38" s="64">
        <f t="shared" ref="E38:E42" si="3">ABS(C38-D38)</f>
        <v>3.1822919845581055E-4</v>
      </c>
      <c r="F38" s="62">
        <v>755635.321</v>
      </c>
      <c r="G38" s="64">
        <v>755635.32139093778</v>
      </c>
      <c r="H38" s="64">
        <f t="shared" ref="H38:H42" si="4">F38-G38</f>
        <v>-3.9093778468668461E-4</v>
      </c>
    </row>
    <row r="39" spans="2:8">
      <c r="B39" s="63">
        <v>10</v>
      </c>
      <c r="C39" s="62">
        <v>1453417.3130000001</v>
      </c>
      <c r="D39" s="64">
        <v>1453417.3134878825</v>
      </c>
      <c r="E39" s="64">
        <f t="shared" si="3"/>
        <v>4.8788241110742092E-4</v>
      </c>
      <c r="F39" s="62">
        <v>755635.321</v>
      </c>
      <c r="G39" s="64">
        <v>755635.32139093778</v>
      </c>
      <c r="H39" s="64">
        <f t="shared" si="4"/>
        <v>-3.9093778468668461E-4</v>
      </c>
    </row>
    <row r="40" spans="2:8">
      <c r="B40" s="63">
        <v>15</v>
      </c>
      <c r="C40" s="62">
        <v>-1831234.9739999999</v>
      </c>
      <c r="D40" s="64">
        <v>-1831234.9741833506</v>
      </c>
      <c r="E40" s="64">
        <f t="shared" si="3"/>
        <v>1.8335063941776752E-4</v>
      </c>
      <c r="F40" s="62">
        <v>-1133452.9820000001</v>
      </c>
      <c r="G40" s="64">
        <v>-1133452.9820864068</v>
      </c>
      <c r="H40" s="64">
        <f t="shared" si="4"/>
        <v>8.6406711488962173E-5</v>
      </c>
    </row>
    <row r="41" spans="2:8">
      <c r="B41" s="63">
        <v>20</v>
      </c>
      <c r="C41" s="62">
        <v>-3226798.9580000001</v>
      </c>
      <c r="D41" s="64">
        <v>-3226798.9583772384</v>
      </c>
      <c r="E41" s="64">
        <f t="shared" si="3"/>
        <v>3.7723826244473457E-4</v>
      </c>
      <c r="F41" s="62">
        <v>-1133452.9820000001</v>
      </c>
      <c r="G41" s="64">
        <v>-1133452.9820864068</v>
      </c>
      <c r="H41" s="64">
        <f t="shared" si="4"/>
        <v>8.6406711488962173E-5</v>
      </c>
    </row>
    <row r="42" spans="2:8">
      <c r="B42" s="63">
        <v>25</v>
      </c>
      <c r="C42" s="62">
        <v>-4622362.943</v>
      </c>
      <c r="D42" s="64">
        <v>-4622362.9425711278</v>
      </c>
      <c r="E42" s="64">
        <f t="shared" si="3"/>
        <v>4.2887218296527863E-4</v>
      </c>
      <c r="F42" s="62">
        <v>-1133452.9820000001</v>
      </c>
      <c r="G42" s="64">
        <v>-1133452.9820864068</v>
      </c>
      <c r="H42" s="64">
        <f t="shared" si="4"/>
        <v>8.6406711488962173E-5</v>
      </c>
    </row>
    <row r="44" spans="2:8" ht="17">
      <c r="B44" s="57" t="s">
        <v>236</v>
      </c>
      <c r="C44"/>
      <c r="D44"/>
      <c r="E44"/>
      <c r="F44"/>
      <c r="G44"/>
      <c r="H44"/>
    </row>
    <row r="45" spans="2:8" ht="15">
      <c r="B45" s="69" t="s">
        <v>191</v>
      </c>
      <c r="C45" s="69" t="s">
        <v>225</v>
      </c>
      <c r="D45" s="69"/>
      <c r="E45" s="69"/>
      <c r="F45" s="69" t="s">
        <v>226</v>
      </c>
      <c r="G45" s="69"/>
      <c r="H45" s="69"/>
    </row>
    <row r="46" spans="2:8" ht="15">
      <c r="B46" s="69"/>
      <c r="C46" s="70" t="s">
        <v>227</v>
      </c>
      <c r="D46" s="70" t="s">
        <v>228</v>
      </c>
      <c r="E46" s="70" t="s">
        <v>229</v>
      </c>
      <c r="F46" s="70" t="s">
        <v>227</v>
      </c>
      <c r="G46" s="70" t="s">
        <v>228</v>
      </c>
      <c r="H46" s="70" t="s">
        <v>230</v>
      </c>
    </row>
    <row r="47" spans="2:8" ht="15">
      <c r="B47" s="72">
        <v>0</v>
      </c>
      <c r="C47" s="73">
        <v>0</v>
      </c>
      <c r="D47" s="73">
        <v>0</v>
      </c>
      <c r="E47" s="64">
        <v>0</v>
      </c>
      <c r="F47" s="73">
        <v>0</v>
      </c>
      <c r="G47" s="73">
        <v>0</v>
      </c>
      <c r="H47" s="73">
        <v>0</v>
      </c>
    </row>
    <row r="48" spans="2:8" ht="15">
      <c r="B48" s="72">
        <v>5</v>
      </c>
      <c r="C48" s="73">
        <v>54342644.888999999</v>
      </c>
      <c r="D48" s="73">
        <v>54342644.889357224</v>
      </c>
      <c r="E48" s="64">
        <f>ABS(C47-D47)</f>
        <v>0</v>
      </c>
      <c r="F48" s="73">
        <v>11577660.695</v>
      </c>
      <c r="G48" s="73">
        <v>11577660.695468914</v>
      </c>
      <c r="H48" s="73">
        <v>0</v>
      </c>
    </row>
    <row r="49" spans="2:8" ht="15">
      <c r="B49" s="72">
        <v>10</v>
      </c>
      <c r="C49" s="73">
        <v>87302797.681999996</v>
      </c>
      <c r="D49" s="73">
        <v>87302797.681770295</v>
      </c>
      <c r="E49" s="64">
        <v>0</v>
      </c>
      <c r="F49" s="73">
        <v>23155321.390999999</v>
      </c>
      <c r="G49" s="73">
        <v>23155321.390937828</v>
      </c>
      <c r="H49" s="73">
        <v>0</v>
      </c>
    </row>
    <row r="50" spans="2:8" ht="15">
      <c r="B50" s="72">
        <v>15</v>
      </c>
      <c r="C50" s="73">
        <v>98880458.377000004</v>
      </c>
      <c r="D50" s="73">
        <v>98880458.377239227</v>
      </c>
      <c r="E50" s="64">
        <f t="shared" ref="E50:E52" si="5">ABS(C49-D49)</f>
        <v>2.2970139980316162E-4</v>
      </c>
      <c r="F50" s="73">
        <v>34732982.086000003</v>
      </c>
      <c r="G50" s="73">
        <v>34732982.086406745</v>
      </c>
      <c r="H50" s="73">
        <v>0</v>
      </c>
    </row>
    <row r="51" spans="2:8" ht="15">
      <c r="B51" s="72">
        <v>20</v>
      </c>
      <c r="C51" s="73">
        <v>60131475.237000003</v>
      </c>
      <c r="D51" s="73">
        <v>60131475.237091705</v>
      </c>
      <c r="E51" s="64">
        <v>0</v>
      </c>
      <c r="F51" s="73">
        <v>17366491.043000001</v>
      </c>
      <c r="G51" s="73">
        <v>17366491.043203373</v>
      </c>
      <c r="H51" s="73">
        <v>0</v>
      </c>
    </row>
    <row r="52" spans="2:8" ht="15">
      <c r="B52" s="72">
        <v>25</v>
      </c>
      <c r="C52" s="73">
        <v>0</v>
      </c>
      <c r="D52" s="73">
        <v>0</v>
      </c>
      <c r="E52" s="64">
        <f t="shared" ref="E52" si="6">ABS(C51-D51)</f>
        <v>9.1701745986938477E-5</v>
      </c>
      <c r="F52" s="73">
        <v>0</v>
      </c>
      <c r="G52" s="73">
        <v>0</v>
      </c>
      <c r="H52" s="73">
        <v>0</v>
      </c>
    </row>
    <row r="54" spans="2:8" ht="17">
      <c r="B54" s="57" t="s">
        <v>237</v>
      </c>
      <c r="C54"/>
      <c r="D54"/>
      <c r="E54"/>
      <c r="F54"/>
      <c r="G54"/>
      <c r="H54"/>
    </row>
    <row r="55" spans="2:8" ht="15">
      <c r="B55" s="69" t="s">
        <v>191</v>
      </c>
      <c r="C55" s="69" t="s">
        <v>225</v>
      </c>
      <c r="D55" s="69"/>
      <c r="E55" s="69"/>
      <c r="F55" s="69" t="s">
        <v>226</v>
      </c>
      <c r="G55" s="69"/>
      <c r="H55" s="69"/>
    </row>
    <row r="56" spans="2:8" ht="15">
      <c r="B56" s="69"/>
      <c r="C56" s="70" t="s">
        <v>227</v>
      </c>
      <c r="D56" s="70" t="s">
        <v>228</v>
      </c>
      <c r="E56" s="70" t="s">
        <v>229</v>
      </c>
      <c r="F56" s="70" t="s">
        <v>227</v>
      </c>
      <c r="G56" s="70" t="s">
        <v>228</v>
      </c>
      <c r="H56" s="70" t="s">
        <v>230</v>
      </c>
    </row>
    <row r="57" spans="2:8" ht="15">
      <c r="B57" s="72">
        <v>0</v>
      </c>
      <c r="C57" s="70">
        <v>4244545.2819999997</v>
      </c>
      <c r="D57" s="70">
        <v>4244545.2818756588</v>
      </c>
      <c r="E57" s="64">
        <v>0</v>
      </c>
      <c r="F57" s="70">
        <v>755635.321</v>
      </c>
      <c r="G57" s="73">
        <v>755635.32139093778</v>
      </c>
      <c r="H57" s="73">
        <v>0</v>
      </c>
    </row>
    <row r="58" spans="2:8" ht="15">
      <c r="B58" s="72">
        <v>5</v>
      </c>
      <c r="C58" s="70">
        <v>2848981.298</v>
      </c>
      <c r="D58" s="70">
        <v>2848981.2976817708</v>
      </c>
      <c r="E58" s="64">
        <v>0</v>
      </c>
      <c r="F58" s="70">
        <v>755635.321</v>
      </c>
      <c r="G58" s="73">
        <v>755635.32139093778</v>
      </c>
      <c r="H58" s="73">
        <v>0</v>
      </c>
    </row>
    <row r="59" spans="2:8" ht="15">
      <c r="B59" s="72">
        <v>10</v>
      </c>
      <c r="C59" s="70">
        <v>1453417.3130000001</v>
      </c>
      <c r="D59" s="70">
        <v>1453417.3134878825</v>
      </c>
      <c r="E59" s="64">
        <v>0</v>
      </c>
      <c r="F59" s="70">
        <v>755635.321</v>
      </c>
      <c r="G59" s="73">
        <v>755635.32139093778</v>
      </c>
      <c r="H59" s="73">
        <v>0</v>
      </c>
    </row>
    <row r="60" spans="2:8" ht="15">
      <c r="B60" s="72">
        <v>15</v>
      </c>
      <c r="C60" s="70">
        <v>1831234.9739999999</v>
      </c>
      <c r="D60" s="70">
        <v>1831234.9741833506</v>
      </c>
      <c r="E60" s="64">
        <v>0</v>
      </c>
      <c r="F60" s="70">
        <v>1133452.9820000001</v>
      </c>
      <c r="G60" s="73">
        <v>1133452.9820864068</v>
      </c>
      <c r="H60" s="73">
        <v>0</v>
      </c>
    </row>
    <row r="61" spans="2:8" ht="15">
      <c r="B61" s="72">
        <v>20</v>
      </c>
      <c r="C61" s="70">
        <v>3226798.9580000001</v>
      </c>
      <c r="D61" s="70">
        <v>3226798.9583772384</v>
      </c>
      <c r="E61" s="64">
        <v>0</v>
      </c>
      <c r="F61" s="70">
        <v>1133452.9820000001</v>
      </c>
      <c r="G61" s="73">
        <v>1133452.9820864068</v>
      </c>
      <c r="H61" s="73">
        <v>0</v>
      </c>
    </row>
    <row r="62" spans="2:8" ht="15">
      <c r="B62" s="72">
        <v>25</v>
      </c>
      <c r="C62" s="70">
        <v>4622362.943</v>
      </c>
      <c r="D62" s="70">
        <v>4622362.9425711278</v>
      </c>
      <c r="E62" s="64">
        <v>0</v>
      </c>
      <c r="F62" s="70">
        <v>1133452.9820000001</v>
      </c>
      <c r="G62" s="73">
        <v>1133452.9820864068</v>
      </c>
      <c r="H62" s="73">
        <v>0</v>
      </c>
    </row>
  </sheetData>
  <mergeCells count="19">
    <mergeCell ref="B45:B46"/>
    <mergeCell ref="C45:E45"/>
    <mergeCell ref="F45:H45"/>
    <mergeCell ref="B55:B56"/>
    <mergeCell ref="C55:E55"/>
    <mergeCell ref="F55:H55"/>
    <mergeCell ref="B24:B25"/>
    <mergeCell ref="C24:E24"/>
    <mergeCell ref="F24:H24"/>
    <mergeCell ref="B35:B36"/>
    <mergeCell ref="C35:E35"/>
    <mergeCell ref="F35:H35"/>
    <mergeCell ref="B3:B4"/>
    <mergeCell ref="C3:E3"/>
    <mergeCell ref="F3:H3"/>
    <mergeCell ref="B2:H2"/>
    <mergeCell ref="B14:B15"/>
    <mergeCell ref="C14:E14"/>
    <mergeCell ref="F14:H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_Simulasi Batang 2 Penyangga</vt:lpstr>
      <vt:lpstr>SIM 2 Penyangga</vt:lpstr>
      <vt:lpstr>SIM Tali Baja</vt:lpstr>
      <vt:lpstr>Simbol dan Penamaan</vt:lpstr>
      <vt:lpstr>pengujian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2016-12-19T08:52:34Z</dcterms:modified>
</cp:coreProperties>
</file>