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VuHaHuy(AMIR)\Coding\power_streamlit\dashboard\"/>
    </mc:Choice>
  </mc:AlternateContent>
  <xr:revisionPtr revIDLastSave="0" documentId="13_ncr:1_{D47A8DDC-E818-4B6B-A146-D0E2275852CE}" xr6:coauthVersionLast="47" xr6:coauthVersionMax="47" xr10:uidLastSave="{00000000-0000-0000-0000-000000000000}"/>
  <bookViews>
    <workbookView xWindow="-110" yWindow="-110" windowWidth="19420" windowHeight="10300" activeTab="1" xr2:uid="{7D4DD27E-C100-4483-8ED6-69880D8449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0" i="2" l="1"/>
  <c r="I349" i="2"/>
  <c r="I348" i="2"/>
  <c r="I347" i="2"/>
  <c r="I346" i="2"/>
  <c r="I345" i="2"/>
  <c r="I344" i="2"/>
  <c r="I343" i="2"/>
  <c r="I351" i="2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F296" i="2" l="1"/>
  <c r="D297" i="2"/>
  <c r="D298" i="2" s="1"/>
  <c r="G296" i="2"/>
  <c r="E297" i="2"/>
  <c r="E298" i="2" s="1"/>
  <c r="I269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H297" i="2" s="1"/>
  <c r="C270" i="2"/>
  <c r="I270" i="2" s="1"/>
  <c r="Z109" i="2"/>
  <c r="AA109" i="2"/>
  <c r="P109" i="2"/>
  <c r="S109" i="2"/>
  <c r="T109" i="2"/>
  <c r="U109" i="2"/>
  <c r="V109" i="2"/>
  <c r="W109" i="2"/>
  <c r="X109" i="2"/>
  <c r="Q109" i="2"/>
  <c r="R109" i="2"/>
  <c r="K109" i="2"/>
  <c r="L109" i="2"/>
  <c r="M109" i="2"/>
  <c r="N109" i="2"/>
  <c r="AA110" i="2"/>
  <c r="Z111" i="2"/>
  <c r="AA112" i="2"/>
  <c r="Y117" i="2"/>
  <c r="U117" i="2"/>
  <c r="V117" i="2"/>
  <c r="W117" i="2"/>
  <c r="X117" i="2"/>
  <c r="AE73" i="2"/>
  <c r="AF73" i="2" s="1"/>
  <c r="AE74" i="2"/>
  <c r="AF74" i="2" s="1"/>
  <c r="AE75" i="2"/>
  <c r="AF75" i="2" s="1"/>
  <c r="AE76" i="2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E85" i="2"/>
  <c r="AF85" i="2" s="1"/>
  <c r="Z144" i="2" s="1"/>
  <c r="AE86" i="2"/>
  <c r="AF86" i="2" s="1"/>
  <c r="AE87" i="2"/>
  <c r="AF87" i="2" s="1"/>
  <c r="AE88" i="2"/>
  <c r="AF88" i="2" s="1"/>
  <c r="K147" i="2" s="1"/>
  <c r="AE89" i="2"/>
  <c r="AF89" i="2" s="1"/>
  <c r="AE90" i="2"/>
  <c r="AF90" i="2" s="1"/>
  <c r="AE91" i="2"/>
  <c r="AE92" i="2"/>
  <c r="AF92" i="2" s="1"/>
  <c r="AE93" i="2"/>
  <c r="AF93" i="2" s="1"/>
  <c r="AE94" i="2"/>
  <c r="AF94" i="2" s="1"/>
  <c r="I153" i="2" s="1"/>
  <c r="AE95" i="2"/>
  <c r="AF95" i="2" s="1"/>
  <c r="AE96" i="2"/>
  <c r="AF96" i="2" s="1"/>
  <c r="AE97" i="2"/>
  <c r="AF97" i="2" s="1"/>
  <c r="Z156" i="2" s="1"/>
  <c r="AE98" i="2"/>
  <c r="AF98" i="2" s="1"/>
  <c r="AE99" i="2"/>
  <c r="AF99" i="2" s="1"/>
  <c r="AE100" i="2"/>
  <c r="AE101" i="2"/>
  <c r="AF101" i="2" s="1"/>
  <c r="X160" i="2" s="1"/>
  <c r="AE102" i="2"/>
  <c r="AF102" i="2" s="1"/>
  <c r="AE103" i="2"/>
  <c r="AF103" i="2" s="1"/>
  <c r="O162" i="2" s="1"/>
  <c r="AE104" i="2"/>
  <c r="AF104" i="2" s="1"/>
  <c r="M163" i="2" s="1"/>
  <c r="AE105" i="2"/>
  <c r="AF105" i="2" s="1"/>
  <c r="AE106" i="2"/>
  <c r="AF106" i="2" s="1"/>
  <c r="AE107" i="2"/>
  <c r="AF107" i="2" s="1"/>
  <c r="J166" i="2" s="1"/>
  <c r="AE108" i="2"/>
  <c r="AE109" i="2"/>
  <c r="AF109" i="2" s="1"/>
  <c r="AE110" i="2"/>
  <c r="AF110" i="2" s="1"/>
  <c r="D169" i="2" s="1"/>
  <c r="AE111" i="2"/>
  <c r="AF111" i="2" s="1"/>
  <c r="AE112" i="2"/>
  <c r="AF112" i="2" s="1"/>
  <c r="AE113" i="2"/>
  <c r="AF113" i="2" s="1"/>
  <c r="AE114" i="2"/>
  <c r="AF114" i="2" s="1"/>
  <c r="H173" i="2" s="1"/>
  <c r="AE115" i="2"/>
  <c r="AF115" i="2" s="1"/>
  <c r="AE116" i="2"/>
  <c r="AF116" i="2" s="1"/>
  <c r="AE117" i="2"/>
  <c r="AF117" i="2" s="1"/>
  <c r="AE118" i="2"/>
  <c r="AF118" i="2" s="1"/>
  <c r="AE119" i="2"/>
  <c r="AF119" i="2" s="1"/>
  <c r="AE120" i="2"/>
  <c r="AF120" i="2" s="1"/>
  <c r="X179" i="2" s="1"/>
  <c r="AE121" i="2"/>
  <c r="AF121" i="2" s="1"/>
  <c r="Z180" i="2" s="1"/>
  <c r="AE122" i="2"/>
  <c r="AE123" i="2"/>
  <c r="AF123" i="2" s="1"/>
  <c r="AE124" i="2"/>
  <c r="AE125" i="2"/>
  <c r="AF125" i="2" s="1"/>
  <c r="Z184" i="2" s="1"/>
  <c r="AE126" i="2"/>
  <c r="AF126" i="2" s="1"/>
  <c r="AE127" i="2"/>
  <c r="AF127" i="2" s="1"/>
  <c r="AE128" i="2"/>
  <c r="AF128" i="2" s="1"/>
  <c r="AE129" i="2"/>
  <c r="AF129" i="2" s="1"/>
  <c r="AF122" i="2"/>
  <c r="K181" i="2" s="1"/>
  <c r="AE72" i="2"/>
  <c r="AF72" i="2" s="1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H131" i="2"/>
  <c r="AF132" i="2"/>
  <c r="AG132" i="2" s="1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91" i="2"/>
  <c r="AF108" i="2"/>
  <c r="AF124" i="2"/>
  <c r="AF76" i="2"/>
  <c r="AF84" i="2"/>
  <c r="AA143" i="2" s="1"/>
  <c r="AF100" i="2"/>
  <c r="H159" i="2" s="1"/>
  <c r="L92" i="2"/>
  <c r="L99" i="2"/>
  <c r="L98" i="2"/>
  <c r="L97" i="2"/>
  <c r="L96" i="2"/>
  <c r="L95" i="2"/>
  <c r="L94" i="2"/>
  <c r="L93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F96" i="2"/>
  <c r="V73" i="2"/>
  <c r="Z129" i="2"/>
  <c r="R129" i="2"/>
  <c r="T129" i="2"/>
  <c r="Q129" i="2"/>
  <c r="X129" i="2"/>
  <c r="W129" i="2"/>
  <c r="V129" i="2"/>
  <c r="S129" i="2"/>
  <c r="AA129" i="2"/>
  <c r="Y129" i="2"/>
  <c r="U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Z128" i="2"/>
  <c r="R128" i="2"/>
  <c r="T128" i="2"/>
  <c r="Q128" i="2"/>
  <c r="X128" i="2"/>
  <c r="W128" i="2"/>
  <c r="V128" i="2"/>
  <c r="S128" i="2"/>
  <c r="AA128" i="2"/>
  <c r="Y128" i="2"/>
  <c r="U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Z127" i="2"/>
  <c r="R127" i="2"/>
  <c r="T127" i="2"/>
  <c r="Q127" i="2"/>
  <c r="X127" i="2"/>
  <c r="W127" i="2"/>
  <c r="V127" i="2"/>
  <c r="S127" i="2"/>
  <c r="AA127" i="2"/>
  <c r="Y127" i="2"/>
  <c r="U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Z126" i="2"/>
  <c r="R126" i="2"/>
  <c r="T126" i="2"/>
  <c r="Q126" i="2"/>
  <c r="X126" i="2"/>
  <c r="W126" i="2"/>
  <c r="V126" i="2"/>
  <c r="S126" i="2"/>
  <c r="AA126" i="2"/>
  <c r="Y126" i="2"/>
  <c r="U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Z125" i="2"/>
  <c r="R125" i="2"/>
  <c r="T125" i="2"/>
  <c r="Q125" i="2"/>
  <c r="X125" i="2"/>
  <c r="W125" i="2"/>
  <c r="V125" i="2"/>
  <c r="S125" i="2"/>
  <c r="AA125" i="2"/>
  <c r="Y125" i="2"/>
  <c r="U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Z124" i="2"/>
  <c r="R124" i="2"/>
  <c r="T124" i="2"/>
  <c r="Q124" i="2"/>
  <c r="X124" i="2"/>
  <c r="W124" i="2"/>
  <c r="V124" i="2"/>
  <c r="S124" i="2"/>
  <c r="AA124" i="2"/>
  <c r="Y124" i="2"/>
  <c r="U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Z123" i="2"/>
  <c r="R123" i="2"/>
  <c r="T123" i="2"/>
  <c r="Q123" i="2"/>
  <c r="X123" i="2"/>
  <c r="W123" i="2"/>
  <c r="V123" i="2"/>
  <c r="S123" i="2"/>
  <c r="AA123" i="2"/>
  <c r="Y123" i="2"/>
  <c r="U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Z122" i="2"/>
  <c r="R122" i="2"/>
  <c r="T122" i="2"/>
  <c r="Q122" i="2"/>
  <c r="X122" i="2"/>
  <c r="W122" i="2"/>
  <c r="V122" i="2"/>
  <c r="S122" i="2"/>
  <c r="AA122" i="2"/>
  <c r="Y122" i="2"/>
  <c r="U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Z121" i="2"/>
  <c r="R121" i="2"/>
  <c r="T121" i="2"/>
  <c r="Q121" i="2"/>
  <c r="X121" i="2"/>
  <c r="W121" i="2"/>
  <c r="V121" i="2"/>
  <c r="S121" i="2"/>
  <c r="AA121" i="2"/>
  <c r="Y121" i="2"/>
  <c r="U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Z120" i="2"/>
  <c r="R120" i="2"/>
  <c r="T120" i="2"/>
  <c r="Q120" i="2"/>
  <c r="X120" i="2"/>
  <c r="W120" i="2"/>
  <c r="V120" i="2"/>
  <c r="S120" i="2"/>
  <c r="AA120" i="2"/>
  <c r="Y120" i="2"/>
  <c r="U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Z119" i="2"/>
  <c r="R119" i="2"/>
  <c r="T119" i="2"/>
  <c r="Q119" i="2"/>
  <c r="X119" i="2"/>
  <c r="W119" i="2"/>
  <c r="V119" i="2"/>
  <c r="S119" i="2"/>
  <c r="AA119" i="2"/>
  <c r="Y119" i="2"/>
  <c r="U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Z118" i="2"/>
  <c r="R118" i="2"/>
  <c r="T118" i="2"/>
  <c r="Q118" i="2"/>
  <c r="X118" i="2"/>
  <c r="W118" i="2"/>
  <c r="V118" i="2"/>
  <c r="S118" i="2"/>
  <c r="AA118" i="2"/>
  <c r="Y118" i="2"/>
  <c r="U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Z117" i="2"/>
  <c r="R117" i="2"/>
  <c r="T117" i="2"/>
  <c r="Q117" i="2"/>
  <c r="S117" i="2"/>
  <c r="AA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Z116" i="2"/>
  <c r="R116" i="2"/>
  <c r="T116" i="2"/>
  <c r="Q116" i="2"/>
  <c r="X116" i="2"/>
  <c r="W116" i="2"/>
  <c r="V116" i="2"/>
  <c r="S116" i="2"/>
  <c r="AA116" i="2"/>
  <c r="Y116" i="2"/>
  <c r="U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Z115" i="2"/>
  <c r="R115" i="2"/>
  <c r="T115" i="2"/>
  <c r="Q115" i="2"/>
  <c r="X115" i="2"/>
  <c r="W115" i="2"/>
  <c r="V115" i="2"/>
  <c r="S115" i="2"/>
  <c r="AA115" i="2"/>
  <c r="Y115" i="2"/>
  <c r="U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Z114" i="2"/>
  <c r="R114" i="2"/>
  <c r="T114" i="2"/>
  <c r="Q114" i="2"/>
  <c r="X114" i="2"/>
  <c r="W114" i="2"/>
  <c r="V114" i="2"/>
  <c r="S114" i="2"/>
  <c r="AA114" i="2"/>
  <c r="Y114" i="2"/>
  <c r="U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Z113" i="2"/>
  <c r="R113" i="2"/>
  <c r="T113" i="2"/>
  <c r="Q113" i="2"/>
  <c r="X113" i="2"/>
  <c r="W113" i="2"/>
  <c r="V113" i="2"/>
  <c r="S113" i="2"/>
  <c r="AA113" i="2"/>
  <c r="Y113" i="2"/>
  <c r="U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Z112" i="2"/>
  <c r="R112" i="2"/>
  <c r="T112" i="2"/>
  <c r="Q112" i="2"/>
  <c r="X112" i="2"/>
  <c r="W112" i="2"/>
  <c r="V112" i="2"/>
  <c r="S112" i="2"/>
  <c r="Y112" i="2"/>
  <c r="AJ112" i="2" s="1"/>
  <c r="U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R111" i="2"/>
  <c r="T111" i="2"/>
  <c r="Q111" i="2"/>
  <c r="X111" i="2"/>
  <c r="W111" i="2"/>
  <c r="V111" i="2"/>
  <c r="S111" i="2"/>
  <c r="AA111" i="2"/>
  <c r="Y111" i="2"/>
  <c r="U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Z110" i="2"/>
  <c r="R110" i="2"/>
  <c r="T110" i="2"/>
  <c r="Q110" i="2"/>
  <c r="X110" i="2"/>
  <c r="W110" i="2"/>
  <c r="V110" i="2"/>
  <c r="S110" i="2"/>
  <c r="Y110" i="2"/>
  <c r="U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Y109" i="2"/>
  <c r="O109" i="2"/>
  <c r="J109" i="2"/>
  <c r="I109" i="2"/>
  <c r="H109" i="2"/>
  <c r="G109" i="2"/>
  <c r="F109" i="2"/>
  <c r="E109" i="2"/>
  <c r="D109" i="2"/>
  <c r="C109" i="2"/>
  <c r="Z108" i="2"/>
  <c r="R108" i="2"/>
  <c r="T108" i="2"/>
  <c r="Q108" i="2"/>
  <c r="X108" i="2"/>
  <c r="W108" i="2"/>
  <c r="V108" i="2"/>
  <c r="S108" i="2"/>
  <c r="AA108" i="2"/>
  <c r="Y108" i="2"/>
  <c r="U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Z107" i="2"/>
  <c r="R107" i="2"/>
  <c r="T107" i="2"/>
  <c r="Q107" i="2"/>
  <c r="X107" i="2"/>
  <c r="W107" i="2"/>
  <c r="V107" i="2"/>
  <c r="S107" i="2"/>
  <c r="AA107" i="2"/>
  <c r="Y107" i="2"/>
  <c r="U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Z106" i="2"/>
  <c r="R106" i="2"/>
  <c r="T106" i="2"/>
  <c r="Q106" i="2"/>
  <c r="X106" i="2"/>
  <c r="W106" i="2"/>
  <c r="V106" i="2"/>
  <c r="S106" i="2"/>
  <c r="AA106" i="2"/>
  <c r="Y106" i="2"/>
  <c r="U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Z105" i="2"/>
  <c r="R105" i="2"/>
  <c r="T105" i="2"/>
  <c r="Q105" i="2"/>
  <c r="X105" i="2"/>
  <c r="W105" i="2"/>
  <c r="V105" i="2"/>
  <c r="S105" i="2"/>
  <c r="AA105" i="2"/>
  <c r="Y105" i="2"/>
  <c r="U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Z104" i="2"/>
  <c r="R104" i="2"/>
  <c r="T104" i="2"/>
  <c r="Q104" i="2"/>
  <c r="X104" i="2"/>
  <c r="W104" i="2"/>
  <c r="V104" i="2"/>
  <c r="S104" i="2"/>
  <c r="AA104" i="2"/>
  <c r="Y104" i="2"/>
  <c r="U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Z103" i="2"/>
  <c r="R103" i="2"/>
  <c r="T103" i="2"/>
  <c r="Q103" i="2"/>
  <c r="X103" i="2"/>
  <c r="W103" i="2"/>
  <c r="V103" i="2"/>
  <c r="S103" i="2"/>
  <c r="AA103" i="2"/>
  <c r="Y103" i="2"/>
  <c r="U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Z102" i="2"/>
  <c r="R102" i="2"/>
  <c r="T102" i="2"/>
  <c r="Q102" i="2"/>
  <c r="X102" i="2"/>
  <c r="W102" i="2"/>
  <c r="V102" i="2"/>
  <c r="S102" i="2"/>
  <c r="AA102" i="2"/>
  <c r="Y102" i="2"/>
  <c r="U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Z101" i="2"/>
  <c r="R101" i="2"/>
  <c r="T101" i="2"/>
  <c r="Q101" i="2"/>
  <c r="X101" i="2"/>
  <c r="W101" i="2"/>
  <c r="V101" i="2"/>
  <c r="S101" i="2"/>
  <c r="AA101" i="2"/>
  <c r="Y101" i="2"/>
  <c r="U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Z100" i="2"/>
  <c r="R100" i="2"/>
  <c r="T100" i="2"/>
  <c r="Q100" i="2"/>
  <c r="X100" i="2"/>
  <c r="W100" i="2"/>
  <c r="V100" i="2"/>
  <c r="S100" i="2"/>
  <c r="AA100" i="2"/>
  <c r="Y100" i="2"/>
  <c r="U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Z99" i="2"/>
  <c r="R99" i="2"/>
  <c r="T99" i="2"/>
  <c r="Q99" i="2"/>
  <c r="X99" i="2"/>
  <c r="W99" i="2"/>
  <c r="V99" i="2"/>
  <c r="S99" i="2"/>
  <c r="AA99" i="2"/>
  <c r="Y99" i="2"/>
  <c r="U99" i="2"/>
  <c r="P99" i="2"/>
  <c r="O99" i="2"/>
  <c r="N99" i="2"/>
  <c r="M99" i="2"/>
  <c r="K99" i="2"/>
  <c r="J99" i="2"/>
  <c r="I99" i="2"/>
  <c r="H99" i="2"/>
  <c r="G99" i="2"/>
  <c r="F99" i="2"/>
  <c r="E99" i="2"/>
  <c r="D99" i="2"/>
  <c r="C99" i="2"/>
  <c r="Z98" i="2"/>
  <c r="R98" i="2"/>
  <c r="T98" i="2"/>
  <c r="Q98" i="2"/>
  <c r="X98" i="2"/>
  <c r="W98" i="2"/>
  <c r="V98" i="2"/>
  <c r="S98" i="2"/>
  <c r="AA98" i="2"/>
  <c r="Y98" i="2"/>
  <c r="U98" i="2"/>
  <c r="P98" i="2"/>
  <c r="O98" i="2"/>
  <c r="N98" i="2"/>
  <c r="M98" i="2"/>
  <c r="K98" i="2"/>
  <c r="J98" i="2"/>
  <c r="I98" i="2"/>
  <c r="H98" i="2"/>
  <c r="G98" i="2"/>
  <c r="F98" i="2"/>
  <c r="E98" i="2"/>
  <c r="D98" i="2"/>
  <c r="C98" i="2"/>
  <c r="Z97" i="2"/>
  <c r="R97" i="2"/>
  <c r="T97" i="2"/>
  <c r="Q97" i="2"/>
  <c r="X97" i="2"/>
  <c r="W97" i="2"/>
  <c r="V97" i="2"/>
  <c r="S97" i="2"/>
  <c r="AA97" i="2"/>
  <c r="Y97" i="2"/>
  <c r="U97" i="2"/>
  <c r="P97" i="2"/>
  <c r="O97" i="2"/>
  <c r="N97" i="2"/>
  <c r="M97" i="2"/>
  <c r="K97" i="2"/>
  <c r="J97" i="2"/>
  <c r="I97" i="2"/>
  <c r="H97" i="2"/>
  <c r="G97" i="2"/>
  <c r="F97" i="2"/>
  <c r="E97" i="2"/>
  <c r="D97" i="2"/>
  <c r="C97" i="2"/>
  <c r="Z96" i="2"/>
  <c r="R96" i="2"/>
  <c r="T96" i="2"/>
  <c r="Q96" i="2"/>
  <c r="X96" i="2"/>
  <c r="W96" i="2"/>
  <c r="V96" i="2"/>
  <c r="S96" i="2"/>
  <c r="AA96" i="2"/>
  <c r="Y96" i="2"/>
  <c r="U96" i="2"/>
  <c r="P96" i="2"/>
  <c r="O96" i="2"/>
  <c r="N96" i="2"/>
  <c r="M96" i="2"/>
  <c r="K96" i="2"/>
  <c r="J96" i="2"/>
  <c r="I96" i="2"/>
  <c r="H96" i="2"/>
  <c r="G96" i="2"/>
  <c r="E96" i="2"/>
  <c r="D96" i="2"/>
  <c r="C96" i="2"/>
  <c r="Z95" i="2"/>
  <c r="R95" i="2"/>
  <c r="T95" i="2"/>
  <c r="Q95" i="2"/>
  <c r="X95" i="2"/>
  <c r="W95" i="2"/>
  <c r="V95" i="2"/>
  <c r="S95" i="2"/>
  <c r="AA95" i="2"/>
  <c r="Y95" i="2"/>
  <c r="U95" i="2"/>
  <c r="P95" i="2"/>
  <c r="O95" i="2"/>
  <c r="N95" i="2"/>
  <c r="M95" i="2"/>
  <c r="K95" i="2"/>
  <c r="J95" i="2"/>
  <c r="I95" i="2"/>
  <c r="H95" i="2"/>
  <c r="G95" i="2"/>
  <c r="F95" i="2"/>
  <c r="E95" i="2"/>
  <c r="D95" i="2"/>
  <c r="C95" i="2"/>
  <c r="Z94" i="2"/>
  <c r="R94" i="2"/>
  <c r="T94" i="2"/>
  <c r="Q94" i="2"/>
  <c r="X94" i="2"/>
  <c r="W94" i="2"/>
  <c r="V94" i="2"/>
  <c r="S94" i="2"/>
  <c r="AA94" i="2"/>
  <c r="Y94" i="2"/>
  <c r="U94" i="2"/>
  <c r="P94" i="2"/>
  <c r="O94" i="2"/>
  <c r="N94" i="2"/>
  <c r="M94" i="2"/>
  <c r="K94" i="2"/>
  <c r="J94" i="2"/>
  <c r="I94" i="2"/>
  <c r="H94" i="2"/>
  <c r="G94" i="2"/>
  <c r="F94" i="2"/>
  <c r="E94" i="2"/>
  <c r="D94" i="2"/>
  <c r="C94" i="2"/>
  <c r="Z93" i="2"/>
  <c r="R93" i="2"/>
  <c r="T93" i="2"/>
  <c r="Q93" i="2"/>
  <c r="X93" i="2"/>
  <c r="W93" i="2"/>
  <c r="V93" i="2"/>
  <c r="S93" i="2"/>
  <c r="AA93" i="2"/>
  <c r="Y93" i="2"/>
  <c r="U93" i="2"/>
  <c r="P93" i="2"/>
  <c r="O93" i="2"/>
  <c r="N93" i="2"/>
  <c r="M93" i="2"/>
  <c r="K93" i="2"/>
  <c r="J93" i="2"/>
  <c r="I93" i="2"/>
  <c r="H93" i="2"/>
  <c r="G93" i="2"/>
  <c r="F93" i="2"/>
  <c r="E93" i="2"/>
  <c r="D93" i="2"/>
  <c r="C93" i="2"/>
  <c r="Z92" i="2"/>
  <c r="R92" i="2"/>
  <c r="T92" i="2"/>
  <c r="Q92" i="2"/>
  <c r="X92" i="2"/>
  <c r="W92" i="2"/>
  <c r="V92" i="2"/>
  <c r="S92" i="2"/>
  <c r="AA92" i="2"/>
  <c r="Y92" i="2"/>
  <c r="U92" i="2"/>
  <c r="P92" i="2"/>
  <c r="O92" i="2"/>
  <c r="N92" i="2"/>
  <c r="M92" i="2"/>
  <c r="K92" i="2"/>
  <c r="J92" i="2"/>
  <c r="I92" i="2"/>
  <c r="H92" i="2"/>
  <c r="G92" i="2"/>
  <c r="F92" i="2"/>
  <c r="E92" i="2"/>
  <c r="D92" i="2"/>
  <c r="C92" i="2"/>
  <c r="Z91" i="2"/>
  <c r="R91" i="2"/>
  <c r="T91" i="2"/>
  <c r="Q91" i="2"/>
  <c r="X91" i="2"/>
  <c r="W91" i="2"/>
  <c r="V91" i="2"/>
  <c r="S91" i="2"/>
  <c r="AA91" i="2"/>
  <c r="Y91" i="2"/>
  <c r="U91" i="2"/>
  <c r="P91" i="2"/>
  <c r="O91" i="2"/>
  <c r="N91" i="2"/>
  <c r="M91" i="2"/>
  <c r="K91" i="2"/>
  <c r="J91" i="2"/>
  <c r="I91" i="2"/>
  <c r="H91" i="2"/>
  <c r="G91" i="2"/>
  <c r="F91" i="2"/>
  <c r="E91" i="2"/>
  <c r="D91" i="2"/>
  <c r="C91" i="2"/>
  <c r="Z90" i="2"/>
  <c r="R90" i="2"/>
  <c r="T90" i="2"/>
  <c r="Q90" i="2"/>
  <c r="X90" i="2"/>
  <c r="W90" i="2"/>
  <c r="V90" i="2"/>
  <c r="S90" i="2"/>
  <c r="AA90" i="2"/>
  <c r="Y90" i="2"/>
  <c r="U90" i="2"/>
  <c r="P90" i="2"/>
  <c r="O90" i="2"/>
  <c r="N90" i="2"/>
  <c r="M90" i="2"/>
  <c r="K90" i="2"/>
  <c r="J90" i="2"/>
  <c r="I90" i="2"/>
  <c r="H90" i="2"/>
  <c r="G90" i="2"/>
  <c r="F90" i="2"/>
  <c r="E90" i="2"/>
  <c r="D90" i="2"/>
  <c r="C90" i="2"/>
  <c r="Z89" i="2"/>
  <c r="R89" i="2"/>
  <c r="T89" i="2"/>
  <c r="Q89" i="2"/>
  <c r="X89" i="2"/>
  <c r="W89" i="2"/>
  <c r="V89" i="2"/>
  <c r="S89" i="2"/>
  <c r="AA89" i="2"/>
  <c r="Y89" i="2"/>
  <c r="U89" i="2"/>
  <c r="P89" i="2"/>
  <c r="O89" i="2"/>
  <c r="N89" i="2"/>
  <c r="M89" i="2"/>
  <c r="K89" i="2"/>
  <c r="J89" i="2"/>
  <c r="I89" i="2"/>
  <c r="H89" i="2"/>
  <c r="G89" i="2"/>
  <c r="F89" i="2"/>
  <c r="E89" i="2"/>
  <c r="D89" i="2"/>
  <c r="C89" i="2"/>
  <c r="Z88" i="2"/>
  <c r="R88" i="2"/>
  <c r="T88" i="2"/>
  <c r="Q88" i="2"/>
  <c r="X88" i="2"/>
  <c r="W88" i="2"/>
  <c r="V88" i="2"/>
  <c r="S88" i="2"/>
  <c r="AA88" i="2"/>
  <c r="Y88" i="2"/>
  <c r="U88" i="2"/>
  <c r="P88" i="2"/>
  <c r="O88" i="2"/>
  <c r="N88" i="2"/>
  <c r="M88" i="2"/>
  <c r="K88" i="2"/>
  <c r="J88" i="2"/>
  <c r="I88" i="2"/>
  <c r="H88" i="2"/>
  <c r="G88" i="2"/>
  <c r="F88" i="2"/>
  <c r="E88" i="2"/>
  <c r="D88" i="2"/>
  <c r="C88" i="2"/>
  <c r="Z87" i="2"/>
  <c r="R87" i="2"/>
  <c r="T87" i="2"/>
  <c r="Q87" i="2"/>
  <c r="X87" i="2"/>
  <c r="W87" i="2"/>
  <c r="V87" i="2"/>
  <c r="S87" i="2"/>
  <c r="AA87" i="2"/>
  <c r="Y87" i="2"/>
  <c r="U87" i="2"/>
  <c r="P87" i="2"/>
  <c r="O87" i="2"/>
  <c r="N87" i="2"/>
  <c r="M87" i="2"/>
  <c r="K87" i="2"/>
  <c r="J87" i="2"/>
  <c r="I87" i="2"/>
  <c r="H87" i="2"/>
  <c r="G87" i="2"/>
  <c r="F87" i="2"/>
  <c r="E87" i="2"/>
  <c r="D87" i="2"/>
  <c r="C87" i="2"/>
  <c r="Z86" i="2"/>
  <c r="R86" i="2"/>
  <c r="T86" i="2"/>
  <c r="Q86" i="2"/>
  <c r="X86" i="2"/>
  <c r="W86" i="2"/>
  <c r="V86" i="2"/>
  <c r="S86" i="2"/>
  <c r="AA86" i="2"/>
  <c r="Y86" i="2"/>
  <c r="U86" i="2"/>
  <c r="P86" i="2"/>
  <c r="O86" i="2"/>
  <c r="N86" i="2"/>
  <c r="M86" i="2"/>
  <c r="K86" i="2"/>
  <c r="J86" i="2"/>
  <c r="I86" i="2"/>
  <c r="H86" i="2"/>
  <c r="G86" i="2"/>
  <c r="F86" i="2"/>
  <c r="E86" i="2"/>
  <c r="D86" i="2"/>
  <c r="C86" i="2"/>
  <c r="Z85" i="2"/>
  <c r="R85" i="2"/>
  <c r="T85" i="2"/>
  <c r="Q85" i="2"/>
  <c r="X85" i="2"/>
  <c r="W85" i="2"/>
  <c r="V85" i="2"/>
  <c r="S85" i="2"/>
  <c r="AA85" i="2"/>
  <c r="Y85" i="2"/>
  <c r="U85" i="2"/>
  <c r="P85" i="2"/>
  <c r="O85" i="2"/>
  <c r="N85" i="2"/>
  <c r="M85" i="2"/>
  <c r="K85" i="2"/>
  <c r="J85" i="2"/>
  <c r="I85" i="2"/>
  <c r="H85" i="2"/>
  <c r="G85" i="2"/>
  <c r="F85" i="2"/>
  <c r="E85" i="2"/>
  <c r="D85" i="2"/>
  <c r="C85" i="2"/>
  <c r="Z84" i="2"/>
  <c r="R84" i="2"/>
  <c r="T84" i="2"/>
  <c r="Q84" i="2"/>
  <c r="X84" i="2"/>
  <c r="W84" i="2"/>
  <c r="V84" i="2"/>
  <c r="S84" i="2"/>
  <c r="AA84" i="2"/>
  <c r="Y84" i="2"/>
  <c r="U84" i="2"/>
  <c r="P84" i="2"/>
  <c r="O84" i="2"/>
  <c r="N84" i="2"/>
  <c r="M84" i="2"/>
  <c r="K84" i="2"/>
  <c r="J84" i="2"/>
  <c r="I84" i="2"/>
  <c r="H84" i="2"/>
  <c r="G84" i="2"/>
  <c r="F84" i="2"/>
  <c r="E84" i="2"/>
  <c r="D84" i="2"/>
  <c r="C84" i="2"/>
  <c r="Z83" i="2"/>
  <c r="R83" i="2"/>
  <c r="T83" i="2"/>
  <c r="Q83" i="2"/>
  <c r="X83" i="2"/>
  <c r="W83" i="2"/>
  <c r="V83" i="2"/>
  <c r="S83" i="2"/>
  <c r="AA83" i="2"/>
  <c r="Y83" i="2"/>
  <c r="U83" i="2"/>
  <c r="P83" i="2"/>
  <c r="O83" i="2"/>
  <c r="N83" i="2"/>
  <c r="M83" i="2"/>
  <c r="K83" i="2"/>
  <c r="J83" i="2"/>
  <c r="I83" i="2"/>
  <c r="H83" i="2"/>
  <c r="G83" i="2"/>
  <c r="F83" i="2"/>
  <c r="E83" i="2"/>
  <c r="D83" i="2"/>
  <c r="C83" i="2"/>
  <c r="Z82" i="2"/>
  <c r="R82" i="2"/>
  <c r="T82" i="2"/>
  <c r="Q82" i="2"/>
  <c r="X82" i="2"/>
  <c r="W82" i="2"/>
  <c r="V82" i="2"/>
  <c r="S82" i="2"/>
  <c r="AA82" i="2"/>
  <c r="Y82" i="2"/>
  <c r="U82" i="2"/>
  <c r="P82" i="2"/>
  <c r="O82" i="2"/>
  <c r="N82" i="2"/>
  <c r="M82" i="2"/>
  <c r="K82" i="2"/>
  <c r="J82" i="2"/>
  <c r="I82" i="2"/>
  <c r="H82" i="2"/>
  <c r="G82" i="2"/>
  <c r="F82" i="2"/>
  <c r="E82" i="2"/>
  <c r="D82" i="2"/>
  <c r="C82" i="2"/>
  <c r="Z81" i="2"/>
  <c r="R81" i="2"/>
  <c r="T81" i="2"/>
  <c r="Q81" i="2"/>
  <c r="X81" i="2"/>
  <c r="W81" i="2"/>
  <c r="V81" i="2"/>
  <c r="S81" i="2"/>
  <c r="AA81" i="2"/>
  <c r="Y81" i="2"/>
  <c r="U81" i="2"/>
  <c r="P81" i="2"/>
  <c r="O81" i="2"/>
  <c r="N81" i="2"/>
  <c r="M81" i="2"/>
  <c r="K81" i="2"/>
  <c r="J81" i="2"/>
  <c r="I81" i="2"/>
  <c r="H81" i="2"/>
  <c r="G81" i="2"/>
  <c r="F81" i="2"/>
  <c r="E81" i="2"/>
  <c r="D81" i="2"/>
  <c r="C81" i="2"/>
  <c r="Z80" i="2"/>
  <c r="R80" i="2"/>
  <c r="T80" i="2"/>
  <c r="Q80" i="2"/>
  <c r="X80" i="2"/>
  <c r="W80" i="2"/>
  <c r="V80" i="2"/>
  <c r="S80" i="2"/>
  <c r="AA80" i="2"/>
  <c r="Y80" i="2"/>
  <c r="U80" i="2"/>
  <c r="P80" i="2"/>
  <c r="O80" i="2"/>
  <c r="N80" i="2"/>
  <c r="M80" i="2"/>
  <c r="K80" i="2"/>
  <c r="J80" i="2"/>
  <c r="I80" i="2"/>
  <c r="H80" i="2"/>
  <c r="G80" i="2"/>
  <c r="F80" i="2"/>
  <c r="E80" i="2"/>
  <c r="D80" i="2"/>
  <c r="C80" i="2"/>
  <c r="Z79" i="2"/>
  <c r="R79" i="2"/>
  <c r="T79" i="2"/>
  <c r="Q79" i="2"/>
  <c r="X79" i="2"/>
  <c r="W79" i="2"/>
  <c r="V79" i="2"/>
  <c r="S79" i="2"/>
  <c r="AA79" i="2"/>
  <c r="Y79" i="2"/>
  <c r="U79" i="2"/>
  <c r="P79" i="2"/>
  <c r="O79" i="2"/>
  <c r="N79" i="2"/>
  <c r="M79" i="2"/>
  <c r="K79" i="2"/>
  <c r="J79" i="2"/>
  <c r="I79" i="2"/>
  <c r="H79" i="2"/>
  <c r="G79" i="2"/>
  <c r="F79" i="2"/>
  <c r="E79" i="2"/>
  <c r="D79" i="2"/>
  <c r="C79" i="2"/>
  <c r="Z78" i="2"/>
  <c r="R78" i="2"/>
  <c r="T78" i="2"/>
  <c r="Q78" i="2"/>
  <c r="X78" i="2"/>
  <c r="W78" i="2"/>
  <c r="V78" i="2"/>
  <c r="S78" i="2"/>
  <c r="AA78" i="2"/>
  <c r="Y78" i="2"/>
  <c r="U78" i="2"/>
  <c r="P78" i="2"/>
  <c r="O78" i="2"/>
  <c r="N78" i="2"/>
  <c r="M78" i="2"/>
  <c r="K78" i="2"/>
  <c r="J78" i="2"/>
  <c r="I78" i="2"/>
  <c r="H78" i="2"/>
  <c r="G78" i="2"/>
  <c r="F78" i="2"/>
  <c r="E78" i="2"/>
  <c r="D78" i="2"/>
  <c r="C78" i="2"/>
  <c r="Z77" i="2"/>
  <c r="R77" i="2"/>
  <c r="T77" i="2"/>
  <c r="Q77" i="2"/>
  <c r="X77" i="2"/>
  <c r="W77" i="2"/>
  <c r="V77" i="2"/>
  <c r="S77" i="2"/>
  <c r="AA77" i="2"/>
  <c r="Y77" i="2"/>
  <c r="U77" i="2"/>
  <c r="P77" i="2"/>
  <c r="O77" i="2"/>
  <c r="N77" i="2"/>
  <c r="M77" i="2"/>
  <c r="K77" i="2"/>
  <c r="J77" i="2"/>
  <c r="I77" i="2"/>
  <c r="H77" i="2"/>
  <c r="G77" i="2"/>
  <c r="F77" i="2"/>
  <c r="E77" i="2"/>
  <c r="D77" i="2"/>
  <c r="C77" i="2"/>
  <c r="Z76" i="2"/>
  <c r="R76" i="2"/>
  <c r="T76" i="2"/>
  <c r="Q76" i="2"/>
  <c r="X76" i="2"/>
  <c r="W76" i="2"/>
  <c r="V76" i="2"/>
  <c r="S76" i="2"/>
  <c r="AA76" i="2"/>
  <c r="Y76" i="2"/>
  <c r="U76" i="2"/>
  <c r="P76" i="2"/>
  <c r="O76" i="2"/>
  <c r="N76" i="2"/>
  <c r="M76" i="2"/>
  <c r="K76" i="2"/>
  <c r="J76" i="2"/>
  <c r="I76" i="2"/>
  <c r="H76" i="2"/>
  <c r="G76" i="2"/>
  <c r="F76" i="2"/>
  <c r="E76" i="2"/>
  <c r="D76" i="2"/>
  <c r="C76" i="2"/>
  <c r="Z75" i="2"/>
  <c r="R75" i="2"/>
  <c r="T75" i="2"/>
  <c r="Q75" i="2"/>
  <c r="X75" i="2"/>
  <c r="W75" i="2"/>
  <c r="V75" i="2"/>
  <c r="S75" i="2"/>
  <c r="AA75" i="2"/>
  <c r="Y75" i="2"/>
  <c r="U75" i="2"/>
  <c r="P75" i="2"/>
  <c r="O75" i="2"/>
  <c r="N75" i="2"/>
  <c r="M75" i="2"/>
  <c r="K75" i="2"/>
  <c r="J75" i="2"/>
  <c r="I75" i="2"/>
  <c r="H75" i="2"/>
  <c r="G75" i="2"/>
  <c r="F75" i="2"/>
  <c r="E75" i="2"/>
  <c r="D75" i="2"/>
  <c r="C75" i="2"/>
  <c r="Z74" i="2"/>
  <c r="R74" i="2"/>
  <c r="T74" i="2"/>
  <c r="Q74" i="2"/>
  <c r="X74" i="2"/>
  <c r="W74" i="2"/>
  <c r="V74" i="2"/>
  <c r="S74" i="2"/>
  <c r="AA74" i="2"/>
  <c r="Y74" i="2"/>
  <c r="U74" i="2"/>
  <c r="P74" i="2"/>
  <c r="O74" i="2"/>
  <c r="N74" i="2"/>
  <c r="M74" i="2"/>
  <c r="K74" i="2"/>
  <c r="J74" i="2"/>
  <c r="I74" i="2"/>
  <c r="H74" i="2"/>
  <c r="G74" i="2"/>
  <c r="F74" i="2"/>
  <c r="E74" i="2"/>
  <c r="D74" i="2"/>
  <c r="C74" i="2"/>
  <c r="Z73" i="2"/>
  <c r="R73" i="2"/>
  <c r="T73" i="2"/>
  <c r="Q73" i="2"/>
  <c r="X73" i="2"/>
  <c r="W73" i="2"/>
  <c r="S73" i="2"/>
  <c r="AA73" i="2"/>
  <c r="Y73" i="2"/>
  <c r="U73" i="2"/>
  <c r="P73" i="2"/>
  <c r="O73" i="2"/>
  <c r="N73" i="2"/>
  <c r="M73" i="2"/>
  <c r="K73" i="2"/>
  <c r="J73" i="2"/>
  <c r="I73" i="2"/>
  <c r="H73" i="2"/>
  <c r="G73" i="2"/>
  <c r="F73" i="2"/>
  <c r="E73" i="2"/>
  <c r="D73" i="2"/>
  <c r="C73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F297" i="2" l="1"/>
  <c r="G297" i="2"/>
  <c r="D299" i="2"/>
  <c r="F298" i="2"/>
  <c r="E299" i="2"/>
  <c r="G298" i="2"/>
  <c r="C271" i="2"/>
  <c r="H298" i="2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AJ96" i="2"/>
  <c r="AJ104" i="2"/>
  <c r="AJ120" i="2"/>
  <c r="AJ128" i="2"/>
  <c r="P130" i="2"/>
  <c r="AJ98" i="2"/>
  <c r="AI96" i="2"/>
  <c r="AI97" i="2"/>
  <c r="AI98" i="2"/>
  <c r="AI99" i="2"/>
  <c r="AI74" i="2"/>
  <c r="AI75" i="2"/>
  <c r="AI78" i="2"/>
  <c r="AI79" i="2"/>
  <c r="AI80" i="2"/>
  <c r="AI81" i="2"/>
  <c r="AI82" i="2"/>
  <c r="AI77" i="2"/>
  <c r="AI76" i="2"/>
  <c r="V157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100" i="2"/>
  <c r="AK105" i="2"/>
  <c r="AJ106" i="2"/>
  <c r="AI107" i="2"/>
  <c r="AH108" i="2"/>
  <c r="AK113" i="2"/>
  <c r="AJ114" i="2"/>
  <c r="AI115" i="2"/>
  <c r="AH116" i="2"/>
  <c r="AK121" i="2"/>
  <c r="AJ122" i="2"/>
  <c r="AI123" i="2"/>
  <c r="AH124" i="2"/>
  <c r="AK129" i="2"/>
  <c r="AK96" i="2"/>
  <c r="AK97" i="2"/>
  <c r="AK98" i="2"/>
  <c r="AK99" i="2"/>
  <c r="AI101" i="2"/>
  <c r="AK107" i="2"/>
  <c r="AI109" i="2"/>
  <c r="AH110" i="2"/>
  <c r="AK115" i="2"/>
  <c r="AI117" i="2"/>
  <c r="AH118" i="2"/>
  <c r="AK123" i="2"/>
  <c r="AI125" i="2"/>
  <c r="AH126" i="2"/>
  <c r="AI73" i="2"/>
  <c r="AN73" i="2" s="1"/>
  <c r="AJ74" i="2"/>
  <c r="AJ76" i="2"/>
  <c r="AJ78" i="2"/>
  <c r="AJ80" i="2"/>
  <c r="AJ82" i="2"/>
  <c r="AJ84" i="2"/>
  <c r="AJ86" i="2"/>
  <c r="AJ88" i="2"/>
  <c r="AJ90" i="2"/>
  <c r="AJ92" i="2"/>
  <c r="AJ94" i="2"/>
  <c r="AJ100" i="2"/>
  <c r="AJ101" i="2"/>
  <c r="AI102" i="2"/>
  <c r="AJ109" i="2"/>
  <c r="AI110" i="2"/>
  <c r="AH111" i="2"/>
  <c r="AJ117" i="2"/>
  <c r="AI118" i="2"/>
  <c r="AH119" i="2"/>
  <c r="AJ125" i="2"/>
  <c r="AI126" i="2"/>
  <c r="AH127" i="2"/>
  <c r="AK102" i="2"/>
  <c r="AJ102" i="2"/>
  <c r="AJ103" i="2"/>
  <c r="AI104" i="2"/>
  <c r="AH105" i="2"/>
  <c r="AK110" i="2"/>
  <c r="AJ110" i="2"/>
  <c r="AJ111" i="2"/>
  <c r="AI112" i="2"/>
  <c r="AH113" i="2"/>
  <c r="AK118" i="2"/>
  <c r="AJ118" i="2"/>
  <c r="AJ119" i="2"/>
  <c r="AI120" i="2"/>
  <c r="AH121" i="2"/>
  <c r="AK126" i="2"/>
  <c r="AJ127" i="2"/>
  <c r="AI128" i="2"/>
  <c r="AH129" i="2"/>
  <c r="AK104" i="2"/>
  <c r="AK112" i="2"/>
  <c r="AK120" i="2"/>
  <c r="AK128" i="2"/>
  <c r="T130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J97" i="2"/>
  <c r="AJ99" i="2"/>
  <c r="AI100" i="2"/>
  <c r="AH101" i="2"/>
  <c r="AK106" i="2"/>
  <c r="AJ107" i="2"/>
  <c r="AI108" i="2"/>
  <c r="AH109" i="2"/>
  <c r="AK114" i="2"/>
  <c r="AJ115" i="2"/>
  <c r="AI116" i="2"/>
  <c r="AH117" i="2"/>
  <c r="AK122" i="2"/>
  <c r="AJ123" i="2"/>
  <c r="AI124" i="2"/>
  <c r="AH125" i="2"/>
  <c r="I130" i="2"/>
  <c r="AJ75" i="2"/>
  <c r="AJ77" i="2"/>
  <c r="AJ79" i="2"/>
  <c r="AJ81" i="2"/>
  <c r="AJ83" i="2"/>
  <c r="AJ85" i="2"/>
  <c r="AJ87" i="2"/>
  <c r="AJ89" i="2"/>
  <c r="AJ91" i="2"/>
  <c r="AJ93" i="2"/>
  <c r="AJ95" i="2"/>
  <c r="AH102" i="2"/>
  <c r="AJ73" i="2"/>
  <c r="AO73" i="2" s="1"/>
  <c r="AK75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100" i="2"/>
  <c r="Q130" i="2"/>
  <c r="AK108" i="2"/>
  <c r="AJ108" i="2"/>
  <c r="AK116" i="2"/>
  <c r="AJ116" i="2"/>
  <c r="AK124" i="2"/>
  <c r="AJ124" i="2"/>
  <c r="H130" i="2"/>
  <c r="AK76" i="2"/>
  <c r="C130" i="2"/>
  <c r="L130" i="2"/>
  <c r="AA130" i="2"/>
  <c r="AK101" i="2"/>
  <c r="AI103" i="2"/>
  <c r="AH104" i="2"/>
  <c r="AK109" i="2"/>
  <c r="AI111" i="2"/>
  <c r="AH112" i="2"/>
  <c r="AK117" i="2"/>
  <c r="AI119" i="2"/>
  <c r="AH120" i="2"/>
  <c r="AK125" i="2"/>
  <c r="AI127" i="2"/>
  <c r="AH128" i="2"/>
  <c r="E130" i="2"/>
  <c r="M130" i="2"/>
  <c r="W130" i="2"/>
  <c r="AJ126" i="2"/>
  <c r="AK74" i="2"/>
  <c r="S130" i="2"/>
  <c r="D130" i="2"/>
  <c r="AK103" i="2"/>
  <c r="AI105" i="2"/>
  <c r="AH106" i="2"/>
  <c r="AK111" i="2"/>
  <c r="AI113" i="2"/>
  <c r="AH114" i="2"/>
  <c r="AK119" i="2"/>
  <c r="AI121" i="2"/>
  <c r="AH122" i="2"/>
  <c r="AK127" i="2"/>
  <c r="AI129" i="2"/>
  <c r="K130" i="2"/>
  <c r="AH96" i="2"/>
  <c r="AH97" i="2"/>
  <c r="AH98" i="2"/>
  <c r="AH99" i="2"/>
  <c r="AJ105" i="2"/>
  <c r="AI106" i="2"/>
  <c r="AH107" i="2"/>
  <c r="AJ113" i="2"/>
  <c r="AI114" i="2"/>
  <c r="AH115" i="2"/>
  <c r="AJ121" i="2"/>
  <c r="AI122" i="2"/>
  <c r="AH123" i="2"/>
  <c r="AJ129" i="2"/>
  <c r="B130" i="2"/>
  <c r="J130" i="2"/>
  <c r="K133" i="2"/>
  <c r="M188" i="2"/>
  <c r="AH73" i="2"/>
  <c r="AM73" i="2" s="1"/>
  <c r="AH103" i="2"/>
  <c r="C140" i="2"/>
  <c r="U130" i="2"/>
  <c r="C141" i="2"/>
  <c r="AJ137" i="2"/>
  <c r="AJ153" i="2"/>
  <c r="AJ161" i="2"/>
  <c r="AJ169" i="2"/>
  <c r="AJ177" i="2"/>
  <c r="AJ185" i="2"/>
  <c r="AG133" i="2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AG146" i="2" s="1"/>
  <c r="AG147" i="2" s="1"/>
  <c r="AG148" i="2" s="1"/>
  <c r="AG149" i="2" s="1"/>
  <c r="AG150" i="2" s="1"/>
  <c r="AG151" i="2" s="1"/>
  <c r="AG152" i="2" s="1"/>
  <c r="AG153" i="2" s="1"/>
  <c r="AG154" i="2" s="1"/>
  <c r="AG155" i="2" s="1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Y130" i="2"/>
  <c r="AJ145" i="2"/>
  <c r="C139" i="2"/>
  <c r="G130" i="2"/>
  <c r="AK73" i="2"/>
  <c r="AP73" i="2" s="1"/>
  <c r="AP74" i="2" s="1"/>
  <c r="C142" i="2"/>
  <c r="AJ162" i="2"/>
  <c r="AJ179" i="2"/>
  <c r="AJ132" i="2"/>
  <c r="AK132" i="2" s="1"/>
  <c r="AJ140" i="2"/>
  <c r="AJ148" i="2"/>
  <c r="AJ156" i="2"/>
  <c r="AJ164" i="2"/>
  <c r="AJ172" i="2"/>
  <c r="AJ180" i="2"/>
  <c r="AJ188" i="2"/>
  <c r="AJ138" i="2"/>
  <c r="AJ170" i="2"/>
  <c r="AJ147" i="2"/>
  <c r="AJ141" i="2"/>
  <c r="AJ149" i="2"/>
  <c r="AJ157" i="2"/>
  <c r="AJ165" i="2"/>
  <c r="AJ173" i="2"/>
  <c r="AJ181" i="2"/>
  <c r="O170" i="2"/>
  <c r="C138" i="2"/>
  <c r="AJ146" i="2"/>
  <c r="AJ186" i="2"/>
  <c r="M187" i="2"/>
  <c r="AJ163" i="2"/>
  <c r="AJ133" i="2"/>
  <c r="AJ134" i="2"/>
  <c r="AJ142" i="2"/>
  <c r="AJ150" i="2"/>
  <c r="AJ158" i="2"/>
  <c r="AJ166" i="2"/>
  <c r="AJ174" i="2"/>
  <c r="AJ182" i="2"/>
  <c r="I161" i="2"/>
  <c r="AJ154" i="2"/>
  <c r="AJ139" i="2"/>
  <c r="AJ171" i="2"/>
  <c r="AJ151" i="2"/>
  <c r="AJ159" i="2"/>
  <c r="AJ167" i="2"/>
  <c r="AJ175" i="2"/>
  <c r="AJ183" i="2"/>
  <c r="N176" i="2"/>
  <c r="H152" i="2"/>
  <c r="AJ178" i="2"/>
  <c r="AJ155" i="2"/>
  <c r="AJ187" i="2"/>
  <c r="AJ135" i="2"/>
  <c r="AJ143" i="2"/>
  <c r="AJ136" i="2"/>
  <c r="AJ144" i="2"/>
  <c r="AJ152" i="2"/>
  <c r="AJ160" i="2"/>
  <c r="AJ168" i="2"/>
  <c r="AJ176" i="2"/>
  <c r="AJ184" i="2"/>
  <c r="O175" i="2"/>
  <c r="H137" i="2"/>
  <c r="C137" i="2"/>
  <c r="D136" i="2"/>
  <c r="C136" i="2"/>
  <c r="K171" i="2"/>
  <c r="M167" i="2"/>
  <c r="G155" i="2"/>
  <c r="O165" i="2"/>
  <c r="I139" i="2"/>
  <c r="G149" i="2"/>
  <c r="K186" i="2"/>
  <c r="M178" i="2"/>
  <c r="I146" i="2"/>
  <c r="O138" i="2"/>
  <c r="AA135" i="2"/>
  <c r="D135" i="2"/>
  <c r="B135" i="2"/>
  <c r="C135" i="2"/>
  <c r="K135" i="2"/>
  <c r="E135" i="2"/>
  <c r="O151" i="2"/>
  <c r="H151" i="2"/>
  <c r="B143" i="2"/>
  <c r="I159" i="2"/>
  <c r="K143" i="2"/>
  <c r="N156" i="2"/>
  <c r="C149" i="2"/>
  <c r="C188" i="2"/>
  <c r="D140" i="2"/>
  <c r="M140" i="2"/>
  <c r="B140" i="2"/>
  <c r="E140" i="2"/>
  <c r="U148" i="2"/>
  <c r="I148" i="2"/>
  <c r="H148" i="2"/>
  <c r="L148" i="2"/>
  <c r="G148" i="2"/>
  <c r="C148" i="2"/>
  <c r="K148" i="2"/>
  <c r="O164" i="2"/>
  <c r="M164" i="2"/>
  <c r="K172" i="2"/>
  <c r="O172" i="2"/>
  <c r="L156" i="2"/>
  <c r="M156" i="2"/>
  <c r="O167" i="2"/>
  <c r="C143" i="2"/>
  <c r="I151" i="2"/>
  <c r="M143" i="2"/>
  <c r="K159" i="2"/>
  <c r="M175" i="2"/>
  <c r="C175" i="2"/>
  <c r="D143" i="2"/>
  <c r="G156" i="2"/>
  <c r="O143" i="2"/>
  <c r="L159" i="2"/>
  <c r="C156" i="2"/>
  <c r="E143" i="2"/>
  <c r="H156" i="2"/>
  <c r="I156" i="2"/>
  <c r="K167" i="2"/>
  <c r="O180" i="2"/>
  <c r="L167" i="2"/>
  <c r="O188" i="2"/>
  <c r="D141" i="2"/>
  <c r="E134" i="2"/>
  <c r="D134" i="2"/>
  <c r="AA134" i="2"/>
  <c r="O134" i="2"/>
  <c r="C150" i="2"/>
  <c r="M150" i="2"/>
  <c r="K174" i="2"/>
  <c r="AA174" i="2"/>
  <c r="E142" i="2"/>
  <c r="T142" i="2"/>
  <c r="T158" i="2"/>
  <c r="I158" i="2"/>
  <c r="J182" i="2"/>
  <c r="K182" i="2"/>
  <c r="O182" i="2"/>
  <c r="G145" i="2"/>
  <c r="I145" i="2"/>
  <c r="E145" i="2"/>
  <c r="E137" i="2"/>
  <c r="L137" i="2"/>
  <c r="B137" i="2"/>
  <c r="H132" i="2"/>
  <c r="X132" i="2"/>
  <c r="S132" i="2"/>
  <c r="M132" i="2"/>
  <c r="C132" i="2"/>
  <c r="G132" i="2"/>
  <c r="E132" i="2"/>
  <c r="O132" i="2"/>
  <c r="D132" i="2"/>
  <c r="B132" i="2"/>
  <c r="B136" i="2"/>
  <c r="M182" i="2"/>
  <c r="N157" i="2"/>
  <c r="F134" i="2"/>
  <c r="B133" i="2"/>
  <c r="B142" i="2"/>
  <c r="E150" i="2"/>
  <c r="K165" i="2"/>
  <c r="M173" i="2"/>
  <c r="U133" i="2"/>
  <c r="C133" i="2"/>
  <c r="G150" i="2"/>
  <c r="C157" i="2"/>
  <c r="K141" i="2"/>
  <c r="M165" i="2"/>
  <c r="O173" i="2"/>
  <c r="H165" i="2"/>
  <c r="K142" i="2"/>
  <c r="D133" i="2"/>
  <c r="D142" i="2"/>
  <c r="H150" i="2"/>
  <c r="C158" i="2"/>
  <c r="M141" i="2"/>
  <c r="N149" i="2"/>
  <c r="J157" i="2"/>
  <c r="V149" i="2"/>
  <c r="G141" i="2"/>
  <c r="E133" i="2"/>
  <c r="E158" i="2"/>
  <c r="N141" i="2"/>
  <c r="O149" i="2"/>
  <c r="M158" i="2"/>
  <c r="O150" i="2"/>
  <c r="B134" i="2"/>
  <c r="B141" i="2"/>
  <c r="G158" i="2"/>
  <c r="M134" i="2"/>
  <c r="O141" i="2"/>
  <c r="K150" i="2"/>
  <c r="O158" i="2"/>
  <c r="U134" i="2"/>
  <c r="E141" i="2"/>
  <c r="C134" i="2"/>
  <c r="H158" i="2"/>
  <c r="N134" i="2"/>
  <c r="R154" i="2"/>
  <c r="Y154" i="2"/>
  <c r="Q154" i="2"/>
  <c r="P154" i="2"/>
  <c r="W154" i="2"/>
  <c r="V154" i="2"/>
  <c r="S154" i="2"/>
  <c r="Z154" i="2"/>
  <c r="O154" i="2"/>
  <c r="F154" i="2"/>
  <c r="X154" i="2"/>
  <c r="M154" i="2"/>
  <c r="D154" i="2"/>
  <c r="AA154" i="2"/>
  <c r="U154" i="2"/>
  <c r="J154" i="2"/>
  <c r="B154" i="2"/>
  <c r="W185" i="2"/>
  <c r="V185" i="2"/>
  <c r="S185" i="2"/>
  <c r="Z185" i="2"/>
  <c r="AA185" i="2"/>
  <c r="R185" i="2"/>
  <c r="Y185" i="2"/>
  <c r="T185" i="2"/>
  <c r="U185" i="2"/>
  <c r="Q185" i="2"/>
  <c r="P185" i="2"/>
  <c r="X185" i="2"/>
  <c r="N185" i="2"/>
  <c r="L185" i="2"/>
  <c r="K185" i="2"/>
  <c r="J185" i="2"/>
  <c r="W177" i="2"/>
  <c r="V177" i="2"/>
  <c r="S177" i="2"/>
  <c r="Z177" i="2"/>
  <c r="AA177" i="2"/>
  <c r="R177" i="2"/>
  <c r="Y177" i="2"/>
  <c r="T177" i="2"/>
  <c r="U177" i="2"/>
  <c r="Q177" i="2"/>
  <c r="P177" i="2"/>
  <c r="N177" i="2"/>
  <c r="L177" i="2"/>
  <c r="X177" i="2"/>
  <c r="J177" i="2"/>
  <c r="W169" i="2"/>
  <c r="V169" i="2"/>
  <c r="S169" i="2"/>
  <c r="Z169" i="2"/>
  <c r="AA169" i="2"/>
  <c r="R169" i="2"/>
  <c r="Y169" i="2"/>
  <c r="T169" i="2"/>
  <c r="U169" i="2"/>
  <c r="Q169" i="2"/>
  <c r="P169" i="2"/>
  <c r="X169" i="2"/>
  <c r="N169" i="2"/>
  <c r="L169" i="2"/>
  <c r="J169" i="2"/>
  <c r="W161" i="2"/>
  <c r="S161" i="2"/>
  <c r="R161" i="2"/>
  <c r="Y161" i="2"/>
  <c r="T161" i="2"/>
  <c r="U161" i="2"/>
  <c r="Q161" i="2"/>
  <c r="P161" i="2"/>
  <c r="N161" i="2"/>
  <c r="F161" i="2"/>
  <c r="X161" i="2"/>
  <c r="L161" i="2"/>
  <c r="D161" i="2"/>
  <c r="V161" i="2"/>
  <c r="AA161" i="2"/>
  <c r="J161" i="2"/>
  <c r="B161" i="2"/>
  <c r="W153" i="2"/>
  <c r="S153" i="2"/>
  <c r="R153" i="2"/>
  <c r="Y153" i="2"/>
  <c r="T153" i="2"/>
  <c r="U153" i="2"/>
  <c r="Q153" i="2"/>
  <c r="P153" i="2"/>
  <c r="X153" i="2"/>
  <c r="AA153" i="2"/>
  <c r="L153" i="2"/>
  <c r="F153" i="2"/>
  <c r="J153" i="2"/>
  <c r="D153" i="2"/>
  <c r="B153" i="2"/>
  <c r="W145" i="2"/>
  <c r="S145" i="2"/>
  <c r="R145" i="2"/>
  <c r="Y145" i="2"/>
  <c r="T145" i="2"/>
  <c r="U145" i="2"/>
  <c r="Q145" i="2"/>
  <c r="P145" i="2"/>
  <c r="L145" i="2"/>
  <c r="F145" i="2"/>
  <c r="X145" i="2"/>
  <c r="J145" i="2"/>
  <c r="D145" i="2"/>
  <c r="V145" i="2"/>
  <c r="AA145" i="2"/>
  <c r="B145" i="2"/>
  <c r="W137" i="2"/>
  <c r="S137" i="2"/>
  <c r="R137" i="2"/>
  <c r="Y137" i="2"/>
  <c r="T137" i="2"/>
  <c r="U137" i="2"/>
  <c r="Q137" i="2"/>
  <c r="P137" i="2"/>
  <c r="X137" i="2"/>
  <c r="AA137" i="2"/>
  <c r="J137" i="2"/>
  <c r="N137" i="2"/>
  <c r="D137" i="2"/>
  <c r="D138" i="2"/>
  <c r="D139" i="2"/>
  <c r="E144" i="2"/>
  <c r="H145" i="2"/>
  <c r="E147" i="2"/>
  <c r="C152" i="2"/>
  <c r="H153" i="2"/>
  <c r="E155" i="2"/>
  <c r="C160" i="2"/>
  <c r="H161" i="2"/>
  <c r="K137" i="2"/>
  <c r="M139" i="2"/>
  <c r="O145" i="2"/>
  <c r="L152" i="2"/>
  <c r="N154" i="2"/>
  <c r="K161" i="2"/>
  <c r="L163" i="2"/>
  <c r="O169" i="2"/>
  <c r="O171" i="2"/>
  <c r="J174" i="2"/>
  <c r="K176" i="2"/>
  <c r="K178" i="2"/>
  <c r="O185" i="2"/>
  <c r="Q134" i="2"/>
  <c r="AA139" i="2"/>
  <c r="U144" i="2"/>
  <c r="X148" i="2"/>
  <c r="V153" i="2"/>
  <c r="AA158" i="2"/>
  <c r="T162" i="2"/>
  <c r="AA170" i="2"/>
  <c r="L154" i="2"/>
  <c r="R168" i="2"/>
  <c r="Y168" i="2"/>
  <c r="T168" i="2"/>
  <c r="U168" i="2"/>
  <c r="Q168" i="2"/>
  <c r="P168" i="2"/>
  <c r="X168" i="2"/>
  <c r="W168" i="2"/>
  <c r="V168" i="2"/>
  <c r="S168" i="2"/>
  <c r="L168" i="2"/>
  <c r="AA168" i="2"/>
  <c r="J168" i="2"/>
  <c r="R136" i="2"/>
  <c r="Y136" i="2"/>
  <c r="Q136" i="2"/>
  <c r="P136" i="2"/>
  <c r="W136" i="2"/>
  <c r="V136" i="2"/>
  <c r="S136" i="2"/>
  <c r="T136" i="2"/>
  <c r="N136" i="2"/>
  <c r="X136" i="2"/>
  <c r="AA136" i="2"/>
  <c r="L136" i="2"/>
  <c r="E138" i="2"/>
  <c r="O139" i="2"/>
  <c r="M152" i="2"/>
  <c r="J155" i="2"/>
  <c r="J170" i="2"/>
  <c r="Z153" i="2"/>
  <c r="X163" i="2"/>
  <c r="X171" i="2"/>
  <c r="AA186" i="2"/>
  <c r="W183" i="2"/>
  <c r="V183" i="2"/>
  <c r="S183" i="2"/>
  <c r="Z183" i="2"/>
  <c r="AA183" i="2"/>
  <c r="R183" i="2"/>
  <c r="Y183" i="2"/>
  <c r="T183" i="2"/>
  <c r="U183" i="2"/>
  <c r="Q183" i="2"/>
  <c r="P183" i="2"/>
  <c r="L183" i="2"/>
  <c r="J183" i="2"/>
  <c r="X183" i="2"/>
  <c r="O183" i="2"/>
  <c r="N183" i="2"/>
  <c r="W175" i="2"/>
  <c r="V175" i="2"/>
  <c r="S175" i="2"/>
  <c r="Z175" i="2"/>
  <c r="AA175" i="2"/>
  <c r="R175" i="2"/>
  <c r="Y175" i="2"/>
  <c r="T175" i="2"/>
  <c r="U175" i="2"/>
  <c r="Q175" i="2"/>
  <c r="P175" i="2"/>
  <c r="J175" i="2"/>
  <c r="N175" i="2"/>
  <c r="W167" i="2"/>
  <c r="V167" i="2"/>
  <c r="S167" i="2"/>
  <c r="Z167" i="2"/>
  <c r="AA167" i="2"/>
  <c r="R167" i="2"/>
  <c r="Y167" i="2"/>
  <c r="T167" i="2"/>
  <c r="U167" i="2"/>
  <c r="Q167" i="2"/>
  <c r="P167" i="2"/>
  <c r="J167" i="2"/>
  <c r="X167" i="2"/>
  <c r="N167" i="2"/>
  <c r="W159" i="2"/>
  <c r="S159" i="2"/>
  <c r="R159" i="2"/>
  <c r="Y159" i="2"/>
  <c r="T159" i="2"/>
  <c r="U159" i="2"/>
  <c r="Q159" i="2"/>
  <c r="P159" i="2"/>
  <c r="J159" i="2"/>
  <c r="F159" i="2"/>
  <c r="Z159" i="2"/>
  <c r="D159" i="2"/>
  <c r="X159" i="2"/>
  <c r="V159" i="2"/>
  <c r="N159" i="2"/>
  <c r="B159" i="2"/>
  <c r="W151" i="2"/>
  <c r="S151" i="2"/>
  <c r="R151" i="2"/>
  <c r="Y151" i="2"/>
  <c r="T151" i="2"/>
  <c r="U151" i="2"/>
  <c r="Q151" i="2"/>
  <c r="P151" i="2"/>
  <c r="Z151" i="2"/>
  <c r="V151" i="2"/>
  <c r="F151" i="2"/>
  <c r="N151" i="2"/>
  <c r="D151" i="2"/>
  <c r="L151" i="2"/>
  <c r="B151" i="2"/>
  <c r="W143" i="2"/>
  <c r="S143" i="2"/>
  <c r="R143" i="2"/>
  <c r="Y143" i="2"/>
  <c r="T143" i="2"/>
  <c r="U143" i="2"/>
  <c r="Q143" i="2"/>
  <c r="P143" i="2"/>
  <c r="Z143" i="2"/>
  <c r="N143" i="2"/>
  <c r="X143" i="2"/>
  <c r="V143" i="2"/>
  <c r="L143" i="2"/>
  <c r="W135" i="2"/>
  <c r="S135" i="2"/>
  <c r="R135" i="2"/>
  <c r="Y135" i="2"/>
  <c r="T135" i="2"/>
  <c r="U135" i="2"/>
  <c r="Q135" i="2"/>
  <c r="P135" i="2"/>
  <c r="Z135" i="2"/>
  <c r="V135" i="2"/>
  <c r="N135" i="2"/>
  <c r="L135" i="2"/>
  <c r="J135" i="2"/>
  <c r="F132" i="2"/>
  <c r="F133" i="2"/>
  <c r="F135" i="2"/>
  <c r="F136" i="2"/>
  <c r="F137" i="2"/>
  <c r="F138" i="2"/>
  <c r="F139" i="2"/>
  <c r="F140" i="2"/>
  <c r="F141" i="2"/>
  <c r="F142" i="2"/>
  <c r="F143" i="2"/>
  <c r="G144" i="2"/>
  <c r="C146" i="2"/>
  <c r="H147" i="2"/>
  <c r="E149" i="2"/>
  <c r="I150" i="2"/>
  <c r="G152" i="2"/>
  <c r="C154" i="2"/>
  <c r="H155" i="2"/>
  <c r="E157" i="2"/>
  <c r="G160" i="2"/>
  <c r="C162" i="2"/>
  <c r="L133" i="2"/>
  <c r="M135" i="2"/>
  <c r="M137" i="2"/>
  <c r="K140" i="2"/>
  <c r="L144" i="2"/>
  <c r="M146" i="2"/>
  <c r="M148" i="2"/>
  <c r="O152" i="2"/>
  <c r="K155" i="2"/>
  <c r="L157" i="2"/>
  <c r="M159" i="2"/>
  <c r="O161" i="2"/>
  <c r="O163" i="2"/>
  <c r="K168" i="2"/>
  <c r="K170" i="2"/>
  <c r="M172" i="2"/>
  <c r="M174" i="2"/>
  <c r="O178" i="2"/>
  <c r="K183" i="2"/>
  <c r="O186" i="2"/>
  <c r="T132" i="2"/>
  <c r="X135" i="2"/>
  <c r="X140" i="2"/>
  <c r="Z149" i="2"/>
  <c r="T154" i="2"/>
  <c r="AA159" i="2"/>
  <c r="U164" i="2"/>
  <c r="X187" i="2"/>
  <c r="R176" i="2"/>
  <c r="Y176" i="2"/>
  <c r="T176" i="2"/>
  <c r="U176" i="2"/>
  <c r="Q176" i="2"/>
  <c r="P176" i="2"/>
  <c r="X176" i="2"/>
  <c r="W176" i="2"/>
  <c r="V176" i="2"/>
  <c r="S176" i="2"/>
  <c r="AA176" i="2"/>
  <c r="L176" i="2"/>
  <c r="J176" i="2"/>
  <c r="R144" i="2"/>
  <c r="Y144" i="2"/>
  <c r="Q144" i="2"/>
  <c r="P144" i="2"/>
  <c r="W144" i="2"/>
  <c r="V144" i="2"/>
  <c r="S144" i="2"/>
  <c r="T144" i="2"/>
  <c r="AA144" i="2"/>
  <c r="J144" i="2"/>
  <c r="N144" i="2"/>
  <c r="B144" i="2"/>
  <c r="E139" i="2"/>
  <c r="G147" i="2"/>
  <c r="K144" i="2"/>
  <c r="M176" i="2"/>
  <c r="R182" i="2"/>
  <c r="Y182" i="2"/>
  <c r="T182" i="2"/>
  <c r="U182" i="2"/>
  <c r="Q182" i="2"/>
  <c r="P182" i="2"/>
  <c r="X182" i="2"/>
  <c r="W182" i="2"/>
  <c r="V182" i="2"/>
  <c r="S182" i="2"/>
  <c r="N182" i="2"/>
  <c r="Z182" i="2"/>
  <c r="L182" i="2"/>
  <c r="R174" i="2"/>
  <c r="Y174" i="2"/>
  <c r="T174" i="2"/>
  <c r="U174" i="2"/>
  <c r="Q174" i="2"/>
  <c r="P174" i="2"/>
  <c r="X174" i="2"/>
  <c r="W174" i="2"/>
  <c r="V174" i="2"/>
  <c r="S174" i="2"/>
  <c r="Z174" i="2"/>
  <c r="N174" i="2"/>
  <c r="L174" i="2"/>
  <c r="R166" i="2"/>
  <c r="Y166" i="2"/>
  <c r="T166" i="2"/>
  <c r="Q166" i="2"/>
  <c r="P166" i="2"/>
  <c r="X166" i="2"/>
  <c r="W166" i="2"/>
  <c r="V166" i="2"/>
  <c r="S166" i="2"/>
  <c r="U166" i="2"/>
  <c r="N166" i="2"/>
  <c r="Z166" i="2"/>
  <c r="L166" i="2"/>
  <c r="R158" i="2"/>
  <c r="Y158" i="2"/>
  <c r="Q158" i="2"/>
  <c r="P158" i="2"/>
  <c r="W158" i="2"/>
  <c r="V158" i="2"/>
  <c r="S158" i="2"/>
  <c r="Z158" i="2"/>
  <c r="X158" i="2"/>
  <c r="F158" i="2"/>
  <c r="U158" i="2"/>
  <c r="N158" i="2"/>
  <c r="D158" i="2"/>
  <c r="K158" i="2"/>
  <c r="B158" i="2"/>
  <c r="R150" i="2"/>
  <c r="Y150" i="2"/>
  <c r="Q150" i="2"/>
  <c r="P150" i="2"/>
  <c r="W150" i="2"/>
  <c r="V150" i="2"/>
  <c r="S150" i="2"/>
  <c r="U150" i="2"/>
  <c r="N150" i="2"/>
  <c r="F150" i="2"/>
  <c r="Z150" i="2"/>
  <c r="L150" i="2"/>
  <c r="D150" i="2"/>
  <c r="T150" i="2"/>
  <c r="X150" i="2"/>
  <c r="J150" i="2"/>
  <c r="B150" i="2"/>
  <c r="R142" i="2"/>
  <c r="Y142" i="2"/>
  <c r="Q142" i="2"/>
  <c r="P142" i="2"/>
  <c r="W142" i="2"/>
  <c r="V142" i="2"/>
  <c r="S142" i="2"/>
  <c r="Z142" i="2"/>
  <c r="X142" i="2"/>
  <c r="N142" i="2"/>
  <c r="U142" i="2"/>
  <c r="L142" i="2"/>
  <c r="J142" i="2"/>
  <c r="W134" i="2"/>
  <c r="V134" i="2"/>
  <c r="S134" i="2"/>
  <c r="X134" i="2"/>
  <c r="Y134" i="2"/>
  <c r="L134" i="2"/>
  <c r="Z134" i="2"/>
  <c r="P134" i="2"/>
  <c r="J134" i="2"/>
  <c r="R134" i="2"/>
  <c r="T134" i="2"/>
  <c r="G133" i="2"/>
  <c r="G134" i="2"/>
  <c r="G135" i="2"/>
  <c r="G136" i="2"/>
  <c r="G137" i="2"/>
  <c r="G138" i="2"/>
  <c r="G139" i="2"/>
  <c r="G140" i="2"/>
  <c r="G142" i="2"/>
  <c r="G143" i="2"/>
  <c r="H144" i="2"/>
  <c r="E146" i="2"/>
  <c r="I147" i="2"/>
  <c r="C151" i="2"/>
  <c r="E154" i="2"/>
  <c r="I155" i="2"/>
  <c r="G157" i="2"/>
  <c r="C159" i="2"/>
  <c r="H160" i="2"/>
  <c r="E162" i="2"/>
  <c r="M133" i="2"/>
  <c r="O135" i="2"/>
  <c r="O137" i="2"/>
  <c r="L140" i="2"/>
  <c r="M142" i="2"/>
  <c r="M144" i="2"/>
  <c r="O146" i="2"/>
  <c r="O148" i="2"/>
  <c r="J151" i="2"/>
  <c r="K153" i="2"/>
  <c r="L155" i="2"/>
  <c r="O159" i="2"/>
  <c r="J162" i="2"/>
  <c r="K164" i="2"/>
  <c r="K166" i="2"/>
  <c r="M168" i="2"/>
  <c r="M170" i="2"/>
  <c r="N172" i="2"/>
  <c r="O174" i="2"/>
  <c r="O176" i="2"/>
  <c r="K179" i="2"/>
  <c r="M183" i="2"/>
  <c r="K187" i="2"/>
  <c r="U136" i="2"/>
  <c r="Z140" i="2"/>
  <c r="Z145" i="2"/>
  <c r="AA150" i="2"/>
  <c r="AA155" i="2"/>
  <c r="U160" i="2"/>
  <c r="X164" i="2"/>
  <c r="X175" i="2"/>
  <c r="R184" i="2"/>
  <c r="Y184" i="2"/>
  <c r="T184" i="2"/>
  <c r="U184" i="2"/>
  <c r="Q184" i="2"/>
  <c r="P184" i="2"/>
  <c r="X184" i="2"/>
  <c r="W184" i="2"/>
  <c r="V184" i="2"/>
  <c r="S184" i="2"/>
  <c r="N184" i="2"/>
  <c r="L184" i="2"/>
  <c r="AA184" i="2"/>
  <c r="J184" i="2"/>
  <c r="R152" i="2"/>
  <c r="Y152" i="2"/>
  <c r="Q152" i="2"/>
  <c r="P152" i="2"/>
  <c r="W152" i="2"/>
  <c r="V152" i="2"/>
  <c r="S152" i="2"/>
  <c r="J152" i="2"/>
  <c r="F152" i="2"/>
  <c r="T152" i="2"/>
  <c r="D152" i="2"/>
  <c r="X152" i="2"/>
  <c r="AA152" i="2"/>
  <c r="N152" i="2"/>
  <c r="B152" i="2"/>
  <c r="E136" i="2"/>
  <c r="K146" i="2"/>
  <c r="M161" i="2"/>
  <c r="X139" i="2"/>
  <c r="W181" i="2"/>
  <c r="V181" i="2"/>
  <c r="S181" i="2"/>
  <c r="Z181" i="2"/>
  <c r="AA181" i="2"/>
  <c r="R181" i="2"/>
  <c r="Y181" i="2"/>
  <c r="T181" i="2"/>
  <c r="U181" i="2"/>
  <c r="Q181" i="2"/>
  <c r="P181" i="2"/>
  <c r="X181" i="2"/>
  <c r="N181" i="2"/>
  <c r="L181" i="2"/>
  <c r="J181" i="2"/>
  <c r="W173" i="2"/>
  <c r="V173" i="2"/>
  <c r="S173" i="2"/>
  <c r="Z173" i="2"/>
  <c r="AA173" i="2"/>
  <c r="R173" i="2"/>
  <c r="Y173" i="2"/>
  <c r="T173" i="2"/>
  <c r="U173" i="2"/>
  <c r="Q173" i="2"/>
  <c r="P173" i="2"/>
  <c r="N173" i="2"/>
  <c r="X173" i="2"/>
  <c r="L173" i="2"/>
  <c r="J173" i="2"/>
  <c r="W165" i="2"/>
  <c r="S165" i="2"/>
  <c r="R165" i="2"/>
  <c r="Y165" i="2"/>
  <c r="T165" i="2"/>
  <c r="U165" i="2"/>
  <c r="Q165" i="2"/>
  <c r="P165" i="2"/>
  <c r="X165" i="2"/>
  <c r="N165" i="2"/>
  <c r="AA165" i="2"/>
  <c r="L165" i="2"/>
  <c r="J165" i="2"/>
  <c r="W157" i="2"/>
  <c r="S157" i="2"/>
  <c r="R157" i="2"/>
  <c r="Y157" i="2"/>
  <c r="T157" i="2"/>
  <c r="U157" i="2"/>
  <c r="Q157" i="2"/>
  <c r="P157" i="2"/>
  <c r="AA157" i="2"/>
  <c r="M157" i="2"/>
  <c r="F157" i="2"/>
  <c r="K157" i="2"/>
  <c r="D157" i="2"/>
  <c r="Z157" i="2"/>
  <c r="X157" i="2"/>
  <c r="B157" i="2"/>
  <c r="W149" i="2"/>
  <c r="S149" i="2"/>
  <c r="R149" i="2"/>
  <c r="Y149" i="2"/>
  <c r="T149" i="2"/>
  <c r="U149" i="2"/>
  <c r="Q149" i="2"/>
  <c r="P149" i="2"/>
  <c r="X149" i="2"/>
  <c r="L149" i="2"/>
  <c r="F149" i="2"/>
  <c r="AA149" i="2"/>
  <c r="J149" i="2"/>
  <c r="D149" i="2"/>
  <c r="B149" i="2"/>
  <c r="W141" i="2"/>
  <c r="S141" i="2"/>
  <c r="R141" i="2"/>
  <c r="Y141" i="2"/>
  <c r="T141" i="2"/>
  <c r="U141" i="2"/>
  <c r="Q141" i="2"/>
  <c r="P141" i="2"/>
  <c r="AA141" i="2"/>
  <c r="L141" i="2"/>
  <c r="J141" i="2"/>
  <c r="Z141" i="2"/>
  <c r="X141" i="2"/>
  <c r="R133" i="2"/>
  <c r="Y133" i="2"/>
  <c r="T133" i="2"/>
  <c r="Q133" i="2"/>
  <c r="V133" i="2"/>
  <c r="AA133" i="2"/>
  <c r="J133" i="2"/>
  <c r="P133" i="2"/>
  <c r="Z133" i="2"/>
  <c r="X133" i="2"/>
  <c r="N133" i="2"/>
  <c r="H133" i="2"/>
  <c r="H134" i="2"/>
  <c r="H135" i="2"/>
  <c r="H136" i="2"/>
  <c r="H138" i="2"/>
  <c r="H139" i="2"/>
  <c r="H140" i="2"/>
  <c r="H141" i="2"/>
  <c r="H142" i="2"/>
  <c r="H143" i="2"/>
  <c r="I144" i="2"/>
  <c r="G146" i="2"/>
  <c r="H149" i="2"/>
  <c r="E151" i="2"/>
  <c r="I152" i="2"/>
  <c r="G154" i="2"/>
  <c r="H157" i="2"/>
  <c r="E159" i="2"/>
  <c r="I160" i="2"/>
  <c r="G162" i="2"/>
  <c r="O133" i="2"/>
  <c r="J136" i="2"/>
  <c r="K138" i="2"/>
  <c r="O142" i="2"/>
  <c r="O144" i="2"/>
  <c r="J147" i="2"/>
  <c r="K149" i="2"/>
  <c r="K151" i="2"/>
  <c r="M153" i="2"/>
  <c r="N155" i="2"/>
  <c r="O157" i="2"/>
  <c r="K160" i="2"/>
  <c r="K162" i="2"/>
  <c r="M166" i="2"/>
  <c r="N168" i="2"/>
  <c r="K175" i="2"/>
  <c r="K177" i="2"/>
  <c r="L179" i="2"/>
  <c r="M181" i="2"/>
  <c r="K184" i="2"/>
  <c r="S133" i="2"/>
  <c r="Z136" i="2"/>
  <c r="V141" i="2"/>
  <c r="AA146" i="2"/>
  <c r="AA151" i="2"/>
  <c r="X155" i="2"/>
  <c r="V165" i="2"/>
  <c r="Z176" i="2"/>
  <c r="R160" i="2"/>
  <c r="Y160" i="2"/>
  <c r="Q160" i="2"/>
  <c r="P160" i="2"/>
  <c r="W160" i="2"/>
  <c r="V160" i="2"/>
  <c r="S160" i="2"/>
  <c r="T160" i="2"/>
  <c r="AA160" i="2"/>
  <c r="L160" i="2"/>
  <c r="F160" i="2"/>
  <c r="J160" i="2"/>
  <c r="D160" i="2"/>
  <c r="B160" i="2"/>
  <c r="F144" i="2"/>
  <c r="E152" i="2"/>
  <c r="E160" i="2"/>
  <c r="X144" i="2"/>
  <c r="R188" i="2"/>
  <c r="Y188" i="2"/>
  <c r="T188" i="2"/>
  <c r="U188" i="2"/>
  <c r="Q188" i="2"/>
  <c r="P188" i="2"/>
  <c r="X188" i="2"/>
  <c r="W188" i="2"/>
  <c r="V188" i="2"/>
  <c r="S188" i="2"/>
  <c r="N188" i="2"/>
  <c r="L188" i="2"/>
  <c r="J188" i="2"/>
  <c r="Z188" i="2"/>
  <c r="AA188" i="2"/>
  <c r="R180" i="2"/>
  <c r="Y180" i="2"/>
  <c r="T180" i="2"/>
  <c r="U180" i="2"/>
  <c r="Q180" i="2"/>
  <c r="P180" i="2"/>
  <c r="X180" i="2"/>
  <c r="W180" i="2"/>
  <c r="V180" i="2"/>
  <c r="S180" i="2"/>
  <c r="AA180" i="2"/>
  <c r="R172" i="2"/>
  <c r="Y172" i="2"/>
  <c r="T172" i="2"/>
  <c r="U172" i="2"/>
  <c r="Q172" i="2"/>
  <c r="P172" i="2"/>
  <c r="X172" i="2"/>
  <c r="W172" i="2"/>
  <c r="V172" i="2"/>
  <c r="S172" i="2"/>
  <c r="L172" i="2"/>
  <c r="J172" i="2"/>
  <c r="Z172" i="2"/>
  <c r="AA172" i="2"/>
  <c r="R164" i="2"/>
  <c r="Y164" i="2"/>
  <c r="Q164" i="2"/>
  <c r="P164" i="2"/>
  <c r="W164" i="2"/>
  <c r="V164" i="2"/>
  <c r="S164" i="2"/>
  <c r="AA164" i="2"/>
  <c r="L164" i="2"/>
  <c r="J164" i="2"/>
  <c r="Z164" i="2"/>
  <c r="T164" i="2"/>
  <c r="R156" i="2"/>
  <c r="Y156" i="2"/>
  <c r="Q156" i="2"/>
  <c r="P156" i="2"/>
  <c r="W156" i="2"/>
  <c r="V156" i="2"/>
  <c r="S156" i="2"/>
  <c r="T156" i="2"/>
  <c r="K156" i="2"/>
  <c r="F156" i="2"/>
  <c r="AA156" i="2"/>
  <c r="D156" i="2"/>
  <c r="U156" i="2"/>
  <c r="O156" i="2"/>
  <c r="B156" i="2"/>
  <c r="R148" i="2"/>
  <c r="Y148" i="2"/>
  <c r="Q148" i="2"/>
  <c r="P148" i="2"/>
  <c r="W148" i="2"/>
  <c r="V148" i="2"/>
  <c r="S148" i="2"/>
  <c r="AA148" i="2"/>
  <c r="J148" i="2"/>
  <c r="F148" i="2"/>
  <c r="D148" i="2"/>
  <c r="Z148" i="2"/>
  <c r="T148" i="2"/>
  <c r="N148" i="2"/>
  <c r="B148" i="2"/>
  <c r="R140" i="2"/>
  <c r="Y140" i="2"/>
  <c r="Q140" i="2"/>
  <c r="P140" i="2"/>
  <c r="W140" i="2"/>
  <c r="V140" i="2"/>
  <c r="S140" i="2"/>
  <c r="T140" i="2"/>
  <c r="J140" i="2"/>
  <c r="AA140" i="2"/>
  <c r="U140" i="2"/>
  <c r="N140" i="2"/>
  <c r="W132" i="2"/>
  <c r="K132" i="2"/>
  <c r="L132" i="2"/>
  <c r="Q132" i="2"/>
  <c r="V132" i="2"/>
  <c r="AA132" i="2"/>
  <c r="N132" i="2"/>
  <c r="Z132" i="2"/>
  <c r="Y132" i="2"/>
  <c r="R132" i="2"/>
  <c r="U132" i="2"/>
  <c r="J132" i="2"/>
  <c r="I132" i="2"/>
  <c r="I133" i="2"/>
  <c r="I134" i="2"/>
  <c r="I135" i="2"/>
  <c r="I136" i="2"/>
  <c r="I137" i="2"/>
  <c r="I138" i="2"/>
  <c r="I140" i="2"/>
  <c r="I141" i="2"/>
  <c r="I142" i="2"/>
  <c r="I143" i="2"/>
  <c r="C145" i="2"/>
  <c r="H146" i="2"/>
  <c r="E148" i="2"/>
  <c r="I149" i="2"/>
  <c r="G151" i="2"/>
  <c r="C153" i="2"/>
  <c r="H154" i="2"/>
  <c r="E156" i="2"/>
  <c r="I157" i="2"/>
  <c r="G159" i="2"/>
  <c r="C161" i="2"/>
  <c r="H162" i="2"/>
  <c r="K134" i="2"/>
  <c r="K136" i="2"/>
  <c r="N138" i="2"/>
  <c r="O140" i="2"/>
  <c r="J143" i="2"/>
  <c r="K145" i="2"/>
  <c r="M149" i="2"/>
  <c r="M151" i="2"/>
  <c r="N153" i="2"/>
  <c r="J156" i="2"/>
  <c r="J158" i="2"/>
  <c r="M160" i="2"/>
  <c r="M162" i="2"/>
  <c r="N164" i="2"/>
  <c r="O166" i="2"/>
  <c r="O168" i="2"/>
  <c r="K173" i="2"/>
  <c r="L175" i="2"/>
  <c r="M177" i="2"/>
  <c r="M179" i="2"/>
  <c r="O181" i="2"/>
  <c r="M184" i="2"/>
  <c r="K188" i="2"/>
  <c r="W133" i="2"/>
  <c r="V137" i="2"/>
  <c r="AA142" i="2"/>
  <c r="T146" i="2"/>
  <c r="X151" i="2"/>
  <c r="X156" i="2"/>
  <c r="Z160" i="2"/>
  <c r="Z165" i="2"/>
  <c r="H187" i="2"/>
  <c r="W187" i="2"/>
  <c r="V187" i="2"/>
  <c r="S187" i="2"/>
  <c r="Z187" i="2"/>
  <c r="AA187" i="2"/>
  <c r="R187" i="2"/>
  <c r="Y187" i="2"/>
  <c r="T187" i="2"/>
  <c r="U187" i="2"/>
  <c r="Q187" i="2"/>
  <c r="P187" i="2"/>
  <c r="L187" i="2"/>
  <c r="J187" i="2"/>
  <c r="O187" i="2"/>
  <c r="N187" i="2"/>
  <c r="W179" i="2"/>
  <c r="V179" i="2"/>
  <c r="S179" i="2"/>
  <c r="Z179" i="2"/>
  <c r="AA179" i="2"/>
  <c r="R179" i="2"/>
  <c r="Y179" i="2"/>
  <c r="T179" i="2"/>
  <c r="U179" i="2"/>
  <c r="Q179" i="2"/>
  <c r="P179" i="2"/>
  <c r="J179" i="2"/>
  <c r="N179" i="2"/>
  <c r="W171" i="2"/>
  <c r="V171" i="2"/>
  <c r="S171" i="2"/>
  <c r="Z171" i="2"/>
  <c r="AA171" i="2"/>
  <c r="R171" i="2"/>
  <c r="Y171" i="2"/>
  <c r="T171" i="2"/>
  <c r="U171" i="2"/>
  <c r="Q171" i="2"/>
  <c r="P171" i="2"/>
  <c r="J171" i="2"/>
  <c r="N171" i="2"/>
  <c r="W163" i="2"/>
  <c r="S163" i="2"/>
  <c r="R163" i="2"/>
  <c r="Y163" i="2"/>
  <c r="T163" i="2"/>
  <c r="U163" i="2"/>
  <c r="Q163" i="2"/>
  <c r="P163" i="2"/>
  <c r="Z163" i="2"/>
  <c r="J163" i="2"/>
  <c r="V163" i="2"/>
  <c r="AA163" i="2"/>
  <c r="N163" i="2"/>
  <c r="W155" i="2"/>
  <c r="S155" i="2"/>
  <c r="R155" i="2"/>
  <c r="Y155" i="2"/>
  <c r="T155" i="2"/>
  <c r="U155" i="2"/>
  <c r="Q155" i="2"/>
  <c r="P155" i="2"/>
  <c r="V155" i="2"/>
  <c r="F155" i="2"/>
  <c r="O155" i="2"/>
  <c r="D155" i="2"/>
  <c r="Z155" i="2"/>
  <c r="M155" i="2"/>
  <c r="B155" i="2"/>
  <c r="W147" i="2"/>
  <c r="S147" i="2"/>
  <c r="R147" i="2"/>
  <c r="Y147" i="2"/>
  <c r="T147" i="2"/>
  <c r="U147" i="2"/>
  <c r="Q147" i="2"/>
  <c r="P147" i="2"/>
  <c r="Z147" i="2"/>
  <c r="F147" i="2"/>
  <c r="V147" i="2"/>
  <c r="N147" i="2"/>
  <c r="D147" i="2"/>
  <c r="AA147" i="2"/>
  <c r="L147" i="2"/>
  <c r="B147" i="2"/>
  <c r="W139" i="2"/>
  <c r="S139" i="2"/>
  <c r="R139" i="2"/>
  <c r="Y139" i="2"/>
  <c r="T139" i="2"/>
  <c r="U139" i="2"/>
  <c r="Q139" i="2"/>
  <c r="P139" i="2"/>
  <c r="V139" i="2"/>
  <c r="N139" i="2"/>
  <c r="Z139" i="2"/>
  <c r="K139" i="2"/>
  <c r="B138" i="2"/>
  <c r="B139" i="2"/>
  <c r="C144" i="2"/>
  <c r="E153" i="2"/>
  <c r="I154" i="2"/>
  <c r="E161" i="2"/>
  <c r="I162" i="2"/>
  <c r="M136" i="2"/>
  <c r="M145" i="2"/>
  <c r="M147" i="2"/>
  <c r="O153" i="2"/>
  <c r="N160" i="2"/>
  <c r="K169" i="2"/>
  <c r="L171" i="2"/>
  <c r="O177" i="2"/>
  <c r="O179" i="2"/>
  <c r="O184" i="2"/>
  <c r="Z137" i="2"/>
  <c r="X147" i="2"/>
  <c r="U152" i="2"/>
  <c r="Z161" i="2"/>
  <c r="AA166" i="2"/>
  <c r="R186" i="2"/>
  <c r="Y186" i="2"/>
  <c r="T186" i="2"/>
  <c r="U186" i="2"/>
  <c r="Q186" i="2"/>
  <c r="P186" i="2"/>
  <c r="X186" i="2"/>
  <c r="W186" i="2"/>
  <c r="V186" i="2"/>
  <c r="S186" i="2"/>
  <c r="Z186" i="2"/>
  <c r="J186" i="2"/>
  <c r="N186" i="2"/>
  <c r="M186" i="2"/>
  <c r="L186" i="2"/>
  <c r="R178" i="2"/>
  <c r="Y178" i="2"/>
  <c r="T178" i="2"/>
  <c r="U178" i="2"/>
  <c r="Q178" i="2"/>
  <c r="P178" i="2"/>
  <c r="X178" i="2"/>
  <c r="W178" i="2"/>
  <c r="V178" i="2"/>
  <c r="S178" i="2"/>
  <c r="Z178" i="2"/>
  <c r="N178" i="2"/>
  <c r="AA178" i="2"/>
  <c r="L178" i="2"/>
  <c r="R170" i="2"/>
  <c r="Y170" i="2"/>
  <c r="T170" i="2"/>
  <c r="U170" i="2"/>
  <c r="Q170" i="2"/>
  <c r="P170" i="2"/>
  <c r="X170" i="2"/>
  <c r="W170" i="2"/>
  <c r="V170" i="2"/>
  <c r="S170" i="2"/>
  <c r="Z170" i="2"/>
  <c r="N170" i="2"/>
  <c r="L170" i="2"/>
  <c r="R162" i="2"/>
  <c r="Y162" i="2"/>
  <c r="Q162" i="2"/>
  <c r="P162" i="2"/>
  <c r="W162" i="2"/>
  <c r="V162" i="2"/>
  <c r="S162" i="2"/>
  <c r="X162" i="2"/>
  <c r="U162" i="2"/>
  <c r="F162" i="2"/>
  <c r="N162" i="2"/>
  <c r="D162" i="2"/>
  <c r="Z162" i="2"/>
  <c r="L162" i="2"/>
  <c r="B162" i="2"/>
  <c r="R146" i="2"/>
  <c r="Y146" i="2"/>
  <c r="Q146" i="2"/>
  <c r="P146" i="2"/>
  <c r="W146" i="2"/>
  <c r="V146" i="2"/>
  <c r="S146" i="2"/>
  <c r="X146" i="2"/>
  <c r="U146" i="2"/>
  <c r="N146" i="2"/>
  <c r="F146" i="2"/>
  <c r="L146" i="2"/>
  <c r="D146" i="2"/>
  <c r="Z146" i="2"/>
  <c r="J146" i="2"/>
  <c r="B146" i="2"/>
  <c r="R138" i="2"/>
  <c r="Y138" i="2"/>
  <c r="Q138" i="2"/>
  <c r="P138" i="2"/>
  <c r="W138" i="2"/>
  <c r="V138" i="2"/>
  <c r="S138" i="2"/>
  <c r="Z138" i="2"/>
  <c r="M138" i="2"/>
  <c r="X138" i="2"/>
  <c r="J138" i="2"/>
  <c r="AA138" i="2"/>
  <c r="U138" i="2"/>
  <c r="D144" i="2"/>
  <c r="C147" i="2"/>
  <c r="G153" i="2"/>
  <c r="C155" i="2"/>
  <c r="G161" i="2"/>
  <c r="O136" i="2"/>
  <c r="J139" i="2"/>
  <c r="N145" i="2"/>
  <c r="O147" i="2"/>
  <c r="K152" i="2"/>
  <c r="K154" i="2"/>
  <c r="O160" i="2"/>
  <c r="K163" i="2"/>
  <c r="M169" i="2"/>
  <c r="M171" i="2"/>
  <c r="J178" i="2"/>
  <c r="M185" i="2"/>
  <c r="T138" i="2"/>
  <c r="Z152" i="2"/>
  <c r="AA162" i="2"/>
  <c r="Z168" i="2"/>
  <c r="AA182" i="2"/>
  <c r="L138" i="2"/>
  <c r="L139" i="2"/>
  <c r="L158" i="2"/>
  <c r="H171" i="2"/>
  <c r="H174" i="2"/>
  <c r="D167" i="2"/>
  <c r="H163" i="2"/>
  <c r="C166" i="2"/>
  <c r="H175" i="2"/>
  <c r="H181" i="2"/>
  <c r="G172" i="2"/>
  <c r="C172" i="2"/>
  <c r="H176" i="2"/>
  <c r="C176" i="2"/>
  <c r="C184" i="2"/>
  <c r="D180" i="2"/>
  <c r="C180" i="2"/>
  <c r="C174" i="2"/>
  <c r="C164" i="2"/>
  <c r="H179" i="2"/>
  <c r="C182" i="2"/>
  <c r="H167" i="2"/>
  <c r="H183" i="2"/>
  <c r="H166" i="2"/>
  <c r="B185" i="2"/>
  <c r="I185" i="2"/>
  <c r="F185" i="2"/>
  <c r="E185" i="2"/>
  <c r="G185" i="2"/>
  <c r="D185" i="2"/>
  <c r="C185" i="2"/>
  <c r="H185" i="2"/>
  <c r="B170" i="2"/>
  <c r="I170" i="2"/>
  <c r="F170" i="2"/>
  <c r="E170" i="2"/>
  <c r="H170" i="2"/>
  <c r="G170" i="2"/>
  <c r="C170" i="2"/>
  <c r="D170" i="2"/>
  <c r="B186" i="2"/>
  <c r="I186" i="2"/>
  <c r="F186" i="2"/>
  <c r="E186" i="2"/>
  <c r="H186" i="2"/>
  <c r="G186" i="2"/>
  <c r="C186" i="2"/>
  <c r="D186" i="2"/>
  <c r="B168" i="2"/>
  <c r="I168" i="2"/>
  <c r="F168" i="2"/>
  <c r="E168" i="2"/>
  <c r="B177" i="2"/>
  <c r="I177" i="2"/>
  <c r="F177" i="2"/>
  <c r="E177" i="2"/>
  <c r="H169" i="2"/>
  <c r="H177" i="2"/>
  <c r="P132" i="2"/>
  <c r="B179" i="2"/>
  <c r="I179" i="2"/>
  <c r="F179" i="2"/>
  <c r="E179" i="2"/>
  <c r="B188" i="2"/>
  <c r="I188" i="2"/>
  <c r="F188" i="2"/>
  <c r="E188" i="2"/>
  <c r="D164" i="2"/>
  <c r="D166" i="2"/>
  <c r="D168" i="2"/>
  <c r="D172" i="2"/>
  <c r="D174" i="2"/>
  <c r="D176" i="2"/>
  <c r="D178" i="2"/>
  <c r="D182" i="2"/>
  <c r="D184" i="2"/>
  <c r="D188" i="2"/>
  <c r="B178" i="2"/>
  <c r="I178" i="2"/>
  <c r="F178" i="2"/>
  <c r="E178" i="2"/>
  <c r="B187" i="2"/>
  <c r="I187" i="2"/>
  <c r="F187" i="2"/>
  <c r="E187" i="2"/>
  <c r="C168" i="2"/>
  <c r="C178" i="2"/>
  <c r="B171" i="2"/>
  <c r="I171" i="2"/>
  <c r="F171" i="2"/>
  <c r="E171" i="2"/>
  <c r="B180" i="2"/>
  <c r="I180" i="2"/>
  <c r="F180" i="2"/>
  <c r="E180" i="2"/>
  <c r="G164" i="2"/>
  <c r="G166" i="2"/>
  <c r="G168" i="2"/>
  <c r="G174" i="2"/>
  <c r="G176" i="2"/>
  <c r="G178" i="2"/>
  <c r="G180" i="2"/>
  <c r="G182" i="2"/>
  <c r="G184" i="2"/>
  <c r="G188" i="2"/>
  <c r="B163" i="2"/>
  <c r="I163" i="2"/>
  <c r="F163" i="2"/>
  <c r="E163" i="2"/>
  <c r="B172" i="2"/>
  <c r="I172" i="2"/>
  <c r="F172" i="2"/>
  <c r="E172" i="2"/>
  <c r="B182" i="2"/>
  <c r="I182" i="2"/>
  <c r="F182" i="2"/>
  <c r="E182" i="2"/>
  <c r="B165" i="2"/>
  <c r="I165" i="2"/>
  <c r="F165" i="2"/>
  <c r="E165" i="2"/>
  <c r="B173" i="2"/>
  <c r="I173" i="2"/>
  <c r="F173" i="2"/>
  <c r="E173" i="2"/>
  <c r="B181" i="2"/>
  <c r="I181" i="2"/>
  <c r="F181" i="2"/>
  <c r="E181" i="2"/>
  <c r="H164" i="2"/>
  <c r="H168" i="2"/>
  <c r="H172" i="2"/>
  <c r="H178" i="2"/>
  <c r="H180" i="2"/>
  <c r="H182" i="2"/>
  <c r="H184" i="2"/>
  <c r="H188" i="2"/>
  <c r="B164" i="2"/>
  <c r="I164" i="2"/>
  <c r="F164" i="2"/>
  <c r="E164" i="2"/>
  <c r="B174" i="2"/>
  <c r="I174" i="2"/>
  <c r="F174" i="2"/>
  <c r="E174" i="2"/>
  <c r="B183" i="2"/>
  <c r="I183" i="2"/>
  <c r="F183" i="2"/>
  <c r="E183" i="2"/>
  <c r="C163" i="2"/>
  <c r="C165" i="2"/>
  <c r="C167" i="2"/>
  <c r="C169" i="2"/>
  <c r="C171" i="2"/>
  <c r="C173" i="2"/>
  <c r="C177" i="2"/>
  <c r="C179" i="2"/>
  <c r="C181" i="2"/>
  <c r="C183" i="2"/>
  <c r="C187" i="2"/>
  <c r="B166" i="2"/>
  <c r="I166" i="2"/>
  <c r="F166" i="2"/>
  <c r="E166" i="2"/>
  <c r="B175" i="2"/>
  <c r="I175" i="2"/>
  <c r="F175" i="2"/>
  <c r="E175" i="2"/>
  <c r="B184" i="2"/>
  <c r="I184" i="2"/>
  <c r="F184" i="2"/>
  <c r="E184" i="2"/>
  <c r="D163" i="2"/>
  <c r="D165" i="2"/>
  <c r="D171" i="2"/>
  <c r="D173" i="2"/>
  <c r="D175" i="2"/>
  <c r="D177" i="2"/>
  <c r="D179" i="2"/>
  <c r="D181" i="2"/>
  <c r="D183" i="2"/>
  <c r="D187" i="2"/>
  <c r="B169" i="2"/>
  <c r="I169" i="2"/>
  <c r="F169" i="2"/>
  <c r="E169" i="2"/>
  <c r="B167" i="2"/>
  <c r="I167" i="2"/>
  <c r="F167" i="2"/>
  <c r="E167" i="2"/>
  <c r="B176" i="2"/>
  <c r="I176" i="2"/>
  <c r="F176" i="2"/>
  <c r="E176" i="2"/>
  <c r="G163" i="2"/>
  <c r="G165" i="2"/>
  <c r="G167" i="2"/>
  <c r="G169" i="2"/>
  <c r="G171" i="2"/>
  <c r="G173" i="2"/>
  <c r="G175" i="2"/>
  <c r="G177" i="2"/>
  <c r="G179" i="2"/>
  <c r="G181" i="2"/>
  <c r="G183" i="2"/>
  <c r="G187" i="2"/>
  <c r="D300" i="2" l="1"/>
  <c r="F299" i="2"/>
  <c r="E300" i="2"/>
  <c r="G299" i="2"/>
  <c r="C272" i="2"/>
  <c r="I271" i="2"/>
  <c r="AO74" i="2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N74" i="2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M74" i="2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AM124" i="2" s="1"/>
  <c r="AM125" i="2" s="1"/>
  <c r="AM126" i="2" s="1"/>
  <c r="AM127" i="2" s="1"/>
  <c r="AM128" i="2" s="1"/>
  <c r="AM129" i="2" s="1"/>
  <c r="AP75" i="2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AP129" i="2" s="1"/>
  <c r="AK133" i="2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K156" i="2" s="1"/>
  <c r="AK157" i="2" s="1"/>
  <c r="AK158" i="2" s="1"/>
  <c r="AK159" i="2" s="1"/>
  <c r="AK160" i="2" s="1"/>
  <c r="AK161" i="2" s="1"/>
  <c r="AK162" i="2" s="1"/>
  <c r="AK163" i="2" s="1"/>
  <c r="AK164" i="2" s="1"/>
  <c r="AK165" i="2" s="1"/>
  <c r="AK166" i="2" s="1"/>
  <c r="AK167" i="2" s="1"/>
  <c r="AK168" i="2" s="1"/>
  <c r="AK169" i="2" s="1"/>
  <c r="AK170" i="2" s="1"/>
  <c r="AK171" i="2" s="1"/>
  <c r="AK172" i="2" s="1"/>
  <c r="AK173" i="2" s="1"/>
  <c r="AK174" i="2" s="1"/>
  <c r="AK175" i="2" s="1"/>
  <c r="AK176" i="2" s="1"/>
  <c r="AK177" i="2" s="1"/>
  <c r="AK178" i="2" s="1"/>
  <c r="AK179" i="2" s="1"/>
  <c r="AK180" i="2" s="1"/>
  <c r="AK181" i="2" s="1"/>
  <c r="AK182" i="2" s="1"/>
  <c r="AK183" i="2" s="1"/>
  <c r="AK184" i="2" s="1"/>
  <c r="AK185" i="2" s="1"/>
  <c r="AK186" i="2" s="1"/>
  <c r="AK187" i="2" s="1"/>
  <c r="AK188" i="2" s="1"/>
  <c r="AB137" i="2"/>
  <c r="AB157" i="2"/>
  <c r="AB181" i="2"/>
  <c r="AB138" i="2"/>
  <c r="AB169" i="2"/>
  <c r="AB171" i="2"/>
  <c r="AB155" i="2"/>
  <c r="AB132" i="2"/>
  <c r="AC132" i="2" s="1"/>
  <c r="AH132" i="2" s="1"/>
  <c r="AB175" i="2"/>
  <c r="AB156" i="2"/>
  <c r="AB151" i="2"/>
  <c r="AB164" i="2"/>
  <c r="AB153" i="2"/>
  <c r="AB186" i="2"/>
  <c r="AB170" i="2"/>
  <c r="AB154" i="2"/>
  <c r="AB185" i="2"/>
  <c r="AB161" i="2"/>
  <c r="AB145" i="2"/>
  <c r="AB149" i="2"/>
  <c r="AB148" i="2"/>
  <c r="AB139" i="2"/>
  <c r="AB184" i="2"/>
  <c r="AB147" i="2"/>
  <c r="AB187" i="2"/>
  <c r="AB167" i="2"/>
  <c r="AB143" i="2"/>
  <c r="AB136" i="2"/>
  <c r="AB160" i="2"/>
  <c r="AB135" i="2"/>
  <c r="AB182" i="2"/>
  <c r="AB172" i="2"/>
  <c r="AB163" i="2"/>
  <c r="AB180" i="2"/>
  <c r="AB150" i="2"/>
  <c r="AB142" i="2"/>
  <c r="AB188" i="2"/>
  <c r="AB179" i="2"/>
  <c r="AB177" i="2"/>
  <c r="AB168" i="2"/>
  <c r="AB162" i="2"/>
  <c r="AB146" i="2"/>
  <c r="AB183" i="2"/>
  <c r="AB141" i="2"/>
  <c r="AB173" i="2"/>
  <c r="AB165" i="2"/>
  <c r="AB144" i="2"/>
  <c r="AB178" i="2"/>
  <c r="AB140" i="2"/>
  <c r="AB152" i="2"/>
  <c r="AB176" i="2"/>
  <c r="AB159" i="2"/>
  <c r="AB158" i="2"/>
  <c r="AB133" i="2"/>
  <c r="AB174" i="2"/>
  <c r="AB134" i="2"/>
  <c r="AB166" i="2"/>
  <c r="D301" i="2" l="1"/>
  <c r="F300" i="2"/>
  <c r="E301" i="2"/>
  <c r="G300" i="2"/>
  <c r="C273" i="2"/>
  <c r="I272" i="2"/>
  <c r="AC133" i="2"/>
  <c r="D302" i="2" l="1"/>
  <c r="F301" i="2"/>
  <c r="E302" i="2"/>
  <c r="G301" i="2"/>
  <c r="C274" i="2"/>
  <c r="I273" i="2"/>
  <c r="AC134" i="2"/>
  <c r="AH133" i="2"/>
  <c r="D303" i="2" l="1"/>
  <c r="F302" i="2"/>
  <c r="E303" i="2"/>
  <c r="G302" i="2"/>
  <c r="C275" i="2"/>
  <c r="I274" i="2"/>
  <c r="AC135" i="2"/>
  <c r="AH134" i="2"/>
  <c r="D304" i="2" l="1"/>
  <c r="F303" i="2"/>
  <c r="E304" i="2"/>
  <c r="G303" i="2"/>
  <c r="C276" i="2"/>
  <c r="I275" i="2"/>
  <c r="AC136" i="2"/>
  <c r="AH135" i="2"/>
  <c r="D305" i="2" l="1"/>
  <c r="F304" i="2"/>
  <c r="E305" i="2"/>
  <c r="G304" i="2"/>
  <c r="C277" i="2"/>
  <c r="I276" i="2"/>
  <c r="AC137" i="2"/>
  <c r="AH136" i="2"/>
  <c r="D306" i="2" l="1"/>
  <c r="F305" i="2"/>
  <c r="E306" i="2"/>
  <c r="G305" i="2"/>
  <c r="C278" i="2"/>
  <c r="I277" i="2"/>
  <c r="AC138" i="2"/>
  <c r="AH137" i="2"/>
  <c r="D307" i="2" l="1"/>
  <c r="F306" i="2"/>
  <c r="E307" i="2"/>
  <c r="G306" i="2"/>
  <c r="C279" i="2"/>
  <c r="I278" i="2"/>
  <c r="AC139" i="2"/>
  <c r="AH138" i="2"/>
  <c r="D308" i="2" l="1"/>
  <c r="F307" i="2"/>
  <c r="E308" i="2"/>
  <c r="G307" i="2"/>
  <c r="C280" i="2"/>
  <c r="I279" i="2"/>
  <c r="AC140" i="2"/>
  <c r="AH139" i="2"/>
  <c r="D309" i="2" l="1"/>
  <c r="F308" i="2"/>
  <c r="E309" i="2"/>
  <c r="G308" i="2"/>
  <c r="C281" i="2"/>
  <c r="I280" i="2"/>
  <c r="AC141" i="2"/>
  <c r="AH140" i="2"/>
  <c r="D310" i="2" l="1"/>
  <c r="F309" i="2"/>
  <c r="E310" i="2"/>
  <c r="G309" i="2"/>
  <c r="C282" i="2"/>
  <c r="I281" i="2"/>
  <c r="AC142" i="2"/>
  <c r="AH141" i="2"/>
  <c r="D311" i="2" l="1"/>
  <c r="F310" i="2"/>
  <c r="E311" i="2"/>
  <c r="G310" i="2"/>
  <c r="C283" i="2"/>
  <c r="I282" i="2"/>
  <c r="AC143" i="2"/>
  <c r="AH142" i="2"/>
  <c r="D312" i="2" l="1"/>
  <c r="F311" i="2"/>
  <c r="E312" i="2"/>
  <c r="G311" i="2"/>
  <c r="C284" i="2"/>
  <c r="I283" i="2"/>
  <c r="AC144" i="2"/>
  <c r="AH143" i="2"/>
  <c r="D313" i="2" l="1"/>
  <c r="F312" i="2"/>
  <c r="E313" i="2"/>
  <c r="G312" i="2"/>
  <c r="C285" i="2"/>
  <c r="I284" i="2"/>
  <c r="AC145" i="2"/>
  <c r="AH144" i="2"/>
  <c r="D314" i="2" l="1"/>
  <c r="F313" i="2"/>
  <c r="E314" i="2"/>
  <c r="G313" i="2"/>
  <c r="C286" i="2"/>
  <c r="I285" i="2"/>
  <c r="AH145" i="2"/>
  <c r="AC146" i="2"/>
  <c r="D315" i="2" l="1"/>
  <c r="F314" i="2"/>
  <c r="E315" i="2"/>
  <c r="G314" i="2"/>
  <c r="C287" i="2"/>
  <c r="I286" i="2"/>
  <c r="AC147" i="2"/>
  <c r="AH146" i="2"/>
  <c r="D316" i="2" l="1"/>
  <c r="F315" i="2"/>
  <c r="E316" i="2"/>
  <c r="G315" i="2"/>
  <c r="C288" i="2"/>
  <c r="I287" i="2"/>
  <c r="AC148" i="2"/>
  <c r="AH147" i="2"/>
  <c r="D317" i="2" l="1"/>
  <c r="F317" i="2" s="1"/>
  <c r="F316" i="2"/>
  <c r="E317" i="2"/>
  <c r="G317" i="2" s="1"/>
  <c r="G316" i="2"/>
  <c r="C289" i="2"/>
  <c r="I288" i="2"/>
  <c r="AC149" i="2"/>
  <c r="AH148" i="2"/>
  <c r="C290" i="2" l="1"/>
  <c r="I290" i="2" s="1"/>
  <c r="I289" i="2"/>
  <c r="AC150" i="2"/>
  <c r="AH149" i="2"/>
  <c r="AH150" i="2" l="1"/>
  <c r="AC151" i="2"/>
  <c r="AC152" i="2" l="1"/>
  <c r="AH151" i="2"/>
  <c r="AC153" i="2" l="1"/>
  <c r="AH152" i="2"/>
  <c r="AC154" i="2" l="1"/>
  <c r="AH153" i="2"/>
  <c r="AH154" i="2" l="1"/>
  <c r="AC155" i="2"/>
  <c r="AH155" i="2" l="1"/>
  <c r="AC156" i="2"/>
  <c r="AC157" i="2" l="1"/>
  <c r="AH156" i="2"/>
  <c r="AH157" i="2" l="1"/>
  <c r="AC158" i="2"/>
  <c r="AH158" i="2" l="1"/>
  <c r="AC159" i="2"/>
  <c r="AC160" i="2" l="1"/>
  <c r="AH159" i="2"/>
  <c r="AH160" i="2" l="1"/>
  <c r="AC161" i="2"/>
  <c r="AC162" i="2" l="1"/>
  <c r="AH161" i="2"/>
  <c r="AH162" i="2" l="1"/>
  <c r="AC163" i="2"/>
  <c r="AH163" i="2" l="1"/>
  <c r="AC164" i="2"/>
  <c r="AC165" i="2" l="1"/>
  <c r="AH164" i="2"/>
  <c r="AC166" i="2" l="1"/>
  <c r="AH165" i="2"/>
  <c r="AC167" i="2" l="1"/>
  <c r="AH166" i="2"/>
  <c r="AC168" i="2" l="1"/>
  <c r="AH167" i="2"/>
  <c r="AH168" i="2" l="1"/>
  <c r="AC169" i="2"/>
  <c r="AH169" i="2" l="1"/>
  <c r="AC170" i="2"/>
  <c r="AC171" i="2" l="1"/>
  <c r="AH170" i="2"/>
  <c r="AC172" i="2" l="1"/>
  <c r="AH171" i="2"/>
  <c r="AH172" i="2" l="1"/>
  <c r="AC173" i="2"/>
  <c r="AH173" i="2" l="1"/>
  <c r="AC174" i="2"/>
  <c r="AC175" i="2" l="1"/>
  <c r="AH174" i="2"/>
  <c r="AC176" i="2" l="1"/>
  <c r="AH175" i="2"/>
  <c r="AC177" i="2" l="1"/>
  <c r="AH176" i="2"/>
  <c r="AC178" i="2" l="1"/>
  <c r="AH177" i="2"/>
  <c r="AH178" i="2" l="1"/>
  <c r="AC179" i="2"/>
  <c r="AC180" i="2" l="1"/>
  <c r="AH179" i="2"/>
  <c r="AC181" i="2" l="1"/>
  <c r="AH180" i="2"/>
  <c r="AC182" i="2" l="1"/>
  <c r="AH181" i="2"/>
  <c r="AC183" i="2" l="1"/>
  <c r="AH182" i="2"/>
  <c r="AC184" i="2" l="1"/>
  <c r="AH183" i="2"/>
  <c r="AC185" i="2" l="1"/>
  <c r="AH184" i="2"/>
  <c r="AC186" i="2" l="1"/>
  <c r="AH185" i="2"/>
  <c r="AC187" i="2" l="1"/>
  <c r="AH186" i="2"/>
  <c r="AC188" i="2" l="1"/>
  <c r="AH188" i="2" s="1"/>
  <c r="AH187" i="2"/>
</calcChain>
</file>

<file path=xl/sharedStrings.xml><?xml version="1.0" encoding="utf-8"?>
<sst xmlns="http://schemas.openxmlformats.org/spreadsheetml/2006/main" count="1001" uniqueCount="208">
  <si>
    <t>POW</t>
  </si>
  <si>
    <t>PV Power</t>
  </si>
  <si>
    <t>HOSE</t>
  </si>
  <si>
    <t>NT2</t>
  </si>
  <si>
    <t>Nhon Trach 2 Power</t>
  </si>
  <si>
    <t>PGV</t>
  </si>
  <si>
    <t>Power Generation Corporation 3</t>
  </si>
  <si>
    <t>BTP</t>
  </si>
  <si>
    <t>Ba Ria Thermal Power</t>
  </si>
  <si>
    <t>DTK</t>
  </si>
  <si>
    <t>Vinacomin Power</t>
  </si>
  <si>
    <t>HNX</t>
  </si>
  <si>
    <t>QTP</t>
  </si>
  <si>
    <t>Quang Ninh Thermal Power</t>
  </si>
  <si>
    <t>UPCoM</t>
  </si>
  <si>
    <t>PPC</t>
  </si>
  <si>
    <t>Pha Lai Thermal Power</t>
  </si>
  <si>
    <t>HND</t>
  </si>
  <si>
    <t>Hai Phong Thermal power</t>
  </si>
  <si>
    <t>REE</t>
  </si>
  <si>
    <t>Refrigeration Electrical Engineering</t>
  </si>
  <si>
    <t>PC1</t>
  </si>
  <si>
    <t>PC1 Group</t>
  </si>
  <si>
    <t>HDG</t>
  </si>
  <si>
    <t>HA DO Construction</t>
  </si>
  <si>
    <t>GEG</t>
  </si>
  <si>
    <t>Gia Lai Electricity</t>
  </si>
  <si>
    <t>GHC</t>
  </si>
  <si>
    <t>Gia Lai Hydropower</t>
  </si>
  <si>
    <t>TTA</t>
  </si>
  <si>
    <t>TRUONG THANH DECONIN</t>
  </si>
  <si>
    <t>VSH</t>
  </si>
  <si>
    <t>Vinh Son - Song Hinh Hydropower</t>
  </si>
  <si>
    <t>HNA</t>
  </si>
  <si>
    <t>Hua Na Hydropower</t>
  </si>
  <si>
    <t>TBC</t>
  </si>
  <si>
    <t>Thac Ba Hydropower</t>
  </si>
  <si>
    <t>TMP</t>
  </si>
  <si>
    <t>Thac Mo Hydropower</t>
  </si>
  <si>
    <t>SBA</t>
  </si>
  <si>
    <t>Song Ba JSC</t>
  </si>
  <si>
    <t>CHP</t>
  </si>
  <si>
    <t>Central Hydropower</t>
  </si>
  <si>
    <t>VCP</t>
  </si>
  <si>
    <t>VCP Power &amp; Construction</t>
  </si>
  <si>
    <t>VPD</t>
  </si>
  <si>
    <t>EVN Development</t>
  </si>
  <si>
    <t>SBH</t>
  </si>
  <si>
    <t>Song Ba Ha Hydro Power</t>
  </si>
  <si>
    <t>S4A</t>
  </si>
  <si>
    <t>SeSan 4A HydroElectric</t>
  </si>
  <si>
    <t>NPAT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</si>
  <si>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</si>
  <si>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</si>
  <si>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</si>
  <si>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</si>
  <si>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</si>
  <si>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</si>
  <si>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</si>
  <si>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</si>
  <si>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</si>
  <si>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</si>
  <si>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</si>
  <si>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</si>
  <si>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</si>
  <si>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</si>
  <si>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</si>
  <si>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</si>
  <si>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</si>
  <si>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</si>
  <si>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</si>
  <si>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</si>
  <si>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</si>
  <si>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</si>
  <si>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</si>
  <si>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</si>
  <si>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</si>
  <si>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</si>
  <si>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</si>
  <si>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</si>
  <si>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</si>
  <si>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</si>
  <si>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</si>
  <si>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</si>
  <si>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</si>
  <si>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</si>
  <si>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</si>
  <si>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</si>
  <si>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</si>
  <si>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</si>
  <si>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</si>
  <si>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</si>
  <si>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</si>
  <si>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</si>
  <si>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</si>
  <si>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</si>
  <si>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</si>
  <si>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</si>
  <si>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</si>
  <si>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</si>
  <si>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</si>
  <si>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</si>
  <si>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</si>
  <si>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</si>
  <si>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</si>
  <si>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</si>
  <si>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</si>
  <si>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</si>
  <si>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</si>
  <si>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</si>
  <si>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Market Cap</t>
  </si>
  <si>
    <t>coal</t>
  </si>
  <si>
    <t>gas</t>
  </si>
  <si>
    <t>hydro</t>
  </si>
  <si>
    <t>central highland</t>
  </si>
  <si>
    <t>south central</t>
  </si>
  <si>
    <t>north central</t>
  </si>
  <si>
    <t>north east</t>
  </si>
  <si>
    <t>AVC</t>
  </si>
  <si>
    <t>NED</t>
  </si>
  <si>
    <t>A Vuong Hydropower</t>
  </si>
  <si>
    <t>North - West Electric Investment</t>
  </si>
  <si>
    <t>north west</t>
  </si>
  <si>
    <t>all</t>
  </si>
  <si>
    <t>renewable</t>
  </si>
  <si>
    <t>Nhon Trach</t>
  </si>
  <si>
    <t>Phu My</t>
  </si>
  <si>
    <t>hydro plants</t>
  </si>
  <si>
    <t>gas source</t>
  </si>
  <si>
    <t>coal source</t>
  </si>
  <si>
    <t>hydro?</t>
  </si>
  <si>
    <t>renewable?</t>
  </si>
  <si>
    <t>gas?</t>
  </si>
  <si>
    <t>coal?</t>
  </si>
  <si>
    <t>both</t>
  </si>
  <si>
    <t>thermal</t>
  </si>
  <si>
    <t>hydro/renew</t>
  </si>
  <si>
    <t>renew/hydro</t>
  </si>
  <si>
    <t>HNA-CHP</t>
  </si>
  <si>
    <t>TBC-NED</t>
  </si>
  <si>
    <t>north</t>
  </si>
  <si>
    <t>highland</t>
  </si>
  <si>
    <t>AVC-SBH</t>
  </si>
  <si>
    <t>south east</t>
  </si>
  <si>
    <t>Thượng Kon Tum</t>
  </si>
  <si>
    <t>REE, TBC</t>
  </si>
  <si>
    <t>VSH-SBH-AVC</t>
  </si>
  <si>
    <t>REE, VSH</t>
  </si>
  <si>
    <t>CHP, HDG</t>
  </si>
  <si>
    <t>HNA, HDG, VPD</t>
  </si>
  <si>
    <t>GEG, GHC</t>
  </si>
  <si>
    <t>S4A, GEG, GHC</t>
  </si>
  <si>
    <t>REE, TMP</t>
  </si>
  <si>
    <t>SBH, SBA, SPH</t>
  </si>
  <si>
    <t>REE, VSH, SBA, SPH</t>
  </si>
  <si>
    <t>PC1, TTA</t>
  </si>
  <si>
    <t>Đông Bắc Bộ</t>
  </si>
  <si>
    <t>Tuyên Quang</t>
  </si>
  <si>
    <t>Tây Bắc Bộ</t>
  </si>
  <si>
    <t>Thác Bà</t>
  </si>
  <si>
    <t>Bắc Trung Bộ</t>
  </si>
  <si>
    <t>Bản Vẽ</t>
  </si>
  <si>
    <t>Quảng Trị</t>
  </si>
  <si>
    <t>Nam Trung Bộ</t>
  </si>
  <si>
    <t>A Vương</t>
  </si>
  <si>
    <t>Vĩnh Sơn A</t>
  </si>
  <si>
    <t>Vĩnh Sơn B</t>
  </si>
  <si>
    <t>Vĩnh Sơn C</t>
  </si>
  <si>
    <t>Sông Ba Hạ</t>
  </si>
  <si>
    <t>Sông Hinh</t>
  </si>
  <si>
    <t>Tây Nguyên</t>
  </si>
  <si>
    <t>Pleikrông</t>
  </si>
  <si>
    <t>Ialy</t>
  </si>
  <si>
    <t>Sê San</t>
  </si>
  <si>
    <t>Kanak</t>
  </si>
  <si>
    <t>An Khê</t>
  </si>
  <si>
    <t>Đông Nam Bộ</t>
  </si>
  <si>
    <t>Thác Mơ</t>
  </si>
  <si>
    <t>TP</t>
  </si>
  <si>
    <t>CA</t>
  </si>
  <si>
    <t>mixed</t>
  </si>
  <si>
    <t>pure</t>
  </si>
  <si>
    <t>HNA, VPD</t>
  </si>
  <si>
    <t>Bản Chát</t>
  </si>
  <si>
    <t>Huội Quảng</t>
  </si>
  <si>
    <t>Sơn La</t>
  </si>
  <si>
    <t>Hòa Bình</t>
  </si>
  <si>
    <t>Trung Sơn</t>
  </si>
  <si>
    <t>Sông Bung 2</t>
  </si>
  <si>
    <t>Sông Bung 4</t>
  </si>
  <si>
    <t>Sông Tranh 2</t>
  </si>
  <si>
    <t>Sê San 3</t>
  </si>
  <si>
    <t>Sê San 3A</t>
  </si>
  <si>
    <t>Sê San 4</t>
  </si>
  <si>
    <t>Srêpốk 3</t>
  </si>
  <si>
    <t>Buôn Kuốp</t>
  </si>
  <si>
    <t>Buôn Tua Srah</t>
  </si>
  <si>
    <t>Đồng Nai 3</t>
  </si>
  <si>
    <t>Đồng Nai 4</t>
  </si>
  <si>
    <t>Đơn Dương</t>
  </si>
  <si>
    <t>Đại Ninh</t>
  </si>
  <si>
    <t>Hàm Thuận</t>
  </si>
  <si>
    <t>Đa Mi</t>
  </si>
  <si>
    <t>Trị An</t>
  </si>
  <si>
    <t>coglomerate - liquid</t>
  </si>
  <si>
    <t>pure - illiquid</t>
  </si>
  <si>
    <t>SHP</t>
  </si>
  <si>
    <t>SBH, 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</si>
</sst>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1" xfId="0" applyNumberFormat="1" applyBorder="1"/>
    <xf numFmtId="0" fontId="0" fillId="0" borderId="1" xfId="0" applyBorder="1"/>
    <xf numFmtId="3" fontId="4" fillId="0" borderId="0" xfId="0" applyNumberFormat="1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43" fontId="0" fillId="0" borderId="0" xfId="2" applyFont="1"/>
    <xf numFmtId="9" fontId="0" fillId="0" borderId="0" xfId="3" applyFont="1" applyFill="1" applyBorder="1"/>
    <xf numFmtId="43" fontId="0" fillId="0" borderId="0" xfId="2" applyFont="1" applyFill="1" applyBorder="1"/>
    <xf numFmtId="4" fontId="0" fillId="0" borderId="0" xfId="0" applyNumberFormat="1"/>
    <xf numFmtId="9" fontId="0" fillId="0" borderId="0" xfId="3" applyFont="1"/>
    <xf numFmtId="43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22" fontId="0" fillId="0" borderId="0" xfId="0" applyNumberFormat="1"/>
  </cellXfs>
  <cellStyles count="4">
    <cellStyle name="Comma" xfId="2" builtinId="3"/>
    <cellStyle name="Comma 2" xfId="1" xr:uid="{00000000-0005-0000-0000-000000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Sheet2!$A$131:$A$188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Sheet2!$AH$131:$AH$188</c:f>
              <c:numCache>
                <c:formatCode>_(* #,##0.00_);_(* \(#,##0.00\);_(* "-"??_);_(@_)</c:formatCode>
                <c:ptCount val="58"/>
                <c:pt idx="0">
                  <c:v>0</c:v>
                </c:pt>
                <c:pt idx="1">
                  <c:v>3.9493101710189715E-2</c:v>
                </c:pt>
                <c:pt idx="2">
                  <c:v>1.1209055678252033E-2</c:v>
                </c:pt>
                <c:pt idx="3">
                  <c:v>0.4205578870258182</c:v>
                </c:pt>
                <c:pt idx="4">
                  <c:v>0.36860033447765872</c:v>
                </c:pt>
                <c:pt idx="5">
                  <c:v>0.40993420869127639</c:v>
                </c:pt>
                <c:pt idx="6">
                  <c:v>0.58375099247135998</c:v>
                </c:pt>
                <c:pt idx="7">
                  <c:v>0.86385033128274324</c:v>
                </c:pt>
                <c:pt idx="8">
                  <c:v>0.8924797107337048</c:v>
                </c:pt>
                <c:pt idx="9">
                  <c:v>0.89591807548982527</c:v>
                </c:pt>
                <c:pt idx="10">
                  <c:v>1.0001627324070588</c:v>
                </c:pt>
                <c:pt idx="11">
                  <c:v>0.98255612763203293</c:v>
                </c:pt>
                <c:pt idx="12">
                  <c:v>0.79471203501257648</c:v>
                </c:pt>
                <c:pt idx="13">
                  <c:v>1.005873140952477</c:v>
                </c:pt>
                <c:pt idx="14">
                  <c:v>1.1938082325251793</c:v>
                </c:pt>
                <c:pt idx="15">
                  <c:v>1.5011460817279028</c:v>
                </c:pt>
                <c:pt idx="16">
                  <c:v>1.420106122238791</c:v>
                </c:pt>
                <c:pt idx="17">
                  <c:v>1.2459700892222836</c:v>
                </c:pt>
                <c:pt idx="18">
                  <c:v>1.2746153319668623</c:v>
                </c:pt>
                <c:pt idx="19">
                  <c:v>1.3665509919349921</c:v>
                </c:pt>
                <c:pt idx="20">
                  <c:v>1.4426239679593367</c:v>
                </c:pt>
                <c:pt idx="21">
                  <c:v>1.3195065201676734</c:v>
                </c:pt>
                <c:pt idx="22">
                  <c:v>1.254370469624791</c:v>
                </c:pt>
                <c:pt idx="23">
                  <c:v>1.3740980816878574</c:v>
                </c:pt>
                <c:pt idx="24">
                  <c:v>1.3840547226488118</c:v>
                </c:pt>
                <c:pt idx="25">
                  <c:v>1.2863898170096355</c:v>
                </c:pt>
                <c:pt idx="26">
                  <c:v>1.4595912974503518</c:v>
                </c:pt>
                <c:pt idx="27">
                  <c:v>1.2136562749694606</c:v>
                </c:pt>
                <c:pt idx="28">
                  <c:v>0.97859684429752258</c:v>
                </c:pt>
                <c:pt idx="29">
                  <c:v>1.2045835344936069</c:v>
                </c:pt>
                <c:pt idx="30">
                  <c:v>1.1414493305893143</c:v>
                </c:pt>
                <c:pt idx="31">
                  <c:v>1.3385996871510311</c:v>
                </c:pt>
                <c:pt idx="32">
                  <c:v>1.3454709016452182</c:v>
                </c:pt>
                <c:pt idx="33">
                  <c:v>1.4522305697874121</c:v>
                </c:pt>
                <c:pt idx="34">
                  <c:v>1.2895446813580302</c:v>
                </c:pt>
                <c:pt idx="35">
                  <c:v>1.3038924894422004</c:v>
                </c:pt>
                <c:pt idx="36">
                  <c:v>1.6938468039802916</c:v>
                </c:pt>
                <c:pt idx="37">
                  <c:v>1.670108071809054</c:v>
                </c:pt>
                <c:pt idx="38">
                  <c:v>1.6218627531994974</c:v>
                </c:pt>
                <c:pt idx="39">
                  <c:v>1.4585034384659545</c:v>
                </c:pt>
                <c:pt idx="40">
                  <c:v>1.4188250929848074</c:v>
                </c:pt>
                <c:pt idx="41">
                  <c:v>1.7599314936590602</c:v>
                </c:pt>
                <c:pt idx="42">
                  <c:v>1.7963038954338693</c:v>
                </c:pt>
                <c:pt idx="43">
                  <c:v>1.7109665604960043</c:v>
                </c:pt>
                <c:pt idx="44">
                  <c:v>1.7542287509733674</c:v>
                </c:pt>
                <c:pt idx="45">
                  <c:v>1.8802133932055454</c:v>
                </c:pt>
                <c:pt idx="46">
                  <c:v>1.9524252273454188</c:v>
                </c:pt>
                <c:pt idx="47">
                  <c:v>2.0879888591854927</c:v>
                </c:pt>
                <c:pt idx="48">
                  <c:v>2.1043168776716543</c:v>
                </c:pt>
                <c:pt idx="49">
                  <c:v>1.9017108294677723</c:v>
                </c:pt>
                <c:pt idx="50">
                  <c:v>1.9176027828357451</c:v>
                </c:pt>
                <c:pt idx="51">
                  <c:v>1.8698902100039541</c:v>
                </c:pt>
                <c:pt idx="52">
                  <c:v>1.8500846001334343</c:v>
                </c:pt>
                <c:pt idx="53">
                  <c:v>1.8140434826886325</c:v>
                </c:pt>
                <c:pt idx="54">
                  <c:v>1.8259087572820132</c:v>
                </c:pt>
                <c:pt idx="55">
                  <c:v>1.8048897737174263</c:v>
                </c:pt>
                <c:pt idx="56">
                  <c:v>1.9452345515786114</c:v>
                </c:pt>
                <c:pt idx="57">
                  <c:v>1.9442921612236415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1-4BC4-A0CA-E9943142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163407"/>
        <c:axId val="1354155727"/>
      </c:areaChart>
      <c:catAx>
        <c:axId val="135416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55727"/>
        <c:crosses val="autoZero"/>
        <c:auto val="1"/>
        <c:lblAlgn val="ctr"/>
        <c:lblOffset val="100"/>
        <c:noMultiLvlLbl val="0"/>
      </c:catAx>
      <c:valAx>
        <c:axId val="13541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Sheet2!$A$131:$A$188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Sheet2!$AC$131:$AC$188</c:f>
              <c:numCache>
                <c:formatCode>_(* #,##0.00_);_(* \(#,##0.00\);_(* "-"??_);_(@_)</c:formatCode>
                <c:ptCount val="58"/>
                <c:pt idx="0">
                  <c:v>1</c:v>
                </c:pt>
                <c:pt idx="1">
                  <c:v>0.97749323182534165</c:v>
                </c:pt>
                <c:pt idx="2">
                  <c:v>0.93778827674452991</c:v>
                </c:pt>
                <c:pt idx="3">
                  <c:v>1.1692839743222176</c:v>
                </c:pt>
                <c:pt idx="4">
                  <c:v>1.3718563606163281</c:v>
                </c:pt>
                <c:pt idx="5">
                  <c:v>1.3708801878943633</c:v>
                </c:pt>
                <c:pt idx="6">
                  <c:v>1.4741427182947087</c:v>
                </c:pt>
                <c:pt idx="7">
                  <c:v>1.8081432721760158</c:v>
                </c:pt>
                <c:pt idx="8">
                  <c:v>2.0236336479289134</c:v>
                </c:pt>
                <c:pt idx="9">
                  <c:v>2.0068903574227335</c:v>
                </c:pt>
                <c:pt idx="10">
                  <c:v>2.1350370782312229</c:v>
                </c:pt>
                <c:pt idx="11">
                  <c:v>2.1417895258890574</c:v>
                </c:pt>
                <c:pt idx="12">
                  <c:v>2.1262300774643577</c:v>
                </c:pt>
                <c:pt idx="13">
                  <c:v>2.3146719785764271</c:v>
                </c:pt>
                <c:pt idx="14">
                  <c:v>2.5383602744457407</c:v>
                </c:pt>
                <c:pt idx="15">
                  <c:v>2.7569038684714435</c:v>
                </c:pt>
                <c:pt idx="16">
                  <c:v>2.6859439998864243</c:v>
                </c:pt>
                <c:pt idx="17">
                  <c:v>2.5878698760383525</c:v>
                </c:pt>
                <c:pt idx="18">
                  <c:v>2.56523782344527</c:v>
                </c:pt>
                <c:pt idx="19">
                  <c:v>2.6863040109265519</c:v>
                </c:pt>
                <c:pt idx="20">
                  <c:v>2.7316186497317543</c:v>
                </c:pt>
                <c:pt idx="21">
                  <c:v>2.7350825782274648</c:v>
                </c:pt>
                <c:pt idx="22">
                  <c:v>2.7545161667571159</c:v>
                </c:pt>
                <c:pt idx="23">
                  <c:v>2.8438236426149701</c:v>
                </c:pt>
                <c:pt idx="24">
                  <c:v>2.940173112249199</c:v>
                </c:pt>
                <c:pt idx="25">
                  <c:v>2.9174898626856689</c:v>
                </c:pt>
                <c:pt idx="26">
                  <c:v>3.1266875825174756</c:v>
                </c:pt>
                <c:pt idx="27">
                  <c:v>3.104292501858021</c:v>
                </c:pt>
                <c:pt idx="28">
                  <c:v>3.0624989412990637</c:v>
                </c:pt>
                <c:pt idx="29">
                  <c:v>3.1065466978575613</c:v>
                </c:pt>
                <c:pt idx="30">
                  <c:v>3.1020627572809816</c:v>
                </c:pt>
                <c:pt idx="31">
                  <c:v>3.1767213969530186</c:v>
                </c:pt>
                <c:pt idx="32">
                  <c:v>3.2824341199510263</c:v>
                </c:pt>
                <c:pt idx="33">
                  <c:v>3.3577691786066994</c:v>
                </c:pt>
                <c:pt idx="34">
                  <c:v>3.2441600739741889</c:v>
                </c:pt>
                <c:pt idx="35">
                  <c:v>3.2228150988842401</c:v>
                </c:pt>
                <c:pt idx="36">
                  <c:v>3.3021938611273023</c:v>
                </c:pt>
                <c:pt idx="37">
                  <c:v>3.5238477904204513</c:v>
                </c:pt>
                <c:pt idx="38">
                  <c:v>3.5726804371730889</c:v>
                </c:pt>
                <c:pt idx="39">
                  <c:v>3.6287840095044261</c:v>
                </c:pt>
                <c:pt idx="40">
                  <c:v>3.6684356575913624</c:v>
                </c:pt>
                <c:pt idx="41">
                  <c:v>4.1917669290102602</c:v>
                </c:pt>
                <c:pt idx="42">
                  <c:v>4.1809347587074006</c:v>
                </c:pt>
                <c:pt idx="43">
                  <c:v>4.2120005652088155</c:v>
                </c:pt>
                <c:pt idx="44">
                  <c:v>4.2511713975955683</c:v>
                </c:pt>
                <c:pt idx="45">
                  <c:v>4.1797563145990493</c:v>
                </c:pt>
                <c:pt idx="46">
                  <c:v>4.197283780001448</c:v>
                </c:pt>
                <c:pt idx="47">
                  <c:v>4.2224164466526268</c:v>
                </c:pt>
                <c:pt idx="48">
                  <c:v>4.295889308201474</c:v>
                </c:pt>
                <c:pt idx="49">
                  <c:v>4.1454511289485989</c:v>
                </c:pt>
                <c:pt idx="50">
                  <c:v>4.1916685657210246</c:v>
                </c:pt>
                <c:pt idx="51">
                  <c:v>4.122970852309586</c:v>
                </c:pt>
                <c:pt idx="52">
                  <c:v>4.2395984728161693</c:v>
                </c:pt>
                <c:pt idx="53">
                  <c:v>4.1733647676244026</c:v>
                </c:pt>
                <c:pt idx="54">
                  <c:v>4.2194541773798298</c:v>
                </c:pt>
                <c:pt idx="55">
                  <c:v>4.1820058570448966</c:v>
                </c:pt>
                <c:pt idx="56">
                  <c:v>4.3539899092867946</c:v>
                </c:pt>
                <c:pt idx="57">
                  <c:v>4.4060065198959677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5-475B-8051-74A297FB2A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Sheet2!$A$131:$A$188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Sheet2!$AG$131:$AG$188</c:f>
              <c:numCache>
                <c:formatCode>_(* #,##0.00_);_(* \(#,##0.00\);_(* "-"??_);_(@_)</c:formatCode>
                <c:ptCount val="58"/>
                <c:pt idx="0">
                  <c:v>1</c:v>
                </c:pt>
                <c:pt idx="1">
                  <c:v>0.93800013011515193</c:v>
                </c:pt>
                <c:pt idx="2">
                  <c:v>0.92657922106627788</c:v>
                </c:pt>
                <c:pt idx="3">
                  <c:v>0.74872608729639945</c:v>
                </c:pt>
                <c:pt idx="4">
                  <c:v>1.0032560261386694</c:v>
                </c:pt>
                <c:pt idx="5">
                  <c:v>0.96094597920308689</c:v>
                </c:pt>
                <c:pt idx="6">
                  <c:v>0.89039172582334869</c:v>
                </c:pt>
                <c:pt idx="7">
                  <c:v>0.94429294089327254</c:v>
                </c:pt>
                <c:pt idx="8">
                  <c:v>1.1311539371952086</c:v>
                </c:pt>
                <c:pt idx="9">
                  <c:v>1.1109722819329082</c:v>
                </c:pt>
                <c:pt idx="10">
                  <c:v>1.1348743458241641</c:v>
                </c:pt>
                <c:pt idx="11">
                  <c:v>1.1592333982570244</c:v>
                </c:pt>
                <c:pt idx="12">
                  <c:v>1.3315180424517812</c:v>
                </c:pt>
                <c:pt idx="13">
                  <c:v>1.3087988376239501</c:v>
                </c:pt>
                <c:pt idx="14">
                  <c:v>1.3445520419205614</c:v>
                </c:pt>
                <c:pt idx="15">
                  <c:v>1.2557577867435408</c:v>
                </c:pt>
                <c:pt idx="16">
                  <c:v>1.2658378776476333</c:v>
                </c:pt>
                <c:pt idx="17">
                  <c:v>1.3418997868160689</c:v>
                </c:pt>
                <c:pt idx="18">
                  <c:v>1.2906224914784077</c:v>
                </c:pt>
                <c:pt idx="19">
                  <c:v>1.3197530189915598</c:v>
                </c:pt>
                <c:pt idx="20">
                  <c:v>1.2889946817724176</c:v>
                </c:pt>
                <c:pt idx="21">
                  <c:v>1.4155760580597914</c:v>
                </c:pt>
                <c:pt idx="22">
                  <c:v>1.5001456971323248</c:v>
                </c:pt>
                <c:pt idx="23">
                  <c:v>1.4697255609271127</c:v>
                </c:pt>
                <c:pt idx="24">
                  <c:v>1.5561183896003872</c:v>
                </c:pt>
                <c:pt idx="25">
                  <c:v>1.6311000456760334</c:v>
                </c:pt>
                <c:pt idx="26">
                  <c:v>1.6670962850671238</c:v>
                </c:pt>
                <c:pt idx="27">
                  <c:v>1.8906362268885604</c:v>
                </c:pt>
                <c:pt idx="28">
                  <c:v>2.0839020970015412</c:v>
                </c:pt>
                <c:pt idx="29">
                  <c:v>1.9019631633639544</c:v>
                </c:pt>
                <c:pt idx="30">
                  <c:v>1.9606134266916673</c:v>
                </c:pt>
                <c:pt idx="31">
                  <c:v>1.8381217098019875</c:v>
                </c:pt>
                <c:pt idx="32">
                  <c:v>1.9369632183058081</c:v>
                </c:pt>
                <c:pt idx="33">
                  <c:v>1.9055386088192874</c:v>
                </c:pt>
                <c:pt idx="34">
                  <c:v>1.9546153926161587</c:v>
                </c:pt>
                <c:pt idx="35">
                  <c:v>1.9189226094420397</c:v>
                </c:pt>
                <c:pt idx="36">
                  <c:v>1.6083470571470107</c:v>
                </c:pt>
                <c:pt idx="37">
                  <c:v>1.8537397186113973</c:v>
                </c:pt>
                <c:pt idx="38">
                  <c:v>1.9508176839735916</c:v>
                </c:pt>
                <c:pt idx="39">
                  <c:v>2.1702805710384716</c:v>
                </c:pt>
                <c:pt idx="40">
                  <c:v>2.249610564606555</c:v>
                </c:pt>
                <c:pt idx="41">
                  <c:v>2.4318354353511999</c:v>
                </c:pt>
                <c:pt idx="42">
                  <c:v>2.3846308632735314</c:v>
                </c:pt>
                <c:pt idx="43">
                  <c:v>2.5010340047128112</c:v>
                </c:pt>
                <c:pt idx="44">
                  <c:v>2.4969426466222009</c:v>
                </c:pt>
                <c:pt idx="45">
                  <c:v>2.2995429213935039</c:v>
                </c:pt>
                <c:pt idx="46">
                  <c:v>2.2448585526560292</c:v>
                </c:pt>
                <c:pt idx="47">
                  <c:v>2.1344275874671341</c:v>
                </c:pt>
                <c:pt idx="48">
                  <c:v>2.1915724305298196</c:v>
                </c:pt>
                <c:pt idx="49">
                  <c:v>2.2437402994808266</c:v>
                </c:pt>
                <c:pt idx="50">
                  <c:v>2.2740657828852795</c:v>
                </c:pt>
                <c:pt idx="51">
                  <c:v>2.253080642305632</c:v>
                </c:pt>
                <c:pt idx="52">
                  <c:v>2.389513872682735</c:v>
                </c:pt>
                <c:pt idx="53">
                  <c:v>2.3593212849357701</c:v>
                </c:pt>
                <c:pt idx="54">
                  <c:v>2.3935454200978166</c:v>
                </c:pt>
                <c:pt idx="55">
                  <c:v>2.3771160833274703</c:v>
                </c:pt>
                <c:pt idx="56">
                  <c:v>2.4087553577081833</c:v>
                </c:pt>
                <c:pt idx="57">
                  <c:v>2.4617143586723262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5-475B-8051-74A297FB2A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Sheet2!$A$131:$A$188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Sheet2!$AK$131:$AK$188</c:f>
              <c:numCache>
                <c:formatCode>_(* #,##0.00_);_(* \(#,##0.00\);_(* "-"??_);_(@_)</c:formatCode>
                <c:ptCount val="58"/>
                <c:pt idx="0">
                  <c:v>1</c:v>
                </c:pt>
                <c:pt idx="1">
                  <c:v>0.97345817412149171</c:v>
                </c:pt>
                <c:pt idx="2">
                  <c:v>0.90296423745439214</c:v>
                </c:pt>
                <c:pt idx="3">
                  <c:v>1.2242354371824735</c:v>
                </c:pt>
                <c:pt idx="4">
                  <c:v>1.4142049155246006</c:v>
                </c:pt>
                <c:pt idx="5">
                  <c:v>1.3484778762111549</c:v>
                </c:pt>
                <c:pt idx="6">
                  <c:v>1.4109960191841118</c:v>
                </c:pt>
                <c:pt idx="7">
                  <c:v>1.6920355327683663</c:v>
                </c:pt>
                <c:pt idx="8">
                  <c:v>1.8349762111747483</c:v>
                </c:pt>
                <c:pt idx="9">
                  <c:v>1.8406395721843301</c:v>
                </c:pt>
                <c:pt idx="10">
                  <c:v>1.976435146696309</c:v>
                </c:pt>
                <c:pt idx="11">
                  <c:v>2.0737016383553168</c:v>
                </c:pt>
                <c:pt idx="12">
                  <c:v>2.0820498262869016</c:v>
                </c:pt>
                <c:pt idx="13">
                  <c:v>2.2045230030659333</c:v>
                </c:pt>
                <c:pt idx="14">
                  <c:v>2.3530701592651342</c:v>
                </c:pt>
                <c:pt idx="15">
                  <c:v>2.468256922200303</c:v>
                </c:pt>
                <c:pt idx="16">
                  <c:v>2.4659641694425471</c:v>
                </c:pt>
                <c:pt idx="17">
                  <c:v>2.4262419933461881</c:v>
                </c:pt>
                <c:pt idx="18">
                  <c:v>2.4241829750278403</c:v>
                </c:pt>
                <c:pt idx="19">
                  <c:v>2.4511931858648364</c:v>
                </c:pt>
                <c:pt idx="20">
                  <c:v>2.4543883714740353</c:v>
                </c:pt>
                <c:pt idx="21">
                  <c:v>2.4760871340508754</c:v>
                </c:pt>
                <c:pt idx="22">
                  <c:v>2.4658069473300563</c:v>
                </c:pt>
                <c:pt idx="23">
                  <c:v>2.5309721802456489</c:v>
                </c:pt>
                <c:pt idx="24">
                  <c:v>2.6566429501103284</c:v>
                </c:pt>
                <c:pt idx="25">
                  <c:v>2.6378693052365056</c:v>
                </c:pt>
                <c:pt idx="26">
                  <c:v>2.7439931304048475</c:v>
                </c:pt>
                <c:pt idx="27">
                  <c:v>2.7191580397040451</c:v>
                </c:pt>
                <c:pt idx="28">
                  <c:v>2.6771547859699583</c:v>
                </c:pt>
                <c:pt idx="29">
                  <c:v>2.7081530458648837</c:v>
                </c:pt>
                <c:pt idx="30">
                  <c:v>2.7287414583463092</c:v>
                </c:pt>
                <c:pt idx="31">
                  <c:v>2.8124592711477048</c:v>
                </c:pt>
                <c:pt idx="32">
                  <c:v>2.8534416049807438</c:v>
                </c:pt>
                <c:pt idx="33">
                  <c:v>2.8308554555172032</c:v>
                </c:pt>
                <c:pt idx="34">
                  <c:v>2.8356509014085329</c:v>
                </c:pt>
                <c:pt idx="35">
                  <c:v>2.7711222824190145</c:v>
                </c:pt>
                <c:pt idx="36">
                  <c:v>2.7952352721715612</c:v>
                </c:pt>
                <c:pt idx="37">
                  <c:v>2.8668042455149467</c:v>
                </c:pt>
                <c:pt idx="38">
                  <c:v>2.9338987882424505</c:v>
                </c:pt>
                <c:pt idx="39">
                  <c:v>3.0105472475982391</c:v>
                </c:pt>
                <c:pt idx="40">
                  <c:v>3.0290258864936721</c:v>
                </c:pt>
                <c:pt idx="41">
                  <c:v>3.2800900819205316</c:v>
                </c:pt>
                <c:pt idx="42">
                  <c:v>3.2985920782052407</c:v>
                </c:pt>
                <c:pt idx="43">
                  <c:v>3.3082944521794717</c:v>
                </c:pt>
                <c:pt idx="44">
                  <c:v>3.3148855512383215</c:v>
                </c:pt>
                <c:pt idx="45">
                  <c:v>3.2204546497054154</c:v>
                </c:pt>
                <c:pt idx="46">
                  <c:v>3.2375917466971957</c:v>
                </c:pt>
                <c:pt idx="47">
                  <c:v>3.2608854255081883</c:v>
                </c:pt>
                <c:pt idx="48">
                  <c:v>3.3455061670788901</c:v>
                </c:pt>
                <c:pt idx="49">
                  <c:v>3.2834208054695329</c:v>
                </c:pt>
                <c:pt idx="50">
                  <c:v>3.344494126995452</c:v>
                </c:pt>
                <c:pt idx="51">
                  <c:v>3.3579491385601066</c:v>
                </c:pt>
                <c:pt idx="52">
                  <c:v>3.4712406924328918</c:v>
                </c:pt>
                <c:pt idx="53">
                  <c:v>3.4010594261591489</c:v>
                </c:pt>
                <c:pt idx="54">
                  <c:v>3.4030034837981038</c:v>
                </c:pt>
                <c:pt idx="55">
                  <c:v>3.3797996072622261</c:v>
                </c:pt>
                <c:pt idx="56">
                  <c:v>3.4350261482627182</c:v>
                </c:pt>
                <c:pt idx="57">
                  <c:v>3.4426437588716388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5-475B-8051-74A297FB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403360"/>
        <c:axId val="1484401920"/>
      </c:lineChart>
      <c:catAx>
        <c:axId val="14844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01920"/>
        <c:crosses val="autoZero"/>
        <c:auto val="1"/>
        <c:lblAlgn val="ctr"/>
        <c:lblOffset val="100"/>
        <c:noMultiLvlLbl val="0"/>
      </c:catAx>
      <c:valAx>
        <c:axId val="14844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Sheet2!$AM$71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Sheet2!$AL$72:$AL$129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Sheet2!$AM$72:$AM$129</c:f>
              <c:numCache>
                <c:formatCode>General</c:formatCode>
                <c:ptCount val="58"/>
                <c:pt idx="0">
                  <c:v>1</c:v>
                </c:pt>
                <c:pt idx="1">
                  <c:v>1.008718487394958</c:v>
                </c:pt>
                <c:pt idx="2">
                  <c:v>0.83485485103132162</c:v>
                </c:pt>
                <c:pt idx="3">
                  <c:v>1.2123648911919642</c:v>
                </c:pt>
                <c:pt idx="4">
                  <c:v>1.2982514622480268</c:v>
                </c:pt>
                <c:pt idx="5">
                  <c:v>1.1072137263989701</c:v>
                </c:pt>
                <c:pt idx="6">
                  <c:v>1.1344942038073249</c:v>
                </c:pt>
                <c:pt idx="7">
                  <c:v>1.4924487492618703</c:v>
                </c:pt>
                <c:pt idx="8">
                  <c:v>1.5154646222777433</c:v>
                </c:pt>
                <c:pt idx="9">
                  <c:v>1.4851402161790068</c:v>
                </c:pt>
                <c:pt idx="10">
                  <c:v>1.710821386756666</c:v>
                </c:pt>
                <c:pt idx="11">
                  <c:v>2.0506764592204343</c:v>
                </c:pt>
                <c:pt idx="12">
                  <c:v>1.9623806571631643</c:v>
                </c:pt>
                <c:pt idx="13">
                  <c:v>1.9440851190000765</c:v>
                </c:pt>
                <c:pt idx="14">
                  <c:v>2.0223164115170835</c:v>
                </c:pt>
                <c:pt idx="15">
                  <c:v>1.9705609635751948</c:v>
                </c:pt>
                <c:pt idx="16">
                  <c:v>1.9427831857974172</c:v>
                </c:pt>
                <c:pt idx="17">
                  <c:v>1.9392370865066371</c:v>
                </c:pt>
                <c:pt idx="18">
                  <c:v>1.978270275539826</c:v>
                </c:pt>
                <c:pt idx="19">
                  <c:v>1.9729511266036559</c:v>
                </c:pt>
                <c:pt idx="20">
                  <c:v>1.9394000173073445</c:v>
                </c:pt>
                <c:pt idx="21">
                  <c:v>2.0337530874827832</c:v>
                </c:pt>
                <c:pt idx="22">
                  <c:v>2.0586914525737976</c:v>
                </c:pt>
                <c:pt idx="23">
                  <c:v>2.1604776508716239</c:v>
                </c:pt>
                <c:pt idx="24">
                  <c:v>2.3197727587696817</c:v>
                </c:pt>
                <c:pt idx="25">
                  <c:v>2.319553113252327</c:v>
                </c:pt>
                <c:pt idx="26">
                  <c:v>2.3999787994272244</c:v>
                </c:pt>
                <c:pt idx="27">
                  <c:v>2.393635235360922</c:v>
                </c:pt>
                <c:pt idx="28">
                  <c:v>2.3910730870368924</c:v>
                </c:pt>
                <c:pt idx="29">
                  <c:v>2.3720177016021964</c:v>
                </c:pt>
                <c:pt idx="30">
                  <c:v>2.3820060560890597</c:v>
                </c:pt>
                <c:pt idx="31">
                  <c:v>2.4168760324483975</c:v>
                </c:pt>
                <c:pt idx="32">
                  <c:v>2.4168446374170025</c:v>
                </c:pt>
                <c:pt idx="33">
                  <c:v>2.4415588696236683</c:v>
                </c:pt>
                <c:pt idx="34">
                  <c:v>2.4712259158811651</c:v>
                </c:pt>
                <c:pt idx="35">
                  <c:v>2.3804658201939017</c:v>
                </c:pt>
                <c:pt idx="36">
                  <c:v>2.4065295783354661</c:v>
                </c:pt>
                <c:pt idx="37">
                  <c:v>2.4798688643819347</c:v>
                </c:pt>
                <c:pt idx="38">
                  <c:v>2.4542640998431029</c:v>
                </c:pt>
                <c:pt idx="39">
                  <c:v>2.5216721719313679</c:v>
                </c:pt>
                <c:pt idx="40">
                  <c:v>2.5322661886251798</c:v>
                </c:pt>
                <c:pt idx="41">
                  <c:v>2.819269166163533</c:v>
                </c:pt>
                <c:pt idx="42">
                  <c:v>2.7899207467135549</c:v>
                </c:pt>
                <c:pt idx="43">
                  <c:v>2.903467660049396</c:v>
                </c:pt>
                <c:pt idx="44">
                  <c:v>3.061542160939084</c:v>
                </c:pt>
                <c:pt idx="45">
                  <c:v>3.0447693264295688</c:v>
                </c:pt>
                <c:pt idx="46">
                  <c:v>3.0140824251429792</c:v>
                </c:pt>
                <c:pt idx="47">
                  <c:v>3.0749550476809135</c:v>
                </c:pt>
                <c:pt idx="48">
                  <c:v>3.0859855854620415</c:v>
                </c:pt>
                <c:pt idx="49">
                  <c:v>3.1098176561691124</c:v>
                </c:pt>
                <c:pt idx="50">
                  <c:v>3.1724513870575142</c:v>
                </c:pt>
                <c:pt idx="51">
                  <c:v>3.2753512911591351</c:v>
                </c:pt>
                <c:pt idx="52">
                  <c:v>3.3204257838106233</c:v>
                </c:pt>
                <c:pt idx="53">
                  <c:v>3.2534394368242761</c:v>
                </c:pt>
                <c:pt idx="54">
                  <c:v>3.2435955995281693</c:v>
                </c:pt>
                <c:pt idx="55">
                  <c:v>3.2635955995281694</c:v>
                </c:pt>
                <c:pt idx="56">
                  <c:v>3.2494835565331255</c:v>
                </c:pt>
                <c:pt idx="57">
                  <c:v>3.2234031113718196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E-438B-8341-E1785AB7CD8C}"/>
            </c:ext>
          </c:extLst>
        </c:ser>
        <c:ser>
          <c:idx val="1"/>
          <c:order val="1"/>
          <c:tx>
            <c:strRef>
              <c:f>Sheet2!$AN$71</c:f>
              <c:strCache>
                <c:ptCount val="1"/>
                <c:pt idx="0">
                  <c:v>north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Sheet2!$AL$72:$AL$129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Sheet2!$AN$72:$AN$129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0.96153846153846156</c:v>
                </c:pt>
                <c:pt idx="3">
                  <c:v>1.0015384615384617</c:v>
                </c:pt>
                <c:pt idx="4">
                  <c:v>1.5653398686638325</c:v>
                </c:pt>
                <c:pt idx="5">
                  <c:v>1.4918104568991266</c:v>
                </c:pt>
                <c:pt idx="6">
                  <c:v>1.4759374410261108</c:v>
                </c:pt>
                <c:pt idx="7">
                  <c:v>1.6210987313486915</c:v>
                </c:pt>
                <c:pt idx="8">
                  <c:v>1.6774367595177055</c:v>
                </c:pt>
                <c:pt idx="9">
                  <c:v>1.7573034261843723</c:v>
                </c:pt>
                <c:pt idx="10">
                  <c:v>1.8538585564473677</c:v>
                </c:pt>
                <c:pt idx="11">
                  <c:v>1.9731581848675908</c:v>
                </c:pt>
                <c:pt idx="12">
                  <c:v>2.0797423607138761</c:v>
                </c:pt>
                <c:pt idx="13">
                  <c:v>2.0888332698047849</c:v>
                </c:pt>
                <c:pt idx="14">
                  <c:v>2.2149593959309111</c:v>
                </c:pt>
                <c:pt idx="15">
                  <c:v>2.5109593959309109</c:v>
                </c:pt>
                <c:pt idx="16">
                  <c:v>2.7035473601284417</c:v>
                </c:pt>
                <c:pt idx="17">
                  <c:v>2.6926777949110505</c:v>
                </c:pt>
                <c:pt idx="18">
                  <c:v>2.7421283443615998</c:v>
                </c:pt>
                <c:pt idx="19">
                  <c:v>2.773541956927045</c:v>
                </c:pt>
                <c:pt idx="20">
                  <c:v>2.7684658147950651</c:v>
                </c:pt>
                <c:pt idx="21">
                  <c:v>2.8143841821420041</c:v>
                </c:pt>
                <c:pt idx="22">
                  <c:v>2.7997500358005407</c:v>
                </c:pt>
                <c:pt idx="23">
                  <c:v>2.9185619169886596</c:v>
                </c:pt>
                <c:pt idx="24">
                  <c:v>3.161924748847067</c:v>
                </c:pt>
                <c:pt idx="25">
                  <c:v>3.1192201225125475</c:v>
                </c:pt>
                <c:pt idx="26">
                  <c:v>2.8667156510248573</c:v>
                </c:pt>
                <c:pt idx="27">
                  <c:v>2.8466519963956722</c:v>
                </c:pt>
                <c:pt idx="28">
                  <c:v>2.8282838890931385</c:v>
                </c:pt>
                <c:pt idx="29">
                  <c:v>2.7507382683962271</c:v>
                </c:pt>
                <c:pt idx="30">
                  <c:v>2.8366426846091732</c:v>
                </c:pt>
                <c:pt idx="31">
                  <c:v>2.9126167105831993</c:v>
                </c:pt>
                <c:pt idx="32">
                  <c:v>2.9289455394120281</c:v>
                </c:pt>
                <c:pt idx="33">
                  <c:v>2.8737182666847554</c:v>
                </c:pt>
                <c:pt idx="34">
                  <c:v>2.8896616244679665</c:v>
                </c:pt>
                <c:pt idx="35">
                  <c:v>2.8062048343445096</c:v>
                </c:pt>
                <c:pt idx="36">
                  <c:v>2.7907712371402691</c:v>
                </c:pt>
                <c:pt idx="37">
                  <c:v>2.8699464961549426</c:v>
                </c:pt>
                <c:pt idx="38">
                  <c:v>2.8648703540229628</c:v>
                </c:pt>
                <c:pt idx="39">
                  <c:v>2.8859391185917271</c:v>
                </c:pt>
                <c:pt idx="40">
                  <c:v>2.9239307944227915</c:v>
                </c:pt>
                <c:pt idx="41">
                  <c:v>2.9722700008282628</c:v>
                </c:pt>
                <c:pt idx="42">
                  <c:v>3.0472068216041719</c:v>
                </c:pt>
                <c:pt idx="43">
                  <c:v>3.1423357427511287</c:v>
                </c:pt>
                <c:pt idx="44">
                  <c:v>3.1876156202682413</c:v>
                </c:pt>
                <c:pt idx="45">
                  <c:v>3.2501654344277755</c:v>
                </c:pt>
                <c:pt idx="46">
                  <c:v>3.2250805141392176</c:v>
                </c:pt>
                <c:pt idx="47">
                  <c:v>3.2592377646100275</c:v>
                </c:pt>
                <c:pt idx="48">
                  <c:v>3.2049368550986972</c:v>
                </c:pt>
                <c:pt idx="49">
                  <c:v>3.2271289733252981</c:v>
                </c:pt>
                <c:pt idx="50">
                  <c:v>3.3972230894470306</c:v>
                </c:pt>
                <c:pt idx="51">
                  <c:v>3.4649931197744106</c:v>
                </c:pt>
                <c:pt idx="52">
                  <c:v>3.6690243826292028</c:v>
                </c:pt>
                <c:pt idx="53">
                  <c:v>3.5846003332605041</c:v>
                </c:pt>
                <c:pt idx="54">
                  <c:v>3.5967954552117236</c:v>
                </c:pt>
                <c:pt idx="55">
                  <c:v>3.6065599319900894</c:v>
                </c:pt>
                <c:pt idx="56">
                  <c:v>3.6526620994890227</c:v>
                </c:pt>
                <c:pt idx="57">
                  <c:v>3.6106990838417965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E-438B-8341-E1785AB7CD8C}"/>
            </c:ext>
          </c:extLst>
        </c:ser>
        <c:ser>
          <c:idx val="2"/>
          <c:order val="2"/>
          <c:tx>
            <c:strRef>
              <c:f>Sheet2!$AO$71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Sheet2!$AL$72:$AL$129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Sheet2!$AO$72:$AO$129</c:f>
              <c:numCache>
                <c:formatCode>General</c:formatCode>
                <c:ptCount val="58"/>
                <c:pt idx="0">
                  <c:v>1</c:v>
                </c:pt>
                <c:pt idx="1">
                  <c:v>0.88793103448275867</c:v>
                </c:pt>
                <c:pt idx="2">
                  <c:v>0.84909608302644801</c:v>
                </c:pt>
                <c:pt idx="3">
                  <c:v>1.0410152749456398</c:v>
                </c:pt>
                <c:pt idx="4">
                  <c:v>1.1935576478269958</c:v>
                </c:pt>
                <c:pt idx="5">
                  <c:v>1.0391458831211136</c:v>
                </c:pt>
                <c:pt idx="6">
                  <c:v>1.0739284918167658</c:v>
                </c:pt>
                <c:pt idx="7">
                  <c:v>1.2335923573629843</c:v>
                </c:pt>
                <c:pt idx="8">
                  <c:v>1.2770706182325495</c:v>
                </c:pt>
                <c:pt idx="9">
                  <c:v>1.4298483960103272</c:v>
                </c:pt>
                <c:pt idx="10">
                  <c:v>1.5141857454079175</c:v>
                </c:pt>
                <c:pt idx="11">
                  <c:v>1.5697413009634731</c:v>
                </c:pt>
                <c:pt idx="12">
                  <c:v>1.6065834062266309</c:v>
                </c:pt>
                <c:pt idx="13">
                  <c:v>1.8096290915058186</c:v>
                </c:pt>
                <c:pt idx="14">
                  <c:v>1.9066755050079283</c:v>
                </c:pt>
                <c:pt idx="15">
                  <c:v>1.9451370434694668</c:v>
                </c:pt>
                <c:pt idx="16">
                  <c:v>1.9081000064324298</c:v>
                </c:pt>
                <c:pt idx="17">
                  <c:v>1.9119461602785837</c:v>
                </c:pt>
                <c:pt idx="18">
                  <c:v>1.8698005664088519</c:v>
                </c:pt>
                <c:pt idx="19">
                  <c:v>1.8258005664088519</c:v>
                </c:pt>
                <c:pt idx="20">
                  <c:v>1.8006959638983917</c:v>
                </c:pt>
                <c:pt idx="21">
                  <c:v>1.787820427417705</c:v>
                </c:pt>
                <c:pt idx="22">
                  <c:v>1.8660812969829224</c:v>
                </c:pt>
                <c:pt idx="23">
                  <c:v>1.8338232324667934</c:v>
                </c:pt>
                <c:pt idx="24">
                  <c:v>1.8754898991334601</c:v>
                </c:pt>
                <c:pt idx="25">
                  <c:v>1.9074898991334601</c:v>
                </c:pt>
                <c:pt idx="26">
                  <c:v>1.8958619921567159</c:v>
                </c:pt>
                <c:pt idx="27">
                  <c:v>1.8370384627449512</c:v>
                </c:pt>
                <c:pt idx="28">
                  <c:v>1.8453717960782845</c:v>
                </c:pt>
                <c:pt idx="29">
                  <c:v>1.8639668374005987</c:v>
                </c:pt>
                <c:pt idx="30">
                  <c:v>1.8649810361835601</c:v>
                </c:pt>
                <c:pt idx="31">
                  <c:v>1.9060027080101856</c:v>
                </c:pt>
                <c:pt idx="32">
                  <c:v>1.8143818288893065</c:v>
                </c:pt>
                <c:pt idx="33">
                  <c:v>1.8179333764288299</c:v>
                </c:pt>
                <c:pt idx="34">
                  <c:v>1.8812362707176398</c:v>
                </c:pt>
                <c:pt idx="35">
                  <c:v>1.8287771249056874</c:v>
                </c:pt>
                <c:pt idx="36">
                  <c:v>1.7254437915723542</c:v>
                </c:pt>
                <c:pt idx="37">
                  <c:v>1.8312771249056876</c:v>
                </c:pt>
                <c:pt idx="38">
                  <c:v>1.826701626330189</c:v>
                </c:pt>
                <c:pt idx="39">
                  <c:v>1.8609719612584186</c:v>
                </c:pt>
                <c:pt idx="40">
                  <c:v>1.8203894453403322</c:v>
                </c:pt>
                <c:pt idx="41">
                  <c:v>2.1195195834063134</c:v>
                </c:pt>
                <c:pt idx="42">
                  <c:v>2.0694823299149743</c:v>
                </c:pt>
                <c:pt idx="43">
                  <c:v>2.0610195757187659</c:v>
                </c:pt>
                <c:pt idx="44">
                  <c:v>1.9496143938795893</c:v>
                </c:pt>
                <c:pt idx="45">
                  <c:v>1.8420613328059354</c:v>
                </c:pt>
                <c:pt idx="46">
                  <c:v>1.8274803062058793</c:v>
                </c:pt>
                <c:pt idx="47">
                  <c:v>1.8533802265524264</c:v>
                </c:pt>
                <c:pt idx="48">
                  <c:v>1.9925143645281742</c:v>
                </c:pt>
                <c:pt idx="49">
                  <c:v>1.8393898684791499</c:v>
                </c:pt>
                <c:pt idx="50">
                  <c:v>1.8753829300576408</c:v>
                </c:pt>
                <c:pt idx="51">
                  <c:v>2.0685538123604852</c:v>
                </c:pt>
                <c:pt idx="52">
                  <c:v>2.1088381761716311</c:v>
                </c:pt>
                <c:pt idx="53">
                  <c:v>2.1048759414804499</c:v>
                </c:pt>
                <c:pt idx="54">
                  <c:v>2.1066928278359898</c:v>
                </c:pt>
                <c:pt idx="55">
                  <c:v>2.1293942344856061</c:v>
                </c:pt>
                <c:pt idx="56">
                  <c:v>2.0750516578554969</c:v>
                </c:pt>
                <c:pt idx="57">
                  <c:v>2.0877944241210145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E-438B-8341-E1785AB7CD8C}"/>
            </c:ext>
          </c:extLst>
        </c:ser>
        <c:ser>
          <c:idx val="3"/>
          <c:order val="3"/>
          <c:tx>
            <c:strRef>
              <c:f>Sheet2!$AP$71</c:f>
              <c:strCache>
                <c:ptCount val="1"/>
                <c:pt idx="0">
                  <c:v>south central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Sheet2!$AL$72:$AL$129</c:f>
              <c:strCache>
                <c:ptCount val="58"/>
                <c:pt idx="0">
                  <c:v>1Q11</c:v>
                </c:pt>
                <c:pt idx="1">
                  <c:v>2Q11</c:v>
                </c:pt>
                <c:pt idx="2">
                  <c:v>3Q11</c:v>
                </c:pt>
                <c:pt idx="3">
                  <c:v>4Q11</c:v>
                </c:pt>
                <c:pt idx="4">
                  <c:v>1Q12</c:v>
                </c:pt>
                <c:pt idx="5">
                  <c:v>2Q12</c:v>
                </c:pt>
                <c:pt idx="6">
                  <c:v>3Q12</c:v>
                </c:pt>
                <c:pt idx="7">
                  <c:v>4Q12</c:v>
                </c:pt>
                <c:pt idx="8">
                  <c:v>1Q13</c:v>
                </c:pt>
                <c:pt idx="9">
                  <c:v>2Q13</c:v>
                </c:pt>
                <c:pt idx="10">
                  <c:v>3Q13</c:v>
                </c:pt>
                <c:pt idx="11">
                  <c:v>4Q13</c:v>
                </c:pt>
                <c:pt idx="12">
                  <c:v>1Q14</c:v>
                </c:pt>
                <c:pt idx="13">
                  <c:v>2Q14</c:v>
                </c:pt>
                <c:pt idx="14">
                  <c:v>3Q14</c:v>
                </c:pt>
                <c:pt idx="15">
                  <c:v>4Q14</c:v>
                </c:pt>
                <c:pt idx="16">
                  <c:v>1Q15</c:v>
                </c:pt>
                <c:pt idx="17">
                  <c:v>2Q15</c:v>
                </c:pt>
                <c:pt idx="18">
                  <c:v>3Q15</c:v>
                </c:pt>
                <c:pt idx="19">
                  <c:v>4Q15</c:v>
                </c:pt>
                <c:pt idx="20">
                  <c:v>1Q16</c:v>
                </c:pt>
                <c:pt idx="21">
                  <c:v>2Q16</c:v>
                </c:pt>
                <c:pt idx="22">
                  <c:v>3Q16</c:v>
                </c:pt>
                <c:pt idx="23">
                  <c:v>4Q16</c:v>
                </c:pt>
                <c:pt idx="24">
                  <c:v>1Q17</c:v>
                </c:pt>
                <c:pt idx="25">
                  <c:v>2Q17</c:v>
                </c:pt>
                <c:pt idx="26">
                  <c:v>3Q17</c:v>
                </c:pt>
                <c:pt idx="27">
                  <c:v>4Q17</c:v>
                </c:pt>
                <c:pt idx="28">
                  <c:v>1Q18</c:v>
                </c:pt>
                <c:pt idx="29">
                  <c:v>2Q18</c:v>
                </c:pt>
                <c:pt idx="30">
                  <c:v>3Q18</c:v>
                </c:pt>
                <c:pt idx="31">
                  <c:v>4Q18</c:v>
                </c:pt>
                <c:pt idx="32">
                  <c:v>1Q19</c:v>
                </c:pt>
                <c:pt idx="33">
                  <c:v>2Q19</c:v>
                </c:pt>
                <c:pt idx="34">
                  <c:v>3Q19</c:v>
                </c:pt>
                <c:pt idx="35">
                  <c:v>4Q19</c:v>
                </c:pt>
                <c:pt idx="36">
                  <c:v>1Q20</c:v>
                </c:pt>
                <c:pt idx="37">
                  <c:v>2Q20</c:v>
                </c:pt>
                <c:pt idx="38">
                  <c:v>3Q20</c:v>
                </c:pt>
                <c:pt idx="39">
                  <c:v>4Q20</c:v>
                </c:pt>
                <c:pt idx="40">
                  <c:v>1Q21</c:v>
                </c:pt>
                <c:pt idx="41">
                  <c:v>2Q21</c:v>
                </c:pt>
                <c:pt idx="42">
                  <c:v>3Q21</c:v>
                </c:pt>
                <c:pt idx="43">
                  <c:v>4Q21</c:v>
                </c:pt>
                <c:pt idx="44">
                  <c:v>1Q22</c:v>
                </c:pt>
                <c:pt idx="45">
                  <c:v>2Q22</c:v>
                </c:pt>
                <c:pt idx="46">
                  <c:v>3Q22</c:v>
                </c:pt>
                <c:pt idx="47">
                  <c:v>4Q22</c:v>
                </c:pt>
                <c:pt idx="48">
                  <c:v>1Q23</c:v>
                </c:pt>
                <c:pt idx="49">
                  <c:v>2Q23</c:v>
                </c:pt>
                <c:pt idx="50">
                  <c:v>3Q23</c:v>
                </c:pt>
                <c:pt idx="51">
                  <c:v>4Q23</c:v>
                </c:pt>
                <c:pt idx="52">
                  <c:v>1Q24</c:v>
                </c:pt>
                <c:pt idx="53">
                  <c:v>2Q24</c:v>
                </c:pt>
                <c:pt idx="54">
                  <c:v>3Q24</c:v>
                </c:pt>
                <c:pt idx="55">
                  <c:v>4Q24</c:v>
                </c:pt>
                <c:pt idx="56">
                  <c:v>1Q25</c:v>
                </c:pt>
                <c:pt idx="57">
                  <c:v>2Q25</c:v>
                </c:pt>
              </c:strCache>
            </c:strRef>
          </c:cat>
          <c:val>
            <c:numRef>
              <c:f>Sheet2!$AP$72:$AP$129</c:f>
              <c:numCache>
                <c:formatCode>General</c:formatCode>
                <c:ptCount val="58"/>
                <c:pt idx="0">
                  <c:v>1</c:v>
                </c:pt>
                <c:pt idx="1">
                  <c:v>0.94174757281553401</c:v>
                </c:pt>
                <c:pt idx="2">
                  <c:v>0.80772695425883301</c:v>
                </c:pt>
                <c:pt idx="3">
                  <c:v>0.93867933521121394</c:v>
                </c:pt>
                <c:pt idx="4">
                  <c:v>1.1807845983691088</c:v>
                </c:pt>
                <c:pt idx="5">
                  <c:v>1.1384117170131764</c:v>
                </c:pt>
                <c:pt idx="6">
                  <c:v>1.1738099471016721</c:v>
                </c:pt>
                <c:pt idx="7">
                  <c:v>1.2934680667597918</c:v>
                </c:pt>
                <c:pt idx="8">
                  <c:v>1.4995749369887994</c:v>
                </c:pt>
                <c:pt idx="9">
                  <c:v>1.4679293673685463</c:v>
                </c:pt>
                <c:pt idx="10">
                  <c:v>1.5528966876299841</c:v>
                </c:pt>
                <c:pt idx="11">
                  <c:v>1.6372340370275744</c:v>
                </c:pt>
                <c:pt idx="12">
                  <c:v>1.8316784814720188</c:v>
                </c:pt>
                <c:pt idx="13">
                  <c:v>1.9386552256580654</c:v>
                </c:pt>
                <c:pt idx="14">
                  <c:v>1.9260501836412587</c:v>
                </c:pt>
                <c:pt idx="15">
                  <c:v>2.1473267793859394</c:v>
                </c:pt>
                <c:pt idx="16">
                  <c:v>2.1647483821733959</c:v>
                </c:pt>
                <c:pt idx="17">
                  <c:v>2.1818716698446288</c:v>
                </c:pt>
                <c:pt idx="18">
                  <c:v>2.1751376631106218</c:v>
                </c:pt>
                <c:pt idx="19">
                  <c:v>2.0802224088733339</c:v>
                </c:pt>
                <c:pt idx="20">
                  <c:v>2.0540051804089146</c:v>
                </c:pt>
                <c:pt idx="21">
                  <c:v>2.0501590265627607</c:v>
                </c:pt>
                <c:pt idx="22">
                  <c:v>2.1273791037828378</c:v>
                </c:pt>
                <c:pt idx="23">
                  <c:v>2.1309633331735185</c:v>
                </c:pt>
                <c:pt idx="24">
                  <c:v>2.4023919046020898</c:v>
                </c:pt>
                <c:pt idx="25">
                  <c:v>2.287223365276247</c:v>
                </c:pt>
                <c:pt idx="26">
                  <c:v>2.3221440001968823</c:v>
                </c:pt>
                <c:pt idx="27">
                  <c:v>2.3497513621600725</c:v>
                </c:pt>
                <c:pt idx="28">
                  <c:v>2.3049752427570875</c:v>
                </c:pt>
                <c:pt idx="29">
                  <c:v>2.3424752427570876</c:v>
                </c:pt>
                <c:pt idx="30">
                  <c:v>2.4513105841225493</c:v>
                </c:pt>
                <c:pt idx="31">
                  <c:v>2.4516373815081702</c:v>
                </c:pt>
                <c:pt idx="32">
                  <c:v>2.4505950290833294</c:v>
                </c:pt>
                <c:pt idx="33">
                  <c:v>2.4105897041982169</c:v>
                </c:pt>
                <c:pt idx="34">
                  <c:v>2.4466666174445053</c:v>
                </c:pt>
                <c:pt idx="35">
                  <c:v>2.4029589458057989</c:v>
                </c:pt>
                <c:pt idx="36">
                  <c:v>2.3815173081143182</c:v>
                </c:pt>
                <c:pt idx="37">
                  <c:v>2.4726712304689782</c:v>
                </c:pt>
                <c:pt idx="38">
                  <c:v>2.5391356951843256</c:v>
                </c:pt>
                <c:pt idx="39">
                  <c:v>2.5107896224969277</c:v>
                </c:pt>
                <c:pt idx="40">
                  <c:v>2.6123357761340573</c:v>
                </c:pt>
                <c:pt idx="41">
                  <c:v>2.7939498976447306</c:v>
                </c:pt>
                <c:pt idx="42">
                  <c:v>2.8250389450357054</c:v>
                </c:pt>
                <c:pt idx="43">
                  <c:v>2.8811310780383868</c:v>
                </c:pt>
                <c:pt idx="44">
                  <c:v>2.8714618109437309</c:v>
                </c:pt>
                <c:pt idx="45">
                  <c:v>2.8580214386342484</c:v>
                </c:pt>
                <c:pt idx="46">
                  <c:v>2.8553005209283007</c:v>
                </c:pt>
                <c:pt idx="47">
                  <c:v>2.8789340421899836</c:v>
                </c:pt>
                <c:pt idx="48">
                  <c:v>3.0104803884513709</c:v>
                </c:pt>
                <c:pt idx="49">
                  <c:v>3.1971235404170333</c:v>
                </c:pt>
                <c:pt idx="50">
                  <c:v>3.2249138302966527</c:v>
                </c:pt>
                <c:pt idx="51">
                  <c:v>3.2717741257263682</c:v>
                </c:pt>
                <c:pt idx="52">
                  <c:v>3.2649982530932582</c:v>
                </c:pt>
                <c:pt idx="53">
                  <c:v>3.2183067617400178</c:v>
                </c:pt>
                <c:pt idx="54">
                  <c:v>3.1824734847624927</c:v>
                </c:pt>
                <c:pt idx="55">
                  <c:v>3.1493603881195402</c:v>
                </c:pt>
                <c:pt idx="56">
                  <c:v>3.1119420776510389</c:v>
                </c:pt>
                <c:pt idx="57">
                  <c:v>3.0842648090479869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E-438B-8341-E1785AB7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96688"/>
        <c:axId val="1491300048"/>
      </c:lineChart>
      <c:catAx>
        <c:axId val="14912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00048"/>
        <c:crosses val="autoZero"/>
        <c:auto val="1"/>
        <c:lblAlgn val="ctr"/>
        <c:lblOffset val="100"/>
        <c:noMultiLvlLbl val="0"/>
      </c:catAx>
      <c:valAx>
        <c:axId val="14913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Sheet2!$H$296:$H$317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1.2453926614643867</c:v>
                </c:pt>
                <c:pt idx="2">
                  <c:v>1.3424706268265809</c:v>
                </c:pt>
                <c:pt idx="3">
                  <c:v>1.5619335138914607</c:v>
                </c:pt>
                <c:pt idx="4">
                  <c:v>1.6412635074595441</c:v>
                </c:pt>
                <c:pt idx="5">
                  <c:v>1.8234883782041891</c:v>
                </c:pt>
                <c:pt idx="6">
                  <c:v>1.7762838061265205</c:v>
                </c:pt>
                <c:pt idx="7">
                  <c:v>1.8926869475658004</c:v>
                </c:pt>
                <c:pt idx="8">
                  <c:v>1.88859558947519</c:v>
                </c:pt>
                <c:pt idx="9">
                  <c:v>1.691195864246493</c:v>
                </c:pt>
                <c:pt idx="10">
                  <c:v>1.6365114955090181</c:v>
                </c:pt>
                <c:pt idx="11">
                  <c:v>1.5260805303201233</c:v>
                </c:pt>
                <c:pt idx="12">
                  <c:v>1.5832253733828088</c:v>
                </c:pt>
                <c:pt idx="13">
                  <c:v>1.6353932423338156</c:v>
                </c:pt>
                <c:pt idx="14">
                  <c:v>1.6657187257382684</c:v>
                </c:pt>
                <c:pt idx="15">
                  <c:v>1.6447335851586211</c:v>
                </c:pt>
                <c:pt idx="16">
                  <c:v>1.7811668155357241</c:v>
                </c:pt>
                <c:pt idx="17">
                  <c:v>1.7509742277887592</c:v>
                </c:pt>
                <c:pt idx="18">
                  <c:v>1.7851983629508059</c:v>
                </c:pt>
                <c:pt idx="19">
                  <c:v>1.7687690261804594</c:v>
                </c:pt>
                <c:pt idx="20">
                  <c:v>1.8004083005611726</c:v>
                </c:pt>
                <c:pt idx="21">
                  <c:v>1.8533673015253158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232-91F1-5588420DB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Sheet2!$I$269:$I$290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1.2374000000000001</c:v>
                </c:pt>
                <c:pt idx="2">
                  <c:v>1.3329999999999997</c:v>
                </c:pt>
                <c:pt idx="3">
                  <c:v>1.4439999999999997</c:v>
                </c:pt>
                <c:pt idx="4">
                  <c:v>1.4803999999999997</c:v>
                </c:pt>
                <c:pt idx="5">
                  <c:v>1.4781999999999997</c:v>
                </c:pt>
                <c:pt idx="6">
                  <c:v>1.6257999999999995</c:v>
                </c:pt>
                <c:pt idx="7">
                  <c:v>1.7563999999999995</c:v>
                </c:pt>
                <c:pt idx="8">
                  <c:v>1.8847999999999996</c:v>
                </c:pt>
                <c:pt idx="9">
                  <c:v>1.7855999999999996</c:v>
                </c:pt>
                <c:pt idx="10">
                  <c:v>1.7955999999999996</c:v>
                </c:pt>
                <c:pt idx="11">
                  <c:v>1.7415999999999996</c:v>
                </c:pt>
                <c:pt idx="12">
                  <c:v>1.7914999999999999</c:v>
                </c:pt>
                <c:pt idx="13">
                  <c:v>1.8644999999999998</c:v>
                </c:pt>
                <c:pt idx="14">
                  <c:v>1.9143999999999999</c:v>
                </c:pt>
                <c:pt idx="15">
                  <c:v>1.9046000000000001</c:v>
                </c:pt>
                <c:pt idx="16">
                  <c:v>2.0403000000000002</c:v>
                </c:pt>
                <c:pt idx="17">
                  <c:v>2.1742000000000004</c:v>
                </c:pt>
                <c:pt idx="18">
                  <c:v>2.1404000000000001</c:v>
                </c:pt>
                <c:pt idx="19">
                  <c:v>2.1983000000000001</c:v>
                </c:pt>
                <c:pt idx="20">
                  <c:v>2.1885000000000003</c:v>
                </c:pt>
                <c:pt idx="21">
                  <c:v>2.2296000000000005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232-91F1-5588420D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32608"/>
        <c:axId val="1652239808"/>
      </c:lineChart>
      <c:catAx>
        <c:axId val="165223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39808"/>
        <c:crosses val="autoZero"/>
        <c:auto val="1"/>
        <c:lblAlgn val="ctr"/>
        <c:lblOffset val="100"/>
        <c:noMultiLvlLbl val="0"/>
      </c:catAx>
      <c:valAx>
        <c:axId val="1652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Sheet2!$G$269:$G$290</c:f>
              <c:strCache>
                <c:ptCount val="22"/>
                <c:pt idx="0">
                  <c:v>1Q20</c:v>
                </c:pt>
                <c:pt idx="1">
                  <c:v>2Q20</c:v>
                </c:pt>
                <c:pt idx="2">
                  <c:v>3Q20</c:v>
                </c:pt>
                <c:pt idx="3">
                  <c:v>4Q20</c:v>
                </c:pt>
                <c:pt idx="4">
                  <c:v>1Q21</c:v>
                </c:pt>
                <c:pt idx="5">
                  <c:v>2Q21</c:v>
                </c:pt>
                <c:pt idx="6">
                  <c:v>3Q21</c:v>
                </c:pt>
                <c:pt idx="7">
                  <c:v>4Q21</c:v>
                </c:pt>
                <c:pt idx="8">
                  <c:v>1Q22</c:v>
                </c:pt>
                <c:pt idx="9">
                  <c:v>2Q22</c:v>
                </c:pt>
                <c:pt idx="10">
                  <c:v>3Q22</c:v>
                </c:pt>
                <c:pt idx="11">
                  <c:v>4Q22</c:v>
                </c:pt>
                <c:pt idx="12">
                  <c:v>1Q23</c:v>
                </c:pt>
                <c:pt idx="13">
                  <c:v>2Q23</c:v>
                </c:pt>
                <c:pt idx="14">
                  <c:v>3Q23</c:v>
                </c:pt>
                <c:pt idx="15">
                  <c:v>4Q23</c:v>
                </c:pt>
                <c:pt idx="16">
                  <c:v>1Q24</c:v>
                </c:pt>
                <c:pt idx="17">
                  <c:v>2Q24</c:v>
                </c:pt>
                <c:pt idx="18">
                  <c:v>3Q24</c:v>
                </c:pt>
                <c:pt idx="19">
                  <c:v>4Q24</c:v>
                </c:pt>
                <c:pt idx="20">
                  <c:v>1Q25</c:v>
                </c:pt>
                <c:pt idx="21">
                  <c:v>2Q25</c:v>
                </c:pt>
              </c:strCache>
            </c:strRef>
          </c:cat>
          <c:val>
            <c:numRef>
              <c:f>Sheet2!$H$296:$H$317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1.2453926614643867</c:v>
                </c:pt>
                <c:pt idx="2">
                  <c:v>1.3424706268265809</c:v>
                </c:pt>
                <c:pt idx="3">
                  <c:v>1.5619335138914607</c:v>
                </c:pt>
                <c:pt idx="4">
                  <c:v>1.6412635074595441</c:v>
                </c:pt>
                <c:pt idx="5">
                  <c:v>1.8234883782041891</c:v>
                </c:pt>
                <c:pt idx="6">
                  <c:v>1.7762838061265205</c:v>
                </c:pt>
                <c:pt idx="7">
                  <c:v>1.8926869475658004</c:v>
                </c:pt>
                <c:pt idx="8">
                  <c:v>1.88859558947519</c:v>
                </c:pt>
                <c:pt idx="9">
                  <c:v>1.691195864246493</c:v>
                </c:pt>
                <c:pt idx="10">
                  <c:v>1.6365114955090181</c:v>
                </c:pt>
                <c:pt idx="11">
                  <c:v>1.5260805303201233</c:v>
                </c:pt>
                <c:pt idx="12">
                  <c:v>1.5832253733828088</c:v>
                </c:pt>
                <c:pt idx="13">
                  <c:v>1.6353932423338156</c:v>
                </c:pt>
                <c:pt idx="14">
                  <c:v>1.6657187257382684</c:v>
                </c:pt>
                <c:pt idx="15">
                  <c:v>1.6447335851586211</c:v>
                </c:pt>
                <c:pt idx="16">
                  <c:v>1.7811668155357241</c:v>
                </c:pt>
                <c:pt idx="17">
                  <c:v>1.7509742277887592</c:v>
                </c:pt>
                <c:pt idx="18">
                  <c:v>1.7851983629508059</c:v>
                </c:pt>
                <c:pt idx="19">
                  <c:v>1.7687690261804594</c:v>
                </c:pt>
                <c:pt idx="20">
                  <c:v>1.8004083005611726</c:v>
                </c:pt>
                <c:pt idx="21">
                  <c:v>1.8533673015253158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46DA-908C-3ED80F087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Sheet2!$G$269:$G$290</c:f>
              <c:strCache>
                <c:ptCount val="22"/>
                <c:pt idx="0">
                  <c:v>1Q20</c:v>
                </c:pt>
                <c:pt idx="1">
                  <c:v>2Q20</c:v>
                </c:pt>
                <c:pt idx="2">
                  <c:v>3Q20</c:v>
                </c:pt>
                <c:pt idx="3">
                  <c:v>4Q20</c:v>
                </c:pt>
                <c:pt idx="4">
                  <c:v>1Q21</c:v>
                </c:pt>
                <c:pt idx="5">
                  <c:v>2Q21</c:v>
                </c:pt>
                <c:pt idx="6">
                  <c:v>3Q21</c:v>
                </c:pt>
                <c:pt idx="7">
                  <c:v>4Q21</c:v>
                </c:pt>
                <c:pt idx="8">
                  <c:v>1Q22</c:v>
                </c:pt>
                <c:pt idx="9">
                  <c:v>2Q22</c:v>
                </c:pt>
                <c:pt idx="10">
                  <c:v>3Q22</c:v>
                </c:pt>
                <c:pt idx="11">
                  <c:v>4Q22</c:v>
                </c:pt>
                <c:pt idx="12">
                  <c:v>1Q23</c:v>
                </c:pt>
                <c:pt idx="13">
                  <c:v>2Q23</c:v>
                </c:pt>
                <c:pt idx="14">
                  <c:v>3Q23</c:v>
                </c:pt>
                <c:pt idx="15">
                  <c:v>4Q23</c:v>
                </c:pt>
                <c:pt idx="16">
                  <c:v>1Q24</c:v>
                </c:pt>
                <c:pt idx="17">
                  <c:v>2Q24</c:v>
                </c:pt>
                <c:pt idx="18">
                  <c:v>3Q24</c:v>
                </c:pt>
                <c:pt idx="19">
                  <c:v>4Q24</c:v>
                </c:pt>
                <c:pt idx="20">
                  <c:v>1Q25</c:v>
                </c:pt>
                <c:pt idx="21">
                  <c:v>2Q25</c:v>
                </c:pt>
              </c:strCache>
            </c:strRef>
          </c:cat>
          <c:val>
            <c:numRef>
              <c:f>Sheet2!$I$269:$I$290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1.2374000000000001</c:v>
                </c:pt>
                <c:pt idx="2">
                  <c:v>1.3329999999999997</c:v>
                </c:pt>
                <c:pt idx="3">
                  <c:v>1.4439999999999997</c:v>
                </c:pt>
                <c:pt idx="4">
                  <c:v>1.4803999999999997</c:v>
                </c:pt>
                <c:pt idx="5">
                  <c:v>1.4781999999999997</c:v>
                </c:pt>
                <c:pt idx="6">
                  <c:v>1.6257999999999995</c:v>
                </c:pt>
                <c:pt idx="7">
                  <c:v>1.7563999999999995</c:v>
                </c:pt>
                <c:pt idx="8">
                  <c:v>1.8847999999999996</c:v>
                </c:pt>
                <c:pt idx="9">
                  <c:v>1.7855999999999996</c:v>
                </c:pt>
                <c:pt idx="10">
                  <c:v>1.7955999999999996</c:v>
                </c:pt>
                <c:pt idx="11">
                  <c:v>1.7415999999999996</c:v>
                </c:pt>
                <c:pt idx="12">
                  <c:v>1.7914999999999999</c:v>
                </c:pt>
                <c:pt idx="13">
                  <c:v>1.8644999999999998</c:v>
                </c:pt>
                <c:pt idx="14">
                  <c:v>1.9143999999999999</c:v>
                </c:pt>
                <c:pt idx="15">
                  <c:v>1.9046000000000001</c:v>
                </c:pt>
                <c:pt idx="16">
                  <c:v>2.0403000000000002</c:v>
                </c:pt>
                <c:pt idx="17">
                  <c:v>2.1742000000000004</c:v>
                </c:pt>
                <c:pt idx="18">
                  <c:v>2.1404000000000001</c:v>
                </c:pt>
                <c:pt idx="19">
                  <c:v>2.1983000000000001</c:v>
                </c:pt>
                <c:pt idx="20">
                  <c:v>2.1885000000000003</c:v>
                </c:pt>
                <c:pt idx="21">
                  <c:v>2.2296000000000005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46DA-908C-3ED80F08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699152"/>
        <c:axId val="1264697712"/>
      </c:lineChart>
      <c:catAx>
        <c:axId val="12646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7712"/>
        <c:crosses val="autoZero"/>
        <c:auto val="1"/>
        <c:lblAlgn val="ctr"/>
        <c:lblOffset val="100"/>
        <c:noMultiLvlLbl val="0"/>
      </c:catAx>
      <c:valAx>
        <c:axId val="12646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Sheet2!$F$296:$F$317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1.3631</c:v>
                </c:pt>
                <c:pt idx="2">
                  <c:v>1.4091</c:v>
                </c:pt>
                <c:pt idx="3">
                  <c:v>1.5105999999999999</c:v>
                </c:pt>
                <c:pt idx="4">
                  <c:v>1.5358000000000001</c:v>
                </c:pt>
                <c:pt idx="5">
                  <c:v>1.5284</c:v>
                </c:pt>
                <c:pt idx="6">
                  <c:v>1.6318999999999999</c:v>
                </c:pt>
                <c:pt idx="7">
                  <c:v>1.7967</c:v>
                </c:pt>
                <c:pt idx="8">
                  <c:v>1.9928999999999999</c:v>
                </c:pt>
                <c:pt idx="9">
                  <c:v>1.8555999999999999</c:v>
                </c:pt>
                <c:pt idx="10">
                  <c:v>1.8912</c:v>
                </c:pt>
                <c:pt idx="11">
                  <c:v>1.8322000000000001</c:v>
                </c:pt>
                <c:pt idx="12">
                  <c:v>1.8168</c:v>
                </c:pt>
                <c:pt idx="13">
                  <c:v>1.9484000000000001</c:v>
                </c:pt>
                <c:pt idx="14">
                  <c:v>2.0122999999999998</c:v>
                </c:pt>
                <c:pt idx="15">
                  <c:v>1.9798999999999998</c:v>
                </c:pt>
                <c:pt idx="16">
                  <c:v>2.1343999999999999</c:v>
                </c:pt>
                <c:pt idx="17">
                  <c:v>2.2633999999999999</c:v>
                </c:pt>
                <c:pt idx="18">
                  <c:v>2.2312999999999996</c:v>
                </c:pt>
                <c:pt idx="19">
                  <c:v>2.3169999999999997</c:v>
                </c:pt>
                <c:pt idx="20">
                  <c:v>2.3000999999999996</c:v>
                </c:pt>
                <c:pt idx="21">
                  <c:v>2.3428999999999998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6-42B9-B9C0-44D83AE1C0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Sheet2!$G$296:$G$317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1.65</c:v>
                </c:pt>
                <c:pt idx="2">
                  <c:v>1.7727000000000002</c:v>
                </c:pt>
                <c:pt idx="3">
                  <c:v>1.9509000000000001</c:v>
                </c:pt>
                <c:pt idx="4">
                  <c:v>1.9780000000000002</c:v>
                </c:pt>
                <c:pt idx="5">
                  <c:v>1.9905999999999999</c:v>
                </c:pt>
                <c:pt idx="6">
                  <c:v>2.1436000000000002</c:v>
                </c:pt>
                <c:pt idx="7">
                  <c:v>2.3086000000000002</c:v>
                </c:pt>
                <c:pt idx="8">
                  <c:v>2.4676</c:v>
                </c:pt>
                <c:pt idx="9">
                  <c:v>2.5003000000000002</c:v>
                </c:pt>
                <c:pt idx="10">
                  <c:v>2.3668000000000005</c:v>
                </c:pt>
                <c:pt idx="11">
                  <c:v>2.2961000000000005</c:v>
                </c:pt>
                <c:pt idx="12">
                  <c:v>2.2548000000000004</c:v>
                </c:pt>
                <c:pt idx="13">
                  <c:v>2.3485000000000005</c:v>
                </c:pt>
                <c:pt idx="14">
                  <c:v>2.3698000000000006</c:v>
                </c:pt>
                <c:pt idx="15">
                  <c:v>2.3713000000000006</c:v>
                </c:pt>
                <c:pt idx="16">
                  <c:v>2.4629000000000003</c:v>
                </c:pt>
                <c:pt idx="17">
                  <c:v>2.5273000000000003</c:v>
                </c:pt>
                <c:pt idx="18">
                  <c:v>2.4978000000000007</c:v>
                </c:pt>
                <c:pt idx="19">
                  <c:v>2.5359000000000007</c:v>
                </c:pt>
                <c:pt idx="20">
                  <c:v>2.6498000000000008</c:v>
                </c:pt>
                <c:pt idx="21">
                  <c:v>2.7107000000000006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6-42B9-B9C0-44D83AE1C0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Sheet2!$H$296:$H$317</c:f>
              <c:numCache>
                <c:formatCode>_(* #,##0.00_);_(* \(#,##0.00\);_(* "-"??_);_(@_)</c:formatCode>
                <c:ptCount val="22"/>
                <c:pt idx="0">
                  <c:v>1</c:v>
                </c:pt>
                <c:pt idx="1">
                  <c:v>1.2453926614643867</c:v>
                </c:pt>
                <c:pt idx="2">
                  <c:v>1.3424706268265809</c:v>
                </c:pt>
                <c:pt idx="3">
                  <c:v>1.5619335138914607</c:v>
                </c:pt>
                <c:pt idx="4">
                  <c:v>1.6412635074595441</c:v>
                </c:pt>
                <c:pt idx="5">
                  <c:v>1.8234883782041891</c:v>
                </c:pt>
                <c:pt idx="6">
                  <c:v>1.7762838061265205</c:v>
                </c:pt>
                <c:pt idx="7">
                  <c:v>1.8926869475658004</c:v>
                </c:pt>
                <c:pt idx="8">
                  <c:v>1.88859558947519</c:v>
                </c:pt>
                <c:pt idx="9">
                  <c:v>1.691195864246493</c:v>
                </c:pt>
                <c:pt idx="10">
                  <c:v>1.6365114955090181</c:v>
                </c:pt>
                <c:pt idx="11">
                  <c:v>1.5260805303201233</c:v>
                </c:pt>
                <c:pt idx="12">
                  <c:v>1.5832253733828088</c:v>
                </c:pt>
                <c:pt idx="13">
                  <c:v>1.6353932423338156</c:v>
                </c:pt>
                <c:pt idx="14">
                  <c:v>1.6657187257382684</c:v>
                </c:pt>
                <c:pt idx="15">
                  <c:v>1.6447335851586211</c:v>
                </c:pt>
                <c:pt idx="16">
                  <c:v>1.7811668155357241</c:v>
                </c:pt>
                <c:pt idx="17">
                  <c:v>1.7509742277887592</c:v>
                </c:pt>
                <c:pt idx="18">
                  <c:v>1.7851983629508059</c:v>
                </c:pt>
                <c:pt idx="19">
                  <c:v>1.7687690261804594</c:v>
                </c:pt>
                <c:pt idx="20">
                  <c:v>1.8004083005611726</c:v>
                </c:pt>
                <c:pt idx="21">
                  <c:v>1.8533673015253158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6-42B9-B9C0-44D83AE1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138352"/>
        <c:axId val="1663134032"/>
      </c:lineChart>
      <c:catAx>
        <c:axId val="16631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34032"/>
        <c:crosses val="autoZero"/>
        <c:auto val="1"/>
        <c:lblAlgn val="ctr"/>
        <c:lblOffset val="100"/>
        <c:noMultiLvlLbl val="0"/>
      </c:catAx>
      <c:valAx>
        <c:axId val="1663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625475</xdr:colOff>
      <xdr:row>172</xdr:row>
      <xdr:rowOff>82550</xdr:rowOff>
    </xdr:from>
    <xdr:to>
      <xdr:col>7</xdr:col>
      <xdr:colOff>638175</xdr:colOff>
      <xdr:row>187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E7A69-42DE-742A-4DD5-9961FDA3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311150</xdr:colOff>
      <xdr:row>173</xdr:row>
      <xdr:rowOff>47625</xdr:rowOff>
    </xdr:from>
    <xdr:to>
      <xdr:col>45</xdr:col>
      <xdr:colOff>6350</xdr:colOff>
      <xdr:row>188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B2DAE-5A27-9EA8-55D9-E5B3ED14A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142875</xdr:colOff>
      <xdr:row>104</xdr:row>
      <xdr:rowOff>157162</xdr:rowOff>
    </xdr:from>
    <xdr:to>
      <xdr:col>41</xdr:col>
      <xdr:colOff>447675</xdr:colOff>
      <xdr:row>120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1EF70E-AB2E-EEF6-4C11-45B08D6B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279</xdr:row>
      <xdr:rowOff>55562</xdr:rowOff>
    </xdr:from>
    <xdr:to>
      <xdr:col>4</xdr:col>
      <xdr:colOff>790575</xdr:colOff>
      <xdr:row>294</xdr:row>
      <xdr:rowOff>77787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98B727-2A1D-150B-85EB-3F6017CD8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251</xdr:row>
      <xdr:rowOff>7937</xdr:rowOff>
    </xdr:from>
    <xdr:to>
      <xdr:col>9</xdr:col>
      <xdr:colOff>590550</xdr:colOff>
      <xdr:row>266</xdr:row>
      <xdr:rowOff>30162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0B41CD-1B76-152A-E81C-BFE078F87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600075</xdr:colOff>
      <xdr:row>298</xdr:row>
      <xdr:rowOff>7937</xdr:rowOff>
    </xdr:from>
    <xdr:to>
      <xdr:col>9</xdr:col>
      <xdr:colOff>619125</xdr:colOff>
      <xdr:row>313</xdr:row>
      <xdr:rowOff>49212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5A97D7-4EC8-E84C-1DA0-3111B502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183F-FF09-4C78-9A31-B54CFE38B184}">
  <dimension ref="A1:AE71"/>
  <sheetViews>
    <sheetView workbookViewId="0">
      <selection activeCell="A8" sqref="A2:XFD8"/>
    </sheetView>
  </sheetViews>
  <sheetFormatPr defaultColWidth="13.26953125" defaultRowHeight="14.5" x14ac:dyDescent="0.35"/>
  <cols>
    <col min="1" max="1" width="13.26953125" style="4"/>
    <col min="2" max="2" width="15.7265625" style="4" bestFit="1" customWidth="1"/>
    <col min="3" max="3" width="14.90625" style="4" bestFit="1" customWidth="1"/>
    <col min="4" max="4" width="15.7265625" style="4" bestFit="1" customWidth="1"/>
    <col min="5" max="9" width="14.90625" style="4" bestFit="1" customWidth="1"/>
    <col min="10" max="10" width="15.7265625" style="4" bestFit="1" customWidth="1"/>
    <col min="11" max="13" width="14.26953125" style="4" bestFit="1" customWidth="1"/>
    <col min="14" max="14" width="13.36328125" style="4" bestFit="1" customWidth="1"/>
    <col min="15" max="15" width="15.81640625" style="4" bestFit="1" customWidth="1"/>
    <col min="16" max="19" width="14.26953125" style="4" bestFit="1" customWidth="1"/>
    <col min="20" max="20" width="13.90625" style="4" bestFit="1" customWidth="1"/>
    <col min="21" max="24" width="14.26953125" style="4" bestFit="1" customWidth="1"/>
    <col min="25" max="25" width="13.36328125" style="4" bestFit="1" customWidth="1"/>
    <col min="26" max="45" width="13.26953125" style="4"/>
    <col min="46" max="46" width="16.7265625" style="4" bestFit="1" customWidth="1"/>
    <col min="47" max="16384" width="13.26953125" style="4"/>
  </cols>
  <sheetData>
    <row r="1" spans="1:31" x14ac:dyDescent="0.35">
      <c r="A1" s="4" t="s">
        <v>51</v>
      </c>
      <c r="B1" s="4" t="s">
        <v>0</v>
      </c>
      <c r="C1" s="4" t="s">
        <v>3</v>
      </c>
      <c r="D1" s="4" t="s">
        <v>5</v>
      </c>
      <c r="E1" s="4" t="s">
        <v>7</v>
      </c>
      <c r="F1" s="4" t="s">
        <v>9</v>
      </c>
      <c r="G1" s="4" t="s">
        <v>12</v>
      </c>
      <c r="H1" s="4" t="s">
        <v>15</v>
      </c>
      <c r="I1" s="4" t="s">
        <v>17</v>
      </c>
      <c r="J1" s="4" t="s">
        <v>19</v>
      </c>
      <c r="K1" s="4" t="s">
        <v>21</v>
      </c>
      <c r="L1" s="4" t="s">
        <v>23</v>
      </c>
      <c r="M1" s="4" t="s">
        <v>25</v>
      </c>
      <c r="N1" s="4" t="s">
        <v>27</v>
      </c>
      <c r="O1" s="4" t="s">
        <v>29</v>
      </c>
      <c r="P1" s="4" t="s">
        <v>31</v>
      </c>
      <c r="Q1" s="4" t="s">
        <v>33</v>
      </c>
      <c r="R1" s="4" t="s">
        <v>35</v>
      </c>
      <c r="S1" s="4" t="s">
        <v>37</v>
      </c>
      <c r="T1" s="4" t="s">
        <v>39</v>
      </c>
      <c r="U1" s="4" t="s">
        <v>41</v>
      </c>
      <c r="V1" s="4" t="s">
        <v>43</v>
      </c>
      <c r="W1" s="4" t="s">
        <v>45</v>
      </c>
      <c r="X1" s="4" t="s">
        <v>47</v>
      </c>
      <c r="Y1" s="4" t="s">
        <v>49</v>
      </c>
      <c r="Z1" s="4" t="s">
        <v>118</v>
      </c>
      <c r="AA1" s="4" t="s">
        <v>119</v>
      </c>
    </row>
    <row r="2" spans="1:31" x14ac:dyDescent="0.35">
      <c r="A2" s="4" t="s">
        <v>132</v>
      </c>
      <c r="B2" s="4" t="s">
        <v>112</v>
      </c>
      <c r="C2" s="4" t="s">
        <v>112</v>
      </c>
      <c r="D2" s="4" t="s">
        <v>112</v>
      </c>
      <c r="E2" s="4" t="s">
        <v>112</v>
      </c>
    </row>
    <row r="3" spans="1:31" x14ac:dyDescent="0.35">
      <c r="A3" s="4" t="s">
        <v>128</v>
      </c>
      <c r="B3" s="4" t="s">
        <v>125</v>
      </c>
      <c r="C3" s="4" t="s">
        <v>125</v>
      </c>
      <c r="D3" s="4" t="s">
        <v>126</v>
      </c>
      <c r="E3" s="4" t="s">
        <v>126</v>
      </c>
    </row>
    <row r="4" spans="1:31" x14ac:dyDescent="0.35">
      <c r="A4" s="4" t="s">
        <v>133</v>
      </c>
      <c r="B4" s="4" t="s">
        <v>111</v>
      </c>
      <c r="D4" s="4" t="s">
        <v>111</v>
      </c>
      <c r="F4" s="4" t="s">
        <v>111</v>
      </c>
      <c r="G4" s="4" t="s">
        <v>111</v>
      </c>
      <c r="H4" s="4" t="s">
        <v>111</v>
      </c>
      <c r="I4" s="4" t="s">
        <v>111</v>
      </c>
    </row>
    <row r="5" spans="1:31" x14ac:dyDescent="0.35">
      <c r="A5" s="4" t="s">
        <v>129</v>
      </c>
      <c r="B5" s="4" t="s">
        <v>134</v>
      </c>
      <c r="D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</row>
    <row r="6" spans="1:31" x14ac:dyDescent="0.35">
      <c r="A6" s="4" t="s">
        <v>130</v>
      </c>
      <c r="J6" s="4" t="s">
        <v>113</v>
      </c>
      <c r="K6" s="4" t="s">
        <v>113</v>
      </c>
      <c r="L6" s="4" t="s">
        <v>113</v>
      </c>
      <c r="M6" s="4" t="s">
        <v>113</v>
      </c>
      <c r="N6" s="4" t="s">
        <v>113</v>
      </c>
      <c r="O6" s="4" t="s">
        <v>113</v>
      </c>
      <c r="P6" s="4" t="s">
        <v>113</v>
      </c>
      <c r="Q6" s="4" t="s">
        <v>113</v>
      </c>
      <c r="R6" s="4" t="s">
        <v>113</v>
      </c>
      <c r="S6" s="4" t="s">
        <v>113</v>
      </c>
      <c r="T6" s="4" t="s">
        <v>113</v>
      </c>
      <c r="U6" s="4" t="s">
        <v>113</v>
      </c>
      <c r="V6" s="4" t="s">
        <v>113</v>
      </c>
      <c r="W6" s="4" t="s">
        <v>113</v>
      </c>
      <c r="X6" s="4" t="s">
        <v>113</v>
      </c>
      <c r="Y6" s="4" t="s">
        <v>113</v>
      </c>
      <c r="Z6" s="4" t="s">
        <v>113</v>
      </c>
      <c r="AA6" s="4" t="s">
        <v>113</v>
      </c>
    </row>
    <row r="7" spans="1:31" x14ac:dyDescent="0.35">
      <c r="A7" s="4" t="s">
        <v>127</v>
      </c>
      <c r="J7" s="4" t="s">
        <v>123</v>
      </c>
      <c r="K7" s="4" t="s">
        <v>117</v>
      </c>
      <c r="L7" s="4" t="s">
        <v>116</v>
      </c>
      <c r="M7" s="4" t="s">
        <v>114</v>
      </c>
      <c r="N7" s="4" t="s">
        <v>114</v>
      </c>
      <c r="O7" s="4" t="s">
        <v>122</v>
      </c>
      <c r="P7" s="4" t="s">
        <v>114</v>
      </c>
      <c r="Q7" s="4" t="s">
        <v>116</v>
      </c>
      <c r="R7" s="4" t="s">
        <v>117</v>
      </c>
      <c r="S7" s="4" t="s">
        <v>115</v>
      </c>
      <c r="T7" s="4" t="s">
        <v>114</v>
      </c>
      <c r="U7" s="4" t="s">
        <v>116</v>
      </c>
      <c r="V7" s="4" t="s">
        <v>116</v>
      </c>
      <c r="W7" s="4" t="s">
        <v>116</v>
      </c>
      <c r="X7" s="4" t="s">
        <v>114</v>
      </c>
      <c r="Y7" s="4" t="s">
        <v>114</v>
      </c>
      <c r="Z7" s="4" t="s">
        <v>115</v>
      </c>
      <c r="AA7" s="4" t="s">
        <v>122</v>
      </c>
    </row>
    <row r="8" spans="1:31" x14ac:dyDescent="0.35">
      <c r="A8" s="4" t="s">
        <v>131</v>
      </c>
      <c r="J8" s="4" t="s">
        <v>124</v>
      </c>
      <c r="K8" s="4" t="s">
        <v>124</v>
      </c>
      <c r="L8" s="4" t="s">
        <v>124</v>
      </c>
      <c r="M8" s="4" t="s">
        <v>124</v>
      </c>
      <c r="N8" s="4" t="s">
        <v>124</v>
      </c>
      <c r="O8" s="4" t="s">
        <v>124</v>
      </c>
    </row>
    <row r="9" spans="1:31" x14ac:dyDescent="0.35">
      <c r="B9" s="4" t="s">
        <v>1</v>
      </c>
      <c r="C9" s="4" t="s">
        <v>4</v>
      </c>
      <c r="D9" s="4" t="s">
        <v>6</v>
      </c>
      <c r="E9" s="4" t="s">
        <v>8</v>
      </c>
      <c r="F9" s="4" t="s">
        <v>10</v>
      </c>
      <c r="G9" s="4" t="s">
        <v>13</v>
      </c>
      <c r="H9" s="4" t="s">
        <v>16</v>
      </c>
      <c r="I9" s="4" t="s">
        <v>18</v>
      </c>
      <c r="J9" s="4" t="s">
        <v>20</v>
      </c>
      <c r="K9" s="4" t="s">
        <v>22</v>
      </c>
      <c r="L9" s="4" t="s">
        <v>24</v>
      </c>
      <c r="M9" s="4" t="s">
        <v>26</v>
      </c>
      <c r="N9" s="4" t="s">
        <v>28</v>
      </c>
      <c r="O9" s="4" t="s">
        <v>30</v>
      </c>
      <c r="P9" s="4" t="s">
        <v>32</v>
      </c>
      <c r="Q9" s="4" t="s">
        <v>34</v>
      </c>
      <c r="R9" s="4" t="s">
        <v>36</v>
      </c>
      <c r="S9" s="4" t="s">
        <v>38</v>
      </c>
      <c r="T9" s="4" t="s">
        <v>40</v>
      </c>
      <c r="U9" s="4" t="s">
        <v>42</v>
      </c>
      <c r="V9" s="4" t="s">
        <v>44</v>
      </c>
      <c r="W9" s="4" t="s">
        <v>46</v>
      </c>
      <c r="X9" s="4" t="s">
        <v>48</v>
      </c>
      <c r="Y9" s="4" t="s">
        <v>50</v>
      </c>
      <c r="Z9" s="4" t="s">
        <v>120</v>
      </c>
      <c r="AA9" s="4" t="s">
        <v>121</v>
      </c>
    </row>
    <row r="10" spans="1:31" x14ac:dyDescent="0.35">
      <c r="B10" s="4" t="s">
        <v>2</v>
      </c>
      <c r="C10" s="4" t="s">
        <v>2</v>
      </c>
      <c r="D10" s="4" t="s">
        <v>2</v>
      </c>
      <c r="E10" s="4" t="s">
        <v>2</v>
      </c>
      <c r="F10" s="4" t="s">
        <v>11</v>
      </c>
      <c r="G10" s="4" t="s">
        <v>14</v>
      </c>
      <c r="H10" s="4" t="s">
        <v>2</v>
      </c>
      <c r="I10" s="4" t="s">
        <v>14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14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2</v>
      </c>
      <c r="T10" s="4" t="s">
        <v>2</v>
      </c>
      <c r="U10" s="4" t="s">
        <v>2</v>
      </c>
      <c r="V10" s="4" t="s">
        <v>14</v>
      </c>
      <c r="W10" s="4" t="s">
        <v>2</v>
      </c>
      <c r="X10" s="4" t="s">
        <v>14</v>
      </c>
      <c r="Y10" s="4" t="s">
        <v>2</v>
      </c>
      <c r="Z10" s="4" t="s">
        <v>14</v>
      </c>
      <c r="AA10" s="4" t="s">
        <v>14</v>
      </c>
    </row>
    <row r="11" spans="1:31" ht="15.5" x14ac:dyDescent="0.35">
      <c r="A11" s="5" t="s">
        <v>52</v>
      </c>
      <c r="B11" s="3"/>
      <c r="C11" s="3">
        <v>718559805</v>
      </c>
      <c r="D11" s="3"/>
      <c r="E11" s="3">
        <v>4512015789</v>
      </c>
      <c r="F11" s="3"/>
      <c r="G11" s="3"/>
      <c r="H11" s="3">
        <v>171108054842</v>
      </c>
      <c r="I11" s="3"/>
      <c r="J11" s="3">
        <v>92676483000</v>
      </c>
      <c r="K11" s="3"/>
      <c r="L11" s="3">
        <v>12257928184</v>
      </c>
      <c r="M11" s="3"/>
      <c r="N11" s="3">
        <v>-999311389</v>
      </c>
      <c r="O11" s="3"/>
      <c r="P11" s="3">
        <v>113151759930</v>
      </c>
      <c r="Q11" s="3"/>
      <c r="R11" s="3">
        <v>6406196559</v>
      </c>
      <c r="S11" s="3">
        <v>-4969068145</v>
      </c>
      <c r="T11" s="3">
        <v>34054668</v>
      </c>
      <c r="U11" s="3"/>
      <c r="V11" s="3"/>
      <c r="W11" s="3"/>
      <c r="X11" s="3"/>
      <c r="Y11" s="3"/>
      <c r="AD11" s="2" t="s">
        <v>118</v>
      </c>
      <c r="AE11" s="2" t="s">
        <v>119</v>
      </c>
    </row>
    <row r="12" spans="1:31" ht="15.5" x14ac:dyDescent="0.35">
      <c r="A12" s="5" t="s">
        <v>53</v>
      </c>
      <c r="B12" s="3"/>
      <c r="C12" s="3">
        <v>264689980</v>
      </c>
      <c r="D12" s="3"/>
      <c r="E12" s="3">
        <v>7720406485</v>
      </c>
      <c r="F12" s="3"/>
      <c r="G12" s="3"/>
      <c r="H12" s="3">
        <v>194031740157</v>
      </c>
      <c r="I12" s="3"/>
      <c r="J12" s="3">
        <v>76108930000</v>
      </c>
      <c r="K12" s="3"/>
      <c r="L12" s="3">
        <v>15813050484</v>
      </c>
      <c r="M12" s="3"/>
      <c r="N12" s="3">
        <v>9112045018</v>
      </c>
      <c r="O12" s="3"/>
      <c r="P12" s="3">
        <v>93413053522</v>
      </c>
      <c r="Q12" s="3"/>
      <c r="R12" s="3">
        <v>9431104830</v>
      </c>
      <c r="S12" s="3">
        <v>-46745843007</v>
      </c>
      <c r="T12" s="3">
        <v>4044855888</v>
      </c>
      <c r="U12" s="3"/>
      <c r="V12" s="3"/>
      <c r="W12" s="3"/>
      <c r="X12" s="3"/>
      <c r="Y12" s="3"/>
      <c r="AD12" s="2" t="s">
        <v>120</v>
      </c>
      <c r="AE12" s="2" t="s">
        <v>121</v>
      </c>
    </row>
    <row r="13" spans="1:31" ht="15.5" x14ac:dyDescent="0.35">
      <c r="A13" s="5" t="s">
        <v>54</v>
      </c>
      <c r="B13" s="3"/>
      <c r="C13" s="3">
        <v>440376208</v>
      </c>
      <c r="D13" s="3"/>
      <c r="E13" s="3">
        <v>-21726942527</v>
      </c>
      <c r="F13" s="3"/>
      <c r="G13" s="3"/>
      <c r="H13" s="3">
        <v>-84568715282</v>
      </c>
      <c r="I13" s="3"/>
      <c r="J13" s="3">
        <v>147000425000</v>
      </c>
      <c r="K13" s="3"/>
      <c r="L13" s="3">
        <v>21983313657</v>
      </c>
      <c r="M13" s="3"/>
      <c r="N13" s="3">
        <v>9091021709</v>
      </c>
      <c r="O13" s="3"/>
      <c r="P13" s="3">
        <v>56875382607</v>
      </c>
      <c r="Q13" s="3"/>
      <c r="R13" s="3">
        <v>8374934662</v>
      </c>
      <c r="S13" s="3">
        <v>32900860433</v>
      </c>
      <c r="T13" s="3">
        <v>2538855137</v>
      </c>
      <c r="U13" s="3"/>
      <c r="V13" s="3"/>
      <c r="W13" s="3"/>
      <c r="X13" s="3"/>
      <c r="Y13" s="3"/>
      <c r="AD13" s="2" t="s">
        <v>14</v>
      </c>
      <c r="AE13" s="2" t="s">
        <v>14</v>
      </c>
    </row>
    <row r="14" spans="1:31" ht="15.5" x14ac:dyDescent="0.35">
      <c r="A14" s="5" t="s">
        <v>55</v>
      </c>
      <c r="B14" s="3"/>
      <c r="C14" s="3">
        <v>13992911968</v>
      </c>
      <c r="D14" s="3"/>
      <c r="E14" s="3">
        <v>-167171668406</v>
      </c>
      <c r="F14" s="3"/>
      <c r="G14" s="3"/>
      <c r="H14" s="3">
        <v>-269328745130</v>
      </c>
      <c r="I14" s="3"/>
      <c r="J14" s="3">
        <v>195444308000</v>
      </c>
      <c r="K14" s="3"/>
      <c r="L14" s="3">
        <v>139719544673</v>
      </c>
      <c r="M14" s="3"/>
      <c r="N14" s="3">
        <v>18484219730</v>
      </c>
      <c r="O14" s="3"/>
      <c r="P14" s="3">
        <v>81556263993</v>
      </c>
      <c r="Q14" s="3"/>
      <c r="R14" s="3">
        <v>3550916450</v>
      </c>
      <c r="S14" s="3">
        <v>312313171</v>
      </c>
      <c r="T14" s="3">
        <v>25282409398</v>
      </c>
      <c r="U14" s="3"/>
      <c r="V14" s="3"/>
      <c r="W14" s="3"/>
      <c r="X14" s="3"/>
      <c r="Y14" s="3"/>
      <c r="AD14" s="1"/>
      <c r="AE14" s="1"/>
    </row>
    <row r="15" spans="1:31" ht="15.5" x14ac:dyDescent="0.35">
      <c r="A15" s="5" t="s">
        <v>56</v>
      </c>
      <c r="B15" s="3"/>
      <c r="C15" s="3">
        <v>-79158246135</v>
      </c>
      <c r="D15" s="3"/>
      <c r="E15" s="3">
        <v>-12286100706</v>
      </c>
      <c r="F15" s="3"/>
      <c r="G15" s="3"/>
      <c r="H15" s="3">
        <v>133330963978</v>
      </c>
      <c r="I15" s="3"/>
      <c r="J15" s="3">
        <v>255633504220</v>
      </c>
      <c r="K15" s="3">
        <v>1108893679</v>
      </c>
      <c r="L15" s="3">
        <v>5236238503</v>
      </c>
      <c r="M15" s="3"/>
      <c r="N15" s="3">
        <v>16560505365</v>
      </c>
      <c r="O15" s="3"/>
      <c r="P15" s="3">
        <v>65733321630</v>
      </c>
      <c r="Q15" s="3"/>
      <c r="R15" s="3">
        <v>18859944414</v>
      </c>
      <c r="S15" s="3">
        <v>3246011290</v>
      </c>
      <c r="T15" s="3">
        <v>4370638032</v>
      </c>
      <c r="U15" s="3"/>
      <c r="V15" s="3"/>
      <c r="W15" s="3"/>
      <c r="X15" s="3"/>
      <c r="Y15" s="3"/>
      <c r="AD15" s="1"/>
      <c r="AE15" s="1"/>
    </row>
    <row r="16" spans="1:31" ht="15.5" x14ac:dyDescent="0.35">
      <c r="A16" s="5" t="s">
        <v>57</v>
      </c>
      <c r="B16" s="3"/>
      <c r="C16" s="3">
        <v>81833513607</v>
      </c>
      <c r="D16" s="3"/>
      <c r="E16" s="3">
        <v>68555155908</v>
      </c>
      <c r="F16" s="3"/>
      <c r="G16" s="3"/>
      <c r="H16" s="3">
        <v>63855541302</v>
      </c>
      <c r="I16" s="3"/>
      <c r="J16" s="3">
        <v>155857188529</v>
      </c>
      <c r="K16" s="3">
        <v>10360584800</v>
      </c>
      <c r="L16" s="3">
        <v>7007857293</v>
      </c>
      <c r="M16" s="3"/>
      <c r="N16" s="3">
        <v>0</v>
      </c>
      <c r="O16" s="3"/>
      <c r="P16" s="3">
        <v>74285528775</v>
      </c>
      <c r="Q16" s="3"/>
      <c r="R16" s="3">
        <v>19779155293</v>
      </c>
      <c r="S16" s="3">
        <v>42768062305</v>
      </c>
      <c r="T16" s="3">
        <v>5055435428</v>
      </c>
      <c r="U16" s="3">
        <v>-6903201575</v>
      </c>
      <c r="V16" s="3"/>
      <c r="W16" s="3"/>
      <c r="X16" s="3"/>
      <c r="Y16" s="3"/>
      <c r="AD16" s="1"/>
      <c r="AE16" s="1"/>
    </row>
    <row r="17" spans="1:31" ht="15.5" x14ac:dyDescent="0.35">
      <c r="A17" s="5" t="s">
        <v>58</v>
      </c>
      <c r="B17" s="3"/>
      <c r="C17" s="3">
        <v>162335726</v>
      </c>
      <c r="D17" s="3"/>
      <c r="E17" s="3">
        <v>20792410292</v>
      </c>
      <c r="F17" s="3"/>
      <c r="G17" s="3"/>
      <c r="H17" s="3">
        <v>-120142525736</v>
      </c>
      <c r="I17" s="3"/>
      <c r="J17" s="3">
        <v>76816913758</v>
      </c>
      <c r="K17" s="3">
        <v>15022278361</v>
      </c>
      <c r="L17" s="3">
        <v>11271565405</v>
      </c>
      <c r="M17" s="3"/>
      <c r="N17" s="3">
        <v>13327442657</v>
      </c>
      <c r="O17" s="3"/>
      <c r="P17" s="3">
        <v>45453137522</v>
      </c>
      <c r="Q17" s="3"/>
      <c r="R17" s="3">
        <v>59062727642</v>
      </c>
      <c r="S17" s="3">
        <v>40676461121</v>
      </c>
      <c r="T17" s="3">
        <v>61621533</v>
      </c>
      <c r="U17" s="3">
        <v>-67129096613</v>
      </c>
      <c r="V17" s="3"/>
      <c r="W17" s="3"/>
      <c r="X17" s="3"/>
      <c r="Y17" s="3"/>
      <c r="AD17" s="1"/>
      <c r="AE17" s="1"/>
    </row>
    <row r="18" spans="1:31" ht="15.5" x14ac:dyDescent="0.35">
      <c r="A18" s="5" t="s">
        <v>59</v>
      </c>
      <c r="B18" s="3"/>
      <c r="C18" s="3">
        <v>4844634942</v>
      </c>
      <c r="D18" s="3"/>
      <c r="E18" s="3">
        <v>47105385207</v>
      </c>
      <c r="F18" s="3"/>
      <c r="G18" s="3"/>
      <c r="H18" s="3">
        <v>548396566993</v>
      </c>
      <c r="I18" s="3"/>
      <c r="J18" s="3">
        <v>176740974237</v>
      </c>
      <c r="K18" s="3">
        <v>36902786567</v>
      </c>
      <c r="L18" s="3">
        <v>70692131477</v>
      </c>
      <c r="M18" s="3"/>
      <c r="N18" s="3">
        <v>19905826456</v>
      </c>
      <c r="O18" s="3"/>
      <c r="P18" s="3">
        <v>47632508412</v>
      </c>
      <c r="Q18" s="3"/>
      <c r="R18" s="3">
        <v>29871384372</v>
      </c>
      <c r="S18" s="3">
        <v>64610534150</v>
      </c>
      <c r="T18" s="3">
        <v>9187312385</v>
      </c>
      <c r="U18" s="3">
        <v>-1878345920</v>
      </c>
      <c r="V18" s="3"/>
      <c r="W18" s="3"/>
      <c r="X18" s="3"/>
      <c r="Y18" s="3"/>
      <c r="AD18" s="1"/>
      <c r="AE18" s="1"/>
    </row>
    <row r="19" spans="1:31" ht="15.5" x14ac:dyDescent="0.35">
      <c r="A19" s="5" t="s">
        <v>60</v>
      </c>
      <c r="B19" s="3"/>
      <c r="C19" s="3">
        <v>1289962070</v>
      </c>
      <c r="D19" s="3"/>
      <c r="E19" s="3">
        <v>47124791455</v>
      </c>
      <c r="F19" s="3"/>
      <c r="G19" s="3"/>
      <c r="H19" s="3">
        <v>944698730411</v>
      </c>
      <c r="I19" s="3"/>
      <c r="J19" s="3">
        <v>384742746764</v>
      </c>
      <c r="K19" s="3">
        <v>2188513626</v>
      </c>
      <c r="L19" s="3">
        <v>7301539201</v>
      </c>
      <c r="M19" s="3"/>
      <c r="N19" s="3">
        <v>11270769638</v>
      </c>
      <c r="O19" s="3"/>
      <c r="P19" s="3">
        <v>35338985817</v>
      </c>
      <c r="Q19" s="3"/>
      <c r="R19" s="3">
        <v>17222471245</v>
      </c>
      <c r="S19" s="3">
        <v>9138397759</v>
      </c>
      <c r="T19" s="3">
        <v>2180602565</v>
      </c>
      <c r="U19" s="3">
        <v>-32390740927</v>
      </c>
      <c r="V19" s="3"/>
      <c r="W19" s="3"/>
      <c r="X19" s="3"/>
      <c r="Y19" s="3"/>
      <c r="AD19" s="1"/>
      <c r="AE19" s="1"/>
    </row>
    <row r="20" spans="1:31" ht="15.5" x14ac:dyDescent="0.35">
      <c r="A20" s="5" t="s">
        <v>61</v>
      </c>
      <c r="B20" s="3"/>
      <c r="C20" s="3">
        <v>2261663034</v>
      </c>
      <c r="D20" s="3"/>
      <c r="E20" s="3">
        <v>22929557382</v>
      </c>
      <c r="F20" s="3"/>
      <c r="G20" s="3"/>
      <c r="H20" s="3">
        <v>357661802984</v>
      </c>
      <c r="I20" s="3"/>
      <c r="J20" s="3">
        <v>254856957163</v>
      </c>
      <c r="K20" s="3">
        <v>40948778631</v>
      </c>
      <c r="L20" s="3">
        <v>24623087797</v>
      </c>
      <c r="M20" s="3"/>
      <c r="N20" s="3">
        <v>18995514807</v>
      </c>
      <c r="O20" s="3"/>
      <c r="P20" s="3">
        <v>48272167268</v>
      </c>
      <c r="Q20" s="3"/>
      <c r="R20" s="3">
        <v>50339369615</v>
      </c>
      <c r="S20" s="3">
        <v>47476717842</v>
      </c>
      <c r="T20" s="3">
        <v>-14919661363</v>
      </c>
      <c r="U20" s="3">
        <v>-4086577023</v>
      </c>
      <c r="V20" s="3"/>
      <c r="W20" s="3"/>
      <c r="X20" s="3"/>
      <c r="Y20" s="3"/>
      <c r="AD20" s="1"/>
      <c r="AE20" s="1">
        <v>-23195375454</v>
      </c>
    </row>
    <row r="21" spans="1:31" ht="15.5" x14ac:dyDescent="0.35">
      <c r="A21" s="5" t="s">
        <v>62</v>
      </c>
      <c r="B21" s="3"/>
      <c r="C21" s="3">
        <v>-91453234589</v>
      </c>
      <c r="D21" s="3"/>
      <c r="E21" s="3">
        <v>10518049261</v>
      </c>
      <c r="F21" s="3"/>
      <c r="G21" s="3"/>
      <c r="H21" s="3">
        <v>100290788989</v>
      </c>
      <c r="I21" s="3"/>
      <c r="J21" s="3">
        <v>199871521977</v>
      </c>
      <c r="K21" s="3">
        <v>24756957331</v>
      </c>
      <c r="L21" s="3">
        <v>36761080385</v>
      </c>
      <c r="M21" s="3"/>
      <c r="N21" s="3">
        <v>3150256015</v>
      </c>
      <c r="O21" s="3"/>
      <c r="P21" s="3">
        <v>64180170825</v>
      </c>
      <c r="Q21" s="3"/>
      <c r="R21" s="3">
        <v>58734542100</v>
      </c>
      <c r="S21" s="3">
        <v>66908558881</v>
      </c>
      <c r="T21" s="3">
        <v>22399881649</v>
      </c>
      <c r="U21" s="3">
        <v>28239945119</v>
      </c>
      <c r="V21" s="3"/>
      <c r="W21" s="3"/>
      <c r="X21" s="3"/>
      <c r="Y21" s="3"/>
      <c r="AD21" s="1"/>
      <c r="AE21" s="1">
        <v>11781572</v>
      </c>
    </row>
    <row r="22" spans="1:31" ht="15.5" x14ac:dyDescent="0.35">
      <c r="A22" s="5" t="s">
        <v>63</v>
      </c>
      <c r="B22" s="3"/>
      <c r="C22" s="3">
        <v>96120826389</v>
      </c>
      <c r="D22" s="3"/>
      <c r="E22" s="3">
        <v>-10147039268</v>
      </c>
      <c r="F22" s="3"/>
      <c r="G22" s="3"/>
      <c r="H22" s="3">
        <v>238429284183</v>
      </c>
      <c r="I22" s="3"/>
      <c r="J22" s="3">
        <v>136256613002</v>
      </c>
      <c r="K22" s="3">
        <v>74566079506</v>
      </c>
      <c r="L22" s="3">
        <v>45139801952</v>
      </c>
      <c r="M22" s="3"/>
      <c r="N22" s="3">
        <v>25074249029</v>
      </c>
      <c r="O22" s="3"/>
      <c r="P22" s="3">
        <v>49604296340</v>
      </c>
      <c r="Q22" s="3"/>
      <c r="R22" s="3">
        <v>24223544711</v>
      </c>
      <c r="S22" s="3">
        <v>41154148838</v>
      </c>
      <c r="T22" s="3">
        <v>56895185980</v>
      </c>
      <c r="U22" s="3">
        <v>134029701974</v>
      </c>
      <c r="V22" s="3"/>
      <c r="W22" s="3"/>
      <c r="X22" s="3"/>
      <c r="Y22" s="3"/>
      <c r="AD22" s="1"/>
      <c r="AE22" s="1"/>
    </row>
    <row r="23" spans="1:31" ht="15.5" x14ac:dyDescent="0.35">
      <c r="A23" s="5" t="s">
        <v>64</v>
      </c>
      <c r="B23" s="3"/>
      <c r="C23" s="3">
        <v>21603596790</v>
      </c>
      <c r="D23" s="3"/>
      <c r="E23" s="3">
        <v>43333132454</v>
      </c>
      <c r="F23" s="3"/>
      <c r="G23" s="3"/>
      <c r="H23" s="3">
        <v>222001559713</v>
      </c>
      <c r="I23" s="3"/>
      <c r="J23" s="3">
        <v>231153324580</v>
      </c>
      <c r="K23" s="3">
        <v>92281073239</v>
      </c>
      <c r="L23" s="3">
        <v>13898842210</v>
      </c>
      <c r="M23" s="3"/>
      <c r="N23" s="3">
        <v>15035149513</v>
      </c>
      <c r="O23" s="3"/>
      <c r="P23" s="3">
        <v>48142620664</v>
      </c>
      <c r="Q23" s="3"/>
      <c r="R23" s="3">
        <v>23793564433</v>
      </c>
      <c r="S23" s="3">
        <v>20538933971</v>
      </c>
      <c r="T23" s="3">
        <v>8433369177</v>
      </c>
      <c r="U23" s="3">
        <v>25280385603</v>
      </c>
      <c r="V23" s="3"/>
      <c r="W23" s="3"/>
      <c r="X23" s="3"/>
      <c r="Y23" s="3"/>
      <c r="AD23" s="1"/>
      <c r="AE23" s="1">
        <v>54478567</v>
      </c>
    </row>
    <row r="24" spans="1:31" ht="15.5" x14ac:dyDescent="0.35">
      <c r="A24" s="5" t="s">
        <v>65</v>
      </c>
      <c r="B24" s="3"/>
      <c r="C24" s="3">
        <v>78187023707</v>
      </c>
      <c r="D24" s="3"/>
      <c r="E24" s="3">
        <v>-6025820219</v>
      </c>
      <c r="F24" s="3"/>
      <c r="G24" s="3"/>
      <c r="H24" s="3">
        <v>-62949862575</v>
      </c>
      <c r="I24" s="3"/>
      <c r="J24" s="3">
        <v>205759617154</v>
      </c>
      <c r="K24" s="3">
        <v>183578098872</v>
      </c>
      <c r="L24" s="3">
        <v>15820439496</v>
      </c>
      <c r="M24" s="3"/>
      <c r="N24" s="3">
        <v>13715101144</v>
      </c>
      <c r="O24" s="3"/>
      <c r="P24" s="3">
        <v>45901570233</v>
      </c>
      <c r="Q24" s="3"/>
      <c r="R24" s="3">
        <v>57489407164</v>
      </c>
      <c r="S24" s="3">
        <v>69771314021</v>
      </c>
      <c r="T24" s="3">
        <v>7583890051</v>
      </c>
      <c r="U24" s="3">
        <v>-14373971483</v>
      </c>
      <c r="V24" s="3"/>
      <c r="W24" s="3"/>
      <c r="X24" s="3"/>
      <c r="Y24" s="3"/>
      <c r="AD24" s="1"/>
      <c r="AE24" s="1"/>
    </row>
    <row r="25" spans="1:31" ht="15.5" x14ac:dyDescent="0.35">
      <c r="A25" s="5" t="s">
        <v>66</v>
      </c>
      <c r="B25" s="3"/>
      <c r="C25" s="3">
        <v>475460329149</v>
      </c>
      <c r="D25" s="3"/>
      <c r="E25" s="3">
        <v>63870461605</v>
      </c>
      <c r="F25" s="3"/>
      <c r="G25" s="3"/>
      <c r="H25" s="3">
        <v>339643720633</v>
      </c>
      <c r="I25" s="3"/>
      <c r="J25" s="3">
        <v>254965062744</v>
      </c>
      <c r="K25" s="3">
        <v>87411375118</v>
      </c>
      <c r="L25" s="3">
        <v>43010087682</v>
      </c>
      <c r="M25" s="3"/>
      <c r="N25" s="3">
        <v>9313606847</v>
      </c>
      <c r="O25" s="3"/>
      <c r="P25" s="3">
        <v>493740382</v>
      </c>
      <c r="Q25" s="3"/>
      <c r="R25" s="3">
        <v>27745438289</v>
      </c>
      <c r="S25" s="3">
        <v>59143685848</v>
      </c>
      <c r="T25" s="3">
        <v>25920306766</v>
      </c>
      <c r="U25" s="3">
        <v>-13613336299</v>
      </c>
      <c r="V25" s="3"/>
      <c r="W25" s="3"/>
      <c r="X25" s="3"/>
      <c r="Y25" s="3"/>
      <c r="AD25" s="1"/>
      <c r="AE25" s="1"/>
    </row>
    <row r="26" spans="1:31" ht="15.5" x14ac:dyDescent="0.35">
      <c r="A26" s="5" t="s">
        <v>67</v>
      </c>
      <c r="B26" s="3"/>
      <c r="C26" s="3">
        <v>357766067166</v>
      </c>
      <c r="D26" s="3"/>
      <c r="E26" s="3">
        <v>46935212234</v>
      </c>
      <c r="F26" s="3"/>
      <c r="G26" s="3"/>
      <c r="H26" s="3">
        <v>555418694902</v>
      </c>
      <c r="I26" s="3"/>
      <c r="J26" s="3">
        <v>406831978859</v>
      </c>
      <c r="K26" s="3">
        <v>54009929629</v>
      </c>
      <c r="L26" s="3">
        <v>81041000988</v>
      </c>
      <c r="M26" s="3"/>
      <c r="N26" s="3">
        <v>17703774612</v>
      </c>
      <c r="O26" s="3"/>
      <c r="P26" s="3">
        <v>281712246874</v>
      </c>
      <c r="Q26" s="3"/>
      <c r="R26" s="3">
        <v>34987598708</v>
      </c>
      <c r="S26" s="3">
        <v>91939580510</v>
      </c>
      <c r="T26" s="3">
        <v>23452037344</v>
      </c>
      <c r="U26" s="3">
        <v>215774911115</v>
      </c>
      <c r="V26" s="3"/>
      <c r="W26" s="3">
        <v>43878010703</v>
      </c>
      <c r="X26" s="3"/>
      <c r="Y26" s="3"/>
      <c r="AD26" s="1"/>
      <c r="AE26" s="1"/>
    </row>
    <row r="27" spans="1:31" ht="15.5" x14ac:dyDescent="0.35">
      <c r="A27" s="5" t="s">
        <v>68</v>
      </c>
      <c r="B27" s="3"/>
      <c r="C27" s="3">
        <v>503435575272</v>
      </c>
      <c r="D27" s="3"/>
      <c r="E27" s="3">
        <v>-122876687096</v>
      </c>
      <c r="F27" s="3"/>
      <c r="G27" s="3">
        <v>2824480397</v>
      </c>
      <c r="H27" s="3">
        <v>51793630223</v>
      </c>
      <c r="I27" s="3">
        <v>115141444294</v>
      </c>
      <c r="J27" s="3">
        <v>148062880203</v>
      </c>
      <c r="K27" s="3">
        <v>34632828718</v>
      </c>
      <c r="L27" s="3">
        <v>6216482234</v>
      </c>
      <c r="M27" s="3">
        <v>25563475282</v>
      </c>
      <c r="N27" s="3">
        <v>10925254665</v>
      </c>
      <c r="O27" s="3"/>
      <c r="P27" s="3">
        <v>80460232551</v>
      </c>
      <c r="Q27" s="3"/>
      <c r="R27" s="3">
        <v>35930948822</v>
      </c>
      <c r="S27" s="3">
        <v>62365229131</v>
      </c>
      <c r="T27" s="3">
        <v>5139719511</v>
      </c>
      <c r="U27" s="3">
        <v>78834300876</v>
      </c>
      <c r="V27" s="3"/>
      <c r="W27" s="3">
        <v>3094334035</v>
      </c>
      <c r="X27" s="3"/>
      <c r="Y27" s="3">
        <v>7216383683</v>
      </c>
      <c r="AD27" s="1"/>
      <c r="AE27" s="1"/>
    </row>
    <row r="28" spans="1:31" ht="15.5" x14ac:dyDescent="0.35">
      <c r="A28" s="5" t="s">
        <v>69</v>
      </c>
      <c r="B28" s="3"/>
      <c r="C28" s="3">
        <v>118996880142</v>
      </c>
      <c r="D28" s="3"/>
      <c r="E28" s="3">
        <v>77836965024</v>
      </c>
      <c r="F28" s="3"/>
      <c r="G28" s="3">
        <v>43103348419</v>
      </c>
      <c r="H28" s="3">
        <v>317355860031</v>
      </c>
      <c r="I28" s="3">
        <v>185106109314</v>
      </c>
      <c r="J28" s="3">
        <v>257820481258</v>
      </c>
      <c r="K28" s="3">
        <v>61001876377</v>
      </c>
      <c r="L28" s="3">
        <v>14612793461</v>
      </c>
      <c r="M28" s="3">
        <v>12696174616</v>
      </c>
      <c r="N28" s="3">
        <v>10555799743</v>
      </c>
      <c r="O28" s="3"/>
      <c r="P28" s="3">
        <v>92227345812</v>
      </c>
      <c r="Q28" s="3"/>
      <c r="R28" s="3">
        <v>49120317974</v>
      </c>
      <c r="S28" s="3">
        <v>70312310848</v>
      </c>
      <c r="T28" s="3">
        <v>-2534923412</v>
      </c>
      <c r="U28" s="3">
        <v>54676916388</v>
      </c>
      <c r="V28" s="3"/>
      <c r="W28" s="3">
        <v>-6911961028</v>
      </c>
      <c r="X28" s="3"/>
      <c r="Y28" s="3">
        <v>806320464</v>
      </c>
      <c r="AD28" s="1"/>
      <c r="AE28" s="1">
        <v>1426423114</v>
      </c>
    </row>
    <row r="29" spans="1:31" ht="15.5" x14ac:dyDescent="0.35">
      <c r="A29" s="5" t="s">
        <v>70</v>
      </c>
      <c r="B29" s="3"/>
      <c r="C29" s="3">
        <v>69087716254</v>
      </c>
      <c r="D29" s="3"/>
      <c r="E29" s="3">
        <v>48152445375</v>
      </c>
      <c r="F29" s="3"/>
      <c r="G29" s="3">
        <v>-642080981083</v>
      </c>
      <c r="H29" s="3">
        <v>74268861138</v>
      </c>
      <c r="I29" s="3">
        <v>-439722615829</v>
      </c>
      <c r="J29" s="3">
        <v>211594929331</v>
      </c>
      <c r="K29" s="3">
        <v>37412956349</v>
      </c>
      <c r="L29" s="3">
        <v>82312066751</v>
      </c>
      <c r="M29" s="3">
        <v>26019654532</v>
      </c>
      <c r="N29" s="3">
        <v>13967754607</v>
      </c>
      <c r="O29" s="3"/>
      <c r="P29" s="3">
        <v>43652926741</v>
      </c>
      <c r="Q29" s="3"/>
      <c r="R29" s="3">
        <v>7841894143</v>
      </c>
      <c r="S29" s="3">
        <v>53621735721</v>
      </c>
      <c r="T29" s="3">
        <v>8081543308</v>
      </c>
      <c r="U29" s="3">
        <v>15484661225</v>
      </c>
      <c r="V29" s="3"/>
      <c r="W29" s="3">
        <v>53669387218</v>
      </c>
      <c r="X29" s="3"/>
      <c r="Y29" s="3">
        <v>23098421150</v>
      </c>
      <c r="AD29" s="1"/>
      <c r="AE29" s="1"/>
    </row>
    <row r="30" spans="1:31" ht="15.5" x14ac:dyDescent="0.35">
      <c r="A30" s="5" t="s">
        <v>71</v>
      </c>
      <c r="B30" s="3"/>
      <c r="C30" s="3">
        <v>450107549616</v>
      </c>
      <c r="D30" s="3"/>
      <c r="E30" s="3">
        <v>112471939190</v>
      </c>
      <c r="F30" s="3"/>
      <c r="G30" s="3">
        <v>20049853827</v>
      </c>
      <c r="H30" s="3">
        <v>122352770507</v>
      </c>
      <c r="I30" s="3">
        <v>152447983753</v>
      </c>
      <c r="J30" s="3">
        <v>270630000083</v>
      </c>
      <c r="K30" s="3">
        <v>112550545894</v>
      </c>
      <c r="L30" s="3">
        <v>50410849914</v>
      </c>
      <c r="M30" s="3">
        <v>68679137747</v>
      </c>
      <c r="N30" s="3">
        <v>27517196972</v>
      </c>
      <c r="O30" s="3"/>
      <c r="P30" s="3">
        <v>33904670350</v>
      </c>
      <c r="Q30" s="3"/>
      <c r="R30" s="3">
        <v>22390609375</v>
      </c>
      <c r="S30" s="3">
        <v>25185014367</v>
      </c>
      <c r="T30" s="3">
        <v>41083429950</v>
      </c>
      <c r="U30" s="3">
        <v>179366427949</v>
      </c>
      <c r="V30" s="3"/>
      <c r="W30" s="3">
        <v>-6769065564</v>
      </c>
      <c r="X30" s="3"/>
      <c r="Y30" s="3">
        <v>-8425635354</v>
      </c>
      <c r="AD30" s="1"/>
      <c r="AE30" s="1"/>
    </row>
    <row r="31" spans="1:31" ht="15.5" x14ac:dyDescent="0.35">
      <c r="A31" s="5" t="s">
        <v>72</v>
      </c>
      <c r="B31" s="3"/>
      <c r="C31" s="3">
        <v>318638967136</v>
      </c>
      <c r="D31" s="3">
        <v>-4750041099</v>
      </c>
      <c r="E31" s="3">
        <v>-18751867360</v>
      </c>
      <c r="F31" s="3"/>
      <c r="G31" s="3">
        <v>228159031740</v>
      </c>
      <c r="H31" s="3">
        <v>-156856779576</v>
      </c>
      <c r="I31" s="3">
        <v>60904874129</v>
      </c>
      <c r="J31" s="3">
        <v>109910461804</v>
      </c>
      <c r="K31" s="3">
        <v>106484956253</v>
      </c>
      <c r="L31" s="3">
        <v>4867689452</v>
      </c>
      <c r="M31" s="3">
        <v>9793135983</v>
      </c>
      <c r="N31" s="3">
        <v>4986255425</v>
      </c>
      <c r="O31" s="3"/>
      <c r="P31" s="3">
        <v>63067907897</v>
      </c>
      <c r="Q31" s="3"/>
      <c r="R31" s="3">
        <v>30094214761</v>
      </c>
      <c r="S31" s="3">
        <v>-549748435</v>
      </c>
      <c r="T31" s="3">
        <v>-2495919669</v>
      </c>
      <c r="U31" s="3">
        <v>8778514906</v>
      </c>
      <c r="V31" s="3"/>
      <c r="W31" s="3">
        <v>-27779292898</v>
      </c>
      <c r="X31" s="3"/>
      <c r="Y31" s="3">
        <v>-3414853195</v>
      </c>
      <c r="AD31" s="1"/>
      <c r="AE31" s="1"/>
    </row>
    <row r="32" spans="1:31" ht="15.5" x14ac:dyDescent="0.35">
      <c r="A32" s="5" t="s">
        <v>73</v>
      </c>
      <c r="B32" s="3"/>
      <c r="C32" s="3">
        <v>376760604734</v>
      </c>
      <c r="D32" s="3">
        <v>76756857093</v>
      </c>
      <c r="E32" s="3">
        <v>62931252203</v>
      </c>
      <c r="F32" s="3">
        <v>-295600560325</v>
      </c>
      <c r="G32" s="3">
        <v>149813109830</v>
      </c>
      <c r="H32" s="3">
        <v>-191831422434</v>
      </c>
      <c r="I32" s="3">
        <v>147931577613</v>
      </c>
      <c r="J32" s="3">
        <v>161222127568</v>
      </c>
      <c r="K32" s="3">
        <v>100196134008</v>
      </c>
      <c r="L32" s="3">
        <v>56577783482</v>
      </c>
      <c r="M32" s="3">
        <v>25921244959</v>
      </c>
      <c r="N32" s="3">
        <v>15246092416</v>
      </c>
      <c r="O32" s="3"/>
      <c r="P32" s="3">
        <v>82373169848</v>
      </c>
      <c r="Q32" s="3">
        <v>-654283126</v>
      </c>
      <c r="R32" s="3">
        <v>42458544093</v>
      </c>
      <c r="S32" s="3">
        <v>30730487971</v>
      </c>
      <c r="T32" s="3">
        <v>2593083540</v>
      </c>
      <c r="U32" s="3">
        <v>-7011721672</v>
      </c>
      <c r="V32" s="3"/>
      <c r="W32" s="3">
        <v>3738032927</v>
      </c>
      <c r="X32" s="3"/>
      <c r="Y32" s="3">
        <v>1199406215</v>
      </c>
      <c r="AD32" s="1"/>
      <c r="AE32" s="1"/>
    </row>
    <row r="33" spans="1:31" ht="15.5" x14ac:dyDescent="0.35">
      <c r="A33" s="5" t="s">
        <v>74</v>
      </c>
      <c r="B33" s="3"/>
      <c r="C33" s="3">
        <v>164777828739</v>
      </c>
      <c r="D33" s="3">
        <v>13733630365</v>
      </c>
      <c r="E33" s="3">
        <v>318032496</v>
      </c>
      <c r="F33" s="3">
        <v>-102009832072</v>
      </c>
      <c r="G33" s="3">
        <v>171371991912</v>
      </c>
      <c r="H33" s="3">
        <v>672666805</v>
      </c>
      <c r="I33" s="3">
        <v>-192593150172</v>
      </c>
      <c r="J33" s="3">
        <v>264184143414</v>
      </c>
      <c r="K33" s="3">
        <v>55034977764</v>
      </c>
      <c r="L33" s="3">
        <v>11297439121</v>
      </c>
      <c r="M33" s="3">
        <v>12385699651</v>
      </c>
      <c r="N33" s="3">
        <v>12772048685</v>
      </c>
      <c r="O33" s="3"/>
      <c r="P33" s="3">
        <v>56525137174</v>
      </c>
      <c r="Q33" s="3">
        <v>50890688611</v>
      </c>
      <c r="R33" s="3">
        <v>43149455316</v>
      </c>
      <c r="S33" s="3">
        <v>52883399674</v>
      </c>
      <c r="T33" s="3">
        <v>17206275581</v>
      </c>
      <c r="U33" s="3">
        <v>22990365970</v>
      </c>
      <c r="V33" s="3"/>
      <c r="W33" s="3">
        <v>63610190464</v>
      </c>
      <c r="X33" s="3"/>
      <c r="Y33" s="3">
        <v>28609050292</v>
      </c>
      <c r="AD33" s="1"/>
      <c r="AE33" s="1"/>
    </row>
    <row r="34" spans="1:31" ht="15.5" x14ac:dyDescent="0.35">
      <c r="A34" s="5" t="s">
        <v>75</v>
      </c>
      <c r="B34" s="3"/>
      <c r="C34" s="3">
        <v>225330953611</v>
      </c>
      <c r="D34" s="3">
        <v>195497516158</v>
      </c>
      <c r="E34" s="3">
        <v>73614130884</v>
      </c>
      <c r="F34" s="3">
        <v>37422470935</v>
      </c>
      <c r="G34" s="3">
        <v>-183525044553</v>
      </c>
      <c r="H34" s="3">
        <v>896696547902</v>
      </c>
      <c r="I34" s="3">
        <v>274061918109</v>
      </c>
      <c r="J34" s="3">
        <v>654415624555</v>
      </c>
      <c r="K34" s="3">
        <v>44314982619</v>
      </c>
      <c r="L34" s="3">
        <v>179411752403</v>
      </c>
      <c r="M34" s="3">
        <v>86247138276</v>
      </c>
      <c r="N34" s="3">
        <v>36156795801</v>
      </c>
      <c r="O34" s="3"/>
      <c r="P34" s="3">
        <v>56239206309</v>
      </c>
      <c r="Q34" s="3">
        <v>-32019091426</v>
      </c>
      <c r="R34" s="3">
        <v>-5531728863</v>
      </c>
      <c r="S34" s="3">
        <v>64114380243</v>
      </c>
      <c r="T34" s="3">
        <v>46904673313</v>
      </c>
      <c r="U34" s="3">
        <v>233017644441</v>
      </c>
      <c r="V34" s="3"/>
      <c r="W34" s="3">
        <v>15899615028</v>
      </c>
      <c r="X34" s="3"/>
      <c r="Y34" s="3">
        <v>43072154063</v>
      </c>
      <c r="AD34" s="1"/>
      <c r="AE34" s="1"/>
    </row>
    <row r="35" spans="1:31" ht="15.5" x14ac:dyDescent="0.35">
      <c r="A35" s="5" t="s">
        <v>76</v>
      </c>
      <c r="B35" s="3">
        <v>597453374748</v>
      </c>
      <c r="C35" s="3">
        <v>266361660207</v>
      </c>
      <c r="D35" s="3">
        <v>-41750982881</v>
      </c>
      <c r="E35" s="3">
        <v>-45806440065</v>
      </c>
      <c r="F35" s="3">
        <v>78680105630</v>
      </c>
      <c r="G35" s="3">
        <v>88035605440</v>
      </c>
      <c r="H35" s="3">
        <v>142162683624</v>
      </c>
      <c r="I35" s="3">
        <v>133232311871</v>
      </c>
      <c r="J35" s="3">
        <v>348801913911</v>
      </c>
      <c r="K35" s="3">
        <v>60292665963</v>
      </c>
      <c r="L35" s="3">
        <v>5088749046</v>
      </c>
      <c r="M35" s="3">
        <v>52265560906</v>
      </c>
      <c r="N35" s="3">
        <v>23080752426</v>
      </c>
      <c r="O35" s="3"/>
      <c r="P35" s="3">
        <v>124314223419</v>
      </c>
      <c r="Q35" s="3">
        <v>-43655282271</v>
      </c>
      <c r="R35" s="3">
        <v>38215888363</v>
      </c>
      <c r="S35" s="3">
        <v>48076545362</v>
      </c>
      <c r="T35" s="3">
        <v>36099845565</v>
      </c>
      <c r="U35" s="3">
        <v>139122948197</v>
      </c>
      <c r="V35" s="3">
        <v>14852934727</v>
      </c>
      <c r="W35" s="3">
        <v>7075829550</v>
      </c>
      <c r="X35" s="3"/>
      <c r="Y35" s="3">
        <v>14672351854</v>
      </c>
      <c r="Z35" s="4">
        <v>92819578892</v>
      </c>
      <c r="AA35" s="4">
        <v>-5801147772</v>
      </c>
      <c r="AD35" s="1"/>
      <c r="AE35" s="1"/>
    </row>
    <row r="36" spans="1:31" ht="15.5" x14ac:dyDescent="0.35">
      <c r="A36" s="5" t="s">
        <v>77</v>
      </c>
      <c r="B36" s="3">
        <v>458201670983</v>
      </c>
      <c r="C36" s="3">
        <v>189953835321</v>
      </c>
      <c r="D36" s="3">
        <v>335361045269</v>
      </c>
      <c r="E36" s="3">
        <v>28561534114</v>
      </c>
      <c r="F36" s="3">
        <v>173500232199</v>
      </c>
      <c r="G36" s="3">
        <v>47019064099</v>
      </c>
      <c r="H36" s="3">
        <v>451325418032</v>
      </c>
      <c r="I36" s="3">
        <v>110817596642</v>
      </c>
      <c r="J36" s="3">
        <v>352047605784</v>
      </c>
      <c r="K36" s="3">
        <v>68746342917</v>
      </c>
      <c r="L36" s="3">
        <v>5688671726</v>
      </c>
      <c r="M36" s="3">
        <v>40151049720</v>
      </c>
      <c r="N36" s="3">
        <v>25691305439</v>
      </c>
      <c r="O36" s="3"/>
      <c r="P36" s="3">
        <v>72089310572</v>
      </c>
      <c r="Q36" s="3">
        <v>-43525883106</v>
      </c>
      <c r="R36" s="3">
        <v>27428323449</v>
      </c>
      <c r="S36" s="3">
        <v>114634597022</v>
      </c>
      <c r="T36" s="3">
        <v>18029367551</v>
      </c>
      <c r="U36" s="3">
        <v>58574897661</v>
      </c>
      <c r="V36" s="3">
        <v>11898319217</v>
      </c>
      <c r="W36" s="3">
        <v>20404562125</v>
      </c>
      <c r="X36" s="3"/>
      <c r="Y36" s="3">
        <v>35636433144</v>
      </c>
      <c r="Z36" s="4">
        <v>69338350685</v>
      </c>
      <c r="AA36" s="4">
        <v>-3007347228</v>
      </c>
      <c r="AD36" s="1"/>
      <c r="AE36" s="1"/>
    </row>
    <row r="37" spans="1:31" ht="15.5" x14ac:dyDescent="0.35">
      <c r="A37" s="5" t="s">
        <v>78</v>
      </c>
      <c r="B37" s="3">
        <v>953008101364</v>
      </c>
      <c r="C37" s="3">
        <v>34340929773</v>
      </c>
      <c r="D37" s="3">
        <v>-67958952465</v>
      </c>
      <c r="E37" s="3">
        <v>-33541922232</v>
      </c>
      <c r="F37" s="3">
        <v>160052750185</v>
      </c>
      <c r="G37" s="3">
        <v>283277562911</v>
      </c>
      <c r="H37" s="3">
        <v>151593210886</v>
      </c>
      <c r="I37" s="3">
        <v>106436616037</v>
      </c>
      <c r="J37" s="3">
        <v>398031316164</v>
      </c>
      <c r="K37" s="3">
        <v>64144639222</v>
      </c>
      <c r="L37" s="3">
        <v>6085015896</v>
      </c>
      <c r="M37" s="3">
        <v>45843017395</v>
      </c>
      <c r="N37" s="3">
        <v>29933277071</v>
      </c>
      <c r="O37" s="3"/>
      <c r="P37" s="3">
        <v>36475423911</v>
      </c>
      <c r="Q37" s="3">
        <v>69870602960</v>
      </c>
      <c r="R37" s="3">
        <v>62644323320</v>
      </c>
      <c r="S37" s="3">
        <v>81123464822</v>
      </c>
      <c r="T37" s="3">
        <v>42746246837</v>
      </c>
      <c r="U37" s="3">
        <v>67331987495</v>
      </c>
      <c r="V37" s="3">
        <v>47582022011</v>
      </c>
      <c r="W37" s="3">
        <v>102155563775</v>
      </c>
      <c r="X37" s="3">
        <v>153882211892</v>
      </c>
      <c r="Y37" s="3">
        <v>49591588998</v>
      </c>
      <c r="Z37" s="4">
        <v>126494828755</v>
      </c>
      <c r="AA37" s="4">
        <v>17876441676</v>
      </c>
      <c r="AD37" s="1"/>
      <c r="AE37" s="1"/>
    </row>
    <row r="38" spans="1:31" ht="15.5" x14ac:dyDescent="0.35">
      <c r="A38" s="5" t="s">
        <v>79</v>
      </c>
      <c r="B38" s="3">
        <v>593025453829</v>
      </c>
      <c r="C38" s="3">
        <v>319756697031</v>
      </c>
      <c r="D38" s="3">
        <v>91047233300</v>
      </c>
      <c r="E38" s="3">
        <v>146807541376</v>
      </c>
      <c r="F38" s="3">
        <v>165315258245</v>
      </c>
      <c r="G38" s="3">
        <v>259083619334</v>
      </c>
      <c r="H38" s="3">
        <v>90769000206</v>
      </c>
      <c r="I38" s="3">
        <v>49626525856</v>
      </c>
      <c r="J38" s="3">
        <v>423791417739</v>
      </c>
      <c r="K38" s="3">
        <v>63791075574</v>
      </c>
      <c r="L38" s="3">
        <v>256241083711</v>
      </c>
      <c r="M38" s="3">
        <v>69131264291</v>
      </c>
      <c r="N38" s="3">
        <v>36101301620</v>
      </c>
      <c r="O38" s="3"/>
      <c r="P38" s="3">
        <v>52202190421</v>
      </c>
      <c r="Q38" s="3">
        <v>26207626846</v>
      </c>
      <c r="R38" s="3">
        <v>37934942824</v>
      </c>
      <c r="S38" s="3">
        <v>74521596199</v>
      </c>
      <c r="T38" s="3">
        <v>39033938339</v>
      </c>
      <c r="U38" s="3">
        <v>145311616310</v>
      </c>
      <c r="V38" s="3">
        <v>57410711094</v>
      </c>
      <c r="W38" s="3">
        <v>33115283230</v>
      </c>
      <c r="X38" s="3">
        <v>314242656916</v>
      </c>
      <c r="Y38" s="3">
        <v>34335379826</v>
      </c>
      <c r="Z38" s="4">
        <v>66181354692</v>
      </c>
      <c r="AA38" s="4">
        <v>18402821211</v>
      </c>
      <c r="AD38" s="1">
        <v>92819578892</v>
      </c>
      <c r="AE38" s="1">
        <v>-5801147772</v>
      </c>
    </row>
    <row r="39" spans="1:31" ht="15.5" x14ac:dyDescent="0.35">
      <c r="A39" s="5" t="s">
        <v>80</v>
      </c>
      <c r="B39" s="3">
        <v>780159398377</v>
      </c>
      <c r="C39" s="3">
        <v>235066465565</v>
      </c>
      <c r="D39" s="3">
        <v>433979822504</v>
      </c>
      <c r="E39" s="3">
        <v>109482253878</v>
      </c>
      <c r="F39" s="3">
        <v>166786960575</v>
      </c>
      <c r="G39" s="3">
        <v>187444175073</v>
      </c>
      <c r="H39" s="3">
        <v>190829187038</v>
      </c>
      <c r="I39" s="3">
        <v>148652002290</v>
      </c>
      <c r="J39" s="3">
        <v>416345388482</v>
      </c>
      <c r="K39" s="3">
        <v>66697813820</v>
      </c>
      <c r="L39" s="3">
        <v>34544171112</v>
      </c>
      <c r="M39" s="3">
        <v>47581143179</v>
      </c>
      <c r="N39" s="3">
        <v>22652751443</v>
      </c>
      <c r="O39" s="3"/>
      <c r="P39" s="3">
        <v>155443691783</v>
      </c>
      <c r="Q39" s="3">
        <v>17160610640</v>
      </c>
      <c r="R39" s="3">
        <v>78651120871</v>
      </c>
      <c r="S39" s="3">
        <v>67728145180</v>
      </c>
      <c r="T39" s="3">
        <v>38834538585</v>
      </c>
      <c r="U39" s="3">
        <v>-74199742693</v>
      </c>
      <c r="V39" s="3">
        <v>69945201448</v>
      </c>
      <c r="W39" s="3">
        <v>18623600972</v>
      </c>
      <c r="X39" s="3">
        <v>72740374028</v>
      </c>
      <c r="Y39" s="3">
        <v>22015979675</v>
      </c>
      <c r="Z39" s="4">
        <v>88764813535</v>
      </c>
      <c r="AA39" s="4">
        <v>9806014595</v>
      </c>
      <c r="AD39" s="1">
        <v>69338350685</v>
      </c>
      <c r="AE39" s="1">
        <v>-3007347228</v>
      </c>
    </row>
    <row r="40" spans="1:31" ht="15.5" x14ac:dyDescent="0.35">
      <c r="A40" s="5" t="s">
        <v>81</v>
      </c>
      <c r="B40" s="3">
        <v>688193823203</v>
      </c>
      <c r="C40" s="3">
        <v>268586563361</v>
      </c>
      <c r="D40" s="3">
        <v>7984448051</v>
      </c>
      <c r="E40" s="3">
        <v>6532695251</v>
      </c>
      <c r="F40" s="3">
        <v>102411066367</v>
      </c>
      <c r="G40" s="3">
        <v>88691168688</v>
      </c>
      <c r="H40" s="3">
        <v>524521132350</v>
      </c>
      <c r="I40" s="3">
        <v>179250192510</v>
      </c>
      <c r="J40" s="3">
        <v>572402714428</v>
      </c>
      <c r="K40" s="3">
        <v>224709149565</v>
      </c>
      <c r="L40" s="3">
        <v>45130226664</v>
      </c>
      <c r="M40" s="3">
        <v>42000378772</v>
      </c>
      <c r="N40" s="3">
        <v>25370248701</v>
      </c>
      <c r="O40" s="3"/>
      <c r="P40" s="3">
        <v>106320785692</v>
      </c>
      <c r="Q40" s="3">
        <v>4296686021</v>
      </c>
      <c r="R40" s="3">
        <v>26960958700</v>
      </c>
      <c r="S40" s="3">
        <v>142751910316</v>
      </c>
      <c r="T40" s="3">
        <v>6810505769</v>
      </c>
      <c r="U40" s="3">
        <v>55444863953</v>
      </c>
      <c r="V40" s="3">
        <v>49433153144</v>
      </c>
      <c r="W40" s="3">
        <v>33484727430</v>
      </c>
      <c r="X40" s="3">
        <v>49449543048</v>
      </c>
      <c r="Y40" s="3">
        <v>23207851654</v>
      </c>
      <c r="Z40" s="4">
        <v>95953886752</v>
      </c>
      <c r="AA40" s="4">
        <v>12788961771</v>
      </c>
      <c r="AD40" s="1">
        <v>126494828755</v>
      </c>
      <c r="AE40" s="1">
        <v>17876441676</v>
      </c>
    </row>
    <row r="41" spans="1:31" ht="15.5" x14ac:dyDescent="0.35">
      <c r="A41" s="5" t="s">
        <v>82</v>
      </c>
      <c r="B41" s="3">
        <v>184183102534</v>
      </c>
      <c r="C41" s="3">
        <v>24978185737</v>
      </c>
      <c r="D41" s="3">
        <v>-153863914801</v>
      </c>
      <c r="E41" s="3">
        <v>-19350152505</v>
      </c>
      <c r="F41" s="3">
        <v>-245401864344</v>
      </c>
      <c r="G41" s="3">
        <v>-311406331345</v>
      </c>
      <c r="H41" s="3">
        <v>163146974697</v>
      </c>
      <c r="I41" s="3">
        <v>-148060992598</v>
      </c>
      <c r="J41" s="3">
        <v>312404002258</v>
      </c>
      <c r="K41" s="3">
        <v>137888584944</v>
      </c>
      <c r="L41" s="3">
        <v>143895840429</v>
      </c>
      <c r="M41" s="3">
        <v>44502820955</v>
      </c>
      <c r="N41" s="3">
        <v>25569269742</v>
      </c>
      <c r="O41" s="3"/>
      <c r="P41" s="3">
        <v>17008547303</v>
      </c>
      <c r="Q41" s="3">
        <v>153698123504</v>
      </c>
      <c r="R41" s="3">
        <v>46906259565</v>
      </c>
      <c r="S41" s="3">
        <v>109047994582</v>
      </c>
      <c r="T41" s="3">
        <v>22282679037</v>
      </c>
      <c r="U41" s="3">
        <v>-25904183371</v>
      </c>
      <c r="V41" s="3">
        <v>52756764582</v>
      </c>
      <c r="W41" s="3">
        <v>87132122207</v>
      </c>
      <c r="X41" s="3">
        <v>230355205023</v>
      </c>
      <c r="Y41" s="3">
        <v>47588885470</v>
      </c>
      <c r="Z41" s="4">
        <v>43292226715</v>
      </c>
      <c r="AA41" s="4">
        <v>35088596622</v>
      </c>
      <c r="AD41" s="1">
        <v>66181354692</v>
      </c>
      <c r="AE41" s="1">
        <v>18402821211</v>
      </c>
    </row>
    <row r="42" spans="1:31" ht="15.5" x14ac:dyDescent="0.35">
      <c r="A42" s="5" t="s">
        <v>83</v>
      </c>
      <c r="B42" s="3">
        <v>398470948736</v>
      </c>
      <c r="C42" s="3">
        <v>253547910238</v>
      </c>
      <c r="D42" s="3">
        <v>-853531546639</v>
      </c>
      <c r="E42" s="3">
        <v>43191742154</v>
      </c>
      <c r="F42" s="3">
        <v>370255775551</v>
      </c>
      <c r="G42" s="3">
        <v>310690820661</v>
      </c>
      <c r="H42" s="3">
        <v>276818826969</v>
      </c>
      <c r="I42" s="3">
        <v>251893303988</v>
      </c>
      <c r="J42" s="3">
        <v>583606772004</v>
      </c>
      <c r="K42" s="3">
        <v>62105928545</v>
      </c>
      <c r="L42" s="3">
        <v>527893263114</v>
      </c>
      <c r="M42" s="3">
        <v>52773685897</v>
      </c>
      <c r="N42" s="3">
        <v>25752921052</v>
      </c>
      <c r="O42" s="3"/>
      <c r="P42" s="3">
        <v>27458581322</v>
      </c>
      <c r="Q42" s="3">
        <v>37919983858</v>
      </c>
      <c r="R42" s="3">
        <v>53028904209</v>
      </c>
      <c r="S42" s="3">
        <v>178158193490</v>
      </c>
      <c r="T42" s="3">
        <v>28414552697</v>
      </c>
      <c r="U42" s="3">
        <v>140551378578</v>
      </c>
      <c r="V42" s="3">
        <v>65394387196</v>
      </c>
      <c r="W42" s="3">
        <v>31464851930</v>
      </c>
      <c r="X42" s="3">
        <v>132195824477</v>
      </c>
      <c r="Y42" s="3">
        <v>37882609319</v>
      </c>
      <c r="Z42" s="4">
        <v>-64285250975</v>
      </c>
      <c r="AA42" s="4">
        <v>1714750122</v>
      </c>
      <c r="AD42" s="1">
        <v>88764813535</v>
      </c>
      <c r="AE42" s="1">
        <v>9806014595</v>
      </c>
    </row>
    <row r="43" spans="1:31" ht="15.5" x14ac:dyDescent="0.35">
      <c r="A43" s="5" t="s">
        <v>84</v>
      </c>
      <c r="B43" s="3">
        <v>915782100862</v>
      </c>
      <c r="C43" s="3">
        <v>178435306477</v>
      </c>
      <c r="D43" s="3">
        <v>332743983024</v>
      </c>
      <c r="E43" s="3">
        <v>-137877366</v>
      </c>
      <c r="F43" s="3">
        <v>113713936175</v>
      </c>
      <c r="G43" s="3">
        <v>148957443304</v>
      </c>
      <c r="H43" s="3">
        <v>242647977502</v>
      </c>
      <c r="I43" s="3">
        <v>99554132122</v>
      </c>
      <c r="J43" s="3">
        <v>370175501899</v>
      </c>
      <c r="K43" s="3">
        <v>91822224326</v>
      </c>
      <c r="L43" s="3">
        <v>265069537801</v>
      </c>
      <c r="M43" s="3">
        <v>55561059737</v>
      </c>
      <c r="N43" s="3">
        <v>11901312796</v>
      </c>
      <c r="O43" s="3"/>
      <c r="P43" s="3">
        <v>75711462999</v>
      </c>
      <c r="Q43" s="3">
        <v>26227777137</v>
      </c>
      <c r="R43" s="3">
        <v>44933536958</v>
      </c>
      <c r="S43" s="3">
        <v>48115862709</v>
      </c>
      <c r="T43" s="3">
        <v>26857855558</v>
      </c>
      <c r="U43" s="3">
        <v>59623070923</v>
      </c>
      <c r="V43" s="3">
        <v>74687681740</v>
      </c>
      <c r="W43" s="3">
        <v>24763101993</v>
      </c>
      <c r="X43" s="3">
        <v>50315309184</v>
      </c>
      <c r="Y43" s="3">
        <v>8725353596</v>
      </c>
      <c r="Z43" s="4">
        <v>-3938034572</v>
      </c>
      <c r="AA43" s="4">
        <v>2644588683</v>
      </c>
      <c r="AD43" s="1">
        <v>95953886752</v>
      </c>
      <c r="AE43" s="1">
        <v>12788961771</v>
      </c>
    </row>
    <row r="44" spans="1:31" ht="15.5" x14ac:dyDescent="0.35">
      <c r="A44" s="5" t="s">
        <v>85</v>
      </c>
      <c r="B44" s="3">
        <v>782131404932</v>
      </c>
      <c r="C44" s="3">
        <v>208210165077</v>
      </c>
      <c r="D44" s="3">
        <v>171722532144</v>
      </c>
      <c r="E44" s="3">
        <v>50803119165</v>
      </c>
      <c r="F44" s="3">
        <v>233244379900</v>
      </c>
      <c r="G44" s="3">
        <v>121311864730</v>
      </c>
      <c r="H44" s="3">
        <v>341166219187</v>
      </c>
      <c r="I44" s="3">
        <v>415115840721</v>
      </c>
      <c r="J44" s="3">
        <v>458301198890</v>
      </c>
      <c r="K44" s="3">
        <v>143351586083</v>
      </c>
      <c r="L44" s="3">
        <v>257236689335</v>
      </c>
      <c r="M44" s="3">
        <v>101634920550</v>
      </c>
      <c r="N44" s="3">
        <v>33060181139</v>
      </c>
      <c r="O44" s="3"/>
      <c r="P44" s="3">
        <v>35960521803</v>
      </c>
      <c r="Q44" s="3">
        <v>-11574012319</v>
      </c>
      <c r="R44" s="3">
        <v>56555551160</v>
      </c>
      <c r="S44" s="3">
        <v>88399172906</v>
      </c>
      <c r="T44" s="3">
        <v>35575039917</v>
      </c>
      <c r="U44" s="3">
        <v>-2024899308</v>
      </c>
      <c r="V44" s="3">
        <v>70305413527</v>
      </c>
      <c r="W44" s="3">
        <v>39166684021</v>
      </c>
      <c r="X44" s="3">
        <v>24325828124</v>
      </c>
      <c r="Y44" s="3">
        <v>21054123579</v>
      </c>
      <c r="Z44" s="4">
        <v>5387117189</v>
      </c>
      <c r="AA44" s="4">
        <v>2145000094</v>
      </c>
      <c r="AD44" s="1">
        <v>43292226715</v>
      </c>
      <c r="AE44" s="1">
        <v>35088596622</v>
      </c>
    </row>
    <row r="45" spans="1:31" ht="15.5" x14ac:dyDescent="0.35">
      <c r="A45" s="5" t="s">
        <v>86</v>
      </c>
      <c r="B45" s="3">
        <v>793316358146</v>
      </c>
      <c r="C45" s="3">
        <v>161819234695</v>
      </c>
      <c r="D45" s="3">
        <v>73962221532</v>
      </c>
      <c r="E45" s="3">
        <v>4979667358</v>
      </c>
      <c r="F45" s="3">
        <v>-9381821147</v>
      </c>
      <c r="G45" s="3">
        <v>-5569021381</v>
      </c>
      <c r="H45" s="3">
        <v>192573461309</v>
      </c>
      <c r="I45" s="3">
        <v>92756829543</v>
      </c>
      <c r="J45" s="3">
        <v>413724819419</v>
      </c>
      <c r="K45" s="3">
        <v>82649576986</v>
      </c>
      <c r="L45" s="3">
        <v>278535201803</v>
      </c>
      <c r="M45" s="3">
        <v>59732328776</v>
      </c>
      <c r="N45" s="3">
        <v>25576277792</v>
      </c>
      <c r="O45" s="3">
        <v>35498203150</v>
      </c>
      <c r="P45" s="3">
        <v>-3996341696</v>
      </c>
      <c r="Q45" s="3">
        <v>122876329553</v>
      </c>
      <c r="R45" s="3">
        <v>23428222339</v>
      </c>
      <c r="S45" s="3">
        <v>98602255703</v>
      </c>
      <c r="T45" s="3">
        <v>5173914490</v>
      </c>
      <c r="U45" s="3">
        <v>-8461134227</v>
      </c>
      <c r="V45" s="3">
        <v>43526417727</v>
      </c>
      <c r="W45" s="3">
        <v>50963749741</v>
      </c>
      <c r="X45" s="3">
        <v>82357574113</v>
      </c>
      <c r="Y45" s="3">
        <v>39784698404</v>
      </c>
      <c r="Z45" s="4">
        <v>15442701655</v>
      </c>
      <c r="AA45" s="4">
        <v>18967714690</v>
      </c>
      <c r="AD45" s="1">
        <v>-64285250975</v>
      </c>
      <c r="AE45" s="1">
        <v>1714750122</v>
      </c>
    </row>
    <row r="46" spans="1:31" ht="15.5" x14ac:dyDescent="0.35">
      <c r="A46" s="5" t="s">
        <v>87</v>
      </c>
      <c r="B46" s="3">
        <v>345881895038</v>
      </c>
      <c r="C46" s="3">
        <v>210818169545</v>
      </c>
      <c r="D46" s="3">
        <v>467223765479</v>
      </c>
      <c r="E46" s="3">
        <v>150100421517</v>
      </c>
      <c r="F46" s="3">
        <v>107185979460</v>
      </c>
      <c r="G46" s="3">
        <v>388547390881</v>
      </c>
      <c r="H46" s="3">
        <v>491188551479</v>
      </c>
      <c r="I46" s="3">
        <v>595802070479</v>
      </c>
      <c r="J46" s="3">
        <v>477435125624</v>
      </c>
      <c r="K46" s="3">
        <v>57041036258</v>
      </c>
      <c r="L46" s="3">
        <v>230302606520</v>
      </c>
      <c r="M46" s="3">
        <v>76814102620</v>
      </c>
      <c r="N46" s="3">
        <v>25856107305</v>
      </c>
      <c r="O46" s="3"/>
      <c r="P46" s="3">
        <v>51342558785</v>
      </c>
      <c r="Q46" s="3">
        <v>-69234157457</v>
      </c>
      <c r="R46" s="3">
        <v>5918645319</v>
      </c>
      <c r="S46" s="3">
        <v>132991163066</v>
      </c>
      <c r="T46" s="3">
        <v>30392612174</v>
      </c>
      <c r="U46" s="3">
        <v>166917781105</v>
      </c>
      <c r="V46" s="3">
        <v>43445685142</v>
      </c>
      <c r="W46" s="3">
        <v>-17274592702</v>
      </c>
      <c r="X46" s="3">
        <v>177832903600</v>
      </c>
      <c r="Y46" s="3">
        <v>29920015898</v>
      </c>
      <c r="Z46" s="4">
        <v>7368854890</v>
      </c>
      <c r="AA46" s="4">
        <v>-7324874153</v>
      </c>
      <c r="AD46" s="1">
        <v>-3938034572</v>
      </c>
      <c r="AE46" s="1">
        <v>2644588683</v>
      </c>
    </row>
    <row r="47" spans="1:31" ht="15.5" x14ac:dyDescent="0.35">
      <c r="A47" s="5" t="s">
        <v>88</v>
      </c>
      <c r="B47" s="3">
        <v>505019895745</v>
      </c>
      <c r="C47" s="3">
        <v>179164829416</v>
      </c>
      <c r="D47" s="3">
        <v>-372819352212</v>
      </c>
      <c r="E47" s="3">
        <v>28295187767</v>
      </c>
      <c r="F47" s="3">
        <v>144448925294</v>
      </c>
      <c r="G47" s="3">
        <v>-6033081896</v>
      </c>
      <c r="H47" s="3">
        <v>135182757933</v>
      </c>
      <c r="I47" s="3">
        <v>200016478840</v>
      </c>
      <c r="J47" s="3">
        <v>278095747862</v>
      </c>
      <c r="K47" s="3">
        <v>88438692015</v>
      </c>
      <c r="L47" s="3">
        <v>233490766157</v>
      </c>
      <c r="M47" s="3">
        <v>76298019451</v>
      </c>
      <c r="N47" s="3">
        <v>23262615806</v>
      </c>
      <c r="O47" s="3">
        <v>15860898918</v>
      </c>
      <c r="P47" s="3">
        <v>-1062828287</v>
      </c>
      <c r="Q47" s="3">
        <v>-78877871605</v>
      </c>
      <c r="R47" s="3">
        <v>20104045358</v>
      </c>
      <c r="S47" s="3">
        <v>34309918890</v>
      </c>
      <c r="T47" s="3">
        <v>6123640245</v>
      </c>
      <c r="U47" s="3">
        <v>-5131823155</v>
      </c>
      <c r="V47" s="3">
        <v>6797839252</v>
      </c>
      <c r="W47" s="3">
        <v>166603887</v>
      </c>
      <c r="X47" s="3">
        <v>10416226666</v>
      </c>
      <c r="Y47" s="3">
        <v>1936782411</v>
      </c>
      <c r="Z47" s="4">
        <v>-31302105079</v>
      </c>
      <c r="AA47" s="4">
        <v>-14474143075</v>
      </c>
      <c r="AD47" s="1">
        <v>5387117189</v>
      </c>
      <c r="AE47" s="1">
        <v>2145000094</v>
      </c>
    </row>
    <row r="48" spans="1:31" ht="15.5" x14ac:dyDescent="0.35">
      <c r="A48" s="5" t="s">
        <v>89</v>
      </c>
      <c r="B48" s="3">
        <v>857525653005</v>
      </c>
      <c r="C48" s="3">
        <v>248860612779</v>
      </c>
      <c r="D48" s="3">
        <v>1075775242459</v>
      </c>
      <c r="E48" s="3">
        <v>32211100039</v>
      </c>
      <c r="F48" s="3">
        <v>273014372392</v>
      </c>
      <c r="G48" s="3">
        <v>26574082194</v>
      </c>
      <c r="H48" s="3">
        <v>279822148055</v>
      </c>
      <c r="I48" s="3">
        <v>545781712808</v>
      </c>
      <c r="J48" s="3">
        <v>403385330790</v>
      </c>
      <c r="K48" s="3">
        <v>128372888485</v>
      </c>
      <c r="L48" s="3">
        <v>541452262132</v>
      </c>
      <c r="M48" s="3">
        <v>65250203509</v>
      </c>
      <c r="N48" s="3">
        <v>16653845043</v>
      </c>
      <c r="O48" s="3">
        <v>26329007901</v>
      </c>
      <c r="P48" s="3">
        <v>-2120357645</v>
      </c>
      <c r="Q48" s="3">
        <v>-20690072390</v>
      </c>
      <c r="R48" s="3">
        <v>71074842436</v>
      </c>
      <c r="S48" s="3">
        <v>67017579472</v>
      </c>
      <c r="T48" s="3">
        <v>2688970283</v>
      </c>
      <c r="U48" s="3">
        <v>-4414308019</v>
      </c>
      <c r="V48" s="3">
        <v>5579003353</v>
      </c>
      <c r="W48" s="3">
        <v>230719155</v>
      </c>
      <c r="X48" s="3">
        <v>10566298375</v>
      </c>
      <c r="Y48" s="3">
        <v>10176530954</v>
      </c>
      <c r="Z48" s="4">
        <v>13960224275</v>
      </c>
      <c r="AA48" s="4">
        <v>106032222631</v>
      </c>
      <c r="AD48" s="1">
        <v>15442701655</v>
      </c>
      <c r="AE48" s="1">
        <v>18967714690</v>
      </c>
    </row>
    <row r="49" spans="1:31" ht="15.5" x14ac:dyDescent="0.35">
      <c r="A49" s="5" t="s">
        <v>90</v>
      </c>
      <c r="B49" s="3">
        <v>124495077372</v>
      </c>
      <c r="C49" s="3">
        <v>-5939520440</v>
      </c>
      <c r="D49" s="3">
        <v>545640448234</v>
      </c>
      <c r="E49" s="3">
        <v>10619181432</v>
      </c>
      <c r="F49" s="3">
        <v>76683780446</v>
      </c>
      <c r="G49" s="3">
        <v>-60395152307</v>
      </c>
      <c r="H49" s="3">
        <v>90320674106</v>
      </c>
      <c r="I49" s="3">
        <v>174720342410</v>
      </c>
      <c r="J49" s="3">
        <v>367599987179</v>
      </c>
      <c r="K49" s="3">
        <v>177164396393</v>
      </c>
      <c r="L49" s="3">
        <v>187433230555</v>
      </c>
      <c r="M49" s="3">
        <v>64070040647</v>
      </c>
      <c r="N49" s="3">
        <v>26239911827</v>
      </c>
      <c r="O49" s="3">
        <v>61653635882</v>
      </c>
      <c r="P49" s="3">
        <v>29581179540</v>
      </c>
      <c r="Q49" s="3">
        <v>52063423996</v>
      </c>
      <c r="R49" s="3">
        <v>75993804973</v>
      </c>
      <c r="S49" s="3">
        <v>22291155135</v>
      </c>
      <c r="T49" s="3">
        <v>32357949633</v>
      </c>
      <c r="U49" s="3">
        <v>58915594551</v>
      </c>
      <c r="V49" s="3">
        <v>360613857</v>
      </c>
      <c r="W49" s="3">
        <v>47169848710</v>
      </c>
      <c r="X49" s="3">
        <v>98613577194</v>
      </c>
      <c r="Y49" s="3">
        <v>15870196206</v>
      </c>
      <c r="Z49" s="4">
        <v>70351598682</v>
      </c>
      <c r="AA49" s="4">
        <v>-1876809926</v>
      </c>
      <c r="AD49" s="1">
        <v>7368854890</v>
      </c>
      <c r="AE49" s="1">
        <v>-7324874153</v>
      </c>
    </row>
    <row r="50" spans="1:31" ht="15.5" x14ac:dyDescent="0.35">
      <c r="A50" s="5" t="s">
        <v>91</v>
      </c>
      <c r="B50" s="3">
        <v>1006291493971</v>
      </c>
      <c r="C50" s="3">
        <v>203158197007</v>
      </c>
      <c r="D50" s="3">
        <v>723226610922</v>
      </c>
      <c r="E50" s="3">
        <v>17744063273</v>
      </c>
      <c r="F50" s="3">
        <v>100515029642</v>
      </c>
      <c r="G50" s="3">
        <v>804851030088</v>
      </c>
      <c r="H50" s="3">
        <v>502321358102</v>
      </c>
      <c r="I50" s="3">
        <v>531204392923</v>
      </c>
      <c r="J50" s="3">
        <v>664237281523</v>
      </c>
      <c r="K50" s="3">
        <v>143513438210</v>
      </c>
      <c r="L50" s="3">
        <v>298006427613</v>
      </c>
      <c r="M50" s="3">
        <v>90518598164</v>
      </c>
      <c r="N50" s="3">
        <v>31480361327</v>
      </c>
      <c r="O50" s="3">
        <v>25625966108</v>
      </c>
      <c r="P50" s="3">
        <v>161772028224</v>
      </c>
      <c r="Q50" s="3">
        <v>81034055787</v>
      </c>
      <c r="R50" s="3">
        <v>51110050295</v>
      </c>
      <c r="S50" s="3">
        <v>58735318285</v>
      </c>
      <c r="T50" s="3">
        <v>60701579508</v>
      </c>
      <c r="U50" s="3">
        <v>229096216440</v>
      </c>
      <c r="V50" s="3">
        <v>38638477158</v>
      </c>
      <c r="W50" s="3">
        <v>33902857146</v>
      </c>
      <c r="X50" s="3">
        <v>275715036317</v>
      </c>
      <c r="Y50" s="3">
        <v>57944243513</v>
      </c>
      <c r="Z50" s="4">
        <v>148053957547</v>
      </c>
      <c r="AA50" s="4">
        <v>2223908703</v>
      </c>
      <c r="AD50" s="1">
        <v>-31302105079</v>
      </c>
      <c r="AE50" s="1">
        <v>-14474143075</v>
      </c>
    </row>
    <row r="51" spans="1:31" ht="15.5" x14ac:dyDescent="0.35">
      <c r="A51" s="5" t="s">
        <v>92</v>
      </c>
      <c r="B51" s="3">
        <v>566345102169</v>
      </c>
      <c r="C51" s="3">
        <v>114915922521</v>
      </c>
      <c r="D51" s="3">
        <v>790257531842</v>
      </c>
      <c r="E51" s="3">
        <v>18284773734</v>
      </c>
      <c r="F51" s="3">
        <v>208128750607</v>
      </c>
      <c r="G51" s="3">
        <v>117279526295</v>
      </c>
      <c r="H51" s="3">
        <v>138452836425</v>
      </c>
      <c r="I51" s="3">
        <v>-11213821581</v>
      </c>
      <c r="J51" s="3">
        <v>471790340937</v>
      </c>
      <c r="K51" s="3">
        <v>79916062116</v>
      </c>
      <c r="L51" s="3">
        <v>401544220126</v>
      </c>
      <c r="M51" s="3">
        <v>76510157760</v>
      </c>
      <c r="N51" s="3">
        <v>29756371051</v>
      </c>
      <c r="O51" s="3">
        <v>31015306031</v>
      </c>
      <c r="P51" s="3">
        <v>101538169317</v>
      </c>
      <c r="Q51" s="3">
        <v>33779580644</v>
      </c>
      <c r="R51" s="3">
        <v>74663630123</v>
      </c>
      <c r="S51" s="3">
        <v>68940036816</v>
      </c>
      <c r="T51" s="3">
        <v>28664793339</v>
      </c>
      <c r="U51" s="3">
        <v>-63119217459</v>
      </c>
      <c r="V51" s="3">
        <v>50070765811</v>
      </c>
      <c r="W51" s="3">
        <v>18313884773</v>
      </c>
      <c r="X51" s="3">
        <v>37448839320</v>
      </c>
      <c r="Y51" s="3">
        <v>16055823035</v>
      </c>
      <c r="Z51" s="4">
        <v>88135557509</v>
      </c>
      <c r="AA51" s="4">
        <v>47547756078</v>
      </c>
      <c r="AD51" s="1">
        <v>13960224275</v>
      </c>
      <c r="AE51" s="1">
        <v>106032222631</v>
      </c>
    </row>
    <row r="52" spans="1:31" ht="15.5" x14ac:dyDescent="0.35">
      <c r="A52" s="5" t="s">
        <v>93</v>
      </c>
      <c r="B52" s="3">
        <v>863816138200</v>
      </c>
      <c r="C52" s="3">
        <v>24551467904</v>
      </c>
      <c r="D52" s="3">
        <v>855661632697</v>
      </c>
      <c r="E52" s="3">
        <v>4971039567</v>
      </c>
      <c r="F52" s="3">
        <v>258227899668</v>
      </c>
      <c r="G52" s="3">
        <v>193069559334</v>
      </c>
      <c r="H52" s="3">
        <v>120223569422</v>
      </c>
      <c r="I52" s="3">
        <v>188229319989</v>
      </c>
      <c r="J52" s="3">
        <v>470322949437</v>
      </c>
      <c r="K52" s="3">
        <v>341827276588</v>
      </c>
      <c r="L52" s="3">
        <v>79288731827</v>
      </c>
      <c r="M52" s="3">
        <v>73477301518</v>
      </c>
      <c r="N52" s="3">
        <v>25019071827</v>
      </c>
      <c r="O52" s="3">
        <v>45725115755</v>
      </c>
      <c r="P52" s="3">
        <v>135052149049</v>
      </c>
      <c r="Q52" s="3">
        <v>7723137658</v>
      </c>
      <c r="R52" s="3">
        <v>64251026902</v>
      </c>
      <c r="S52" s="3">
        <v>86582934530</v>
      </c>
      <c r="T52" s="3">
        <v>9628171234</v>
      </c>
      <c r="U52" s="3">
        <v>26574803609</v>
      </c>
      <c r="V52" s="3">
        <v>21636723351</v>
      </c>
      <c r="W52" s="3">
        <v>39726441533</v>
      </c>
      <c r="X52" s="3">
        <v>8774065344</v>
      </c>
      <c r="Y52" s="3">
        <v>23720633096</v>
      </c>
      <c r="Z52" s="4">
        <v>51121342457</v>
      </c>
      <c r="AA52" s="4">
        <v>-2301474930</v>
      </c>
      <c r="AD52" s="1">
        <v>70351598682</v>
      </c>
      <c r="AE52" s="1">
        <v>-1876809926</v>
      </c>
    </row>
    <row r="53" spans="1:31" ht="15.5" x14ac:dyDescent="0.35">
      <c r="A53" s="5" t="s">
        <v>94</v>
      </c>
      <c r="B53" s="3">
        <v>603322826002</v>
      </c>
      <c r="C53" s="3">
        <v>273219977572</v>
      </c>
      <c r="D53" s="3">
        <v>903375473328</v>
      </c>
      <c r="E53" s="3">
        <v>18234564825</v>
      </c>
      <c r="F53" s="3">
        <v>129613203142</v>
      </c>
      <c r="G53" s="3">
        <v>85926941171</v>
      </c>
      <c r="H53" s="3">
        <v>-35377349511</v>
      </c>
      <c r="I53" s="3">
        <v>6149855421</v>
      </c>
      <c r="J53" s="3">
        <v>270234163373</v>
      </c>
      <c r="K53" s="3">
        <v>156403614785</v>
      </c>
      <c r="L53" s="3">
        <v>247940306498</v>
      </c>
      <c r="M53" s="3">
        <v>60965243575</v>
      </c>
      <c r="N53" s="3">
        <v>20063171724</v>
      </c>
      <c r="O53" s="3">
        <v>29055014581</v>
      </c>
      <c r="P53" s="3">
        <v>-42056413451</v>
      </c>
      <c r="Q53" s="3">
        <v>43452152724</v>
      </c>
      <c r="R53" s="3">
        <v>33751294301</v>
      </c>
      <c r="S53" s="3">
        <v>86569371436</v>
      </c>
      <c r="T53" s="3">
        <v>15272509080</v>
      </c>
      <c r="U53" s="3">
        <v>51637936429</v>
      </c>
      <c r="V53" s="3">
        <v>-4882614811</v>
      </c>
      <c r="W53" s="3">
        <v>77426259797</v>
      </c>
      <c r="X53" s="3">
        <v>84228724501</v>
      </c>
      <c r="Y53" s="3">
        <v>25499824993</v>
      </c>
      <c r="Z53" s="4">
        <v>49518216764</v>
      </c>
      <c r="AA53" s="4">
        <v>-8555126169</v>
      </c>
      <c r="AD53" s="1">
        <v>148053957547</v>
      </c>
      <c r="AE53" s="1">
        <v>2223908703</v>
      </c>
    </row>
    <row r="54" spans="1:31" ht="15.5" x14ac:dyDescent="0.35">
      <c r="A54" s="5" t="s">
        <v>95</v>
      </c>
      <c r="B54" s="3">
        <v>-1131264080</v>
      </c>
      <c r="C54" s="3">
        <v>121101705043</v>
      </c>
      <c r="D54" s="3">
        <v>584279879107</v>
      </c>
      <c r="E54" s="3">
        <v>85145066605</v>
      </c>
      <c r="F54" s="3">
        <v>228677311733</v>
      </c>
      <c r="G54" s="3">
        <v>80395258274</v>
      </c>
      <c r="H54" s="3">
        <v>63967390897</v>
      </c>
      <c r="I54" s="3">
        <v>259897647930</v>
      </c>
      <c r="J54" s="3">
        <v>923783956640</v>
      </c>
      <c r="K54" s="3">
        <v>185954297601</v>
      </c>
      <c r="L54" s="3">
        <v>604468593602</v>
      </c>
      <c r="M54" s="3">
        <v>114481091849</v>
      </c>
      <c r="N54" s="3">
        <v>32233420842</v>
      </c>
      <c r="O54" s="3">
        <v>25445799464</v>
      </c>
      <c r="P54" s="3">
        <v>192738896297</v>
      </c>
      <c r="Q54" s="3">
        <v>46418285868</v>
      </c>
      <c r="R54" s="3">
        <v>36802439657</v>
      </c>
      <c r="S54" s="3">
        <v>120963287065</v>
      </c>
      <c r="T54" s="3">
        <v>64934027009</v>
      </c>
      <c r="U54" s="3">
        <v>223615679148</v>
      </c>
      <c r="V54" s="3">
        <v>11432546956</v>
      </c>
      <c r="W54" s="3">
        <v>28572051326</v>
      </c>
      <c r="X54" s="3">
        <v>340114616750</v>
      </c>
      <c r="Y54" s="3">
        <v>75337694547</v>
      </c>
      <c r="Z54" s="4">
        <v>153409890196</v>
      </c>
      <c r="AA54" s="4">
        <v>1065316954</v>
      </c>
      <c r="AD54" s="1">
        <v>88135557509</v>
      </c>
      <c r="AE54" s="1">
        <v>47547756078</v>
      </c>
    </row>
    <row r="55" spans="1:31" ht="15.5" x14ac:dyDescent="0.35">
      <c r="A55" s="5" t="s">
        <v>96</v>
      </c>
      <c r="B55" s="3">
        <v>803481588408</v>
      </c>
      <c r="C55" s="3">
        <v>159584379945</v>
      </c>
      <c r="D55" s="3">
        <v>843768229217</v>
      </c>
      <c r="E55" s="3">
        <v>-12020335323</v>
      </c>
      <c r="F55" s="3">
        <v>381744391455</v>
      </c>
      <c r="G55" s="3">
        <v>345889297270</v>
      </c>
      <c r="H55" s="3">
        <v>80439935126</v>
      </c>
      <c r="I55" s="3">
        <v>258098144789</v>
      </c>
      <c r="J55" s="3">
        <v>955361037242</v>
      </c>
      <c r="K55" s="3">
        <v>179490470616</v>
      </c>
      <c r="L55" s="3">
        <v>295751087414</v>
      </c>
      <c r="M55" s="3">
        <v>173667802124</v>
      </c>
      <c r="N55" s="3">
        <v>57234695056</v>
      </c>
      <c r="O55" s="3">
        <v>57624184267</v>
      </c>
      <c r="P55" s="3">
        <v>403853782310</v>
      </c>
      <c r="Q55" s="3">
        <v>76016375161</v>
      </c>
      <c r="R55" s="3">
        <v>88387832545</v>
      </c>
      <c r="S55" s="3">
        <v>122476249441</v>
      </c>
      <c r="T55" s="3">
        <v>44864856309</v>
      </c>
      <c r="U55" s="3">
        <v>78078933802</v>
      </c>
      <c r="V55" s="3">
        <v>74423660428</v>
      </c>
      <c r="W55" s="3">
        <v>30285917052</v>
      </c>
      <c r="X55" s="3">
        <v>52769220880</v>
      </c>
      <c r="Y55" s="3">
        <v>22418869372</v>
      </c>
      <c r="Z55" s="4">
        <v>98889179519</v>
      </c>
      <c r="AA55" s="4">
        <v>1528763753</v>
      </c>
      <c r="AD55" s="1">
        <v>51121342457</v>
      </c>
      <c r="AE55" s="1">
        <v>-2301474930</v>
      </c>
    </row>
    <row r="56" spans="1:31" ht="15.5" x14ac:dyDescent="0.35">
      <c r="A56" s="5" t="s">
        <v>97</v>
      </c>
      <c r="B56" s="3">
        <v>586478278182</v>
      </c>
      <c r="C56" s="3">
        <v>365004191233</v>
      </c>
      <c r="D56" s="3">
        <v>576917745925</v>
      </c>
      <c r="E56" s="3">
        <v>17877109680</v>
      </c>
      <c r="F56" s="3">
        <v>138254963530</v>
      </c>
      <c r="G56" s="3">
        <v>251632922643</v>
      </c>
      <c r="H56" s="3">
        <v>68173440267</v>
      </c>
      <c r="I56" s="3">
        <v>279757773038</v>
      </c>
      <c r="J56" s="3">
        <v>755061337079</v>
      </c>
      <c r="K56" s="3">
        <v>67779659563</v>
      </c>
      <c r="L56" s="3">
        <v>433935762093</v>
      </c>
      <c r="M56" s="3">
        <v>39087108748</v>
      </c>
      <c r="N56" s="3">
        <v>34539859580</v>
      </c>
      <c r="O56" s="3">
        <v>76115050569</v>
      </c>
      <c r="P56" s="3">
        <v>257019827740</v>
      </c>
      <c r="Q56" s="3">
        <v>66951549798</v>
      </c>
      <c r="R56" s="3">
        <v>101584785537</v>
      </c>
      <c r="S56" s="3">
        <v>138394804977</v>
      </c>
      <c r="T56" s="3">
        <v>46074663030</v>
      </c>
      <c r="U56" s="3">
        <v>145119420524</v>
      </c>
      <c r="V56" s="3">
        <v>63429418481</v>
      </c>
      <c r="W56" s="3">
        <v>56384395491</v>
      </c>
      <c r="X56" s="3">
        <v>71540139160</v>
      </c>
      <c r="Y56" s="3">
        <v>30945542243</v>
      </c>
      <c r="Z56" s="4">
        <v>174551084066</v>
      </c>
      <c r="AA56" s="4">
        <v>11338471824</v>
      </c>
      <c r="AD56" s="1">
        <v>49518216764</v>
      </c>
      <c r="AE56" s="1">
        <v>-8555126169</v>
      </c>
    </row>
    <row r="57" spans="1:31" ht="15.5" x14ac:dyDescent="0.35">
      <c r="A57" s="5" t="s">
        <v>98</v>
      </c>
      <c r="B57" s="3">
        <v>201280511649</v>
      </c>
      <c r="C57" s="3">
        <v>198978507621</v>
      </c>
      <c r="D57" s="3">
        <v>315532594663</v>
      </c>
      <c r="E57" s="3">
        <v>86559384773</v>
      </c>
      <c r="F57" s="3">
        <v>175837865295</v>
      </c>
      <c r="G57" s="3">
        <v>147420910507</v>
      </c>
      <c r="H57" s="3">
        <v>155073626322</v>
      </c>
      <c r="I57" s="3">
        <v>40540433951</v>
      </c>
      <c r="J57" s="3">
        <v>834374854519</v>
      </c>
      <c r="K57" s="3">
        <v>4446422600</v>
      </c>
      <c r="L57" s="3">
        <v>310133957827</v>
      </c>
      <c r="M57" s="3">
        <v>136507548643</v>
      </c>
      <c r="N57" s="3">
        <v>31942101947</v>
      </c>
      <c r="O57" s="3">
        <v>52447318047</v>
      </c>
      <c r="P57" s="3">
        <v>220666896949</v>
      </c>
      <c r="Q57" s="3">
        <v>267197233829</v>
      </c>
      <c r="R57" s="3">
        <v>105032306219</v>
      </c>
      <c r="S57" s="3">
        <v>177120948132</v>
      </c>
      <c r="T57" s="3">
        <v>53859845398</v>
      </c>
      <c r="U57" s="3">
        <v>94293226124</v>
      </c>
      <c r="V57" s="3">
        <v>138668928475</v>
      </c>
      <c r="W57" s="3">
        <v>132049605180</v>
      </c>
      <c r="X57" s="3">
        <v>234154463782</v>
      </c>
      <c r="Y57" s="3">
        <v>27887796865</v>
      </c>
      <c r="Z57" s="4">
        <v>180251609591</v>
      </c>
      <c r="AA57" s="4">
        <v>9538890237</v>
      </c>
      <c r="AD57" s="1">
        <v>153409890196</v>
      </c>
      <c r="AE57" s="1">
        <v>1065316954</v>
      </c>
    </row>
    <row r="58" spans="1:31" ht="15.5" x14ac:dyDescent="0.35">
      <c r="A58" s="5" t="s">
        <v>99</v>
      </c>
      <c r="B58" s="3">
        <v>731823438303</v>
      </c>
      <c r="C58" s="3">
        <v>159850337366</v>
      </c>
      <c r="D58" s="3">
        <v>624024638694</v>
      </c>
      <c r="E58" s="3">
        <v>-11215743260</v>
      </c>
      <c r="F58" s="3">
        <v>101838166946</v>
      </c>
      <c r="G58" s="3">
        <v>25424392236</v>
      </c>
      <c r="H58" s="3">
        <v>68975245678</v>
      </c>
      <c r="I58" s="3">
        <v>-7552011054</v>
      </c>
      <c r="J58" s="3">
        <v>968037746739</v>
      </c>
      <c r="K58" s="3">
        <v>275314098274</v>
      </c>
      <c r="L58" s="3">
        <v>337933124062</v>
      </c>
      <c r="M58" s="3">
        <v>21317120646</v>
      </c>
      <c r="N58" s="3">
        <v>33915486425</v>
      </c>
      <c r="O58" s="3">
        <v>36933178292</v>
      </c>
      <c r="P58" s="3">
        <v>382126600956</v>
      </c>
      <c r="Q58" s="3">
        <v>173308646493</v>
      </c>
      <c r="R58" s="3">
        <v>83783201039</v>
      </c>
      <c r="S58" s="3">
        <v>144749016890</v>
      </c>
      <c r="T58" s="3">
        <v>99748692027</v>
      </c>
      <c r="U58" s="3">
        <v>174536317090</v>
      </c>
      <c r="V58" s="3">
        <v>171300565393</v>
      </c>
      <c r="W58" s="3">
        <v>64574973882</v>
      </c>
      <c r="X58" s="3">
        <v>283717892829</v>
      </c>
      <c r="Y58" s="3">
        <v>92272396181</v>
      </c>
      <c r="Z58" s="4">
        <v>128589881084</v>
      </c>
      <c r="AA58" s="4">
        <v>3007059290</v>
      </c>
      <c r="AD58" s="1">
        <v>98889179519</v>
      </c>
      <c r="AE58" s="1">
        <v>1528763753</v>
      </c>
    </row>
    <row r="59" spans="1:31" ht="15.5" x14ac:dyDescent="0.35">
      <c r="A59" s="5" t="s">
        <v>100</v>
      </c>
      <c r="B59" s="3">
        <v>649978204526</v>
      </c>
      <c r="C59" s="3">
        <v>233821127603</v>
      </c>
      <c r="D59" s="3">
        <v>620883892685</v>
      </c>
      <c r="E59" s="3">
        <v>14560238736</v>
      </c>
      <c r="F59" s="3">
        <v>290995807723</v>
      </c>
      <c r="G59" s="3">
        <v>143944338936</v>
      </c>
      <c r="H59" s="3">
        <v>39888605239</v>
      </c>
      <c r="I59" s="3">
        <v>10146945707</v>
      </c>
      <c r="J59" s="3">
        <v>1054781852849</v>
      </c>
      <c r="K59" s="3">
        <v>79226757444</v>
      </c>
      <c r="L59" s="3">
        <v>357276704836</v>
      </c>
      <c r="M59" s="3">
        <v>103673036466</v>
      </c>
      <c r="N59" s="3">
        <v>41471049835</v>
      </c>
      <c r="O59" s="3">
        <v>23578192040</v>
      </c>
      <c r="P59" s="3">
        <v>476648446226</v>
      </c>
      <c r="Q59" s="3">
        <v>69688735338</v>
      </c>
      <c r="R59" s="3">
        <v>79268568751</v>
      </c>
      <c r="S59" s="3">
        <v>104332651233</v>
      </c>
      <c r="T59" s="3">
        <v>51516979777</v>
      </c>
      <c r="U59" s="3">
        <v>107779292816</v>
      </c>
      <c r="V59" s="3">
        <v>69904638976</v>
      </c>
      <c r="W59" s="3">
        <v>31555512981</v>
      </c>
      <c r="X59" s="3">
        <v>32206850601</v>
      </c>
      <c r="Y59" s="3">
        <v>22155026633</v>
      </c>
      <c r="Z59" s="4">
        <v>155168915246</v>
      </c>
      <c r="AA59" s="4">
        <v>3370224280</v>
      </c>
      <c r="AD59" s="1">
        <v>174551084066</v>
      </c>
      <c r="AE59" s="1">
        <v>11338471824</v>
      </c>
    </row>
    <row r="60" spans="1:31" ht="15.5" x14ac:dyDescent="0.35">
      <c r="A60" s="5" t="s">
        <v>101</v>
      </c>
      <c r="B60" s="3">
        <v>181262399296</v>
      </c>
      <c r="C60" s="3">
        <v>144245272297</v>
      </c>
      <c r="D60" s="3">
        <v>1095697671912</v>
      </c>
      <c r="E60" s="3">
        <v>27698702755</v>
      </c>
      <c r="F60" s="3">
        <v>174806831129</v>
      </c>
      <c r="G60" s="3">
        <v>248318754776</v>
      </c>
      <c r="H60" s="3">
        <v>161445736996</v>
      </c>
      <c r="I60" s="3">
        <v>331294786865</v>
      </c>
      <c r="J60" s="3">
        <v>623415080280</v>
      </c>
      <c r="K60" s="3">
        <v>-20742332169</v>
      </c>
      <c r="L60" s="3">
        <v>76490423168</v>
      </c>
      <c r="M60" s="3">
        <v>7376232319</v>
      </c>
      <c r="N60" s="3">
        <v>30505778761</v>
      </c>
      <c r="O60" s="3">
        <v>29960744752</v>
      </c>
      <c r="P60" s="3">
        <v>261808202789</v>
      </c>
      <c r="Q60" s="3">
        <v>-22856057574</v>
      </c>
      <c r="R60" s="3">
        <v>28076434752</v>
      </c>
      <c r="S60" s="3">
        <v>131649020381</v>
      </c>
      <c r="T60" s="3">
        <v>17882138675</v>
      </c>
      <c r="U60" s="3">
        <v>29248684855</v>
      </c>
      <c r="V60" s="3">
        <v>2321598056</v>
      </c>
      <c r="W60" s="3">
        <v>35977227412</v>
      </c>
      <c r="X60" s="3">
        <v>28992296053</v>
      </c>
      <c r="Y60" s="3">
        <v>18389807092</v>
      </c>
      <c r="Z60" s="4">
        <v>77390888521</v>
      </c>
      <c r="AA60" s="4">
        <v>-3286213687</v>
      </c>
      <c r="AD60" s="1">
        <v>180251609591</v>
      </c>
      <c r="AE60" s="1">
        <v>9538890237</v>
      </c>
    </row>
    <row r="61" spans="1:31" ht="15.5" x14ac:dyDescent="0.35">
      <c r="A61" s="5" t="s">
        <v>102</v>
      </c>
      <c r="B61" s="3">
        <v>52382187578</v>
      </c>
      <c r="C61" s="3">
        <v>-123766904938</v>
      </c>
      <c r="D61" s="3">
        <v>-460518901192</v>
      </c>
      <c r="E61" s="3">
        <v>11843150161</v>
      </c>
      <c r="F61" s="3">
        <v>-45816631688</v>
      </c>
      <c r="G61" s="3">
        <v>11636303817</v>
      </c>
      <c r="H61" s="3">
        <v>84091138750</v>
      </c>
      <c r="I61" s="3">
        <v>191540111830</v>
      </c>
      <c r="J61" s="3">
        <v>465167602319</v>
      </c>
      <c r="K61" s="3">
        <v>34331034368</v>
      </c>
      <c r="L61" s="3">
        <v>99549564134</v>
      </c>
      <c r="M61" s="3">
        <v>315365569</v>
      </c>
      <c r="N61" s="3">
        <v>40282309069</v>
      </c>
      <c r="O61" s="3">
        <v>40204791070</v>
      </c>
      <c r="P61" s="3">
        <v>25597856072</v>
      </c>
      <c r="Q61" s="3">
        <v>105521046532</v>
      </c>
      <c r="R61" s="3">
        <v>23288312838</v>
      </c>
      <c r="S61" s="3">
        <v>115821588373</v>
      </c>
      <c r="T61" s="3">
        <v>36473833544</v>
      </c>
      <c r="U61" s="3">
        <v>17634699167</v>
      </c>
      <c r="V61" s="3">
        <v>-20568585987</v>
      </c>
      <c r="W61" s="3">
        <v>73146433183</v>
      </c>
      <c r="X61" s="3">
        <v>219403743215</v>
      </c>
      <c r="Y61" s="3">
        <v>40318341373</v>
      </c>
      <c r="Z61" s="4">
        <v>48734991704</v>
      </c>
      <c r="AA61" s="4">
        <v>1090503197</v>
      </c>
      <c r="AD61" s="1">
        <v>128589881084</v>
      </c>
      <c r="AE61" s="1">
        <v>3007059290</v>
      </c>
    </row>
    <row r="62" spans="1:31" ht="15.5" x14ac:dyDescent="0.35">
      <c r="A62" s="5" t="s">
        <v>103</v>
      </c>
      <c r="B62" s="3">
        <v>445727958890</v>
      </c>
      <c r="C62" s="3">
        <v>240145053590</v>
      </c>
      <c r="D62" s="3">
        <v>83130285224</v>
      </c>
      <c r="E62" s="3">
        <v>18365805540</v>
      </c>
      <c r="F62" s="3">
        <v>104599601734</v>
      </c>
      <c r="G62" s="3">
        <v>210568843119</v>
      </c>
      <c r="H62" s="3">
        <v>150005780227</v>
      </c>
      <c r="I62" s="3">
        <v>-115284391106</v>
      </c>
      <c r="J62" s="3">
        <v>643488709866</v>
      </c>
      <c r="K62" s="3">
        <v>88814462452</v>
      </c>
      <c r="L62" s="3">
        <v>372511922942</v>
      </c>
      <c r="M62" s="3">
        <v>31959312758</v>
      </c>
      <c r="N62" s="3">
        <v>43365652784</v>
      </c>
      <c r="O62" s="3">
        <v>14849476846</v>
      </c>
      <c r="P62" s="3">
        <v>229935387823</v>
      </c>
      <c r="Q62" s="3">
        <v>84361253859</v>
      </c>
      <c r="R62" s="3">
        <v>37980787758</v>
      </c>
      <c r="S62" s="3">
        <v>94288854123</v>
      </c>
      <c r="T62" s="3">
        <v>69457656801</v>
      </c>
      <c r="U62" s="3">
        <v>183293621412</v>
      </c>
      <c r="V62" s="3">
        <v>74962801419</v>
      </c>
      <c r="W62" s="3">
        <v>50520848874</v>
      </c>
      <c r="X62" s="3">
        <v>210200731504</v>
      </c>
      <c r="Y62" s="3">
        <v>56628132638</v>
      </c>
      <c r="Z62" s="4">
        <v>66049739978</v>
      </c>
      <c r="AA62" s="4">
        <v>2282886472</v>
      </c>
      <c r="AD62" s="1">
        <v>155168915246</v>
      </c>
      <c r="AE62" s="1">
        <v>3370224280</v>
      </c>
    </row>
    <row r="63" spans="1:31" ht="15.5" x14ac:dyDescent="0.35">
      <c r="A63" s="5" t="s">
        <v>104</v>
      </c>
      <c r="B63" s="3">
        <v>216296835901</v>
      </c>
      <c r="C63" s="3">
        <v>-158158882688</v>
      </c>
      <c r="D63" s="3">
        <v>-651727617665</v>
      </c>
      <c r="E63" s="3">
        <v>9463660377</v>
      </c>
      <c r="F63" s="3">
        <v>225582754392</v>
      </c>
      <c r="G63" s="3">
        <v>226506061581</v>
      </c>
      <c r="H63" s="3">
        <v>157393064951</v>
      </c>
      <c r="I63" s="3">
        <v>154673886323</v>
      </c>
      <c r="J63" s="3">
        <v>548910121936</v>
      </c>
      <c r="K63" s="3">
        <v>129080311209</v>
      </c>
      <c r="L63" s="3">
        <v>264342680958</v>
      </c>
      <c r="M63" s="3">
        <v>126276539401</v>
      </c>
      <c r="N63" s="3">
        <v>31846575922</v>
      </c>
      <c r="O63" s="3">
        <v>35368921244</v>
      </c>
      <c r="P63" s="3">
        <v>1770297820</v>
      </c>
      <c r="Q63" s="3">
        <v>-3789910609</v>
      </c>
      <c r="R63" s="3">
        <v>50272020548</v>
      </c>
      <c r="S63" s="3">
        <v>39248149403</v>
      </c>
      <c r="T63" s="3">
        <v>26931111218</v>
      </c>
      <c r="U63" s="3">
        <v>31030011419</v>
      </c>
      <c r="V63" s="3">
        <v>62366397727</v>
      </c>
      <c r="W63" s="3">
        <v>14024715671</v>
      </c>
      <c r="X63" s="3">
        <v>12130289651</v>
      </c>
      <c r="Y63" s="3">
        <v>12943217025</v>
      </c>
      <c r="Z63" s="4">
        <v>33318460490</v>
      </c>
      <c r="AA63" s="4">
        <v>2441024201</v>
      </c>
      <c r="AD63" s="1">
        <v>77390888521</v>
      </c>
      <c r="AE63" s="1">
        <v>-3286213687</v>
      </c>
    </row>
    <row r="64" spans="1:31" ht="15.5" x14ac:dyDescent="0.35">
      <c r="A64" s="5" t="s">
        <v>105</v>
      </c>
      <c r="B64" s="3">
        <v>441460466835</v>
      </c>
      <c r="C64" s="3">
        <v>122185199956</v>
      </c>
      <c r="D64" s="3">
        <v>-294452006855</v>
      </c>
      <c r="E64" s="3">
        <v>5405064031</v>
      </c>
      <c r="F64" s="3">
        <v>265771256898</v>
      </c>
      <c r="G64" s="3">
        <v>161843546885</v>
      </c>
      <c r="H64" s="3">
        <v>93832756009</v>
      </c>
      <c r="I64" s="3">
        <v>276477734968</v>
      </c>
      <c r="J64" s="3">
        <v>402888661014</v>
      </c>
      <c r="K64" s="3">
        <v>189991913483</v>
      </c>
      <c r="L64" s="3">
        <v>98585578320</v>
      </c>
      <c r="M64" s="3">
        <v>1226903829</v>
      </c>
      <c r="N64" s="3">
        <v>32193811041</v>
      </c>
      <c r="O64" s="3">
        <v>61182391290</v>
      </c>
      <c r="P64" s="3">
        <v>67154156083</v>
      </c>
      <c r="Q64" s="3">
        <v>-10084690870</v>
      </c>
      <c r="R64" s="3">
        <v>30207698611</v>
      </c>
      <c r="S64" s="3">
        <v>74896762403</v>
      </c>
      <c r="T64" s="3">
        <v>17463691274</v>
      </c>
      <c r="U64" s="3">
        <v>40334067048</v>
      </c>
      <c r="V64" s="3">
        <v>36377363368</v>
      </c>
      <c r="W64" s="3">
        <v>22821367836</v>
      </c>
      <c r="X64" s="3">
        <v>-19093192358</v>
      </c>
      <c r="Y64" s="3">
        <v>-2045189511</v>
      </c>
      <c r="Z64" s="4">
        <v>13650569729</v>
      </c>
      <c r="AA64" s="4">
        <v>3457979171</v>
      </c>
      <c r="AD64" s="1">
        <v>48734991704</v>
      </c>
      <c r="AE64" s="1">
        <v>1090503197</v>
      </c>
    </row>
    <row r="65" spans="1:31" ht="15.5" x14ac:dyDescent="0.35">
      <c r="A65" s="5" t="s">
        <v>106</v>
      </c>
      <c r="B65" s="3">
        <v>453260246936</v>
      </c>
      <c r="C65" s="3">
        <v>44304743912</v>
      </c>
      <c r="D65" s="3">
        <v>487283508404</v>
      </c>
      <c r="E65" s="3">
        <v>-830729680</v>
      </c>
      <c r="F65" s="3">
        <v>7908698193</v>
      </c>
      <c r="G65" s="3">
        <v>76115098635</v>
      </c>
      <c r="H65" s="3">
        <v>-5309166809</v>
      </c>
      <c r="I65" s="3">
        <v>-9149926405</v>
      </c>
      <c r="J65" s="3">
        <v>561514791992</v>
      </c>
      <c r="K65" s="3">
        <v>258692560057</v>
      </c>
      <c r="L65" s="3">
        <v>181970348508</v>
      </c>
      <c r="M65" s="3">
        <v>-47802799341</v>
      </c>
      <c r="N65" s="3">
        <v>48853149265</v>
      </c>
      <c r="O65" s="3">
        <v>94987238798</v>
      </c>
      <c r="P65" s="3">
        <v>77808881428</v>
      </c>
      <c r="Q65" s="3">
        <v>184926080205</v>
      </c>
      <c r="R65" s="3">
        <v>99330263694</v>
      </c>
      <c r="S65" s="3">
        <v>131698371974</v>
      </c>
      <c r="T65" s="3">
        <v>24493257995</v>
      </c>
      <c r="U65" s="3">
        <v>55328074747</v>
      </c>
      <c r="V65" s="3">
        <v>119782015492</v>
      </c>
      <c r="W65" s="3">
        <v>123749552343</v>
      </c>
      <c r="X65" s="3">
        <v>125244268710</v>
      </c>
      <c r="Y65" s="3">
        <v>50011120809</v>
      </c>
      <c r="Z65" s="4">
        <v>123713583505</v>
      </c>
      <c r="AA65" s="4">
        <v>11001188412</v>
      </c>
      <c r="AD65" s="1">
        <v>66049739978</v>
      </c>
      <c r="AE65" s="1">
        <v>2282886472</v>
      </c>
    </row>
    <row r="66" spans="1:31" ht="15.5" x14ac:dyDescent="0.35">
      <c r="A66" s="5" t="s">
        <v>107</v>
      </c>
      <c r="B66" s="3">
        <v>100324405494</v>
      </c>
      <c r="C66" s="3">
        <v>74562899210</v>
      </c>
      <c r="D66" s="3">
        <v>-416671889132</v>
      </c>
      <c r="E66" s="3">
        <v>30843474136</v>
      </c>
      <c r="F66" s="3">
        <v>189945176167</v>
      </c>
      <c r="G66" s="3">
        <v>154791555334</v>
      </c>
      <c r="H66" s="3">
        <v>181148865718</v>
      </c>
      <c r="I66" s="3">
        <v>-163063280719</v>
      </c>
      <c r="J66" s="3">
        <v>882001569083</v>
      </c>
      <c r="K66" s="3">
        <v>132210608981</v>
      </c>
      <c r="L66" s="3">
        <v>-97627553784</v>
      </c>
      <c r="M66" s="3">
        <v>12372746193</v>
      </c>
      <c r="N66" s="3">
        <v>68593675961</v>
      </c>
      <c r="O66" s="3">
        <v>40007196580</v>
      </c>
      <c r="P66" s="3">
        <v>301939290421</v>
      </c>
      <c r="Q66" s="3">
        <v>98701253472</v>
      </c>
      <c r="R66" s="3">
        <v>48811023413</v>
      </c>
      <c r="S66" s="3">
        <v>109309813440</v>
      </c>
      <c r="T66" s="3">
        <v>44650462715</v>
      </c>
      <c r="U66" s="3">
        <v>187074991792</v>
      </c>
      <c r="V66" s="3">
        <v>115049402563</v>
      </c>
      <c r="W66" s="3">
        <v>51632539555</v>
      </c>
      <c r="X66" s="3">
        <v>155835186884</v>
      </c>
      <c r="Y66" s="3">
        <v>27192836341</v>
      </c>
      <c r="Z66" s="4">
        <v>126531653170</v>
      </c>
      <c r="AA66" s="4">
        <v>10684304922</v>
      </c>
      <c r="AD66" s="1">
        <v>33318460490</v>
      </c>
      <c r="AE66" s="1">
        <v>2441024201</v>
      </c>
    </row>
    <row r="67" spans="1:31" ht="15.5" x14ac:dyDescent="0.35">
      <c r="A67" s="5" t="s">
        <v>108</v>
      </c>
      <c r="B67" s="3">
        <v>472245986616</v>
      </c>
      <c r="C67" s="3">
        <v>36964143180</v>
      </c>
      <c r="D67" s="3">
        <v>100772349031</v>
      </c>
      <c r="E67" s="3">
        <v>10766325541</v>
      </c>
      <c r="F67" s="3">
        <v>252019991080</v>
      </c>
      <c r="G67" s="3">
        <v>172621458234</v>
      </c>
      <c r="H67" s="3">
        <v>52327895835</v>
      </c>
      <c r="I67" s="3">
        <v>166092910797</v>
      </c>
      <c r="J67" s="3">
        <v>816792228833</v>
      </c>
      <c r="K67" s="3">
        <v>145137110280</v>
      </c>
      <c r="L67" s="3">
        <v>206941443859</v>
      </c>
      <c r="M67" s="3">
        <v>612946008547</v>
      </c>
      <c r="N67" s="3">
        <v>51544150788</v>
      </c>
      <c r="O67" s="3">
        <v>42787544940</v>
      </c>
      <c r="P67" s="3">
        <v>268691878700</v>
      </c>
      <c r="Q67" s="3">
        <v>40540494503</v>
      </c>
      <c r="R67" s="3">
        <v>40004502578</v>
      </c>
      <c r="S67" s="3">
        <v>52117289536</v>
      </c>
      <c r="T67" s="3">
        <v>36158713075</v>
      </c>
      <c r="U67" s="3">
        <v>119890628220</v>
      </c>
      <c r="V67" s="3">
        <v>81908964740</v>
      </c>
      <c r="W67" s="3">
        <v>10671517837</v>
      </c>
      <c r="X67" s="3">
        <v>50710890628</v>
      </c>
      <c r="Y67" s="3">
        <v>18455035421</v>
      </c>
      <c r="Z67" s="4">
        <v>59762191333</v>
      </c>
      <c r="AA67" s="4">
        <v>4108856347</v>
      </c>
      <c r="AD67" s="1">
        <v>13650569729</v>
      </c>
      <c r="AE67" s="1">
        <v>3457979171</v>
      </c>
    </row>
    <row r="68" spans="1:31" ht="15.5" x14ac:dyDescent="0.35">
      <c r="A68" s="5" t="s">
        <v>109</v>
      </c>
      <c r="B68" s="3">
        <v>732827049028</v>
      </c>
      <c r="C68" s="3">
        <v>326247607392</v>
      </c>
      <c r="D68" s="3">
        <v>883968595367</v>
      </c>
      <c r="E68" s="3">
        <v>-106159708</v>
      </c>
      <c r="F68" s="3">
        <v>322943216832</v>
      </c>
      <c r="G68" s="3">
        <v>190586274319</v>
      </c>
      <c r="H68" s="3">
        <v>6091845634</v>
      </c>
      <c r="I68" s="3">
        <v>241699986890</v>
      </c>
      <c r="J68" s="3">
        <v>739155211889</v>
      </c>
      <c r="K68" s="3">
        <v>160992970952</v>
      </c>
      <c r="L68" s="3">
        <v>33973496486</v>
      </c>
      <c r="M68" s="3">
        <v>157714859439</v>
      </c>
      <c r="N68" s="3">
        <v>32819010356</v>
      </c>
      <c r="O68" s="3">
        <v>64678467498</v>
      </c>
      <c r="P68" s="3">
        <v>166255910516</v>
      </c>
      <c r="Q68" s="3">
        <v>92958566505</v>
      </c>
      <c r="R68" s="3">
        <v>82028227683</v>
      </c>
      <c r="S68" s="3">
        <v>85443969412</v>
      </c>
      <c r="T68" s="3">
        <v>24550364068</v>
      </c>
      <c r="U68" s="3">
        <v>104769118128</v>
      </c>
      <c r="V68" s="3">
        <v>110113151733</v>
      </c>
      <c r="W68" s="3">
        <v>69484515521</v>
      </c>
      <c r="X68" s="3">
        <v>31704865762</v>
      </c>
      <c r="Y68" s="3">
        <v>14103611594</v>
      </c>
      <c r="Z68" s="4">
        <v>45304229774</v>
      </c>
      <c r="AA68" s="4">
        <v>7406334017</v>
      </c>
      <c r="AD68" s="1">
        <v>123713583505</v>
      </c>
      <c r="AE68" s="1">
        <v>11001188412</v>
      </c>
    </row>
    <row r="69" spans="1:31" x14ac:dyDescent="0.35">
      <c r="AD69" s="1">
        <v>126531653170</v>
      </c>
      <c r="AE69" s="1">
        <v>10684304922</v>
      </c>
    </row>
    <row r="70" spans="1:31" x14ac:dyDescent="0.35">
      <c r="AD70" s="1">
        <v>59762191333</v>
      </c>
      <c r="AE70" s="1">
        <v>4108856347</v>
      </c>
    </row>
    <row r="71" spans="1:31" x14ac:dyDescent="0.35">
      <c r="AD71" s="1">
        <v>45304229774</v>
      </c>
      <c r="AE71" s="1">
        <v>7406334017</v>
      </c>
    </row>
  </sheetData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523B-59BF-455D-9510-4B5814899AC9}">
  <dimension ref="A1:AP392"/>
  <sheetViews>
    <sheetView tabSelected="1" topLeftCell="W1" workbookViewId="0">
      <pane ySplit="4" topLeftCell="A118" activePane="bottomLeft" state="frozen"/>
      <selection pane="bottomLeft" activeCell="AD188" sqref="AD131:AE188"/>
    </sheetView>
  </sheetViews>
  <sheetFormatPr defaultRowHeight="14.5" x14ac:dyDescent="0.35"/>
  <cols>
    <col min="2" max="4" width="16.81640625" bestFit="1" customWidth="1"/>
    <col min="5" max="5" width="15.81640625" bestFit="1" customWidth="1"/>
    <col min="6" max="6" width="16.81640625" bestFit="1" customWidth="1"/>
    <col min="7" max="8" width="15.81640625" bestFit="1" customWidth="1"/>
    <col min="9" max="12" width="16.81640625" bestFit="1" customWidth="1"/>
    <col min="13" max="15" width="15.81640625" bestFit="1" customWidth="1"/>
    <col min="16" max="16" width="16.81640625" bestFit="1" customWidth="1"/>
    <col min="17" max="17" width="15.81640625" bestFit="1" customWidth="1"/>
    <col min="18" max="18" width="15.6328125" customWidth="1"/>
    <col min="19" max="25" width="15.81640625" bestFit="1" customWidth="1"/>
    <col min="26" max="26" width="15.6328125" customWidth="1"/>
    <col min="27" max="27" width="15.81640625" bestFit="1" customWidth="1"/>
  </cols>
  <sheetData>
    <row r="1" spans="1:27" x14ac:dyDescent="0.35">
      <c r="A1" s="4" t="s">
        <v>110</v>
      </c>
      <c r="B1" s="4" t="s">
        <v>0</v>
      </c>
      <c r="C1" s="4" t="s">
        <v>3</v>
      </c>
      <c r="D1" s="4" t="s">
        <v>5</v>
      </c>
      <c r="E1" s="4" t="s">
        <v>7</v>
      </c>
      <c r="F1" s="4" t="s">
        <v>9</v>
      </c>
      <c r="G1" s="4" t="s">
        <v>12</v>
      </c>
      <c r="H1" s="4" t="s">
        <v>15</v>
      </c>
      <c r="I1" s="4" t="s">
        <v>17</v>
      </c>
      <c r="J1" s="4" t="s">
        <v>19</v>
      </c>
      <c r="K1" s="4" t="s">
        <v>21</v>
      </c>
      <c r="L1" s="4" t="s">
        <v>23</v>
      </c>
      <c r="M1" s="4" t="s">
        <v>25</v>
      </c>
      <c r="N1" s="4" t="s">
        <v>27</v>
      </c>
      <c r="O1" s="4" t="s">
        <v>29</v>
      </c>
      <c r="P1" s="13" t="s">
        <v>31</v>
      </c>
      <c r="Q1" s="13" t="s">
        <v>47</v>
      </c>
      <c r="R1" s="14" t="s">
        <v>118</v>
      </c>
      <c r="S1" s="13" t="s">
        <v>39</v>
      </c>
      <c r="T1" s="13" t="s">
        <v>49</v>
      </c>
      <c r="U1" s="13" t="s">
        <v>33</v>
      </c>
      <c r="V1" s="13" t="s">
        <v>41</v>
      </c>
      <c r="W1" s="4" t="s">
        <v>43</v>
      </c>
      <c r="X1" s="4" t="s">
        <v>45</v>
      </c>
      <c r="Y1" s="13" t="s">
        <v>35</v>
      </c>
      <c r="Z1" s="14" t="s">
        <v>119</v>
      </c>
      <c r="AA1" s="13" t="s">
        <v>37</v>
      </c>
    </row>
    <row r="2" spans="1:27" x14ac:dyDescent="0.35">
      <c r="A2" s="4"/>
      <c r="B2" s="3" t="s">
        <v>135</v>
      </c>
      <c r="C2" s="3" t="s">
        <v>135</v>
      </c>
      <c r="D2" s="3" t="s">
        <v>135</v>
      </c>
      <c r="E2" s="3" t="s">
        <v>135</v>
      </c>
      <c r="F2" s="3" t="s">
        <v>135</v>
      </c>
      <c r="G2" s="3" t="s">
        <v>135</v>
      </c>
      <c r="H2" s="3" t="s">
        <v>135</v>
      </c>
      <c r="I2" s="3" t="s">
        <v>135</v>
      </c>
      <c r="J2" s="3" t="s">
        <v>136</v>
      </c>
      <c r="K2" s="3" t="s">
        <v>136</v>
      </c>
      <c r="L2" s="3" t="s">
        <v>136</v>
      </c>
      <c r="M2" s="3" t="s">
        <v>137</v>
      </c>
      <c r="N2" s="3" t="s">
        <v>137</v>
      </c>
      <c r="O2" s="3" t="s">
        <v>137</v>
      </c>
      <c r="P2" s="3" t="s">
        <v>113</v>
      </c>
      <c r="Q2" s="3" t="s">
        <v>113</v>
      </c>
      <c r="R2" s="3" t="s">
        <v>113</v>
      </c>
      <c r="S2" s="3" t="s">
        <v>113</v>
      </c>
      <c r="T2" s="3" t="s">
        <v>113</v>
      </c>
      <c r="U2" s="3" t="s">
        <v>113</v>
      </c>
      <c r="V2" s="3" t="s">
        <v>113</v>
      </c>
      <c r="W2" s="3" t="s">
        <v>113</v>
      </c>
      <c r="X2" s="3" t="s">
        <v>113</v>
      </c>
      <c r="Y2" s="3" t="s">
        <v>113</v>
      </c>
      <c r="Z2" s="3" t="s">
        <v>113</v>
      </c>
      <c r="AA2" s="3" t="s">
        <v>113</v>
      </c>
    </row>
    <row r="3" spans="1:27" s="4" customFormat="1" x14ac:dyDescent="0.35">
      <c r="A3" s="4" t="s">
        <v>130</v>
      </c>
      <c r="J3" s="4" t="s">
        <v>113</v>
      </c>
      <c r="K3" s="4" t="s">
        <v>113</v>
      </c>
      <c r="L3" s="4" t="s">
        <v>113</v>
      </c>
      <c r="M3" s="4" t="s">
        <v>113</v>
      </c>
      <c r="N3" s="4" t="s">
        <v>113</v>
      </c>
      <c r="O3" s="4" t="s">
        <v>113</v>
      </c>
      <c r="P3" s="4" t="s">
        <v>113</v>
      </c>
      <c r="Q3" s="4" t="s">
        <v>113</v>
      </c>
      <c r="R3" s="4" t="s">
        <v>113</v>
      </c>
      <c r="S3" s="4" t="s">
        <v>113</v>
      </c>
      <c r="T3" s="4" t="s">
        <v>113</v>
      </c>
      <c r="U3" s="4" t="s">
        <v>113</v>
      </c>
      <c r="V3" s="4" t="s">
        <v>113</v>
      </c>
      <c r="W3" s="4" t="s">
        <v>113</v>
      </c>
      <c r="X3" s="4" t="s">
        <v>113</v>
      </c>
      <c r="Y3" s="4" t="s">
        <v>113</v>
      </c>
      <c r="Z3" s="4" t="s">
        <v>113</v>
      </c>
      <c r="AA3" s="4" t="s">
        <v>113</v>
      </c>
    </row>
    <row r="4" spans="1:27" s="4" customFormat="1" x14ac:dyDescent="0.35">
      <c r="A4" s="4" t="s">
        <v>127</v>
      </c>
      <c r="J4" s="4" t="s">
        <v>123</v>
      </c>
      <c r="K4" s="4" t="s">
        <v>117</v>
      </c>
      <c r="L4" s="4" t="s">
        <v>116</v>
      </c>
      <c r="M4" s="4" t="s">
        <v>114</v>
      </c>
      <c r="N4" s="4" t="s">
        <v>114</v>
      </c>
      <c r="O4" s="4" t="s">
        <v>122</v>
      </c>
      <c r="P4" s="4" t="s">
        <v>115</v>
      </c>
      <c r="Q4" s="4" t="s">
        <v>115</v>
      </c>
      <c r="R4" s="4" t="s">
        <v>115</v>
      </c>
      <c r="S4" s="4" t="s">
        <v>114</v>
      </c>
      <c r="T4" s="4" t="s">
        <v>114</v>
      </c>
      <c r="U4" s="4" t="s">
        <v>116</v>
      </c>
      <c r="V4" s="4" t="s">
        <v>116</v>
      </c>
      <c r="W4" s="4" t="s">
        <v>116</v>
      </c>
      <c r="X4" s="4" t="s">
        <v>116</v>
      </c>
      <c r="Y4" s="4" t="s">
        <v>117</v>
      </c>
      <c r="Z4" s="4" t="s">
        <v>122</v>
      </c>
      <c r="AA4" s="4" t="s">
        <v>143</v>
      </c>
    </row>
    <row r="5" spans="1:27" s="4" customFormat="1" x14ac:dyDescent="0.35">
      <c r="A5" s="4" t="s">
        <v>131</v>
      </c>
      <c r="J5" s="4" t="s">
        <v>124</v>
      </c>
      <c r="K5" s="4" t="s">
        <v>124</v>
      </c>
      <c r="L5" s="4" t="s">
        <v>124</v>
      </c>
      <c r="M5" s="4" t="s">
        <v>124</v>
      </c>
      <c r="N5" s="4" t="s">
        <v>124</v>
      </c>
      <c r="O5" s="4" t="s">
        <v>124</v>
      </c>
    </row>
    <row r="6" spans="1:27" s="4" customFormat="1" x14ac:dyDescent="0.35">
      <c r="A6" s="4" t="s">
        <v>132</v>
      </c>
      <c r="B6" s="4" t="s">
        <v>112</v>
      </c>
      <c r="C6" s="4" t="s">
        <v>112</v>
      </c>
      <c r="D6" s="4" t="s">
        <v>112</v>
      </c>
      <c r="E6" s="4" t="s">
        <v>112</v>
      </c>
    </row>
    <row r="7" spans="1:27" s="4" customFormat="1" x14ac:dyDescent="0.35">
      <c r="A7" s="4" t="s">
        <v>128</v>
      </c>
      <c r="B7" s="4" t="s">
        <v>125</v>
      </c>
      <c r="C7" s="4" t="s">
        <v>125</v>
      </c>
      <c r="D7" s="4" t="s">
        <v>126</v>
      </c>
      <c r="E7" s="4" t="s">
        <v>126</v>
      </c>
    </row>
    <row r="8" spans="1:27" s="4" customFormat="1" x14ac:dyDescent="0.35">
      <c r="A8" s="4" t="s">
        <v>133</v>
      </c>
      <c r="B8" s="4" t="s">
        <v>111</v>
      </c>
      <c r="D8" s="4" t="s">
        <v>111</v>
      </c>
      <c r="F8" s="4" t="s">
        <v>111</v>
      </c>
      <c r="G8" s="4" t="s">
        <v>111</v>
      </c>
      <c r="H8" s="4" t="s">
        <v>111</v>
      </c>
      <c r="I8" s="4" t="s">
        <v>111</v>
      </c>
    </row>
    <row r="9" spans="1:27" s="4" customFormat="1" x14ac:dyDescent="0.35">
      <c r="A9" s="4" t="s">
        <v>129</v>
      </c>
      <c r="B9" s="4" t="s">
        <v>134</v>
      </c>
      <c r="D9" s="4" t="s">
        <v>134</v>
      </c>
      <c r="F9" s="4" t="s">
        <v>134</v>
      </c>
      <c r="G9" s="4" t="s">
        <v>134</v>
      </c>
      <c r="H9" s="4" t="s">
        <v>134</v>
      </c>
      <c r="I9" s="4" t="s">
        <v>134</v>
      </c>
    </row>
    <row r="10" spans="1:27" x14ac:dyDescent="0.35">
      <c r="A10" s="4"/>
      <c r="B10" s="4" t="s">
        <v>1</v>
      </c>
      <c r="C10" s="4" t="s">
        <v>4</v>
      </c>
      <c r="D10" s="4" t="s">
        <v>6</v>
      </c>
      <c r="E10" s="4" t="s">
        <v>8</v>
      </c>
      <c r="F10" s="4" t="s">
        <v>10</v>
      </c>
      <c r="G10" s="4" t="s">
        <v>13</v>
      </c>
      <c r="H10" s="4" t="s">
        <v>16</v>
      </c>
      <c r="I10" s="4" t="s">
        <v>18</v>
      </c>
      <c r="J10" s="4" t="s">
        <v>20</v>
      </c>
      <c r="K10" s="4" t="s">
        <v>22</v>
      </c>
      <c r="L10" s="4" t="s">
        <v>24</v>
      </c>
      <c r="M10" s="4" t="s">
        <v>26</v>
      </c>
      <c r="N10" s="4" t="s">
        <v>28</v>
      </c>
      <c r="O10" s="4" t="s">
        <v>30</v>
      </c>
      <c r="P10" s="4" t="s">
        <v>32</v>
      </c>
      <c r="Q10" s="4" t="s">
        <v>48</v>
      </c>
      <c r="R10" t="s">
        <v>120</v>
      </c>
      <c r="S10" s="4" t="s">
        <v>40</v>
      </c>
      <c r="T10" s="4" t="s">
        <v>50</v>
      </c>
      <c r="U10" s="4" t="s">
        <v>34</v>
      </c>
      <c r="V10" s="4" t="s">
        <v>42</v>
      </c>
      <c r="W10" s="4" t="s">
        <v>44</v>
      </c>
      <c r="X10" s="4" t="s">
        <v>46</v>
      </c>
      <c r="Y10" s="4" t="s">
        <v>36</v>
      </c>
      <c r="Z10" t="s">
        <v>121</v>
      </c>
      <c r="AA10" s="4" t="s">
        <v>38</v>
      </c>
    </row>
    <row r="11" spans="1:27" x14ac:dyDescent="0.35">
      <c r="A11" s="4"/>
      <c r="B11" s="4" t="s">
        <v>2</v>
      </c>
      <c r="C11" s="4" t="s">
        <v>2</v>
      </c>
      <c r="D11" s="4" t="s">
        <v>2</v>
      </c>
      <c r="E11" s="4" t="s">
        <v>2</v>
      </c>
      <c r="F11" s="4" t="s">
        <v>11</v>
      </c>
      <c r="G11" s="4" t="s">
        <v>14</v>
      </c>
      <c r="H11" s="4" t="s">
        <v>2</v>
      </c>
      <c r="I11" s="4" t="s">
        <v>14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14</v>
      </c>
      <c r="O11" s="4" t="s">
        <v>2</v>
      </c>
      <c r="P11" s="4" t="s">
        <v>2</v>
      </c>
      <c r="Q11" s="4" t="s">
        <v>14</v>
      </c>
      <c r="R11" t="s">
        <v>14</v>
      </c>
      <c r="S11" s="4" t="s">
        <v>2</v>
      </c>
      <c r="T11" s="4" t="s">
        <v>2</v>
      </c>
      <c r="U11" s="4" t="s">
        <v>2</v>
      </c>
      <c r="V11" s="4" t="s">
        <v>2</v>
      </c>
      <c r="W11" s="4" t="s">
        <v>14</v>
      </c>
      <c r="X11" s="4" t="s">
        <v>2</v>
      </c>
      <c r="Y11" s="4" t="s">
        <v>2</v>
      </c>
      <c r="Z11" t="s">
        <v>14</v>
      </c>
      <c r="AA11" s="4" t="s">
        <v>2</v>
      </c>
    </row>
    <row r="12" spans="1:27" x14ac:dyDescent="0.35">
      <c r="A12" s="6" t="s">
        <v>52</v>
      </c>
      <c r="B12" s="3"/>
      <c r="C12" s="3">
        <v>1561600000000</v>
      </c>
      <c r="D12" s="3"/>
      <c r="E12" s="3">
        <v>314213680000</v>
      </c>
      <c r="F12" s="3"/>
      <c r="G12" s="3"/>
      <c r="H12" s="3">
        <v>2132820452400</v>
      </c>
      <c r="I12" s="3"/>
      <c r="J12" s="3">
        <v>2142357494000</v>
      </c>
      <c r="K12" s="3"/>
      <c r="L12" s="3"/>
      <c r="M12" s="3"/>
      <c r="N12" s="3">
        <v>91000000000</v>
      </c>
      <c r="O12" s="3"/>
      <c r="P12" s="3">
        <v>1719050591000</v>
      </c>
      <c r="Q12" s="3"/>
      <c r="S12" s="3">
        <v>278880392000</v>
      </c>
      <c r="T12" s="3"/>
      <c r="U12" s="3"/>
      <c r="V12" s="3">
        <v>521805388000</v>
      </c>
      <c r="W12" s="3"/>
      <c r="X12" s="3"/>
      <c r="Y12" s="3">
        <v>736600000000</v>
      </c>
      <c r="AA12" s="3">
        <v>721000000000</v>
      </c>
    </row>
    <row r="13" spans="1:27" x14ac:dyDescent="0.35">
      <c r="A13" s="6" t="s">
        <v>53</v>
      </c>
      <c r="B13" s="3"/>
      <c r="C13" s="3">
        <v>1587200000000</v>
      </c>
      <c r="D13" s="3"/>
      <c r="E13" s="3">
        <v>225285280000</v>
      </c>
      <c r="F13" s="3"/>
      <c r="G13" s="3"/>
      <c r="H13" s="3">
        <v>1777350377000</v>
      </c>
      <c r="I13" s="3"/>
      <c r="J13" s="3">
        <v>2617654826600</v>
      </c>
      <c r="K13" s="3"/>
      <c r="L13" s="3"/>
      <c r="M13" s="3"/>
      <c r="N13" s="3">
        <v>100000000000</v>
      </c>
      <c r="O13" s="3"/>
      <c r="P13" s="3">
        <v>1779722964800</v>
      </c>
      <c r="Q13" s="3"/>
      <c r="S13" s="3">
        <v>273900385000</v>
      </c>
      <c r="T13" s="3"/>
      <c r="U13" s="3"/>
      <c r="V13" s="3">
        <v>521805388000</v>
      </c>
      <c r="W13" s="3"/>
      <c r="X13" s="3"/>
      <c r="Y13" s="3">
        <v>654050000000</v>
      </c>
      <c r="AA13" s="3">
        <v>679000000000</v>
      </c>
    </row>
    <row r="14" spans="1:27" x14ac:dyDescent="0.35">
      <c r="A14" s="6" t="s">
        <v>54</v>
      </c>
      <c r="B14" s="3"/>
      <c r="C14" s="3">
        <v>870400000000</v>
      </c>
      <c r="D14" s="3"/>
      <c r="E14" s="3">
        <v>177856800000</v>
      </c>
      <c r="F14" s="3"/>
      <c r="G14" s="3"/>
      <c r="H14" s="3">
        <v>2195266836600</v>
      </c>
      <c r="I14" s="3"/>
      <c r="J14" s="3">
        <v>2803795464600</v>
      </c>
      <c r="K14" s="3"/>
      <c r="L14" s="3"/>
      <c r="M14" s="3"/>
      <c r="N14" s="3">
        <v>121000000000</v>
      </c>
      <c r="O14" s="3"/>
      <c r="P14" s="3">
        <v>1678602341800</v>
      </c>
      <c r="Q14" s="3"/>
      <c r="S14" s="3">
        <v>194220273000</v>
      </c>
      <c r="T14" s="3"/>
      <c r="U14" s="3"/>
      <c r="V14" s="3">
        <v>501735950000</v>
      </c>
      <c r="W14" s="3"/>
      <c r="X14" s="3"/>
      <c r="Y14" s="3">
        <v>628650000000</v>
      </c>
      <c r="AA14" s="3">
        <v>588000000000</v>
      </c>
    </row>
    <row r="15" spans="1:27" x14ac:dyDescent="0.35">
      <c r="A15" s="6" t="s">
        <v>55</v>
      </c>
      <c r="B15" s="3"/>
      <c r="C15" s="3">
        <v>1100800000000</v>
      </c>
      <c r="D15" s="3"/>
      <c r="E15" s="3">
        <v>308285120000</v>
      </c>
      <c r="F15" s="3"/>
      <c r="G15" s="3"/>
      <c r="H15" s="3">
        <v>3499700754000</v>
      </c>
      <c r="I15" s="3"/>
      <c r="J15" s="3">
        <v>4073890846000</v>
      </c>
      <c r="K15" s="3"/>
      <c r="L15" s="3"/>
      <c r="M15" s="3"/>
      <c r="N15" s="3">
        <v>127000000000</v>
      </c>
      <c r="O15" s="3"/>
      <c r="P15" s="3">
        <v>2386446702800</v>
      </c>
      <c r="Q15" s="3"/>
      <c r="S15" s="3">
        <v>258960364000</v>
      </c>
      <c r="T15" s="3"/>
      <c r="U15" s="3"/>
      <c r="V15" s="3">
        <v>521805388000</v>
      </c>
      <c r="W15" s="3"/>
      <c r="X15" s="3"/>
      <c r="Y15" s="3">
        <v>749300000000</v>
      </c>
      <c r="AA15" s="3">
        <v>665000000000</v>
      </c>
    </row>
    <row r="16" spans="1:27" x14ac:dyDescent="0.35">
      <c r="A16" s="6" t="s">
        <v>56</v>
      </c>
      <c r="B16" s="3"/>
      <c r="C16" s="3">
        <v>1382400000000</v>
      </c>
      <c r="D16" s="3"/>
      <c r="E16" s="3">
        <v>403142080000</v>
      </c>
      <c r="F16" s="3"/>
      <c r="G16" s="3"/>
      <c r="H16" s="3">
        <v>3213361601400</v>
      </c>
      <c r="I16" s="3"/>
      <c r="J16" s="3">
        <v>3963178335600</v>
      </c>
      <c r="K16" s="3"/>
      <c r="L16" s="3"/>
      <c r="M16" s="3"/>
      <c r="N16" s="3">
        <v>167000000000</v>
      </c>
      <c r="O16" s="3"/>
      <c r="P16" s="3">
        <v>2750480945600</v>
      </c>
      <c r="Q16" s="3"/>
      <c r="S16" s="3">
        <v>263940371000</v>
      </c>
      <c r="T16" s="3"/>
      <c r="U16" s="3"/>
      <c r="V16" s="3">
        <v>816000000000</v>
      </c>
      <c r="W16" s="3"/>
      <c r="X16" s="3"/>
      <c r="Y16" s="3">
        <v>863600000000</v>
      </c>
      <c r="AA16" s="3">
        <v>826000000000</v>
      </c>
    </row>
    <row r="17" spans="1:27" x14ac:dyDescent="0.35">
      <c r="A17" s="6" t="s">
        <v>57</v>
      </c>
      <c r="B17" s="3"/>
      <c r="C17" s="3">
        <v>1177600000000</v>
      </c>
      <c r="D17" s="3"/>
      <c r="E17" s="3">
        <v>373499280000</v>
      </c>
      <c r="F17" s="3"/>
      <c r="G17" s="3"/>
      <c r="H17" s="3">
        <v>2704314219000</v>
      </c>
      <c r="I17" s="3"/>
      <c r="J17" s="3">
        <v>3694073633800</v>
      </c>
      <c r="K17" s="3"/>
      <c r="L17" s="3"/>
      <c r="M17" s="3"/>
      <c r="N17" s="3">
        <v>241000000000</v>
      </c>
      <c r="O17" s="3"/>
      <c r="P17" s="3">
        <v>2062860709200</v>
      </c>
      <c r="Q17" s="3"/>
      <c r="S17" s="3">
        <v>229080322000</v>
      </c>
      <c r="T17" s="3"/>
      <c r="U17" s="3"/>
      <c r="V17" s="3">
        <v>756000000000</v>
      </c>
      <c r="W17" s="3"/>
      <c r="X17" s="3"/>
      <c r="Y17" s="3">
        <v>730250000000</v>
      </c>
      <c r="AA17" s="3">
        <v>791000000000</v>
      </c>
    </row>
    <row r="18" spans="1:27" x14ac:dyDescent="0.35">
      <c r="A18" s="6" t="s">
        <v>58</v>
      </c>
      <c r="B18" s="3"/>
      <c r="C18" s="3">
        <v>1203200000000</v>
      </c>
      <c r="D18" s="3"/>
      <c r="E18" s="3">
        <v>349785040000</v>
      </c>
      <c r="F18" s="3"/>
      <c r="G18" s="3"/>
      <c r="H18" s="3">
        <v>4072379059200</v>
      </c>
      <c r="I18" s="3"/>
      <c r="J18" s="3">
        <v>3840858016600</v>
      </c>
      <c r="K18" s="3"/>
      <c r="L18" s="3"/>
      <c r="M18" s="3"/>
      <c r="N18" s="3">
        <v>244000000000</v>
      </c>
      <c r="O18" s="3"/>
      <c r="P18" s="3">
        <v>2265101955200</v>
      </c>
      <c r="Q18" s="3"/>
      <c r="S18" s="3">
        <v>219120308000</v>
      </c>
      <c r="T18" s="3"/>
      <c r="U18" s="3"/>
      <c r="V18" s="3">
        <v>744000000000</v>
      </c>
      <c r="W18" s="3"/>
      <c r="X18" s="3"/>
      <c r="Y18" s="3">
        <v>755650000000</v>
      </c>
      <c r="AA18" s="3">
        <v>819000000000</v>
      </c>
    </row>
    <row r="19" spans="1:27" x14ac:dyDescent="0.35">
      <c r="A19" s="6" t="s">
        <v>59</v>
      </c>
      <c r="B19" s="3"/>
      <c r="C19" s="3">
        <v>1152000000000</v>
      </c>
      <c r="D19" s="3"/>
      <c r="E19" s="3">
        <v>699570080000</v>
      </c>
      <c r="F19" s="3"/>
      <c r="G19" s="3"/>
      <c r="H19" s="3">
        <v>5949491281800</v>
      </c>
      <c r="I19" s="3"/>
      <c r="J19" s="3">
        <v>4697100249600</v>
      </c>
      <c r="K19" s="3"/>
      <c r="L19" s="3"/>
      <c r="M19" s="3"/>
      <c r="N19" s="3">
        <v>251000000000</v>
      </c>
      <c r="O19" s="3"/>
      <c r="P19" s="3">
        <v>2548239699600</v>
      </c>
      <c r="Q19" s="3"/>
      <c r="S19" s="3">
        <v>348600490000</v>
      </c>
      <c r="T19" s="3"/>
      <c r="U19" s="3"/>
      <c r="V19" s="3">
        <v>852000000000</v>
      </c>
      <c r="W19" s="3"/>
      <c r="X19" s="3"/>
      <c r="Y19" s="3">
        <v>876300000000</v>
      </c>
      <c r="AA19" s="3">
        <v>917000000000</v>
      </c>
    </row>
    <row r="20" spans="1:27" x14ac:dyDescent="0.35">
      <c r="A20" s="6" t="s">
        <v>60</v>
      </c>
      <c r="B20" s="3"/>
      <c r="C20" s="3">
        <v>1254400000000</v>
      </c>
      <c r="D20" s="3"/>
      <c r="E20" s="3">
        <v>853712640000</v>
      </c>
      <c r="F20" s="3"/>
      <c r="G20" s="3"/>
      <c r="H20" s="3">
        <v>7794788043000</v>
      </c>
      <c r="I20" s="3"/>
      <c r="J20" s="3">
        <v>6287264396600</v>
      </c>
      <c r="K20" s="3"/>
      <c r="L20" s="3"/>
      <c r="M20" s="3"/>
      <c r="N20" s="3">
        <v>281000000000</v>
      </c>
      <c r="O20" s="3"/>
      <c r="P20" s="3">
        <v>2629136198000</v>
      </c>
      <c r="Q20" s="3"/>
      <c r="S20" s="3">
        <v>353580497000</v>
      </c>
      <c r="T20" s="3"/>
      <c r="U20" s="3"/>
      <c r="V20" s="3">
        <v>900000000000</v>
      </c>
      <c r="W20" s="3"/>
      <c r="X20" s="3"/>
      <c r="Y20" s="3">
        <v>914400000000</v>
      </c>
      <c r="AA20" s="3">
        <v>1106000000000</v>
      </c>
    </row>
    <row r="21" spans="1:27" x14ac:dyDescent="0.35">
      <c r="A21" s="6" t="s">
        <v>61</v>
      </c>
      <c r="B21" s="3"/>
      <c r="C21" s="3">
        <v>1488128000000</v>
      </c>
      <c r="D21" s="3"/>
      <c r="E21" s="3">
        <v>786312800000</v>
      </c>
      <c r="F21" s="3"/>
      <c r="G21" s="3"/>
      <c r="H21" s="3">
        <v>6553985048400</v>
      </c>
      <c r="I21" s="3"/>
      <c r="J21" s="3">
        <v>6238336269000</v>
      </c>
      <c r="K21" s="3"/>
      <c r="L21" s="3"/>
      <c r="M21" s="3"/>
      <c r="N21" s="3">
        <v>274220000000</v>
      </c>
      <c r="O21" s="3"/>
      <c r="P21" s="3">
        <v>2804880945600</v>
      </c>
      <c r="Q21" s="3"/>
      <c r="S21" s="3">
        <v>308501152900</v>
      </c>
      <c r="T21" s="3"/>
      <c r="U21" s="3"/>
      <c r="V21" s="3">
        <v>971880000000</v>
      </c>
      <c r="W21" s="3"/>
      <c r="X21" s="3"/>
      <c r="Y21" s="3">
        <v>1054100000000</v>
      </c>
      <c r="AA21" s="3">
        <v>1071000000000</v>
      </c>
    </row>
    <row r="22" spans="1:27" x14ac:dyDescent="0.35">
      <c r="A22" s="6" t="s">
        <v>62</v>
      </c>
      <c r="B22" s="3"/>
      <c r="C22" s="3">
        <v>1433600000000</v>
      </c>
      <c r="D22" s="3"/>
      <c r="E22" s="3">
        <v>852846960000</v>
      </c>
      <c r="F22" s="3"/>
      <c r="G22" s="3"/>
      <c r="H22" s="3">
        <v>8144758118400</v>
      </c>
      <c r="I22" s="3"/>
      <c r="J22" s="3">
        <v>8358771324600</v>
      </c>
      <c r="K22" s="3"/>
      <c r="L22" s="3"/>
      <c r="M22" s="3"/>
      <c r="N22" s="3">
        <v>277000000000</v>
      </c>
      <c r="O22" s="3"/>
      <c r="P22" s="3">
        <v>3093618690000</v>
      </c>
      <c r="Q22" s="3"/>
      <c r="S22" s="3">
        <v>415989483900</v>
      </c>
      <c r="T22" s="3"/>
      <c r="U22" s="3"/>
      <c r="V22" s="3">
        <v>1065720000000</v>
      </c>
      <c r="W22" s="3"/>
      <c r="X22" s="3"/>
      <c r="Y22" s="3">
        <v>1143000000000</v>
      </c>
      <c r="AA22" s="3">
        <v>1162000000000</v>
      </c>
    </row>
    <row r="23" spans="1:27" x14ac:dyDescent="0.35">
      <c r="A23" s="6" t="s">
        <v>63</v>
      </c>
      <c r="B23" s="3"/>
      <c r="C23" s="3">
        <v>1585664000000</v>
      </c>
      <c r="D23" s="3"/>
      <c r="E23" s="3">
        <v>834701280000</v>
      </c>
      <c r="F23" s="3"/>
      <c r="G23" s="3"/>
      <c r="H23" s="3">
        <v>7158478815000</v>
      </c>
      <c r="I23" s="3"/>
      <c r="J23" s="3">
        <v>7646825502000</v>
      </c>
      <c r="K23" s="3"/>
      <c r="L23" s="3"/>
      <c r="M23" s="3"/>
      <c r="N23" s="3">
        <v>320000000000</v>
      </c>
      <c r="O23" s="3"/>
      <c r="P23" s="3">
        <v>3402980559000</v>
      </c>
      <c r="Q23" s="3"/>
      <c r="S23" s="3">
        <v>657142807900</v>
      </c>
      <c r="T23" s="3"/>
      <c r="U23" s="3"/>
      <c r="V23" s="3">
        <v>1192860000000</v>
      </c>
      <c r="W23" s="3"/>
      <c r="X23" s="3"/>
      <c r="Y23" s="3">
        <v>1206500000000</v>
      </c>
      <c r="AA23" s="3">
        <v>1260000000000</v>
      </c>
    </row>
    <row r="24" spans="1:27" x14ac:dyDescent="0.35">
      <c r="A24" s="6" t="s">
        <v>64</v>
      </c>
      <c r="B24" s="3"/>
      <c r="C24" s="3">
        <v>1942784000000</v>
      </c>
      <c r="D24" s="3"/>
      <c r="E24" s="3">
        <v>792361360000</v>
      </c>
      <c r="F24" s="3"/>
      <c r="G24" s="3"/>
      <c r="H24" s="3">
        <v>6044937666000</v>
      </c>
      <c r="I24" s="3"/>
      <c r="J24" s="3">
        <v>7385036417600</v>
      </c>
      <c r="K24" s="3"/>
      <c r="L24" s="3"/>
      <c r="M24" s="3"/>
      <c r="N24" s="3">
        <v>300000000000</v>
      </c>
      <c r="O24" s="3"/>
      <c r="P24" s="3">
        <v>3114242814600</v>
      </c>
      <c r="Q24" s="3"/>
      <c r="S24" s="3">
        <v>596854476900</v>
      </c>
      <c r="T24" s="3"/>
      <c r="U24" s="3"/>
      <c r="V24" s="3">
        <v>1320000000000</v>
      </c>
      <c r="W24" s="3"/>
      <c r="X24" s="3"/>
      <c r="Y24" s="3">
        <v>1250950000000</v>
      </c>
      <c r="AA24" s="3">
        <v>1505000000000</v>
      </c>
    </row>
    <row r="25" spans="1:27" x14ac:dyDescent="0.35">
      <c r="A25" s="6" t="s">
        <v>65</v>
      </c>
      <c r="B25" s="3"/>
      <c r="C25" s="3">
        <v>2150400000000</v>
      </c>
      <c r="D25" s="3"/>
      <c r="E25" s="3">
        <v>768167120000</v>
      </c>
      <c r="F25" s="3"/>
      <c r="G25" s="3"/>
      <c r="H25" s="3">
        <v>7858418965800</v>
      </c>
      <c r="I25" s="3"/>
      <c r="J25" s="3">
        <v>7889769122400</v>
      </c>
      <c r="K25" s="3"/>
      <c r="L25" s="3"/>
      <c r="M25" s="3"/>
      <c r="N25" s="3">
        <v>449260000000</v>
      </c>
      <c r="O25" s="3"/>
      <c r="P25" s="3">
        <v>3031746316200</v>
      </c>
      <c r="Q25" s="3"/>
      <c r="S25" s="3">
        <v>590825643800</v>
      </c>
      <c r="T25" s="3"/>
      <c r="U25" s="3"/>
      <c r="V25" s="3">
        <v>1332000000000</v>
      </c>
      <c r="W25" s="3"/>
      <c r="X25" s="3"/>
      <c r="Y25" s="3">
        <v>1504950000000</v>
      </c>
      <c r="AA25" s="3">
        <v>1666000000000</v>
      </c>
    </row>
    <row r="26" spans="1:27" x14ac:dyDescent="0.35">
      <c r="A26" s="6" t="s">
        <v>66</v>
      </c>
      <c r="B26" s="3"/>
      <c r="C26" s="3">
        <v>4239616000000</v>
      </c>
      <c r="D26" s="3"/>
      <c r="E26" s="3">
        <v>810507040000</v>
      </c>
      <c r="F26" s="3"/>
      <c r="G26" s="3"/>
      <c r="H26" s="3">
        <v>8590174578000</v>
      </c>
      <c r="I26" s="3"/>
      <c r="J26" s="3">
        <v>7802965968000</v>
      </c>
      <c r="K26" s="3"/>
      <c r="L26" s="3"/>
      <c r="M26" s="3"/>
      <c r="N26" s="3">
        <v>453600000000</v>
      </c>
      <c r="O26" s="3"/>
      <c r="P26" s="3">
        <v>2887377444000</v>
      </c>
      <c r="Q26" s="3"/>
      <c r="S26" s="3">
        <v>711402305800</v>
      </c>
      <c r="T26" s="3"/>
      <c r="U26" s="3"/>
      <c r="V26" s="3">
        <v>1500000000000</v>
      </c>
      <c r="W26" s="3"/>
      <c r="X26" s="3"/>
      <c r="Y26" s="3">
        <v>1651000000000</v>
      </c>
      <c r="AA26" s="3">
        <v>1645000000000</v>
      </c>
    </row>
    <row r="27" spans="1:27" x14ac:dyDescent="0.35">
      <c r="A27" s="6" t="s">
        <v>67</v>
      </c>
      <c r="B27" s="3"/>
      <c r="C27" s="3">
        <v>6572544000000</v>
      </c>
      <c r="D27" s="3"/>
      <c r="E27" s="3">
        <v>991963840000</v>
      </c>
      <c r="F27" s="3"/>
      <c r="G27" s="3"/>
      <c r="H27" s="3">
        <v>7572079813200</v>
      </c>
      <c r="I27" s="3"/>
      <c r="J27" s="3">
        <v>6780508358400</v>
      </c>
      <c r="K27" s="3"/>
      <c r="L27" s="3"/>
      <c r="M27" s="3"/>
      <c r="N27" s="3">
        <v>533000000000</v>
      </c>
      <c r="O27" s="3"/>
      <c r="P27" s="3">
        <v>2784256821000</v>
      </c>
      <c r="Q27" s="3"/>
      <c r="S27" s="3">
        <v>663171641000</v>
      </c>
      <c r="T27" s="3"/>
      <c r="U27" s="3"/>
      <c r="V27" s="3">
        <v>1944000000000</v>
      </c>
      <c r="W27" s="3"/>
      <c r="X27" s="3"/>
      <c r="Y27" s="3">
        <v>1714500000000</v>
      </c>
      <c r="AA27" s="3">
        <v>2009000000000</v>
      </c>
    </row>
    <row r="28" spans="1:27" x14ac:dyDescent="0.35">
      <c r="A28" s="6" t="s">
        <v>68</v>
      </c>
      <c r="B28" s="3"/>
      <c r="C28" s="3">
        <v>6016000000000</v>
      </c>
      <c r="D28" s="3"/>
      <c r="E28" s="3">
        <v>931478240000</v>
      </c>
      <c r="F28" s="3"/>
      <c r="G28" s="3"/>
      <c r="H28" s="3">
        <v>7063032430800</v>
      </c>
      <c r="I28" s="3"/>
      <c r="J28" s="3">
        <v>7614618513600</v>
      </c>
      <c r="K28" s="3"/>
      <c r="L28" s="3"/>
      <c r="M28" s="3"/>
      <c r="N28" s="3">
        <v>506093750000</v>
      </c>
      <c r="O28" s="3"/>
      <c r="P28" s="3">
        <v>2908001568600</v>
      </c>
      <c r="Q28" s="3"/>
      <c r="S28" s="3">
        <v>596854476900</v>
      </c>
      <c r="T28" s="3"/>
      <c r="U28" s="3"/>
      <c r="V28" s="3">
        <v>2318391002400</v>
      </c>
      <c r="W28" s="3"/>
      <c r="X28" s="3"/>
      <c r="Y28" s="3">
        <v>1651000000000</v>
      </c>
      <c r="AA28" s="3">
        <v>2044000000000</v>
      </c>
    </row>
    <row r="29" spans="1:27" x14ac:dyDescent="0.35">
      <c r="A29" s="6" t="s">
        <v>69</v>
      </c>
      <c r="B29" s="3"/>
      <c r="C29" s="3">
        <v>6601468216300</v>
      </c>
      <c r="D29" s="3"/>
      <c r="E29" s="3">
        <v>768167120000</v>
      </c>
      <c r="F29" s="3"/>
      <c r="G29" s="3"/>
      <c r="H29" s="3">
        <v>5535890283600</v>
      </c>
      <c r="I29" s="3"/>
      <c r="J29" s="3">
        <v>6807415137600</v>
      </c>
      <c r="K29" s="3"/>
      <c r="L29" s="3"/>
      <c r="M29" s="3"/>
      <c r="N29" s="3">
        <v>506093750000</v>
      </c>
      <c r="O29" s="3"/>
      <c r="P29" s="3">
        <v>2887377444000</v>
      </c>
      <c r="Q29" s="3"/>
      <c r="S29" s="3">
        <v>596854476900</v>
      </c>
      <c r="T29" s="3"/>
      <c r="U29" s="3"/>
      <c r="V29" s="3">
        <v>2293191100200</v>
      </c>
      <c r="W29" s="3"/>
      <c r="X29" s="3"/>
      <c r="Y29" s="3">
        <v>1657350000000</v>
      </c>
      <c r="AA29" s="3">
        <v>2079000000000</v>
      </c>
    </row>
    <row r="30" spans="1:27" x14ac:dyDescent="0.35">
      <c r="A30" s="6" t="s">
        <v>70</v>
      </c>
      <c r="B30" s="3"/>
      <c r="C30" s="3">
        <v>7258875839500</v>
      </c>
      <c r="D30" s="3"/>
      <c r="E30" s="3">
        <v>635098800000</v>
      </c>
      <c r="F30" s="3"/>
      <c r="G30" s="3"/>
      <c r="H30" s="3">
        <v>5567705745000</v>
      </c>
      <c r="I30" s="3"/>
      <c r="J30" s="3">
        <v>6956042825400</v>
      </c>
      <c r="K30" s="3"/>
      <c r="L30" s="3"/>
      <c r="M30" s="3"/>
      <c r="N30" s="3">
        <v>479187500000</v>
      </c>
      <c r="O30" s="3"/>
      <c r="P30" s="3">
        <v>3258611686800</v>
      </c>
      <c r="Q30" s="3"/>
      <c r="S30" s="3">
        <v>566710311400</v>
      </c>
      <c r="T30" s="3"/>
      <c r="U30" s="3"/>
      <c r="V30" s="3">
        <v>2406590660100</v>
      </c>
      <c r="W30" s="3"/>
      <c r="X30" s="3"/>
      <c r="Y30" s="3">
        <v>1587500000000</v>
      </c>
      <c r="AA30" s="3">
        <v>2065000000000</v>
      </c>
    </row>
    <row r="31" spans="1:27" x14ac:dyDescent="0.35">
      <c r="A31" s="6" t="s">
        <v>71</v>
      </c>
      <c r="B31" s="3"/>
      <c r="C31" s="3">
        <v>7724539572600</v>
      </c>
      <c r="D31" s="3"/>
      <c r="E31" s="3">
        <v>792361360000</v>
      </c>
      <c r="F31" s="3"/>
      <c r="G31" s="3"/>
      <c r="H31" s="3">
        <v>5854044897600</v>
      </c>
      <c r="I31" s="3"/>
      <c r="J31" s="3">
        <v>6659467356100</v>
      </c>
      <c r="K31" s="3"/>
      <c r="L31" s="3"/>
      <c r="M31" s="3"/>
      <c r="N31" s="3">
        <v>511618500000</v>
      </c>
      <c r="O31" s="3"/>
      <c r="P31" s="3">
        <v>3258611686800</v>
      </c>
      <c r="Q31" s="3"/>
      <c r="S31" s="3">
        <v>560681478300</v>
      </c>
      <c r="T31" s="3"/>
      <c r="U31" s="3"/>
      <c r="V31" s="3">
        <v>2482190366700</v>
      </c>
      <c r="W31" s="3"/>
      <c r="X31" s="3"/>
      <c r="Y31" s="3">
        <v>1517650000000</v>
      </c>
      <c r="AA31" s="3">
        <v>1869000000000</v>
      </c>
    </row>
    <row r="32" spans="1:27" x14ac:dyDescent="0.35">
      <c r="A32" s="6" t="s">
        <v>72</v>
      </c>
      <c r="B32" s="3"/>
      <c r="C32" s="3">
        <v>9999148617900</v>
      </c>
      <c r="D32" s="3"/>
      <c r="E32" s="3">
        <v>834701280000</v>
      </c>
      <c r="F32" s="3"/>
      <c r="G32" s="3"/>
      <c r="H32" s="3">
        <v>4613241903000</v>
      </c>
      <c r="I32" s="3"/>
      <c r="J32" s="3">
        <v>6511069446000</v>
      </c>
      <c r="K32" s="3"/>
      <c r="L32" s="3">
        <v>2002350472000</v>
      </c>
      <c r="M32" s="3"/>
      <c r="N32" s="3">
        <v>533000000000</v>
      </c>
      <c r="O32" s="3"/>
      <c r="P32" s="3">
        <v>2969873942400</v>
      </c>
      <c r="Q32" s="3"/>
      <c r="S32" s="3">
        <v>572739144500</v>
      </c>
      <c r="T32" s="3"/>
      <c r="U32" s="3"/>
      <c r="V32" s="3">
        <v>2469590415600</v>
      </c>
      <c r="W32" s="3"/>
      <c r="X32" s="3"/>
      <c r="Y32" s="3">
        <v>1479550000000</v>
      </c>
      <c r="AA32" s="3">
        <v>1820000000000</v>
      </c>
    </row>
    <row r="33" spans="1:27" x14ac:dyDescent="0.35">
      <c r="A33" s="6" t="s">
        <v>73</v>
      </c>
      <c r="B33" s="3"/>
      <c r="C33" s="3">
        <v>10255537044000</v>
      </c>
      <c r="D33" s="3"/>
      <c r="E33" s="3">
        <v>825628440000</v>
      </c>
      <c r="F33" s="3"/>
      <c r="G33" s="3"/>
      <c r="H33" s="3">
        <v>4708688287200</v>
      </c>
      <c r="I33" s="3">
        <v>6402000000000</v>
      </c>
      <c r="J33" s="3">
        <v>6511069446000</v>
      </c>
      <c r="K33" s="3"/>
      <c r="L33" s="3">
        <v>1792441287200</v>
      </c>
      <c r="M33" s="3"/>
      <c r="N33" s="3">
        <v>581052000000</v>
      </c>
      <c r="O33" s="3"/>
      <c r="P33" s="3">
        <v>3186427250700</v>
      </c>
      <c r="Q33" s="3"/>
      <c r="S33" s="3">
        <v>639056308600</v>
      </c>
      <c r="T33" s="3">
        <v>662540000000</v>
      </c>
      <c r="U33" s="3"/>
      <c r="V33" s="3">
        <v>2582989975500</v>
      </c>
      <c r="W33" s="3"/>
      <c r="X33" s="3"/>
      <c r="Y33" s="3">
        <v>1460500000000</v>
      </c>
      <c r="AA33" s="3">
        <v>1813000000000</v>
      </c>
    </row>
    <row r="34" spans="1:27" x14ac:dyDescent="0.35">
      <c r="A34" s="6" t="s">
        <v>74</v>
      </c>
      <c r="B34" s="3"/>
      <c r="C34" s="3">
        <v>9472127964250</v>
      </c>
      <c r="D34" s="3"/>
      <c r="E34" s="3">
        <v>813531320000</v>
      </c>
      <c r="F34" s="3"/>
      <c r="G34" s="3"/>
      <c r="H34" s="3">
        <v>4899581055600</v>
      </c>
      <c r="I34" s="3">
        <v>4750000000000</v>
      </c>
      <c r="J34" s="3">
        <v>6697100001600</v>
      </c>
      <c r="K34" s="3">
        <v>3048130521000</v>
      </c>
      <c r="L34" s="3">
        <v>1708895295000</v>
      </c>
      <c r="M34" s="3"/>
      <c r="N34" s="3">
        <v>567850000000</v>
      </c>
      <c r="O34" s="3"/>
      <c r="P34" s="3">
        <v>3217363437600</v>
      </c>
      <c r="Q34" s="3"/>
      <c r="S34" s="3">
        <v>648099558250</v>
      </c>
      <c r="T34" s="3">
        <v>696300000000</v>
      </c>
      <c r="U34" s="3"/>
      <c r="V34" s="3">
        <v>2545190122200</v>
      </c>
      <c r="W34" s="3"/>
      <c r="X34" s="3">
        <v>1181130461352</v>
      </c>
      <c r="Y34" s="3">
        <v>1574800000000</v>
      </c>
      <c r="AA34" s="3">
        <v>1953000000000</v>
      </c>
    </row>
    <row r="35" spans="1:27" x14ac:dyDescent="0.35">
      <c r="A35" s="6" t="s">
        <v>75</v>
      </c>
      <c r="B35" s="3"/>
      <c r="C35" s="3">
        <v>9010519707700</v>
      </c>
      <c r="D35" s="3"/>
      <c r="E35" s="3">
        <v>807482760000</v>
      </c>
      <c r="F35" s="3"/>
      <c r="G35" s="3"/>
      <c r="H35" s="3">
        <v>5408628438000</v>
      </c>
      <c r="I35" s="3">
        <v>4500000000000</v>
      </c>
      <c r="J35" s="3">
        <v>8262857177900</v>
      </c>
      <c r="K35" s="3">
        <v>2859974316000</v>
      </c>
      <c r="L35" s="3">
        <v>2164600707000</v>
      </c>
      <c r="M35" s="3">
        <v>1050313779900</v>
      </c>
      <c r="N35" s="3">
        <v>633450000000</v>
      </c>
      <c r="O35" s="3"/>
      <c r="P35" s="3">
        <v>3196739313000</v>
      </c>
      <c r="Q35" s="3"/>
      <c r="S35" s="3">
        <v>810878051950</v>
      </c>
      <c r="T35" s="3">
        <v>738500000000</v>
      </c>
      <c r="U35" s="3"/>
      <c r="V35" s="3">
        <v>2847588948600</v>
      </c>
      <c r="W35" s="3"/>
      <c r="X35" s="3">
        <v>1219667866200</v>
      </c>
      <c r="Y35" s="3">
        <v>1524000000000</v>
      </c>
      <c r="AA35" s="3">
        <v>1960000000000</v>
      </c>
    </row>
    <row r="36" spans="1:27" x14ac:dyDescent="0.35">
      <c r="A36" s="6" t="s">
        <v>76</v>
      </c>
      <c r="B36" s="3"/>
      <c r="C36" s="3">
        <v>7830227988800</v>
      </c>
      <c r="D36" s="3"/>
      <c r="E36" s="3">
        <v>725827200000</v>
      </c>
      <c r="F36" s="3"/>
      <c r="G36" s="3"/>
      <c r="H36" s="3">
        <v>6426723202800</v>
      </c>
      <c r="I36" s="3">
        <v>4250000000000</v>
      </c>
      <c r="J36" s="3">
        <v>11487386808300</v>
      </c>
      <c r="K36" s="3">
        <v>3267885659200</v>
      </c>
      <c r="L36" s="3">
        <v>2354477962000</v>
      </c>
      <c r="M36" s="3">
        <v>1287638807220</v>
      </c>
      <c r="N36" s="3">
        <v>709484500000</v>
      </c>
      <c r="O36" s="3"/>
      <c r="P36" s="3">
        <v>3732966552600</v>
      </c>
      <c r="Q36" s="3"/>
      <c r="S36" s="3">
        <v>946526796700</v>
      </c>
      <c r="T36" s="3">
        <v>844000000000</v>
      </c>
      <c r="U36" s="3"/>
      <c r="V36" s="3">
        <v>3540586259100</v>
      </c>
      <c r="W36" s="3"/>
      <c r="X36" s="3">
        <v>1352908893600</v>
      </c>
      <c r="Y36" s="3">
        <v>1587500000000</v>
      </c>
      <c r="AA36" s="3">
        <v>2492000000000</v>
      </c>
    </row>
    <row r="37" spans="1:27" x14ac:dyDescent="0.35">
      <c r="A37" s="6" t="s">
        <v>77</v>
      </c>
      <c r="B37" s="3"/>
      <c r="C37" s="3">
        <v>7455989151100</v>
      </c>
      <c r="D37" s="3"/>
      <c r="E37" s="3">
        <v>647195920000</v>
      </c>
      <c r="F37" s="3"/>
      <c r="G37" s="3"/>
      <c r="H37" s="3">
        <v>6410815472100</v>
      </c>
      <c r="I37" s="3">
        <v>4500000000000</v>
      </c>
      <c r="J37" s="3">
        <v>10448716206200</v>
      </c>
      <c r="K37" s="3">
        <v>3218965215200</v>
      </c>
      <c r="L37" s="3">
        <v>2369668142400</v>
      </c>
      <c r="M37" s="3">
        <v>1251436536000</v>
      </c>
      <c r="N37" s="3">
        <v>725577000000</v>
      </c>
      <c r="O37" s="3"/>
      <c r="P37" s="3">
        <v>3402980559000</v>
      </c>
      <c r="Q37" s="3"/>
      <c r="S37" s="3">
        <v>958584462900</v>
      </c>
      <c r="T37" s="3">
        <v>907300000000</v>
      </c>
      <c r="U37" s="3">
        <v>4783975252000</v>
      </c>
      <c r="V37" s="3">
        <v>3389386845900</v>
      </c>
      <c r="W37" s="3"/>
      <c r="X37" s="3">
        <v>1393906132800</v>
      </c>
      <c r="Y37" s="3">
        <v>1638300000000</v>
      </c>
      <c r="AA37" s="3">
        <v>2205000000000</v>
      </c>
    </row>
    <row r="38" spans="1:27" x14ac:dyDescent="0.35">
      <c r="A38" s="6" t="s">
        <v>78</v>
      </c>
      <c r="B38" s="3"/>
      <c r="C38" s="3">
        <v>10521868859950</v>
      </c>
      <c r="D38" s="3"/>
      <c r="E38" s="3">
        <v>731875760000</v>
      </c>
      <c r="F38" s="3"/>
      <c r="G38" s="3"/>
      <c r="H38" s="3">
        <v>7085548493400</v>
      </c>
      <c r="I38" s="3">
        <v>5566500000000</v>
      </c>
      <c r="J38" s="3">
        <v>12960128706800</v>
      </c>
      <c r="K38" s="3">
        <v>4265966549500</v>
      </c>
      <c r="L38" s="3">
        <v>3189937884000</v>
      </c>
      <c r="M38" s="3">
        <v>1349568722500</v>
      </c>
      <c r="N38" s="3">
        <v>731604000000</v>
      </c>
      <c r="O38" s="3"/>
      <c r="P38" s="3">
        <v>3526725306600</v>
      </c>
      <c r="Q38" s="3"/>
      <c r="S38" s="3">
        <v>976669990200</v>
      </c>
      <c r="T38" s="3">
        <v>1076100000000</v>
      </c>
      <c r="U38" s="3">
        <v>2350240672150</v>
      </c>
      <c r="V38" s="3">
        <v>3401986797000</v>
      </c>
      <c r="W38" s="3"/>
      <c r="X38" s="3">
        <v>1619390948400</v>
      </c>
      <c r="Y38" s="3">
        <v>1619250000000</v>
      </c>
      <c r="AA38" s="3">
        <v>2282000000000</v>
      </c>
    </row>
    <row r="39" spans="1:27" x14ac:dyDescent="0.35">
      <c r="A39" s="6" t="s">
        <v>79</v>
      </c>
      <c r="B39" s="3">
        <v>31978256698000</v>
      </c>
      <c r="C39" s="3">
        <v>9096882516400</v>
      </c>
      <c r="D39" s="3">
        <v>28959885300000</v>
      </c>
      <c r="E39" s="3">
        <v>768167120000</v>
      </c>
      <c r="F39" s="3"/>
      <c r="G39" s="3">
        <v>3690000000000</v>
      </c>
      <c r="H39" s="3">
        <v>6027525415200</v>
      </c>
      <c r="I39" s="3">
        <v>6146000000000</v>
      </c>
      <c r="J39" s="3">
        <v>10712259493300</v>
      </c>
      <c r="K39" s="3">
        <v>3752203325000</v>
      </c>
      <c r="L39" s="3">
        <v>3850710731400</v>
      </c>
      <c r="M39" s="3">
        <v>1314810046050</v>
      </c>
      <c r="N39" s="3">
        <v>731850000000</v>
      </c>
      <c r="O39" s="3"/>
      <c r="P39" s="3">
        <v>3485477057400</v>
      </c>
      <c r="Q39" s="3"/>
      <c r="S39" s="3">
        <v>946525854700</v>
      </c>
      <c r="T39" s="3">
        <v>1101420000000</v>
      </c>
      <c r="U39" s="3">
        <v>2482251310000</v>
      </c>
      <c r="V39" s="3">
        <v>3074388068400</v>
      </c>
      <c r="W39" s="3">
        <v>1345199852500</v>
      </c>
      <c r="X39" s="3">
        <v>1475900611200</v>
      </c>
      <c r="Y39" s="3">
        <v>1524000000000</v>
      </c>
      <c r="AA39" s="3">
        <v>2345000000000</v>
      </c>
    </row>
    <row r="40" spans="1:27" x14ac:dyDescent="0.35">
      <c r="A40" s="6" t="s">
        <v>80</v>
      </c>
      <c r="B40" s="3">
        <v>30870551431200</v>
      </c>
      <c r="C40" s="3">
        <v>8161285422150</v>
      </c>
      <c r="D40" s="3">
        <v>27363835000000</v>
      </c>
      <c r="E40" s="3">
        <v>689535840000</v>
      </c>
      <c r="F40" s="3"/>
      <c r="G40" s="3">
        <v>4410000000000</v>
      </c>
      <c r="H40" s="3">
        <v>5610728445000</v>
      </c>
      <c r="I40" s="3">
        <v>5359500000000</v>
      </c>
      <c r="J40" s="3">
        <v>10262685650600</v>
      </c>
      <c r="K40" s="3">
        <v>3325029408000</v>
      </c>
      <c r="L40" s="3">
        <v>2923532227000</v>
      </c>
      <c r="M40" s="3">
        <v>1321120978925</v>
      </c>
      <c r="N40" s="3">
        <v>635828000000</v>
      </c>
      <c r="O40" s="3"/>
      <c r="P40" s="3">
        <v>3464852932800</v>
      </c>
      <c r="Q40" s="3"/>
      <c r="S40" s="3">
        <v>892266410800</v>
      </c>
      <c r="T40" s="3">
        <v>1162610000000</v>
      </c>
      <c r="U40" s="3">
        <v>2279158021000</v>
      </c>
      <c r="V40" s="3">
        <v>3212987530500</v>
      </c>
      <c r="W40" s="3">
        <v>1356417451270</v>
      </c>
      <c r="X40" s="3">
        <v>1491274575900</v>
      </c>
      <c r="Y40" s="3">
        <v>1536700000000</v>
      </c>
      <c r="AA40" s="3">
        <v>2240000000000</v>
      </c>
    </row>
    <row r="41" spans="1:27" x14ac:dyDescent="0.35">
      <c r="A41" s="6" t="s">
        <v>81</v>
      </c>
      <c r="B41" s="3">
        <v>32189025142000</v>
      </c>
      <c r="C41" s="3">
        <v>7427201548200</v>
      </c>
      <c r="D41" s="3">
        <v>12997990421396</v>
      </c>
      <c r="E41" s="3">
        <v>731875760000</v>
      </c>
      <c r="F41" s="3"/>
      <c r="G41" s="3">
        <v>4050000000000</v>
      </c>
      <c r="H41" s="3">
        <v>5931341499000</v>
      </c>
      <c r="I41" s="3">
        <v>5100000000000</v>
      </c>
      <c r="J41" s="3">
        <v>9751101622700</v>
      </c>
      <c r="K41" s="3">
        <v>3040429839800</v>
      </c>
      <c r="L41" s="3">
        <v>3217767965100</v>
      </c>
      <c r="M41" s="3">
        <v>2794675259600</v>
      </c>
      <c r="N41" s="3">
        <v>656000000000</v>
      </c>
      <c r="O41" s="3"/>
      <c r="P41" s="3">
        <v>3526725306600</v>
      </c>
      <c r="Q41" s="3"/>
      <c r="R41">
        <v>2251561560000</v>
      </c>
      <c r="S41" s="3">
        <v>856093448200</v>
      </c>
      <c r="T41" s="3">
        <v>1122520000000</v>
      </c>
      <c r="U41" s="3">
        <v>1963235127000</v>
      </c>
      <c r="V41" s="3">
        <v>3160045914000</v>
      </c>
      <c r="W41" s="3">
        <v>1752749784750</v>
      </c>
      <c r="X41" s="3">
        <v>1470936880200</v>
      </c>
      <c r="Y41" s="3">
        <v>1565275000000</v>
      </c>
      <c r="Z41">
        <v>413100000000</v>
      </c>
      <c r="AA41" s="3">
        <v>2324000000000</v>
      </c>
    </row>
    <row r="42" spans="1:27" x14ac:dyDescent="0.35">
      <c r="A42" s="6" t="s">
        <v>82</v>
      </c>
      <c r="B42" s="3">
        <v>34863442509200</v>
      </c>
      <c r="C42" s="3">
        <v>7340838739500</v>
      </c>
      <c r="D42" s="3">
        <v>12839634924000</v>
      </c>
      <c r="E42" s="3">
        <v>689535840000</v>
      </c>
      <c r="F42" s="3"/>
      <c r="G42" s="3">
        <v>3510000000000</v>
      </c>
      <c r="H42" s="3">
        <v>6059586720600</v>
      </c>
      <c r="I42" s="3">
        <v>5250000000000</v>
      </c>
      <c r="J42" s="3">
        <v>10030147456100</v>
      </c>
      <c r="K42" s="3">
        <v>2861190526100</v>
      </c>
      <c r="L42" s="3">
        <v>3146578408350</v>
      </c>
      <c r="M42" s="3">
        <v>2818948078350</v>
      </c>
      <c r="N42" s="3">
        <v>702473500000</v>
      </c>
      <c r="O42" s="3"/>
      <c r="P42" s="3">
        <v>3464852932800</v>
      </c>
      <c r="Q42" s="3"/>
      <c r="R42">
        <v>2551769768000</v>
      </c>
      <c r="S42" s="3">
        <v>851707976100</v>
      </c>
      <c r="T42" s="3">
        <v>1181600000000</v>
      </c>
      <c r="U42" s="3">
        <v>2369421705000</v>
      </c>
      <c r="V42" s="3">
        <v>3049167110000</v>
      </c>
      <c r="W42" s="3">
        <v>1823999776000</v>
      </c>
      <c r="X42" s="3">
        <v>1566867546300</v>
      </c>
      <c r="Y42" s="3">
        <v>1568450000000</v>
      </c>
      <c r="Z42">
        <v>413100000000</v>
      </c>
      <c r="AA42" s="3">
        <v>2520000000000</v>
      </c>
    </row>
    <row r="43" spans="1:27" x14ac:dyDescent="0.35">
      <c r="A43" s="6" t="s">
        <v>83</v>
      </c>
      <c r="B43" s="3">
        <v>34308418940000</v>
      </c>
      <c r="C43" s="3">
        <v>7758258981550</v>
      </c>
      <c r="D43" s="3">
        <v>12251151656650</v>
      </c>
      <c r="E43" s="3">
        <v>756070000000</v>
      </c>
      <c r="F43" s="3">
        <v>7956000000000</v>
      </c>
      <c r="G43" s="3">
        <v>4010850000000</v>
      </c>
      <c r="H43" s="3">
        <v>7838989170300</v>
      </c>
      <c r="I43" s="3">
        <v>5222000000000</v>
      </c>
      <c r="J43" s="3">
        <v>9720096530100</v>
      </c>
      <c r="K43" s="3">
        <v>3146645729400</v>
      </c>
      <c r="L43" s="3">
        <v>3749316655500</v>
      </c>
      <c r="M43" s="3">
        <v>4549891329050</v>
      </c>
      <c r="N43" s="3">
        <v>639600000000</v>
      </c>
      <c r="O43" s="3"/>
      <c r="P43" s="3">
        <v>3815463051000</v>
      </c>
      <c r="Q43" s="3">
        <v>3080780000000</v>
      </c>
      <c r="R43">
        <v>2326613612000</v>
      </c>
      <c r="S43" s="3">
        <v>869829422400</v>
      </c>
      <c r="T43" s="3">
        <v>1160500000000</v>
      </c>
      <c r="U43" s="3">
        <v>2707910520000</v>
      </c>
      <c r="V43" s="3">
        <v>3076886811000</v>
      </c>
      <c r="W43" s="3">
        <v>2108999741000</v>
      </c>
      <c r="X43" s="3">
        <v>1758728878500</v>
      </c>
      <c r="Y43" s="3">
        <v>1651000000000</v>
      </c>
      <c r="Z43">
        <v>425250000000</v>
      </c>
      <c r="AA43" s="3">
        <v>2744000000000</v>
      </c>
    </row>
    <row r="44" spans="1:27" x14ac:dyDescent="0.35">
      <c r="A44" s="6" t="s">
        <v>84</v>
      </c>
      <c r="B44" s="3">
        <v>32317828080000</v>
      </c>
      <c r="C44" s="3">
        <v>7671896172850</v>
      </c>
      <c r="D44" s="3">
        <v>10806692727700</v>
      </c>
      <c r="E44" s="3">
        <v>801434200000</v>
      </c>
      <c r="F44" s="3">
        <v>7616000000000</v>
      </c>
      <c r="G44" s="3">
        <v>5305950000000</v>
      </c>
      <c r="H44" s="3">
        <v>9874882063200</v>
      </c>
      <c r="I44" s="3">
        <v>7482500000000</v>
      </c>
      <c r="J44" s="3">
        <v>10107660187600</v>
      </c>
      <c r="K44" s="3">
        <v>2652736225050</v>
      </c>
      <c r="L44" s="3">
        <v>4295081564400</v>
      </c>
      <c r="M44" s="3">
        <v>5234511023621</v>
      </c>
      <c r="N44" s="3">
        <v>716372500000</v>
      </c>
      <c r="O44" s="3"/>
      <c r="P44" s="3">
        <v>3918583674000</v>
      </c>
      <c r="Q44" s="3">
        <v>3354075000000</v>
      </c>
      <c r="R44">
        <v>2326613612000</v>
      </c>
      <c r="S44" s="3">
        <v>833586529800</v>
      </c>
      <c r="T44" s="3">
        <v>1177380000000</v>
      </c>
      <c r="U44" s="3">
        <v>2820740125000</v>
      </c>
      <c r="V44" s="3">
        <v>3049167110000</v>
      </c>
      <c r="W44" s="3">
        <v>2103356741693</v>
      </c>
      <c r="X44" s="3">
        <v>1822682655900</v>
      </c>
      <c r="Y44" s="3">
        <v>1584325000000</v>
      </c>
      <c r="Z44">
        <v>364500000000</v>
      </c>
      <c r="AA44" s="3">
        <v>2492000000000</v>
      </c>
    </row>
    <row r="45" spans="1:27" x14ac:dyDescent="0.35">
      <c r="A45" s="6" t="s">
        <v>85</v>
      </c>
      <c r="B45" s="3">
        <v>30210143640000</v>
      </c>
      <c r="C45" s="3">
        <v>6606754865550</v>
      </c>
      <c r="D45" s="3">
        <v>10699695770000</v>
      </c>
      <c r="E45" s="3">
        <v>737924320000</v>
      </c>
      <c r="F45" s="3">
        <v>5644000000000</v>
      </c>
      <c r="G45" s="3">
        <v>5081400000000</v>
      </c>
      <c r="H45" s="3">
        <v>8063418308100</v>
      </c>
      <c r="I45" s="3">
        <v>7339000000000</v>
      </c>
      <c r="J45" s="3">
        <v>11347863891600</v>
      </c>
      <c r="K45" s="3">
        <v>2979349393900</v>
      </c>
      <c r="L45" s="3">
        <v>4194230201700</v>
      </c>
      <c r="M45" s="3">
        <v>5668188620600</v>
      </c>
      <c r="N45" s="3">
        <v>767581500000</v>
      </c>
      <c r="O45" s="3"/>
      <c r="P45" s="3">
        <v>3939207798600</v>
      </c>
      <c r="Q45" s="3">
        <v>3304385000000</v>
      </c>
      <c r="R45">
        <v>2101457456000</v>
      </c>
      <c r="S45" s="3">
        <v>893991350800</v>
      </c>
      <c r="T45" s="3">
        <v>1173160000000</v>
      </c>
      <c r="U45" s="3">
        <v>2707910520000</v>
      </c>
      <c r="V45" s="3">
        <v>2834339427250</v>
      </c>
      <c r="W45" s="3">
        <v>2126099738900</v>
      </c>
      <c r="X45" s="3">
        <v>1812023693000</v>
      </c>
      <c r="Y45" s="3">
        <v>1577975000000</v>
      </c>
      <c r="Z45">
        <v>368550000000</v>
      </c>
      <c r="AA45" s="3">
        <v>2471000000000</v>
      </c>
    </row>
    <row r="46" spans="1:27" x14ac:dyDescent="0.35">
      <c r="A46" s="6" t="s">
        <v>86</v>
      </c>
      <c r="B46" s="3">
        <v>25292213280000</v>
      </c>
      <c r="C46" s="3">
        <v>6174940822050</v>
      </c>
      <c r="D46" s="3">
        <v>11769665347000</v>
      </c>
      <c r="E46" s="3">
        <v>725827200000</v>
      </c>
      <c r="F46" s="3">
        <v>6120000000000</v>
      </c>
      <c r="G46" s="3">
        <v>5355000000000</v>
      </c>
      <c r="H46" s="3">
        <v>8480215278300</v>
      </c>
      <c r="I46" s="3">
        <v>6758000000000</v>
      </c>
      <c r="J46" s="3">
        <v>11316858799000</v>
      </c>
      <c r="K46" s="3">
        <v>2676634749600</v>
      </c>
      <c r="L46" s="3">
        <v>3559459860000</v>
      </c>
      <c r="M46" s="3">
        <v>5107486508850</v>
      </c>
      <c r="N46" s="3">
        <v>603745500000</v>
      </c>
      <c r="O46" s="3"/>
      <c r="P46" s="3">
        <v>4331066166000</v>
      </c>
      <c r="Q46" s="3">
        <v>3229850000000</v>
      </c>
      <c r="R46">
        <v>2394160458800</v>
      </c>
      <c r="S46" s="3">
        <v>910352892100</v>
      </c>
      <c r="T46" s="3">
        <v>1139400000000</v>
      </c>
      <c r="U46" s="3">
        <v>2820740125000</v>
      </c>
      <c r="V46" s="3">
        <v>2806619726250</v>
      </c>
      <c r="W46" s="3">
        <v>3191999608000</v>
      </c>
      <c r="X46" s="3">
        <v>1566867546300</v>
      </c>
      <c r="Y46" s="3">
        <v>1517650000000</v>
      </c>
      <c r="Z46">
        <v>429300000000</v>
      </c>
      <c r="AA46" s="3">
        <v>2450000000000</v>
      </c>
    </row>
    <row r="47" spans="1:27" x14ac:dyDescent="0.35">
      <c r="A47" s="6" t="s">
        <v>87</v>
      </c>
      <c r="B47" s="3">
        <v>24706745380000</v>
      </c>
      <c r="C47" s="3">
        <v>5541613558250</v>
      </c>
      <c r="D47" s="3">
        <v>10891220324283</v>
      </c>
      <c r="E47" s="3">
        <v>913332560000</v>
      </c>
      <c r="F47" s="3">
        <v>5440000000000</v>
      </c>
      <c r="G47" s="3">
        <v>4698450000000</v>
      </c>
      <c r="H47" s="3">
        <v>7903111781100</v>
      </c>
      <c r="I47" s="3">
        <v>7251500000000</v>
      </c>
      <c r="J47" s="3">
        <v>9301527780000</v>
      </c>
      <c r="K47" s="3">
        <v>2246461307700</v>
      </c>
      <c r="L47" s="3">
        <v>2752648958400</v>
      </c>
      <c r="M47" s="3">
        <v>4118611875400</v>
      </c>
      <c r="N47" s="3">
        <v>615000000000</v>
      </c>
      <c r="O47" s="3"/>
      <c r="P47" s="3">
        <v>3609221805000</v>
      </c>
      <c r="Q47" s="3">
        <v>3291962500000</v>
      </c>
      <c r="R47">
        <v>2191519918400</v>
      </c>
      <c r="S47" s="3">
        <v>810835549950</v>
      </c>
      <c r="T47" s="3">
        <v>1143620000000</v>
      </c>
      <c r="U47" s="3">
        <v>2482251310000</v>
      </c>
      <c r="V47" s="3">
        <v>2674951146500</v>
      </c>
      <c r="W47" s="3">
        <v>3106499618500</v>
      </c>
      <c r="X47" s="3">
        <v>1566867546300</v>
      </c>
      <c r="Y47" s="3">
        <v>1587500000000</v>
      </c>
      <c r="Z47">
        <v>364500000000</v>
      </c>
      <c r="AA47" s="3">
        <v>2289000000000</v>
      </c>
    </row>
    <row r="48" spans="1:27" x14ac:dyDescent="0.35">
      <c r="A48" s="6" t="s">
        <v>88</v>
      </c>
      <c r="B48" s="3">
        <v>24706745380000</v>
      </c>
      <c r="C48" s="3">
        <v>6146153219150</v>
      </c>
      <c r="D48" s="3">
        <v>11168342444726</v>
      </c>
      <c r="E48" s="3">
        <v>925429680000</v>
      </c>
      <c r="F48" s="3">
        <v>5637880000000</v>
      </c>
      <c r="G48" s="3">
        <v>5207850000000</v>
      </c>
      <c r="H48" s="3">
        <v>7806927864900</v>
      </c>
      <c r="I48" s="3">
        <v>8900000000000</v>
      </c>
      <c r="J48" s="3">
        <v>9921629632000</v>
      </c>
      <c r="K48" s="3">
        <v>2708499449000</v>
      </c>
      <c r="L48" s="3">
        <v>2847567888000</v>
      </c>
      <c r="M48" s="3">
        <v>4281725217000</v>
      </c>
      <c r="N48" s="3">
        <v>646037000000</v>
      </c>
      <c r="O48" s="3"/>
      <c r="P48" s="3">
        <v>3629845929600</v>
      </c>
      <c r="Q48" s="3">
        <v>3291962500000</v>
      </c>
      <c r="R48">
        <v>1876301300000</v>
      </c>
      <c r="S48" s="3">
        <v>868106462400</v>
      </c>
      <c r="T48" s="3">
        <v>1145730000000</v>
      </c>
      <c r="U48" s="3">
        <v>2469938205000</v>
      </c>
      <c r="V48" s="3">
        <v>2605651894000</v>
      </c>
      <c r="W48" s="3">
        <v>2821499653500</v>
      </c>
      <c r="X48" s="3">
        <v>1588185472100</v>
      </c>
      <c r="Y48" s="3">
        <v>1524000000000</v>
      </c>
      <c r="Z48">
        <v>303750000000</v>
      </c>
      <c r="AA48" s="3">
        <v>2471000000000</v>
      </c>
    </row>
    <row r="49" spans="1:27" x14ac:dyDescent="0.35">
      <c r="A49" s="6" t="s">
        <v>89</v>
      </c>
      <c r="B49" s="3">
        <v>22013593040000</v>
      </c>
      <c r="C49" s="3">
        <v>6635542468450</v>
      </c>
      <c r="D49" s="3">
        <v>12237242052149</v>
      </c>
      <c r="E49" s="3">
        <v>861919800000</v>
      </c>
      <c r="F49" s="3">
        <v>5440000000000</v>
      </c>
      <c r="G49" s="3">
        <v>4875750000000</v>
      </c>
      <c r="H49" s="3">
        <v>7518376116300</v>
      </c>
      <c r="I49" s="3">
        <v>9059000000000</v>
      </c>
      <c r="J49" s="3">
        <v>12991133799400</v>
      </c>
      <c r="K49" s="3">
        <v>3457319884900</v>
      </c>
      <c r="L49" s="3">
        <v>3516726514800</v>
      </c>
      <c r="M49" s="3">
        <v>3877805188400</v>
      </c>
      <c r="N49" s="3">
        <v>892672500000</v>
      </c>
      <c r="O49" s="3"/>
      <c r="P49" s="3">
        <v>3980456047800</v>
      </c>
      <c r="Q49" s="3">
        <v>3391342500000</v>
      </c>
      <c r="R49">
        <v>2029782746340</v>
      </c>
      <c r="S49" s="3">
        <v>946477184700</v>
      </c>
      <c r="T49" s="3">
        <v>1183710000000</v>
      </c>
      <c r="U49" s="3">
        <v>2587554310000</v>
      </c>
      <c r="V49" s="3">
        <v>2894179559600</v>
      </c>
      <c r="W49" s="3">
        <v>2721521665778</v>
      </c>
      <c r="X49" s="3">
        <v>1545549620500</v>
      </c>
      <c r="Y49" s="3">
        <v>1587500000000</v>
      </c>
      <c r="Z49">
        <v>355387500000</v>
      </c>
      <c r="AA49" s="3">
        <v>2870000000000</v>
      </c>
    </row>
    <row r="50" spans="1:27" x14ac:dyDescent="0.35">
      <c r="A50" s="6" t="s">
        <v>90</v>
      </c>
      <c r="B50" s="3">
        <v>23137691408000</v>
      </c>
      <c r="C50" s="3">
        <v>6534785858300</v>
      </c>
      <c r="D50" s="3">
        <v>17233999976739</v>
      </c>
      <c r="E50" s="3">
        <v>843774120000</v>
      </c>
      <c r="F50" s="3">
        <v>8024000000000</v>
      </c>
      <c r="G50" s="3">
        <v>4681800000000</v>
      </c>
      <c r="H50" s="3">
        <v>7486314810900</v>
      </c>
      <c r="I50" s="3">
        <v>8996500000000</v>
      </c>
      <c r="J50" s="3">
        <v>14386362966400</v>
      </c>
      <c r="K50" s="3">
        <v>4102580047750</v>
      </c>
      <c r="L50" s="3">
        <v>4512544276500</v>
      </c>
      <c r="M50" s="3">
        <v>4379479286200</v>
      </c>
      <c r="N50" s="3">
        <v>917118750000</v>
      </c>
      <c r="O50" s="3"/>
      <c r="P50" s="3">
        <v>3918583674000</v>
      </c>
      <c r="Q50" s="3">
        <v>4024890000000</v>
      </c>
      <c r="R50">
        <v>1951353352000</v>
      </c>
      <c r="S50" s="3">
        <v>895234789350</v>
      </c>
      <c r="T50" s="3">
        <v>1175270000000</v>
      </c>
      <c r="U50" s="3">
        <v>2587554310000</v>
      </c>
      <c r="V50" s="3">
        <v>2864797026000</v>
      </c>
      <c r="W50" s="3">
        <v>2730413664686</v>
      </c>
      <c r="X50" s="3">
        <v>1529561176150</v>
      </c>
      <c r="Y50" s="3">
        <v>1568450000000</v>
      </c>
      <c r="Z50">
        <v>356400000000</v>
      </c>
      <c r="AA50" s="3">
        <v>3017000000000</v>
      </c>
    </row>
    <row r="51" spans="1:27" x14ac:dyDescent="0.35">
      <c r="A51" s="6" t="s">
        <v>91</v>
      </c>
      <c r="B51" s="3">
        <v>28570833520000</v>
      </c>
      <c r="C51" s="3">
        <v>6362060240900</v>
      </c>
      <c r="D51" s="3">
        <v>18173433265345</v>
      </c>
      <c r="E51" s="3">
        <v>910308280000</v>
      </c>
      <c r="F51" s="3">
        <v>8160000000000</v>
      </c>
      <c r="G51" s="3">
        <v>6450750000000</v>
      </c>
      <c r="H51" s="3">
        <v>8271816793200</v>
      </c>
      <c r="I51" s="3">
        <v>10085000000000</v>
      </c>
      <c r="J51" s="3">
        <v>15854312503800</v>
      </c>
      <c r="K51" s="3">
        <v>4837049493100</v>
      </c>
      <c r="L51" s="3">
        <v>6047580705600</v>
      </c>
      <c r="M51" s="3">
        <v>4704889511800</v>
      </c>
      <c r="N51" s="3">
        <v>968756200000</v>
      </c>
      <c r="O51" s="3">
        <v>2025000000000</v>
      </c>
      <c r="P51" s="3">
        <v>4512207798600</v>
      </c>
      <c r="Q51" s="3">
        <v>3602525000000</v>
      </c>
      <c r="R51">
        <v>2026405404000</v>
      </c>
      <c r="S51" s="3">
        <v>961548477450</v>
      </c>
      <c r="T51" s="3">
        <v>1147840000000</v>
      </c>
      <c r="U51" s="3">
        <v>2809378284030</v>
      </c>
      <c r="V51" s="3">
        <v>2739921258200</v>
      </c>
      <c r="W51" s="3">
        <v>2573948683901</v>
      </c>
      <c r="X51" s="3">
        <v>1577526509200</v>
      </c>
      <c r="Y51" s="3">
        <v>1651000000000</v>
      </c>
      <c r="Z51">
        <v>362070000000</v>
      </c>
      <c r="AA51" s="3">
        <v>2961000000000</v>
      </c>
    </row>
    <row r="52" spans="1:27" x14ac:dyDescent="0.35">
      <c r="A52" s="6" t="s">
        <v>92</v>
      </c>
      <c r="B52" s="3">
        <v>24823838960000</v>
      </c>
      <c r="C52" s="3">
        <v>5512825955350</v>
      </c>
      <c r="D52" s="3">
        <v>20074127206740</v>
      </c>
      <c r="E52" s="3">
        <v>979866720000</v>
      </c>
      <c r="F52" s="3">
        <v>7888000000000</v>
      </c>
      <c r="G52" s="3">
        <v>6158700000000</v>
      </c>
      <c r="H52" s="3">
        <v>8816858985000</v>
      </c>
      <c r="I52" s="3">
        <v>8704000000000</v>
      </c>
      <c r="J52" s="3">
        <v>16194268522400</v>
      </c>
      <c r="K52" s="3">
        <v>5018677833750</v>
      </c>
      <c r="L52" s="3">
        <v>8607028366800</v>
      </c>
      <c r="M52" s="3">
        <v>4311685489200</v>
      </c>
      <c r="N52" s="3">
        <v>937362500000</v>
      </c>
      <c r="O52" s="3">
        <v>1917000000000</v>
      </c>
      <c r="P52" s="3">
        <v>4902005854500</v>
      </c>
      <c r="Q52" s="3">
        <v>4844775000000</v>
      </c>
      <c r="R52">
        <v>2026405404000</v>
      </c>
      <c r="S52" s="3">
        <v>958534218900</v>
      </c>
      <c r="T52" s="3">
        <v>1088760000000</v>
      </c>
      <c r="U52" s="3">
        <v>2834548130500</v>
      </c>
      <c r="V52" s="3">
        <v>2923562093200</v>
      </c>
      <c r="W52" s="3">
        <v>2848732298698</v>
      </c>
      <c r="X52" s="3">
        <v>1518902213250</v>
      </c>
      <c r="Y52" s="3">
        <v>1739900000000</v>
      </c>
      <c r="Z52">
        <v>313186500000</v>
      </c>
      <c r="AA52" s="3">
        <v>2842000000000</v>
      </c>
    </row>
    <row r="53" spans="1:27" x14ac:dyDescent="0.35">
      <c r="A53" s="6" t="s">
        <v>93</v>
      </c>
      <c r="B53" s="3">
        <v>29039207840000</v>
      </c>
      <c r="C53" s="3">
        <v>6390847843800</v>
      </c>
      <c r="D53" s="3">
        <v>32851329133086</v>
      </c>
      <c r="E53" s="3">
        <v>1028255200000</v>
      </c>
      <c r="F53" s="3">
        <v>8840000000000</v>
      </c>
      <c r="G53" s="3">
        <v>7051500000000</v>
      </c>
      <c r="H53" s="3">
        <v>7919142433800</v>
      </c>
      <c r="I53" s="3">
        <v>9234000000000</v>
      </c>
      <c r="J53" s="3">
        <v>23487870376000</v>
      </c>
      <c r="K53" s="3">
        <v>8144597170200</v>
      </c>
      <c r="L53" s="3">
        <v>10816056559800</v>
      </c>
      <c r="M53" s="3">
        <v>6362840269700</v>
      </c>
      <c r="N53" s="3">
        <v>1877902500000</v>
      </c>
      <c r="O53" s="3">
        <v>2551498320000</v>
      </c>
      <c r="P53" s="3">
        <v>7134485629200</v>
      </c>
      <c r="Q53" s="3">
        <v>4970739150000</v>
      </c>
      <c r="R53">
        <v>2583666890100</v>
      </c>
      <c r="S53" s="3">
        <v>1235846005500</v>
      </c>
      <c r="T53" s="3">
        <v>1215360000000</v>
      </c>
      <c r="U53" s="3">
        <v>2980392100700</v>
      </c>
      <c r="V53" s="3">
        <v>3055783494400</v>
      </c>
      <c r="W53" s="3">
        <v>2323482703399</v>
      </c>
      <c r="X53" s="3">
        <v>1870647988950</v>
      </c>
      <c r="Y53" s="3">
        <v>1949450000000</v>
      </c>
      <c r="Z53">
        <v>462834000000</v>
      </c>
      <c r="AA53" s="3">
        <v>3535000000000</v>
      </c>
    </row>
    <row r="54" spans="1:27" x14ac:dyDescent="0.35">
      <c r="A54" s="6" t="s">
        <v>94</v>
      </c>
      <c r="B54" s="3">
        <v>39343442880000</v>
      </c>
      <c r="C54" s="3">
        <v>6462816851050</v>
      </c>
      <c r="D54" s="3">
        <v>34344979900243</v>
      </c>
      <c r="E54" s="3">
        <v>1040352320000</v>
      </c>
      <c r="F54" s="3">
        <v>10241512125000</v>
      </c>
      <c r="G54" s="3">
        <v>8231850000000</v>
      </c>
      <c r="H54" s="3">
        <v>7149671104200</v>
      </c>
      <c r="I54" s="3">
        <v>9455000000000</v>
      </c>
      <c r="J54" s="3">
        <v>21324513894000</v>
      </c>
      <c r="K54" s="3">
        <v>8301135609700</v>
      </c>
      <c r="L54" s="3">
        <v>11977802315000</v>
      </c>
      <c r="M54" s="3">
        <v>7653631255200</v>
      </c>
      <c r="N54" s="3">
        <v>1364815687500</v>
      </c>
      <c r="O54" s="3">
        <v>2077648632000</v>
      </c>
      <c r="P54" s="3">
        <v>6721063448700</v>
      </c>
      <c r="Q54" s="3">
        <v>5031112500000</v>
      </c>
      <c r="R54">
        <v>2470938707996</v>
      </c>
      <c r="S54" s="3">
        <v>1151446766100</v>
      </c>
      <c r="T54" s="3">
        <v>1261780000000</v>
      </c>
      <c r="U54" s="3">
        <v>3161991366820</v>
      </c>
      <c r="V54" s="3">
        <v>3327571930200</v>
      </c>
      <c r="W54" s="3">
        <v>2396390425000</v>
      </c>
      <c r="X54" s="3">
        <v>1758728878500</v>
      </c>
      <c r="Y54" s="3">
        <v>1987550000000</v>
      </c>
      <c r="Z54">
        <v>407470500000</v>
      </c>
      <c r="AA54" s="3">
        <v>3976000000000</v>
      </c>
    </row>
    <row r="55" spans="1:27" x14ac:dyDescent="0.35">
      <c r="A55" s="6" t="s">
        <v>95</v>
      </c>
      <c r="B55" s="3">
        <v>29975956480000</v>
      </c>
      <c r="C55" s="3">
        <v>6434029248150</v>
      </c>
      <c r="D55" s="3">
        <v>35838630667400</v>
      </c>
      <c r="E55" s="3">
        <v>1134105000000</v>
      </c>
      <c r="F55" s="3">
        <v>9217360912500</v>
      </c>
      <c r="G55" s="3">
        <v>8239500000000</v>
      </c>
      <c r="H55" s="3">
        <v>6412261080000</v>
      </c>
      <c r="I55" s="3">
        <v>9495000000000</v>
      </c>
      <c r="J55" s="3">
        <v>22838863431400</v>
      </c>
      <c r="K55" s="3">
        <v>8818486837500</v>
      </c>
      <c r="L55" s="3">
        <v>10925760484000</v>
      </c>
      <c r="M55" s="3">
        <v>6317282940800</v>
      </c>
      <c r="N55" s="3">
        <v>1476631912500</v>
      </c>
      <c r="O55" s="3">
        <v>1866238771200</v>
      </c>
      <c r="P55" s="3">
        <v>7063613255400</v>
      </c>
      <c r="Q55" s="3">
        <v>4906887500000</v>
      </c>
      <c r="R55">
        <v>2721537509624</v>
      </c>
      <c r="S55" s="3">
        <v>1253931556800</v>
      </c>
      <c r="T55" s="3">
        <v>1514980000000</v>
      </c>
      <c r="U55" s="3">
        <v>3644923093950</v>
      </c>
      <c r="V55" s="3">
        <v>3452447698000</v>
      </c>
      <c r="W55" s="3">
        <v>2211460443594</v>
      </c>
      <c r="X55" s="3">
        <v>1939931247800</v>
      </c>
      <c r="Y55" s="3">
        <v>1974850000000</v>
      </c>
      <c r="Z55">
        <v>403177500000</v>
      </c>
      <c r="AA55" s="3">
        <v>4340000000000</v>
      </c>
    </row>
    <row r="56" spans="1:27" x14ac:dyDescent="0.35">
      <c r="A56" s="6" t="s">
        <v>96</v>
      </c>
      <c r="B56" s="3">
        <v>31732360180000</v>
      </c>
      <c r="C56" s="3">
        <v>7326444938050</v>
      </c>
      <c r="D56" s="3">
        <v>29097822391400</v>
      </c>
      <c r="E56" s="3">
        <v>1019182360000</v>
      </c>
      <c r="F56" s="3">
        <v>8739423680000</v>
      </c>
      <c r="G56" s="3">
        <v>7326900000000</v>
      </c>
      <c r="H56" s="3">
        <v>5546605834200</v>
      </c>
      <c r="I56" s="3">
        <v>8128000000000</v>
      </c>
      <c r="J56" s="3">
        <v>27614779611300</v>
      </c>
      <c r="K56" s="3">
        <v>8489263328900</v>
      </c>
      <c r="L56" s="3">
        <v>12939652004200</v>
      </c>
      <c r="M56" s="3">
        <v>6953837083200</v>
      </c>
      <c r="N56" s="3">
        <v>1310480437500</v>
      </c>
      <c r="O56" s="3">
        <v>1834454388400</v>
      </c>
      <c r="P56" s="3">
        <v>9851259958200</v>
      </c>
      <c r="Q56" s="3">
        <v>4969000000000</v>
      </c>
      <c r="R56">
        <v>2814451950000</v>
      </c>
      <c r="S56" s="3">
        <v>1362444864600</v>
      </c>
      <c r="T56" s="3">
        <v>1504430000000</v>
      </c>
      <c r="U56" s="3">
        <v>4029292525090</v>
      </c>
      <c r="V56" s="3">
        <v>3401028264200</v>
      </c>
      <c r="W56" s="3">
        <v>1935541099800</v>
      </c>
      <c r="X56" s="3">
        <v>2307665467850</v>
      </c>
      <c r="Y56" s="3">
        <v>1924050000000</v>
      </c>
      <c r="Z56">
        <v>323716500000</v>
      </c>
      <c r="AA56" s="3">
        <v>4011000000000</v>
      </c>
    </row>
    <row r="57" spans="1:27" x14ac:dyDescent="0.35">
      <c r="A57" s="6" t="s">
        <v>97</v>
      </c>
      <c r="B57" s="3">
        <v>24238371060000</v>
      </c>
      <c r="C57" s="3">
        <v>7916590797500</v>
      </c>
      <c r="D57" s="3">
        <v>23143441747600</v>
      </c>
      <c r="E57" s="3">
        <v>922405400000</v>
      </c>
      <c r="F57" s="3">
        <v>6076630527500</v>
      </c>
      <c r="G57" s="3">
        <v>6215850000000</v>
      </c>
      <c r="H57" s="3">
        <v>4953471684300</v>
      </c>
      <c r="I57" s="3">
        <v>6898500000000</v>
      </c>
      <c r="J57" s="3">
        <v>28076802951000</v>
      </c>
      <c r="K57" s="3">
        <v>5220544207800</v>
      </c>
      <c r="L57" s="3">
        <v>7668394902300</v>
      </c>
      <c r="M57" s="3">
        <v>3975920739700</v>
      </c>
      <c r="N57" s="3">
        <v>1291701412500</v>
      </c>
      <c r="O57" s="3">
        <v>1779331188100</v>
      </c>
      <c r="P57" s="3">
        <v>8327503921500</v>
      </c>
      <c r="Q57" s="3">
        <v>4969000000000</v>
      </c>
      <c r="R57">
        <v>3054618516400</v>
      </c>
      <c r="S57" s="3">
        <v>1495072240800</v>
      </c>
      <c r="T57" s="3">
        <v>1514980000000</v>
      </c>
      <c r="U57" s="3">
        <v>4193955072090</v>
      </c>
      <c r="V57" s="3">
        <v>3687507966800</v>
      </c>
      <c r="W57" s="3">
        <v>1927162134000</v>
      </c>
      <c r="X57" s="3">
        <v>2648752280650</v>
      </c>
      <c r="Y57" s="3">
        <v>1968500000000</v>
      </c>
      <c r="Z57">
        <v>246604500000</v>
      </c>
      <c r="AA57" s="3">
        <v>3507000000000</v>
      </c>
    </row>
    <row r="58" spans="1:27" x14ac:dyDescent="0.35">
      <c r="A58" s="6" t="s">
        <v>98</v>
      </c>
      <c r="B58" s="3">
        <v>28922114260000</v>
      </c>
      <c r="C58" s="3">
        <v>8190073025050</v>
      </c>
      <c r="D58" s="3">
        <v>22188493908500</v>
      </c>
      <c r="E58" s="3">
        <v>852846960000</v>
      </c>
      <c r="F58" s="3">
        <v>6622844507500</v>
      </c>
      <c r="G58" s="3">
        <v>6614550000000</v>
      </c>
      <c r="H58" s="3">
        <v>4520644061400</v>
      </c>
      <c r="I58" s="3">
        <v>6569500000000</v>
      </c>
      <c r="J58" s="3">
        <v>25766686252500</v>
      </c>
      <c r="K58" s="3">
        <v>6896041551000</v>
      </c>
      <c r="L58" s="3">
        <v>8157606698300</v>
      </c>
      <c r="M58" s="3">
        <v>5215377812400</v>
      </c>
      <c r="N58" s="3">
        <v>1270586925000</v>
      </c>
      <c r="O58" s="3">
        <v>1569905481890</v>
      </c>
      <c r="P58" s="3">
        <v>8362940108400</v>
      </c>
      <c r="Q58" s="3">
        <v>4832352500000</v>
      </c>
      <c r="R58">
        <v>2881998796800</v>
      </c>
      <c r="S58" s="3">
        <v>1409376481300</v>
      </c>
      <c r="T58" s="3">
        <v>1455900000000</v>
      </c>
      <c r="U58" s="3">
        <v>4234179780000</v>
      </c>
      <c r="V58" s="3">
        <v>3467138964800</v>
      </c>
      <c r="W58" s="3">
        <v>2017906333614</v>
      </c>
      <c r="X58" s="3">
        <v>2563480577450</v>
      </c>
      <c r="Y58" s="3">
        <v>1943100000000</v>
      </c>
      <c r="Z58">
        <v>242595000000</v>
      </c>
      <c r="AA58" s="3">
        <v>3773000000000</v>
      </c>
    </row>
    <row r="59" spans="1:27" x14ac:dyDescent="0.35">
      <c r="A59" s="6" t="s">
        <v>99</v>
      </c>
      <c r="B59" s="3">
        <v>30678517960000</v>
      </c>
      <c r="C59" s="3">
        <v>8449161451150</v>
      </c>
      <c r="D59" s="3">
        <v>21682933287800</v>
      </c>
      <c r="E59" s="3">
        <v>774215680000</v>
      </c>
      <c r="F59" s="3">
        <v>6691121255000</v>
      </c>
      <c r="G59" s="3">
        <v>6780150000000</v>
      </c>
      <c r="H59" s="3">
        <v>4664919935700</v>
      </c>
      <c r="I59" s="3">
        <v>7283000000000</v>
      </c>
      <c r="J59" s="3">
        <v>22887925443600</v>
      </c>
      <c r="K59" s="3">
        <v>7707340557000</v>
      </c>
      <c r="L59" s="3">
        <v>8243218762600</v>
      </c>
      <c r="M59" s="3">
        <v>5150990432000</v>
      </c>
      <c r="N59" s="3">
        <v>1274781225000</v>
      </c>
      <c r="O59" s="3">
        <v>1338434964500</v>
      </c>
      <c r="P59" s="3">
        <v>9520522213800</v>
      </c>
      <c r="Q59" s="3">
        <v>5092106975000</v>
      </c>
      <c r="R59">
        <v>2899335820812</v>
      </c>
      <c r="S59" s="3">
        <v>1488011220600</v>
      </c>
      <c r="T59" s="3">
        <v>1439020000000</v>
      </c>
      <c r="U59" s="3">
        <v>4281226222000</v>
      </c>
      <c r="V59" s="3">
        <v>3665471066600</v>
      </c>
      <c r="W59" s="3">
        <v>2279078697600</v>
      </c>
      <c r="X59" s="3">
        <v>2792648279800</v>
      </c>
      <c r="Y59" s="3">
        <v>2178050000000</v>
      </c>
      <c r="Z59">
        <v>225828000000</v>
      </c>
      <c r="AA59" s="3">
        <v>3815000000000</v>
      </c>
    </row>
    <row r="60" spans="1:27" x14ac:dyDescent="0.35">
      <c r="A60" s="6" t="s">
        <v>100</v>
      </c>
      <c r="B60" s="3">
        <v>31732360180000</v>
      </c>
      <c r="C60" s="3">
        <v>8909763097550</v>
      </c>
      <c r="D60" s="3">
        <v>33591694575400</v>
      </c>
      <c r="E60" s="3">
        <v>967769600000</v>
      </c>
      <c r="F60" s="3">
        <v>7510442225000</v>
      </c>
      <c r="G60" s="3">
        <v>7989750000000</v>
      </c>
      <c r="H60" s="3">
        <v>4937441031600</v>
      </c>
      <c r="I60" s="3">
        <v>7952000000000</v>
      </c>
      <c r="J60" s="3">
        <v>27424195749500</v>
      </c>
      <c r="K60" s="3">
        <v>7626210656400</v>
      </c>
      <c r="L60" s="3">
        <v>10212278489400</v>
      </c>
      <c r="M60" s="3">
        <v>5272303245450</v>
      </c>
      <c r="N60" s="3">
        <v>1183698187500</v>
      </c>
      <c r="O60" s="3">
        <v>1421681477480</v>
      </c>
      <c r="P60" s="3">
        <v>10583607820800</v>
      </c>
      <c r="Q60" s="3">
        <v>5577702500000</v>
      </c>
      <c r="R60">
        <v>3692560958400</v>
      </c>
      <c r="S60" s="3">
        <v>1397278829100</v>
      </c>
      <c r="T60" s="3">
        <v>1413700000000</v>
      </c>
      <c r="U60" s="3">
        <v>4116563675000</v>
      </c>
      <c r="V60" s="3">
        <v>3408373897600</v>
      </c>
      <c r="W60" s="3">
        <v>1927162134000</v>
      </c>
      <c r="X60" s="3">
        <v>2728694502400</v>
      </c>
      <c r="Y60" s="3">
        <v>2540000000000</v>
      </c>
      <c r="Z60">
        <v>251140500000</v>
      </c>
      <c r="AA60" s="3">
        <v>3913000000000</v>
      </c>
    </row>
    <row r="61" spans="1:27" x14ac:dyDescent="0.35">
      <c r="A61" s="6" t="s">
        <v>101</v>
      </c>
      <c r="B61" s="3">
        <v>25760587600000</v>
      </c>
      <c r="C61" s="3">
        <v>7038568909050</v>
      </c>
      <c r="D61" s="3">
        <v>24491603402800</v>
      </c>
      <c r="E61" s="3">
        <v>834701280000</v>
      </c>
      <c r="F61" s="3">
        <v>7510442225000</v>
      </c>
      <c r="G61" s="3">
        <v>6825600000000</v>
      </c>
      <c r="H61" s="3">
        <v>4360337534400</v>
      </c>
      <c r="I61" s="3">
        <v>6884000000000</v>
      </c>
      <c r="J61" s="3">
        <v>22478848975000</v>
      </c>
      <c r="K61" s="3">
        <v>6868998250800</v>
      </c>
      <c r="L61" s="3">
        <v>7919102181900</v>
      </c>
      <c r="M61" s="3">
        <v>4282679982550</v>
      </c>
      <c r="N61" s="3">
        <v>1238128762500</v>
      </c>
      <c r="O61" s="3">
        <v>1392771686670</v>
      </c>
      <c r="P61" s="3">
        <v>10607231945400</v>
      </c>
      <c r="Q61" s="3">
        <v>6397587500000</v>
      </c>
      <c r="R61">
        <v>5005971868400</v>
      </c>
      <c r="S61" s="3">
        <v>1494060046700</v>
      </c>
      <c r="T61" s="3">
        <v>1413700000000</v>
      </c>
      <c r="U61" s="3">
        <v>4228298974750</v>
      </c>
      <c r="V61" s="3">
        <v>3467138964800</v>
      </c>
      <c r="W61" s="3">
        <v>1842869738052</v>
      </c>
      <c r="X61" s="3">
        <v>2536833170200</v>
      </c>
      <c r="Y61" s="3">
        <v>2413000000000</v>
      </c>
      <c r="Z61">
        <v>186786000000</v>
      </c>
      <c r="AA61" s="3">
        <v>4137000000000</v>
      </c>
    </row>
    <row r="62" spans="1:27" x14ac:dyDescent="0.35">
      <c r="A62" s="6" t="s">
        <v>102</v>
      </c>
      <c r="B62" s="3">
        <v>26931523400000</v>
      </c>
      <c r="C62" s="3">
        <v>7398413945300</v>
      </c>
      <c r="D62" s="3">
        <v>25671244851100</v>
      </c>
      <c r="E62" s="3">
        <v>973818160000</v>
      </c>
      <c r="F62" s="3">
        <v>7169058487500</v>
      </c>
      <c r="G62" s="3">
        <v>6568200000000</v>
      </c>
      <c r="H62" s="3">
        <v>4985532989700</v>
      </c>
      <c r="I62" s="3">
        <v>6871000000000</v>
      </c>
      <c r="J62" s="3">
        <v>23091908492500</v>
      </c>
      <c r="K62" s="3">
        <v>9563113408500</v>
      </c>
      <c r="L62" s="3">
        <v>8087268444450</v>
      </c>
      <c r="M62" s="3">
        <v>4504492093200</v>
      </c>
      <c r="N62" s="3">
        <v>1262865600000</v>
      </c>
      <c r="O62" s="3">
        <v>1360460744000</v>
      </c>
      <c r="P62" s="3">
        <v>11008842063600</v>
      </c>
      <c r="Q62" s="3">
        <v>6708150000000</v>
      </c>
      <c r="R62">
        <v>4273989205244</v>
      </c>
      <c r="S62" s="3">
        <v>1651329525300</v>
      </c>
      <c r="T62" s="3">
        <v>1477000000000</v>
      </c>
      <c r="U62" s="3">
        <v>5245678283000</v>
      </c>
      <c r="V62" s="3">
        <v>3812383734600</v>
      </c>
      <c r="W62" s="3">
        <v>1868509373400</v>
      </c>
      <c r="X62" s="3">
        <v>2616775391950</v>
      </c>
      <c r="Y62" s="3">
        <v>2413000000000</v>
      </c>
      <c r="Z62">
        <v>200232000000</v>
      </c>
      <c r="AA62" s="3">
        <v>4886000000000</v>
      </c>
    </row>
    <row r="63" spans="1:27" x14ac:dyDescent="0.35">
      <c r="A63" s="6" t="s">
        <v>103</v>
      </c>
      <c r="B63" s="3">
        <v>24589651800000</v>
      </c>
      <c r="C63" s="3">
        <v>6059790410450</v>
      </c>
      <c r="D63" s="3">
        <v>22413187517700</v>
      </c>
      <c r="E63" s="3">
        <v>846798400000</v>
      </c>
      <c r="F63" s="3">
        <v>7715272467500</v>
      </c>
      <c r="G63" s="3">
        <v>6814350000000</v>
      </c>
      <c r="H63" s="3">
        <v>4167969702000</v>
      </c>
      <c r="I63" s="3">
        <v>7049500000000</v>
      </c>
      <c r="J63" s="3">
        <v>24522380700000</v>
      </c>
      <c r="K63" s="3">
        <v>8039235174300</v>
      </c>
      <c r="L63" s="3">
        <v>8255434707000</v>
      </c>
      <c r="M63" s="3">
        <v>4350929862750</v>
      </c>
      <c r="N63" s="3">
        <v>1376016375000</v>
      </c>
      <c r="O63" s="3">
        <v>1357059592140</v>
      </c>
      <c r="P63" s="3">
        <v>11150586811200</v>
      </c>
      <c r="Q63" s="3">
        <v>7465922500000</v>
      </c>
      <c r="R63">
        <v>4373658330300</v>
      </c>
      <c r="S63" s="3">
        <v>1941673178100</v>
      </c>
      <c r="T63" s="3">
        <v>1654240000000</v>
      </c>
      <c r="U63" s="3">
        <v>5198631841000</v>
      </c>
      <c r="V63" s="3">
        <v>4363306239600</v>
      </c>
      <c r="W63" s="3">
        <v>1675793160000</v>
      </c>
      <c r="X63" s="3">
        <v>2760671391100</v>
      </c>
      <c r="Y63" s="3">
        <v>2457450000000</v>
      </c>
      <c r="Z63">
        <v>273901500000</v>
      </c>
      <c r="AA63" s="3">
        <v>4907000000000</v>
      </c>
    </row>
    <row r="64" spans="1:27" x14ac:dyDescent="0.35">
      <c r="A64" s="6" t="s">
        <v>104</v>
      </c>
      <c r="B64" s="3">
        <v>31849453760000</v>
      </c>
      <c r="C64" s="3">
        <v>6074184211900</v>
      </c>
      <c r="D64" s="3">
        <v>25783591655700</v>
      </c>
      <c r="E64" s="3">
        <v>837725560000</v>
      </c>
      <c r="F64" s="3">
        <v>9080807417500</v>
      </c>
      <c r="G64" s="3">
        <v>7403850000000</v>
      </c>
      <c r="H64" s="3">
        <v>4905379726200</v>
      </c>
      <c r="I64" s="3">
        <v>7439500000000</v>
      </c>
      <c r="J64" s="3">
        <v>33677458100000</v>
      </c>
      <c r="K64" s="3">
        <v>8956672070400</v>
      </c>
      <c r="L64" s="3">
        <v>9518182270700</v>
      </c>
      <c r="M64" s="3">
        <v>5204053365250</v>
      </c>
      <c r="N64" s="3">
        <v>1449368962500</v>
      </c>
      <c r="O64" s="3">
        <v>1700575930000</v>
      </c>
      <c r="P64" s="3">
        <v>12402665415000</v>
      </c>
      <c r="Q64" s="3">
        <v>7577725000000</v>
      </c>
      <c r="R64">
        <v>4231734899968</v>
      </c>
      <c r="S64" s="3">
        <v>1996112613000</v>
      </c>
      <c r="T64" s="3">
        <v>1645800000000</v>
      </c>
      <c r="U64" s="3">
        <v>6374792891000</v>
      </c>
      <c r="V64" s="3">
        <v>5156634646800</v>
      </c>
      <c r="W64" s="3">
        <v>2005254095256</v>
      </c>
      <c r="X64" s="3">
        <v>2952532723300</v>
      </c>
      <c r="Y64" s="3">
        <v>2616200000000</v>
      </c>
      <c r="Z64">
        <v>278275500000</v>
      </c>
      <c r="AA64" s="3">
        <v>4893000000000</v>
      </c>
    </row>
    <row r="65" spans="1:42" x14ac:dyDescent="0.35">
      <c r="A65" s="6" t="s">
        <v>105</v>
      </c>
      <c r="B65" s="3">
        <v>28219552780000</v>
      </c>
      <c r="C65" s="3">
        <v>5584794962600</v>
      </c>
      <c r="D65" s="3">
        <v>22469360920000</v>
      </c>
      <c r="E65" s="3">
        <v>771191400000</v>
      </c>
      <c r="F65" s="3">
        <v>8124932952500</v>
      </c>
      <c r="G65" s="3">
        <v>6263550000000</v>
      </c>
      <c r="H65" s="3">
        <v>4087816438500</v>
      </c>
      <c r="I65" s="3">
        <v>6794000000000</v>
      </c>
      <c r="J65" s="3">
        <v>30615871000000</v>
      </c>
      <c r="K65" s="3">
        <v>8350230732300</v>
      </c>
      <c r="L65" s="3">
        <v>8963235247850</v>
      </c>
      <c r="M65" s="3">
        <v>4120546266500</v>
      </c>
      <c r="N65" s="3">
        <v>1482303750000</v>
      </c>
      <c r="O65" s="3">
        <v>1709078809650</v>
      </c>
      <c r="P65" s="3">
        <v>11835686424600</v>
      </c>
      <c r="Q65" s="3">
        <v>6583925000000</v>
      </c>
      <c r="R65">
        <v>4187904501600</v>
      </c>
      <c r="S65" s="3">
        <v>1844891960500</v>
      </c>
      <c r="T65" s="3">
        <v>1514980000000</v>
      </c>
      <c r="U65" s="3">
        <v>5716142703000</v>
      </c>
      <c r="V65" s="3">
        <v>4818735510400</v>
      </c>
      <c r="W65" s="3">
        <v>2042037755118</v>
      </c>
      <c r="X65" s="3">
        <v>2915226353150</v>
      </c>
      <c r="Y65" s="3">
        <v>2546350000000</v>
      </c>
      <c r="Z65">
        <v>283500000000</v>
      </c>
      <c r="AA65" s="3">
        <v>4900000000000</v>
      </c>
    </row>
    <row r="66" spans="1:42" x14ac:dyDescent="0.35">
      <c r="A66" s="6" t="s">
        <v>106</v>
      </c>
      <c r="B66" s="3">
        <v>26931523400000</v>
      </c>
      <c r="C66" s="3">
        <v>5743126778550</v>
      </c>
      <c r="D66" s="3">
        <v>21795280092400</v>
      </c>
      <c r="E66" s="3">
        <v>725827200000</v>
      </c>
      <c r="F66" s="3">
        <v>9012530670000</v>
      </c>
      <c r="G66" s="3">
        <v>6138900000000</v>
      </c>
      <c r="H66" s="3">
        <v>3574835552100</v>
      </c>
      <c r="I66" s="3">
        <v>6381000000000</v>
      </c>
      <c r="J66" s="3">
        <v>30615871000000</v>
      </c>
      <c r="K66" s="3">
        <v>8225768783000</v>
      </c>
      <c r="L66" s="3">
        <v>8929602094950</v>
      </c>
      <c r="M66" s="3">
        <v>4102630847950</v>
      </c>
      <c r="N66" s="3">
        <v>1380591975000</v>
      </c>
      <c r="O66" s="3">
        <v>2338291903750</v>
      </c>
      <c r="P66" s="3">
        <v>11812062300000</v>
      </c>
      <c r="Q66" s="3">
        <v>6211250000000</v>
      </c>
      <c r="R66">
        <v>4184151899000</v>
      </c>
      <c r="S66" s="3">
        <v>1814647830000</v>
      </c>
      <c r="T66" s="3">
        <v>1498100000000</v>
      </c>
      <c r="U66" s="3">
        <v>5716142703000</v>
      </c>
      <c r="V66" s="3">
        <v>4936265644800</v>
      </c>
      <c r="W66" s="3">
        <v>2281257228708</v>
      </c>
      <c r="X66" s="3">
        <v>2824625168500</v>
      </c>
      <c r="Y66" s="3">
        <v>2482850000000</v>
      </c>
      <c r="Z66">
        <v>291600000000</v>
      </c>
      <c r="AA66" s="3">
        <v>4655000000000</v>
      </c>
    </row>
    <row r="67" spans="1:42" x14ac:dyDescent="0.35">
      <c r="A67" s="6" t="s">
        <v>107</v>
      </c>
      <c r="B67" s="3">
        <v>27751178460000</v>
      </c>
      <c r="C67" s="3">
        <v>5066618110400</v>
      </c>
      <c r="D67" s="3">
        <v>21121199264800</v>
      </c>
      <c r="E67" s="3">
        <v>716754360000</v>
      </c>
      <c r="F67" s="3">
        <v>8261486447500</v>
      </c>
      <c r="G67" s="3">
        <v>6114600000000</v>
      </c>
      <c r="H67" s="3">
        <v>3719111426400</v>
      </c>
      <c r="I67" s="3">
        <v>5907000000000</v>
      </c>
      <c r="J67" s="3">
        <v>32499924600000</v>
      </c>
      <c r="K67" s="3">
        <v>7456838222850</v>
      </c>
      <c r="L67" s="3">
        <v>7870157778600</v>
      </c>
      <c r="M67" s="3">
        <v>4890909264150</v>
      </c>
      <c r="N67" s="3">
        <v>1408617525000</v>
      </c>
      <c r="O67" s="3">
        <v>1668264987330</v>
      </c>
      <c r="P67" s="3">
        <v>12402665415000</v>
      </c>
      <c r="Q67" s="3">
        <v>5863420000000</v>
      </c>
      <c r="R67">
        <v>3996521769000</v>
      </c>
      <c r="S67" s="3">
        <v>1832794308300</v>
      </c>
      <c r="T67" s="3">
        <v>1498100000000</v>
      </c>
      <c r="U67" s="3">
        <v>5904328471000</v>
      </c>
      <c r="V67" s="3">
        <v>4870154944200</v>
      </c>
      <c r="W67" s="3">
        <v>2106220633146</v>
      </c>
      <c r="X67" s="3">
        <v>2611445910500</v>
      </c>
      <c r="Y67" s="3">
        <v>2527300000000</v>
      </c>
      <c r="Z67">
        <v>299619000000</v>
      </c>
      <c r="AA67" s="3">
        <v>4662000000000</v>
      </c>
    </row>
    <row r="68" spans="1:42" x14ac:dyDescent="0.35">
      <c r="A68" s="6" t="s">
        <v>108</v>
      </c>
      <c r="B68" s="3">
        <v>33957138200000</v>
      </c>
      <c r="C68" s="3">
        <v>5786308182900</v>
      </c>
      <c r="D68" s="3">
        <v>21177372667100</v>
      </c>
      <c r="E68" s="3">
        <v>722802920000</v>
      </c>
      <c r="F68" s="3">
        <v>8671146932500</v>
      </c>
      <c r="G68" s="3">
        <v>5970150000000</v>
      </c>
      <c r="H68" s="3">
        <v>3719111426400</v>
      </c>
      <c r="I68" s="3">
        <v>5854000000000</v>
      </c>
      <c r="J68" s="3">
        <v>36182763685200</v>
      </c>
      <c r="K68" s="3">
        <v>8726467752400</v>
      </c>
      <c r="L68" s="3">
        <v>9933507489750</v>
      </c>
      <c r="M68" s="3">
        <v>6288311911050</v>
      </c>
      <c r="N68" s="3">
        <v>1433926312500</v>
      </c>
      <c r="O68" s="3">
        <v>1972668078800</v>
      </c>
      <c r="P68" s="3">
        <v>11552196929400</v>
      </c>
      <c r="Q68" s="3">
        <v>5143536125000</v>
      </c>
      <c r="R68">
        <v>4200588298388</v>
      </c>
      <c r="S68" s="3">
        <v>1808599003900</v>
      </c>
      <c r="T68" s="3">
        <v>1557180000000</v>
      </c>
      <c r="U68" s="3">
        <v>6092514239000</v>
      </c>
      <c r="V68" s="3">
        <v>5163980280200</v>
      </c>
      <c r="W68" s="3">
        <v>2341920941100</v>
      </c>
      <c r="X68" s="3">
        <v>2792648279800</v>
      </c>
      <c r="Y68" s="3">
        <v>2397125000000</v>
      </c>
      <c r="Z68">
        <v>282487500000</v>
      </c>
      <c r="AA68" s="3">
        <v>4473000000000</v>
      </c>
    </row>
    <row r="69" spans="1:42" x14ac:dyDescent="0.35">
      <c r="A69" s="6" t="s">
        <v>109</v>
      </c>
      <c r="B69" s="3">
        <v>37118664860000</v>
      </c>
      <c r="C69" s="3">
        <v>6246909829300</v>
      </c>
      <c r="D69" s="3">
        <v>22862574736100</v>
      </c>
      <c r="E69" s="3">
        <v>686511560000</v>
      </c>
      <c r="F69" s="3">
        <v>8466316690000</v>
      </c>
      <c r="G69" s="3">
        <v>5946750000000</v>
      </c>
      <c r="H69" s="3">
        <v>3574835552100</v>
      </c>
      <c r="I69" s="3">
        <v>5981500000000</v>
      </c>
      <c r="J69" s="3">
        <v>36074432057400</v>
      </c>
      <c r="K69" s="3">
        <v>10174918342450</v>
      </c>
      <c r="L69" s="3">
        <v>11746326361250</v>
      </c>
      <c r="M69" s="3">
        <v>6001665214250</v>
      </c>
      <c r="N69" s="3">
        <v>1451418450000</v>
      </c>
      <c r="O69" s="3">
        <v>1972668078800</v>
      </c>
      <c r="P69" s="3">
        <v>11327767745700</v>
      </c>
      <c r="Q69" s="3">
        <v>4981422500000</v>
      </c>
      <c r="R69">
        <v>4109099847000</v>
      </c>
      <c r="S69" s="3">
        <v>1790452525600</v>
      </c>
      <c r="T69" s="3">
        <v>1481220000000</v>
      </c>
      <c r="U69" s="3">
        <v>5763189145000</v>
      </c>
      <c r="V69" s="3">
        <v>5009721978800</v>
      </c>
      <c r="W69" s="3">
        <v>2274135107778</v>
      </c>
      <c r="X69" s="3">
        <v>2728694502400</v>
      </c>
      <c r="Y69" s="3">
        <v>2393950000000</v>
      </c>
      <c r="Z69">
        <v>290061000000</v>
      </c>
      <c r="AA69" s="3">
        <v>4340000000000</v>
      </c>
    </row>
    <row r="70" spans="1:42" x14ac:dyDescent="0.35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  <c r="W70" s="3"/>
      <c r="X70" s="3"/>
      <c r="Y70" s="3"/>
      <c r="AA70" s="3"/>
    </row>
    <row r="71" spans="1:42" x14ac:dyDescent="0.35">
      <c r="A71" s="6"/>
      <c r="AM71" t="s">
        <v>141</v>
      </c>
      <c r="AN71" t="s">
        <v>116</v>
      </c>
      <c r="AO71" t="s">
        <v>140</v>
      </c>
      <c r="AP71" t="s">
        <v>115</v>
      </c>
    </row>
    <row r="72" spans="1:42" x14ac:dyDescent="0.35">
      <c r="A72" s="6" t="s">
        <v>52</v>
      </c>
      <c r="AC72" t="s">
        <v>52</v>
      </c>
      <c r="AD72" s="7">
        <v>-0.95000000000000007</v>
      </c>
      <c r="AE72" t="str">
        <f>IF(AD72&lt;-0.4,"La Nina",IF(AD72&gt;0.4,"El Nino","Neutral"))</f>
        <v>La Nina</v>
      </c>
      <c r="AF72" t="str">
        <f>IF(AE72="La Nina","hydro",IF(AE72="El Nino","thermal","both"))</f>
        <v>hydro</v>
      </c>
      <c r="AL72" t="str">
        <f>A72</f>
        <v>1Q11</v>
      </c>
      <c r="AM72">
        <v>1</v>
      </c>
      <c r="AN72">
        <v>1</v>
      </c>
      <c r="AO72">
        <v>1</v>
      </c>
      <c r="AP72">
        <v>1</v>
      </c>
    </row>
    <row r="73" spans="1:42" x14ac:dyDescent="0.35">
      <c r="A73" s="6" t="s">
        <v>53</v>
      </c>
      <c r="B73" t="str">
        <f t="shared" ref="B73:AA73" si="0">IFERROR(B13/B12-1,"")</f>
        <v/>
      </c>
      <c r="C73">
        <f t="shared" si="0"/>
        <v>1.6393442622950838E-2</v>
      </c>
      <c r="D73" t="str">
        <f t="shared" si="0"/>
        <v/>
      </c>
      <c r="E73">
        <f t="shared" si="0"/>
        <v>-0.28301886792452835</v>
      </c>
      <c r="F73" t="str">
        <f t="shared" si="0"/>
        <v/>
      </c>
      <c r="G73" t="str">
        <f t="shared" si="0"/>
        <v/>
      </c>
      <c r="H73">
        <f t="shared" si="0"/>
        <v>-0.16666666666666663</v>
      </c>
      <c r="I73" t="str">
        <f t="shared" si="0"/>
        <v/>
      </c>
      <c r="J73">
        <f t="shared" si="0"/>
        <v>0.22185715219385327</v>
      </c>
      <c r="K73" t="str">
        <f t="shared" si="0"/>
        <v/>
      </c>
      <c r="L73" t="str">
        <f t="shared" si="0"/>
        <v/>
      </c>
      <c r="M73" t="str">
        <f t="shared" si="0"/>
        <v/>
      </c>
      <c r="N73">
        <f t="shared" si="0"/>
        <v>9.8901098901098994E-2</v>
      </c>
      <c r="O73" t="str">
        <f t="shared" si="0"/>
        <v/>
      </c>
      <c r="P73">
        <f t="shared" si="0"/>
        <v>3.529411764705892E-2</v>
      </c>
      <c r="Q73" t="str">
        <f t="shared" ref="Q73:T92" si="1">IFERROR(Q13/Q12-1,"")</f>
        <v/>
      </c>
      <c r="R73" t="str">
        <f t="shared" si="1"/>
        <v/>
      </c>
      <c r="S73">
        <f t="shared" si="1"/>
        <v>-1.7857142857142905E-2</v>
      </c>
      <c r="T73" t="str">
        <f t="shared" si="1"/>
        <v/>
      </c>
      <c r="U73" t="str">
        <f t="shared" si="0"/>
        <v/>
      </c>
      <c r="V73">
        <f t="shared" ref="V73:X92" si="2">IFERROR(V13/V12-1,"")</f>
        <v>0</v>
      </c>
      <c r="W73" t="str">
        <f t="shared" si="2"/>
        <v/>
      </c>
      <c r="X73" t="str">
        <f t="shared" si="2"/>
        <v/>
      </c>
      <c r="Y73">
        <f t="shared" si="0"/>
        <v>-0.11206896551724133</v>
      </c>
      <c r="Z73" t="str">
        <f t="shared" ref="Z73:Z104" si="3">IFERROR(Z13/Z12-1,"")</f>
        <v/>
      </c>
      <c r="AA73">
        <f t="shared" si="0"/>
        <v>-5.8252427184465994E-2</v>
      </c>
      <c r="AC73" t="s">
        <v>53</v>
      </c>
      <c r="AD73" s="7">
        <v>-0.49</v>
      </c>
      <c r="AE73" t="str">
        <f t="shared" ref="AE73:AE129" si="4">IF(AD73&lt;-0.5,"La Nina",IF(AD73&gt;0.5,"El Nino","Neutral"))</f>
        <v>Neutral</v>
      </c>
      <c r="AF73" t="str">
        <f t="shared" ref="AF73:AF129" si="5">IF(AE73="La Nina","hydro",IF(AE73="El Nino","thermal","both"))</f>
        <v>both</v>
      </c>
      <c r="AH73">
        <f t="shared" ref="AH73:AH104" si="6">AVERAGE(P73,S73,T73)</f>
        <v>8.7184873949580077E-3</v>
      </c>
      <c r="AI73">
        <f t="shared" ref="AI73:AI104" si="7">AVERAGE(U73,V73)</f>
        <v>0</v>
      </c>
      <c r="AJ73">
        <f t="shared" ref="AJ73:AJ104" si="8">AVERAGE(Y73,Z73)</f>
        <v>-0.11206896551724133</v>
      </c>
      <c r="AK73">
        <f t="shared" ref="AK73:AK104" si="9">AVERAGE(AA73,R73,Q73)</f>
        <v>-5.8252427184465994E-2</v>
      </c>
      <c r="AL73" t="str">
        <f t="shared" ref="AL73:AL129" si="10">A73</f>
        <v>2Q11</v>
      </c>
      <c r="AM73">
        <f>+AM72+AH73</f>
        <v>1.008718487394958</v>
      </c>
      <c r="AN73">
        <f t="shared" ref="AN73:AN129" si="11">+AN72+AI73</f>
        <v>1</v>
      </c>
      <c r="AO73">
        <f t="shared" ref="AO73:AO128" si="12">+AO72+AJ73</f>
        <v>0.88793103448275867</v>
      </c>
      <c r="AP73">
        <f t="shared" ref="AP73:AP129" si="13">+AP72+AK73</f>
        <v>0.94174757281553401</v>
      </c>
    </row>
    <row r="74" spans="1:42" x14ac:dyDescent="0.35">
      <c r="A74" s="6" t="s">
        <v>54</v>
      </c>
      <c r="B74" t="str">
        <f t="shared" ref="B74:AA74" si="14">IFERROR(B14/B13-1,"")</f>
        <v/>
      </c>
      <c r="C74">
        <f t="shared" si="14"/>
        <v>-0.45161290322580649</v>
      </c>
      <c r="D74" t="str">
        <f t="shared" si="14"/>
        <v/>
      </c>
      <c r="E74">
        <f t="shared" si="14"/>
        <v>-0.21052631578947367</v>
      </c>
      <c r="F74" t="str">
        <f t="shared" si="14"/>
        <v/>
      </c>
      <c r="G74" t="str">
        <f t="shared" si="14"/>
        <v/>
      </c>
      <c r="H74">
        <f t="shared" si="14"/>
        <v>0.23513453790996675</v>
      </c>
      <c r="I74" t="str">
        <f t="shared" si="14"/>
        <v/>
      </c>
      <c r="J74">
        <f t="shared" si="14"/>
        <v>7.1109695636140557E-2</v>
      </c>
      <c r="K74" t="str">
        <f t="shared" si="14"/>
        <v/>
      </c>
      <c r="L74" t="str">
        <f t="shared" si="14"/>
        <v/>
      </c>
      <c r="M74" t="str">
        <f t="shared" si="14"/>
        <v/>
      </c>
      <c r="N74">
        <f t="shared" si="14"/>
        <v>0.20999999999999996</v>
      </c>
      <c r="O74" t="str">
        <f t="shared" si="14"/>
        <v/>
      </c>
      <c r="P74">
        <f t="shared" si="14"/>
        <v>-5.6818181818181768E-2</v>
      </c>
      <c r="Q74" t="str">
        <f t="shared" si="1"/>
        <v/>
      </c>
      <c r="R74" t="str">
        <f t="shared" si="1"/>
        <v/>
      </c>
      <c r="S74">
        <f t="shared" si="1"/>
        <v>-0.29090909090909089</v>
      </c>
      <c r="T74" t="str">
        <f t="shared" si="1"/>
        <v/>
      </c>
      <c r="U74" t="str">
        <f t="shared" si="14"/>
        <v/>
      </c>
      <c r="V74">
        <f t="shared" si="2"/>
        <v>-3.8461538461538436E-2</v>
      </c>
      <c r="W74" t="str">
        <f t="shared" si="2"/>
        <v/>
      </c>
      <c r="X74" t="str">
        <f t="shared" si="2"/>
        <v/>
      </c>
      <c r="Y74">
        <f t="shared" si="14"/>
        <v>-3.8834951456310662E-2</v>
      </c>
      <c r="Z74" t="str">
        <f t="shared" si="3"/>
        <v/>
      </c>
      <c r="AA74">
        <f t="shared" si="14"/>
        <v>-0.134020618556701</v>
      </c>
      <c r="AC74" t="s">
        <v>54</v>
      </c>
      <c r="AD74" s="7">
        <v>-0.82</v>
      </c>
      <c r="AE74" t="str">
        <f t="shared" si="4"/>
        <v>La Nina</v>
      </c>
      <c r="AF74" t="str">
        <f t="shared" si="5"/>
        <v>hydro</v>
      </c>
      <c r="AH74">
        <f t="shared" si="6"/>
        <v>-0.17386363636363633</v>
      </c>
      <c r="AI74">
        <f t="shared" si="7"/>
        <v>-3.8461538461538436E-2</v>
      </c>
      <c r="AJ74">
        <f t="shared" si="8"/>
        <v>-3.8834951456310662E-2</v>
      </c>
      <c r="AK74">
        <f t="shared" si="9"/>
        <v>-0.134020618556701</v>
      </c>
      <c r="AL74" t="str">
        <f t="shared" si="10"/>
        <v>3Q11</v>
      </c>
      <c r="AM74">
        <f t="shared" ref="AM74:AM129" si="15">+AM73+AH74</f>
        <v>0.83485485103132162</v>
      </c>
      <c r="AN74">
        <f t="shared" si="11"/>
        <v>0.96153846153846156</v>
      </c>
      <c r="AO74">
        <f t="shared" si="12"/>
        <v>0.84909608302644801</v>
      </c>
      <c r="AP74">
        <f t="shared" si="13"/>
        <v>0.80772695425883301</v>
      </c>
    </row>
    <row r="75" spans="1:42" x14ac:dyDescent="0.35">
      <c r="A75" s="6" t="s">
        <v>55</v>
      </c>
      <c r="B75" t="str">
        <f t="shared" ref="B75:AA75" si="16">IFERROR(B15/B14-1,"")</f>
        <v/>
      </c>
      <c r="C75">
        <f t="shared" si="16"/>
        <v>0.26470588235294112</v>
      </c>
      <c r="D75" t="str">
        <f t="shared" si="16"/>
        <v/>
      </c>
      <c r="E75">
        <f t="shared" si="16"/>
        <v>0.73333333333333339</v>
      </c>
      <c r="F75" t="str">
        <f t="shared" si="16"/>
        <v/>
      </c>
      <c r="G75" t="str">
        <f t="shared" si="16"/>
        <v/>
      </c>
      <c r="H75">
        <f t="shared" si="16"/>
        <v>0.59420289855072461</v>
      </c>
      <c r="I75" t="str">
        <f t="shared" si="16"/>
        <v/>
      </c>
      <c r="J75">
        <f t="shared" si="16"/>
        <v>0.45299145299145294</v>
      </c>
      <c r="K75" t="str">
        <f t="shared" si="16"/>
        <v/>
      </c>
      <c r="L75" t="str">
        <f t="shared" si="16"/>
        <v/>
      </c>
      <c r="M75" t="str">
        <f t="shared" si="16"/>
        <v/>
      </c>
      <c r="N75">
        <f t="shared" si="16"/>
        <v>4.9586776859504189E-2</v>
      </c>
      <c r="O75" t="str">
        <f t="shared" si="16"/>
        <v/>
      </c>
      <c r="P75">
        <f t="shared" si="16"/>
        <v>0.42168674698795172</v>
      </c>
      <c r="Q75" t="str">
        <f t="shared" si="1"/>
        <v/>
      </c>
      <c r="R75" t="str">
        <f t="shared" si="1"/>
        <v/>
      </c>
      <c r="S75">
        <f t="shared" si="1"/>
        <v>0.33333333333333326</v>
      </c>
      <c r="T75" t="str">
        <f t="shared" si="1"/>
        <v/>
      </c>
      <c r="U75" t="str">
        <f t="shared" si="16"/>
        <v/>
      </c>
      <c r="V75">
        <f t="shared" si="2"/>
        <v>4.0000000000000036E-2</v>
      </c>
      <c r="W75" t="str">
        <f t="shared" si="2"/>
        <v/>
      </c>
      <c r="X75" t="str">
        <f t="shared" si="2"/>
        <v/>
      </c>
      <c r="Y75">
        <f t="shared" si="16"/>
        <v>0.19191919191919182</v>
      </c>
      <c r="Z75" t="str">
        <f t="shared" si="3"/>
        <v/>
      </c>
      <c r="AA75">
        <f t="shared" si="16"/>
        <v>0.13095238095238093</v>
      </c>
      <c r="AC75" t="s">
        <v>55</v>
      </c>
      <c r="AD75" s="7">
        <v>-0.99666666666666659</v>
      </c>
      <c r="AE75" t="str">
        <f t="shared" si="4"/>
        <v>La Nina</v>
      </c>
      <c r="AF75" t="str">
        <f t="shared" si="5"/>
        <v>hydro</v>
      </c>
      <c r="AH75">
        <f t="shared" si="6"/>
        <v>0.37751004016064249</v>
      </c>
      <c r="AI75">
        <f t="shared" si="7"/>
        <v>4.0000000000000036E-2</v>
      </c>
      <c r="AJ75">
        <f t="shared" si="8"/>
        <v>0.19191919191919182</v>
      </c>
      <c r="AK75">
        <f t="shared" si="9"/>
        <v>0.13095238095238093</v>
      </c>
      <c r="AL75" t="str">
        <f t="shared" si="10"/>
        <v>4Q11</v>
      </c>
      <c r="AM75">
        <f t="shared" si="15"/>
        <v>1.2123648911919642</v>
      </c>
      <c r="AN75">
        <f t="shared" si="11"/>
        <v>1.0015384615384617</v>
      </c>
      <c r="AO75">
        <f t="shared" si="12"/>
        <v>1.0410152749456398</v>
      </c>
      <c r="AP75">
        <f t="shared" si="13"/>
        <v>0.93867933521121394</v>
      </c>
    </row>
    <row r="76" spans="1:42" x14ac:dyDescent="0.35">
      <c r="A76" s="6" t="s">
        <v>56</v>
      </c>
      <c r="B76" t="str">
        <f t="shared" ref="B76:AA76" si="17">IFERROR(B16/B15-1,"")</f>
        <v/>
      </c>
      <c r="C76">
        <f t="shared" si="17"/>
        <v>0.2558139534883721</v>
      </c>
      <c r="D76" t="str">
        <f t="shared" si="17"/>
        <v/>
      </c>
      <c r="E76">
        <f t="shared" si="17"/>
        <v>0.30769230769230771</v>
      </c>
      <c r="F76" t="str">
        <f t="shared" si="17"/>
        <v/>
      </c>
      <c r="G76" t="str">
        <f t="shared" si="17"/>
        <v/>
      </c>
      <c r="H76">
        <f t="shared" si="17"/>
        <v>-8.181818181818179E-2</v>
      </c>
      <c r="I76" t="str">
        <f t="shared" si="17"/>
        <v/>
      </c>
      <c r="J76">
        <f t="shared" si="17"/>
        <v>-2.7176111139233017E-2</v>
      </c>
      <c r="K76" t="str">
        <f t="shared" si="17"/>
        <v/>
      </c>
      <c r="L76" t="str">
        <f t="shared" si="17"/>
        <v/>
      </c>
      <c r="M76" t="str">
        <f t="shared" si="17"/>
        <v/>
      </c>
      <c r="N76">
        <f t="shared" si="17"/>
        <v>0.31496062992125995</v>
      </c>
      <c r="O76" t="str">
        <f t="shared" si="17"/>
        <v/>
      </c>
      <c r="P76">
        <f t="shared" si="17"/>
        <v>0.15254237288135597</v>
      </c>
      <c r="Q76" t="str">
        <f t="shared" si="1"/>
        <v/>
      </c>
      <c r="R76" t="str">
        <f t="shared" si="1"/>
        <v/>
      </c>
      <c r="S76">
        <f t="shared" si="1"/>
        <v>1.9230769230769162E-2</v>
      </c>
      <c r="T76" t="str">
        <f t="shared" si="1"/>
        <v/>
      </c>
      <c r="U76" t="str">
        <f t="shared" si="17"/>
        <v/>
      </c>
      <c r="V76">
        <f t="shared" si="2"/>
        <v>0.56380140712537075</v>
      </c>
      <c r="W76" t="str">
        <f t="shared" si="2"/>
        <v/>
      </c>
      <c r="X76" t="str">
        <f t="shared" si="2"/>
        <v/>
      </c>
      <c r="Y76">
        <f t="shared" si="17"/>
        <v>0.15254237288135597</v>
      </c>
      <c r="Z76" t="str">
        <f t="shared" si="3"/>
        <v/>
      </c>
      <c r="AA76">
        <f t="shared" si="17"/>
        <v>0.24210526315789482</v>
      </c>
      <c r="AC76" t="s">
        <v>56</v>
      </c>
      <c r="AD76" s="7">
        <v>-0.59333333333333338</v>
      </c>
      <c r="AE76" t="str">
        <f t="shared" si="4"/>
        <v>La Nina</v>
      </c>
      <c r="AF76" t="str">
        <f t="shared" si="5"/>
        <v>hydro</v>
      </c>
      <c r="AH76">
        <f t="shared" si="6"/>
        <v>8.5886571056062566E-2</v>
      </c>
      <c r="AI76">
        <f t="shared" si="7"/>
        <v>0.56380140712537075</v>
      </c>
      <c r="AJ76">
        <f t="shared" si="8"/>
        <v>0.15254237288135597</v>
      </c>
      <c r="AK76">
        <f t="shared" si="9"/>
        <v>0.24210526315789482</v>
      </c>
      <c r="AL76" t="str">
        <f t="shared" si="10"/>
        <v>1Q12</v>
      </c>
      <c r="AM76">
        <f t="shared" si="15"/>
        <v>1.2982514622480268</v>
      </c>
      <c r="AN76">
        <f t="shared" si="11"/>
        <v>1.5653398686638325</v>
      </c>
      <c r="AO76">
        <f t="shared" si="12"/>
        <v>1.1935576478269958</v>
      </c>
      <c r="AP76">
        <f t="shared" si="13"/>
        <v>1.1807845983691088</v>
      </c>
    </row>
    <row r="77" spans="1:42" x14ac:dyDescent="0.35">
      <c r="A77" s="6" t="s">
        <v>57</v>
      </c>
      <c r="B77" t="str">
        <f t="shared" ref="B77:AA77" si="18">IFERROR(B17/B16-1,"")</f>
        <v/>
      </c>
      <c r="C77">
        <f t="shared" si="18"/>
        <v>-0.14814814814814814</v>
      </c>
      <c r="D77" t="str">
        <f t="shared" si="18"/>
        <v/>
      </c>
      <c r="E77">
        <f t="shared" si="18"/>
        <v>-7.3529411764705843E-2</v>
      </c>
      <c r="F77" t="str">
        <f t="shared" si="18"/>
        <v/>
      </c>
      <c r="G77" t="str">
        <f t="shared" si="18"/>
        <v/>
      </c>
      <c r="H77">
        <f t="shared" si="18"/>
        <v>-0.15841584158415845</v>
      </c>
      <c r="I77" t="str">
        <f t="shared" si="18"/>
        <v/>
      </c>
      <c r="J77">
        <f t="shared" si="18"/>
        <v>-6.7901234567901203E-2</v>
      </c>
      <c r="K77" t="str">
        <f t="shared" si="18"/>
        <v/>
      </c>
      <c r="L77" t="str">
        <f t="shared" si="18"/>
        <v/>
      </c>
      <c r="M77" t="str">
        <f t="shared" si="18"/>
        <v/>
      </c>
      <c r="N77">
        <f t="shared" si="18"/>
        <v>0.44311377245508976</v>
      </c>
      <c r="O77" t="str">
        <f t="shared" si="18"/>
        <v/>
      </c>
      <c r="P77">
        <f t="shared" si="18"/>
        <v>-0.25</v>
      </c>
      <c r="Q77" t="str">
        <f t="shared" si="1"/>
        <v/>
      </c>
      <c r="R77" t="str">
        <f t="shared" si="1"/>
        <v/>
      </c>
      <c r="S77">
        <f t="shared" si="1"/>
        <v>-0.13207547169811318</v>
      </c>
      <c r="T77" t="str">
        <f t="shared" si="1"/>
        <v/>
      </c>
      <c r="U77" t="str">
        <f t="shared" si="18"/>
        <v/>
      </c>
      <c r="V77">
        <f t="shared" si="2"/>
        <v>-7.3529411764705843E-2</v>
      </c>
      <c r="W77" t="str">
        <f t="shared" si="2"/>
        <v/>
      </c>
      <c r="X77" t="str">
        <f t="shared" si="2"/>
        <v/>
      </c>
      <c r="Y77">
        <f t="shared" si="18"/>
        <v>-0.15441176470588236</v>
      </c>
      <c r="Z77" t="str">
        <f t="shared" si="3"/>
        <v/>
      </c>
      <c r="AA77">
        <f t="shared" si="18"/>
        <v>-4.2372881355932202E-2</v>
      </c>
      <c r="AC77" t="s">
        <v>57</v>
      </c>
      <c r="AD77" s="7">
        <v>-6.6666666666666723E-3</v>
      </c>
      <c r="AE77" t="str">
        <f t="shared" si="4"/>
        <v>Neutral</v>
      </c>
      <c r="AF77" t="str">
        <f t="shared" si="5"/>
        <v>both</v>
      </c>
      <c r="AH77">
        <f t="shared" si="6"/>
        <v>-0.19103773584905659</v>
      </c>
      <c r="AI77">
        <f t="shared" si="7"/>
        <v>-7.3529411764705843E-2</v>
      </c>
      <c r="AJ77">
        <f t="shared" si="8"/>
        <v>-0.15441176470588236</v>
      </c>
      <c r="AK77">
        <f t="shared" si="9"/>
        <v>-4.2372881355932202E-2</v>
      </c>
      <c r="AL77" t="str">
        <f t="shared" si="10"/>
        <v>2Q12</v>
      </c>
      <c r="AM77">
        <f t="shared" si="15"/>
        <v>1.1072137263989701</v>
      </c>
      <c r="AN77">
        <f t="shared" si="11"/>
        <v>1.4918104568991266</v>
      </c>
      <c r="AO77">
        <f t="shared" si="12"/>
        <v>1.0391458831211136</v>
      </c>
      <c r="AP77">
        <f t="shared" si="13"/>
        <v>1.1384117170131764</v>
      </c>
    </row>
    <row r="78" spans="1:42" x14ac:dyDescent="0.35">
      <c r="A78" s="6" t="s">
        <v>58</v>
      </c>
      <c r="B78" t="str">
        <f t="shared" ref="B78:AA78" si="19">IFERROR(B18/B17-1,"")</f>
        <v/>
      </c>
      <c r="C78">
        <f t="shared" si="19"/>
        <v>2.1739130434782705E-2</v>
      </c>
      <c r="D78" t="str">
        <f t="shared" si="19"/>
        <v/>
      </c>
      <c r="E78">
        <f t="shared" si="19"/>
        <v>-6.3492063492063489E-2</v>
      </c>
      <c r="F78" t="str">
        <f t="shared" si="19"/>
        <v/>
      </c>
      <c r="G78" t="str">
        <f t="shared" si="19"/>
        <v/>
      </c>
      <c r="H78">
        <f t="shared" si="19"/>
        <v>0.50588235294117645</v>
      </c>
      <c r="I78" t="str">
        <f t="shared" si="19"/>
        <v/>
      </c>
      <c r="J78">
        <f t="shared" si="19"/>
        <v>3.9735099337748325E-2</v>
      </c>
      <c r="K78" t="str">
        <f t="shared" si="19"/>
        <v/>
      </c>
      <c r="L78" t="str">
        <f t="shared" si="19"/>
        <v/>
      </c>
      <c r="M78" t="str">
        <f t="shared" si="19"/>
        <v/>
      </c>
      <c r="N78">
        <f t="shared" si="19"/>
        <v>1.2448132780082943E-2</v>
      </c>
      <c r="O78" t="str">
        <f t="shared" si="19"/>
        <v/>
      </c>
      <c r="P78">
        <f t="shared" si="19"/>
        <v>9.8039215686274606E-2</v>
      </c>
      <c r="Q78" t="str">
        <f t="shared" si="1"/>
        <v/>
      </c>
      <c r="R78" t="str">
        <f t="shared" si="1"/>
        <v/>
      </c>
      <c r="S78">
        <f t="shared" si="1"/>
        <v>-4.3478260869565188E-2</v>
      </c>
      <c r="T78" t="str">
        <f t="shared" si="1"/>
        <v/>
      </c>
      <c r="U78" t="str">
        <f t="shared" si="19"/>
        <v/>
      </c>
      <c r="V78">
        <f t="shared" si="2"/>
        <v>-1.5873015873015928E-2</v>
      </c>
      <c r="W78" t="str">
        <f t="shared" si="2"/>
        <v/>
      </c>
      <c r="X78" t="str">
        <f t="shared" si="2"/>
        <v/>
      </c>
      <c r="Y78">
        <f t="shared" si="19"/>
        <v>3.4782608695652195E-2</v>
      </c>
      <c r="Z78" t="str">
        <f t="shared" si="3"/>
        <v/>
      </c>
      <c r="AA78">
        <f t="shared" si="19"/>
        <v>3.539823008849563E-2</v>
      </c>
      <c r="AC78" t="s">
        <v>58</v>
      </c>
      <c r="AD78" s="7">
        <v>0.33666666666666667</v>
      </c>
      <c r="AE78" t="str">
        <f t="shared" si="4"/>
        <v>Neutral</v>
      </c>
      <c r="AF78" t="str">
        <f t="shared" si="5"/>
        <v>both</v>
      </c>
      <c r="AH78">
        <f t="shared" si="6"/>
        <v>2.7280477408354709E-2</v>
      </c>
      <c r="AI78">
        <f t="shared" si="7"/>
        <v>-1.5873015873015928E-2</v>
      </c>
      <c r="AJ78">
        <f t="shared" si="8"/>
        <v>3.4782608695652195E-2</v>
      </c>
      <c r="AK78">
        <f t="shared" si="9"/>
        <v>3.539823008849563E-2</v>
      </c>
      <c r="AL78" t="str">
        <f t="shared" si="10"/>
        <v>3Q12</v>
      </c>
      <c r="AM78">
        <f t="shared" si="15"/>
        <v>1.1344942038073249</v>
      </c>
      <c r="AN78">
        <f t="shared" si="11"/>
        <v>1.4759374410261108</v>
      </c>
      <c r="AO78">
        <f t="shared" si="12"/>
        <v>1.0739284918167658</v>
      </c>
      <c r="AP78">
        <f t="shared" si="13"/>
        <v>1.1738099471016721</v>
      </c>
    </row>
    <row r="79" spans="1:42" x14ac:dyDescent="0.35">
      <c r="A79" s="6" t="s">
        <v>59</v>
      </c>
      <c r="B79" t="str">
        <f t="shared" ref="B79:AA79" si="20">IFERROR(B19/B18-1,"")</f>
        <v/>
      </c>
      <c r="C79">
        <f t="shared" si="20"/>
        <v>-4.2553191489361653E-2</v>
      </c>
      <c r="D79" t="str">
        <f t="shared" si="20"/>
        <v/>
      </c>
      <c r="E79">
        <f t="shared" si="20"/>
        <v>1</v>
      </c>
      <c r="F79" t="str">
        <f t="shared" si="20"/>
        <v/>
      </c>
      <c r="G79" t="str">
        <f t="shared" si="20"/>
        <v/>
      </c>
      <c r="H79">
        <f t="shared" si="20"/>
        <v>0.4609375</v>
      </c>
      <c r="I79" t="str">
        <f t="shared" si="20"/>
        <v/>
      </c>
      <c r="J79">
        <f t="shared" si="20"/>
        <v>0.22292993630573243</v>
      </c>
      <c r="K79" t="str">
        <f t="shared" si="20"/>
        <v/>
      </c>
      <c r="L79" t="str">
        <f t="shared" si="20"/>
        <v/>
      </c>
      <c r="M79" t="str">
        <f t="shared" si="20"/>
        <v/>
      </c>
      <c r="N79">
        <f t="shared" si="20"/>
        <v>2.8688524590164022E-2</v>
      </c>
      <c r="O79" t="str">
        <f t="shared" si="20"/>
        <v/>
      </c>
      <c r="P79">
        <f t="shared" si="20"/>
        <v>0.125</v>
      </c>
      <c r="Q79" t="str">
        <f t="shared" si="1"/>
        <v/>
      </c>
      <c r="R79" t="str">
        <f t="shared" si="1"/>
        <v/>
      </c>
      <c r="S79">
        <f t="shared" si="1"/>
        <v>0.59090909090909083</v>
      </c>
      <c r="T79" t="str">
        <f t="shared" si="1"/>
        <v/>
      </c>
      <c r="U79" t="str">
        <f t="shared" si="20"/>
        <v/>
      </c>
      <c r="V79">
        <f t="shared" si="2"/>
        <v>0.14516129032258074</v>
      </c>
      <c r="W79" t="str">
        <f t="shared" si="2"/>
        <v/>
      </c>
      <c r="X79" t="str">
        <f t="shared" si="2"/>
        <v/>
      </c>
      <c r="Y79">
        <f t="shared" si="20"/>
        <v>0.15966386554621859</v>
      </c>
      <c r="Z79" t="str">
        <f t="shared" si="3"/>
        <v/>
      </c>
      <c r="AA79">
        <f t="shared" si="20"/>
        <v>0.11965811965811968</v>
      </c>
      <c r="AC79" t="s">
        <v>59</v>
      </c>
      <c r="AD79" s="7">
        <v>-0.19666666666666666</v>
      </c>
      <c r="AE79" t="str">
        <f t="shared" si="4"/>
        <v>Neutral</v>
      </c>
      <c r="AF79" t="str">
        <f t="shared" si="5"/>
        <v>both</v>
      </c>
      <c r="AH79">
        <f t="shared" si="6"/>
        <v>0.35795454545454541</v>
      </c>
      <c r="AI79">
        <f t="shared" si="7"/>
        <v>0.14516129032258074</v>
      </c>
      <c r="AJ79">
        <f t="shared" si="8"/>
        <v>0.15966386554621859</v>
      </c>
      <c r="AK79">
        <f t="shared" si="9"/>
        <v>0.11965811965811968</v>
      </c>
      <c r="AL79" t="str">
        <f t="shared" si="10"/>
        <v>4Q12</v>
      </c>
      <c r="AM79">
        <f t="shared" si="15"/>
        <v>1.4924487492618703</v>
      </c>
      <c r="AN79">
        <f t="shared" si="11"/>
        <v>1.6210987313486915</v>
      </c>
      <c r="AO79">
        <f t="shared" si="12"/>
        <v>1.2335923573629843</v>
      </c>
      <c r="AP79">
        <f t="shared" si="13"/>
        <v>1.2934680667597918</v>
      </c>
    </row>
    <row r="80" spans="1:42" x14ac:dyDescent="0.35">
      <c r="A80" s="6" t="s">
        <v>60</v>
      </c>
      <c r="B80" t="str">
        <f t="shared" ref="B80:AA80" si="21">IFERROR(B20/B19-1,"")</f>
        <v/>
      </c>
      <c r="C80">
        <f t="shared" si="21"/>
        <v>8.8888888888888795E-2</v>
      </c>
      <c r="D80" t="str">
        <f t="shared" si="21"/>
        <v/>
      </c>
      <c r="E80">
        <f t="shared" si="21"/>
        <v>0.22033898305084754</v>
      </c>
      <c r="F80" t="str">
        <f t="shared" si="21"/>
        <v/>
      </c>
      <c r="G80" t="str">
        <f t="shared" si="21"/>
        <v/>
      </c>
      <c r="H80">
        <f t="shared" si="21"/>
        <v>0.31016042780748654</v>
      </c>
      <c r="I80" t="str">
        <f t="shared" si="21"/>
        <v/>
      </c>
      <c r="J80">
        <f t="shared" si="21"/>
        <v>0.33854166666666674</v>
      </c>
      <c r="K80" t="str">
        <f t="shared" si="21"/>
        <v/>
      </c>
      <c r="L80" t="str">
        <f t="shared" si="21"/>
        <v/>
      </c>
      <c r="M80" t="str">
        <f t="shared" si="21"/>
        <v/>
      </c>
      <c r="N80">
        <f t="shared" si="21"/>
        <v>0.1195219123505975</v>
      </c>
      <c r="O80" t="str">
        <f t="shared" si="21"/>
        <v/>
      </c>
      <c r="P80">
        <f t="shared" si="21"/>
        <v>3.1746031746031855E-2</v>
      </c>
      <c r="Q80" t="str">
        <f t="shared" si="1"/>
        <v/>
      </c>
      <c r="R80" t="str">
        <f t="shared" si="1"/>
        <v/>
      </c>
      <c r="S80">
        <f t="shared" si="1"/>
        <v>1.4285714285714235E-2</v>
      </c>
      <c r="T80" t="str">
        <f t="shared" si="1"/>
        <v/>
      </c>
      <c r="U80" t="str">
        <f t="shared" si="21"/>
        <v/>
      </c>
      <c r="V80">
        <f t="shared" si="2"/>
        <v>5.6338028169014009E-2</v>
      </c>
      <c r="W80" t="str">
        <f t="shared" si="2"/>
        <v/>
      </c>
      <c r="X80" t="str">
        <f t="shared" si="2"/>
        <v/>
      </c>
      <c r="Y80">
        <f t="shared" si="21"/>
        <v>4.3478260869565188E-2</v>
      </c>
      <c r="Z80" t="str">
        <f t="shared" si="3"/>
        <v/>
      </c>
      <c r="AA80">
        <f t="shared" si="21"/>
        <v>0.20610687022900764</v>
      </c>
      <c r="AC80" t="s">
        <v>60</v>
      </c>
      <c r="AD80" s="7">
        <v>-0.35666666666666669</v>
      </c>
      <c r="AE80" t="str">
        <f t="shared" si="4"/>
        <v>Neutral</v>
      </c>
      <c r="AF80" t="str">
        <f t="shared" si="5"/>
        <v>both</v>
      </c>
      <c r="AH80">
        <f t="shared" si="6"/>
        <v>2.3015873015873045E-2</v>
      </c>
      <c r="AI80">
        <f t="shared" si="7"/>
        <v>5.6338028169014009E-2</v>
      </c>
      <c r="AJ80">
        <f t="shared" si="8"/>
        <v>4.3478260869565188E-2</v>
      </c>
      <c r="AK80">
        <f t="shared" si="9"/>
        <v>0.20610687022900764</v>
      </c>
      <c r="AL80" t="str">
        <f t="shared" si="10"/>
        <v>1Q13</v>
      </c>
      <c r="AM80">
        <f t="shared" si="15"/>
        <v>1.5154646222777433</v>
      </c>
      <c r="AN80">
        <f t="shared" si="11"/>
        <v>1.6774367595177055</v>
      </c>
      <c r="AO80">
        <f t="shared" si="12"/>
        <v>1.2770706182325495</v>
      </c>
      <c r="AP80">
        <f t="shared" si="13"/>
        <v>1.4995749369887994</v>
      </c>
    </row>
    <row r="81" spans="1:42" x14ac:dyDescent="0.35">
      <c r="A81" s="6" t="s">
        <v>61</v>
      </c>
      <c r="B81" t="str">
        <f t="shared" ref="B81:AA81" si="22">IFERROR(B21/B20-1,"")</f>
        <v/>
      </c>
      <c r="C81">
        <f t="shared" si="22"/>
        <v>0.1863265306122448</v>
      </c>
      <c r="D81" t="str">
        <f t="shared" si="22"/>
        <v/>
      </c>
      <c r="E81">
        <f t="shared" si="22"/>
        <v>-7.8949094627438154E-2</v>
      </c>
      <c r="F81" t="str">
        <f t="shared" si="22"/>
        <v/>
      </c>
      <c r="G81" t="str">
        <f t="shared" si="22"/>
        <v/>
      </c>
      <c r="H81">
        <f t="shared" si="22"/>
        <v>-0.15918367346938778</v>
      </c>
      <c r="I81" t="str">
        <f t="shared" si="22"/>
        <v/>
      </c>
      <c r="J81">
        <f t="shared" si="22"/>
        <v>-7.7821011673151474E-3</v>
      </c>
      <c r="K81" t="str">
        <f t="shared" si="22"/>
        <v/>
      </c>
      <c r="L81" t="str">
        <f t="shared" si="22"/>
        <v/>
      </c>
      <c r="M81" t="str">
        <f t="shared" si="22"/>
        <v/>
      </c>
      <c r="N81">
        <f t="shared" si="22"/>
        <v>-2.4128113879003599E-2</v>
      </c>
      <c r="O81" t="str">
        <f t="shared" si="22"/>
        <v/>
      </c>
      <c r="P81">
        <f t="shared" si="22"/>
        <v>6.684505265786167E-2</v>
      </c>
      <c r="Q81" t="str">
        <f t="shared" si="1"/>
        <v/>
      </c>
      <c r="R81" t="str">
        <f t="shared" si="1"/>
        <v/>
      </c>
      <c r="S81">
        <f t="shared" si="1"/>
        <v>-0.12749386485533454</v>
      </c>
      <c r="T81" t="str">
        <f t="shared" si="1"/>
        <v/>
      </c>
      <c r="U81" t="str">
        <f t="shared" si="22"/>
        <v/>
      </c>
      <c r="V81">
        <f t="shared" si="2"/>
        <v>7.9866666666666752E-2</v>
      </c>
      <c r="W81" t="str">
        <f t="shared" si="2"/>
        <v/>
      </c>
      <c r="X81" t="str">
        <f t="shared" si="2"/>
        <v/>
      </c>
      <c r="Y81">
        <f t="shared" si="22"/>
        <v>0.15277777777777768</v>
      </c>
      <c r="Z81" t="str">
        <f t="shared" si="3"/>
        <v/>
      </c>
      <c r="AA81">
        <f t="shared" si="22"/>
        <v>-3.1645569620253111E-2</v>
      </c>
      <c r="AC81" t="s">
        <v>61</v>
      </c>
      <c r="AD81" s="7">
        <v>-0.38999999999999996</v>
      </c>
      <c r="AE81" t="str">
        <f t="shared" si="4"/>
        <v>Neutral</v>
      </c>
      <c r="AF81" t="str">
        <f t="shared" si="5"/>
        <v>both</v>
      </c>
      <c r="AH81">
        <f t="shared" si="6"/>
        <v>-3.0324406098736434E-2</v>
      </c>
      <c r="AI81">
        <f t="shared" si="7"/>
        <v>7.9866666666666752E-2</v>
      </c>
      <c r="AJ81">
        <f t="shared" si="8"/>
        <v>0.15277777777777768</v>
      </c>
      <c r="AK81">
        <f t="shared" si="9"/>
        <v>-3.1645569620253111E-2</v>
      </c>
      <c r="AL81" t="str">
        <f t="shared" si="10"/>
        <v>2Q13</v>
      </c>
      <c r="AM81">
        <f t="shared" si="15"/>
        <v>1.4851402161790068</v>
      </c>
      <c r="AN81">
        <f t="shared" si="11"/>
        <v>1.7573034261843723</v>
      </c>
      <c r="AO81">
        <f t="shared" si="12"/>
        <v>1.4298483960103272</v>
      </c>
      <c r="AP81">
        <f t="shared" si="13"/>
        <v>1.4679293673685463</v>
      </c>
    </row>
    <row r="82" spans="1:42" x14ac:dyDescent="0.35">
      <c r="A82" s="6" t="s">
        <v>62</v>
      </c>
      <c r="B82" t="str">
        <f t="shared" ref="B82:AA82" si="23">IFERROR(B22/B21-1,"")</f>
        <v/>
      </c>
      <c r="C82">
        <f t="shared" si="23"/>
        <v>-3.6642009289523436E-2</v>
      </c>
      <c r="D82" t="str">
        <f t="shared" si="23"/>
        <v/>
      </c>
      <c r="E82">
        <f t="shared" si="23"/>
        <v>8.4615384615384537E-2</v>
      </c>
      <c r="F82" t="str">
        <f t="shared" si="23"/>
        <v/>
      </c>
      <c r="G82" t="str">
        <f t="shared" si="23"/>
        <v/>
      </c>
      <c r="H82">
        <f t="shared" si="23"/>
        <v>0.24271844660194164</v>
      </c>
      <c r="I82" t="str">
        <f t="shared" si="23"/>
        <v/>
      </c>
      <c r="J82">
        <f t="shared" si="23"/>
        <v>0.33990393658915474</v>
      </c>
      <c r="K82" t="str">
        <f t="shared" si="23"/>
        <v/>
      </c>
      <c r="L82" t="str">
        <f t="shared" si="23"/>
        <v/>
      </c>
      <c r="M82" t="str">
        <f t="shared" si="23"/>
        <v/>
      </c>
      <c r="N82">
        <f t="shared" si="23"/>
        <v>1.0137845525490574E-2</v>
      </c>
      <c r="O82" t="str">
        <f t="shared" si="23"/>
        <v/>
      </c>
      <c r="P82">
        <f t="shared" si="23"/>
        <v>0.10294117647058831</v>
      </c>
      <c r="Q82" t="str">
        <f t="shared" si="1"/>
        <v/>
      </c>
      <c r="R82" t="str">
        <f t="shared" si="1"/>
        <v/>
      </c>
      <c r="S82">
        <f t="shared" si="1"/>
        <v>0.34842116468473017</v>
      </c>
      <c r="T82" t="str">
        <f t="shared" si="1"/>
        <v/>
      </c>
      <c r="U82" t="str">
        <f t="shared" si="23"/>
        <v/>
      </c>
      <c r="V82">
        <f t="shared" si="2"/>
        <v>9.6555130262995448E-2</v>
      </c>
      <c r="W82" t="str">
        <f t="shared" si="2"/>
        <v/>
      </c>
      <c r="X82" t="str">
        <f t="shared" si="2"/>
        <v/>
      </c>
      <c r="Y82">
        <f t="shared" si="23"/>
        <v>8.43373493975903E-2</v>
      </c>
      <c r="Z82" t="str">
        <f t="shared" si="3"/>
        <v/>
      </c>
      <c r="AA82">
        <f t="shared" si="23"/>
        <v>8.4967320261437829E-2</v>
      </c>
      <c r="AC82" t="s">
        <v>62</v>
      </c>
      <c r="AD82" s="7">
        <v>-0.25333333333333335</v>
      </c>
      <c r="AE82" t="str">
        <f t="shared" si="4"/>
        <v>Neutral</v>
      </c>
      <c r="AF82" t="str">
        <f t="shared" si="5"/>
        <v>both</v>
      </c>
      <c r="AH82">
        <f t="shared" si="6"/>
        <v>0.22568117057765924</v>
      </c>
      <c r="AI82">
        <f t="shared" si="7"/>
        <v>9.6555130262995448E-2</v>
      </c>
      <c r="AJ82">
        <f t="shared" si="8"/>
        <v>8.43373493975903E-2</v>
      </c>
      <c r="AK82">
        <f t="shared" si="9"/>
        <v>8.4967320261437829E-2</v>
      </c>
      <c r="AL82" t="str">
        <f t="shared" si="10"/>
        <v>3Q13</v>
      </c>
      <c r="AM82">
        <f t="shared" si="15"/>
        <v>1.710821386756666</v>
      </c>
      <c r="AN82">
        <f t="shared" si="11"/>
        <v>1.8538585564473677</v>
      </c>
      <c r="AO82">
        <f t="shared" si="12"/>
        <v>1.5141857454079175</v>
      </c>
      <c r="AP82">
        <f t="shared" si="13"/>
        <v>1.5528966876299841</v>
      </c>
    </row>
    <row r="83" spans="1:42" x14ac:dyDescent="0.35">
      <c r="A83" s="6" t="s">
        <v>63</v>
      </c>
      <c r="B83" t="str">
        <f t="shared" ref="B83:AA83" si="24">IFERROR(B23/B22-1,"")</f>
        <v/>
      </c>
      <c r="C83">
        <f t="shared" si="24"/>
        <v>0.10607142857142859</v>
      </c>
      <c r="D83" t="str">
        <f t="shared" si="24"/>
        <v/>
      </c>
      <c r="E83">
        <f t="shared" si="24"/>
        <v>-2.1276595744680882E-2</v>
      </c>
      <c r="F83" t="str">
        <f t="shared" si="24"/>
        <v/>
      </c>
      <c r="G83" t="str">
        <f t="shared" si="24"/>
        <v/>
      </c>
      <c r="H83">
        <f t="shared" si="24"/>
        <v>-0.12109375</v>
      </c>
      <c r="I83" t="str">
        <f t="shared" si="24"/>
        <v/>
      </c>
      <c r="J83">
        <f t="shared" si="24"/>
        <v>-8.5173501577287092E-2</v>
      </c>
      <c r="K83" t="str">
        <f t="shared" si="24"/>
        <v/>
      </c>
      <c r="L83" t="str">
        <f t="shared" si="24"/>
        <v/>
      </c>
      <c r="M83" t="str">
        <f t="shared" si="24"/>
        <v/>
      </c>
      <c r="N83">
        <f t="shared" si="24"/>
        <v>0.15523465703971118</v>
      </c>
      <c r="O83" t="str">
        <f t="shared" si="24"/>
        <v/>
      </c>
      <c r="P83">
        <f t="shared" si="24"/>
        <v>0.10000000000000009</v>
      </c>
      <c r="Q83" t="str">
        <f t="shared" si="1"/>
        <v/>
      </c>
      <c r="R83" t="str">
        <f t="shared" si="1"/>
        <v/>
      </c>
      <c r="S83">
        <f t="shared" si="1"/>
        <v>0.57971014492753614</v>
      </c>
      <c r="T83" t="str">
        <f t="shared" si="1"/>
        <v/>
      </c>
      <c r="U83" t="str">
        <f t="shared" si="24"/>
        <v/>
      </c>
      <c r="V83">
        <f t="shared" si="2"/>
        <v>0.11929962842022301</v>
      </c>
      <c r="W83" t="str">
        <f t="shared" si="2"/>
        <v/>
      </c>
      <c r="X83" t="str">
        <f t="shared" si="2"/>
        <v/>
      </c>
      <c r="Y83">
        <f t="shared" si="24"/>
        <v>5.555555555555558E-2</v>
      </c>
      <c r="Z83" t="str">
        <f t="shared" si="3"/>
        <v/>
      </c>
      <c r="AA83">
        <f t="shared" si="24"/>
        <v>8.43373493975903E-2</v>
      </c>
      <c r="AC83" t="s">
        <v>63</v>
      </c>
      <c r="AD83" s="7">
        <v>-0.28666666666666668</v>
      </c>
      <c r="AE83" t="str">
        <f t="shared" si="4"/>
        <v>Neutral</v>
      </c>
      <c r="AF83" t="str">
        <f t="shared" si="5"/>
        <v>both</v>
      </c>
      <c r="AH83">
        <f t="shared" si="6"/>
        <v>0.33985507246376812</v>
      </c>
      <c r="AI83">
        <f t="shared" si="7"/>
        <v>0.11929962842022301</v>
      </c>
      <c r="AJ83">
        <f t="shared" si="8"/>
        <v>5.555555555555558E-2</v>
      </c>
      <c r="AK83">
        <f t="shared" si="9"/>
        <v>8.43373493975903E-2</v>
      </c>
      <c r="AL83" t="str">
        <f t="shared" si="10"/>
        <v>4Q13</v>
      </c>
      <c r="AM83">
        <f t="shared" si="15"/>
        <v>2.0506764592204343</v>
      </c>
      <c r="AN83">
        <f t="shared" si="11"/>
        <v>1.9731581848675908</v>
      </c>
      <c r="AO83">
        <f t="shared" si="12"/>
        <v>1.5697413009634731</v>
      </c>
      <c r="AP83">
        <f t="shared" si="13"/>
        <v>1.6372340370275744</v>
      </c>
    </row>
    <row r="84" spans="1:42" x14ac:dyDescent="0.35">
      <c r="A84" s="6" t="s">
        <v>64</v>
      </c>
      <c r="B84" t="str">
        <f t="shared" ref="B84:AA84" si="25">IFERROR(B24/B23-1,"")</f>
        <v/>
      </c>
      <c r="C84">
        <f t="shared" si="25"/>
        <v>0.22521795285760415</v>
      </c>
      <c r="D84" t="str">
        <f t="shared" si="25"/>
        <v/>
      </c>
      <c r="E84">
        <f t="shared" si="25"/>
        <v>-5.0724637681159424E-2</v>
      </c>
      <c r="F84" t="str">
        <f t="shared" si="25"/>
        <v/>
      </c>
      <c r="G84" t="str">
        <f t="shared" si="25"/>
        <v/>
      </c>
      <c r="H84">
        <f t="shared" si="25"/>
        <v>-0.15555555555555556</v>
      </c>
      <c r="I84" t="str">
        <f t="shared" si="25"/>
        <v/>
      </c>
      <c r="J84">
        <f t="shared" si="25"/>
        <v>-3.4235001744387872E-2</v>
      </c>
      <c r="K84" t="str">
        <f t="shared" si="25"/>
        <v/>
      </c>
      <c r="L84" t="str">
        <f t="shared" si="25"/>
        <v/>
      </c>
      <c r="M84" t="str">
        <f t="shared" si="25"/>
        <v/>
      </c>
      <c r="N84">
        <f t="shared" si="25"/>
        <v>-6.25E-2</v>
      </c>
      <c r="O84" t="str">
        <f t="shared" si="25"/>
        <v/>
      </c>
      <c r="P84">
        <f t="shared" si="25"/>
        <v>-8.484848484848484E-2</v>
      </c>
      <c r="Q84" t="str">
        <f t="shared" si="1"/>
        <v/>
      </c>
      <c r="R84" t="str">
        <f t="shared" si="1"/>
        <v/>
      </c>
      <c r="S84">
        <f t="shared" si="1"/>
        <v>-9.1743119266055051E-2</v>
      </c>
      <c r="T84" t="str">
        <f t="shared" si="1"/>
        <v/>
      </c>
      <c r="U84" t="str">
        <f t="shared" si="25"/>
        <v/>
      </c>
      <c r="V84">
        <f t="shared" si="2"/>
        <v>0.10658417584628532</v>
      </c>
      <c r="W84" t="str">
        <f t="shared" si="2"/>
        <v/>
      </c>
      <c r="X84" t="str">
        <f t="shared" si="2"/>
        <v/>
      </c>
      <c r="Y84">
        <f t="shared" si="25"/>
        <v>3.6842105263157787E-2</v>
      </c>
      <c r="Z84" t="str">
        <f t="shared" si="3"/>
        <v/>
      </c>
      <c r="AA84">
        <f t="shared" si="25"/>
        <v>0.19444444444444442</v>
      </c>
      <c r="AC84" t="s">
        <v>64</v>
      </c>
      <c r="AD84" s="7">
        <v>-0.22999999999999998</v>
      </c>
      <c r="AE84" t="str">
        <f t="shared" si="4"/>
        <v>Neutral</v>
      </c>
      <c r="AF84" t="str">
        <f t="shared" si="5"/>
        <v>both</v>
      </c>
      <c r="AH84">
        <f t="shared" si="6"/>
        <v>-8.8295802057269945E-2</v>
      </c>
      <c r="AI84">
        <f t="shared" si="7"/>
        <v>0.10658417584628532</v>
      </c>
      <c r="AJ84">
        <f t="shared" si="8"/>
        <v>3.6842105263157787E-2</v>
      </c>
      <c r="AK84">
        <f t="shared" si="9"/>
        <v>0.19444444444444442</v>
      </c>
      <c r="AL84" t="str">
        <f t="shared" si="10"/>
        <v>1Q14</v>
      </c>
      <c r="AM84">
        <f t="shared" si="15"/>
        <v>1.9623806571631643</v>
      </c>
      <c r="AN84">
        <f t="shared" si="11"/>
        <v>2.0797423607138761</v>
      </c>
      <c r="AO84">
        <f t="shared" si="12"/>
        <v>1.6065834062266309</v>
      </c>
      <c r="AP84">
        <f t="shared" si="13"/>
        <v>1.8316784814720188</v>
      </c>
    </row>
    <row r="85" spans="1:42" x14ac:dyDescent="0.35">
      <c r="A85" s="6" t="s">
        <v>65</v>
      </c>
      <c r="B85" t="str">
        <f t="shared" ref="B85:AA85" si="26">IFERROR(B25/B24-1,"")</f>
        <v/>
      </c>
      <c r="C85">
        <f t="shared" si="26"/>
        <v>0.10686519963104502</v>
      </c>
      <c r="D85" t="str">
        <f t="shared" si="26"/>
        <v/>
      </c>
      <c r="E85">
        <f t="shared" si="26"/>
        <v>-3.0534351145038219E-2</v>
      </c>
      <c r="F85" t="str">
        <f t="shared" si="26"/>
        <v/>
      </c>
      <c r="G85" t="str">
        <f t="shared" si="26"/>
        <v/>
      </c>
      <c r="H85">
        <f t="shared" si="26"/>
        <v>0.30000000000000004</v>
      </c>
      <c r="I85" t="str">
        <f t="shared" si="26"/>
        <v/>
      </c>
      <c r="J85">
        <f t="shared" si="26"/>
        <v>6.8345323741007213E-2</v>
      </c>
      <c r="K85" t="str">
        <f t="shared" si="26"/>
        <v/>
      </c>
      <c r="L85" t="str">
        <f t="shared" si="26"/>
        <v/>
      </c>
      <c r="M85" t="str">
        <f t="shared" si="26"/>
        <v/>
      </c>
      <c r="N85">
        <f t="shared" si="26"/>
        <v>0.49753333333333338</v>
      </c>
      <c r="O85" t="str">
        <f t="shared" si="26"/>
        <v/>
      </c>
      <c r="P85">
        <f t="shared" si="26"/>
        <v>-2.6490066225165587E-2</v>
      </c>
      <c r="Q85" t="str">
        <f t="shared" si="1"/>
        <v/>
      </c>
      <c r="R85" t="str">
        <f t="shared" si="1"/>
        <v/>
      </c>
      <c r="S85">
        <f t="shared" si="1"/>
        <v>-1.0101010101010055E-2</v>
      </c>
      <c r="T85" t="str">
        <f t="shared" si="1"/>
        <v/>
      </c>
      <c r="U85" t="str">
        <f t="shared" si="26"/>
        <v/>
      </c>
      <c r="V85">
        <f t="shared" si="2"/>
        <v>9.0909090909090384E-3</v>
      </c>
      <c r="W85" t="str">
        <f t="shared" si="2"/>
        <v/>
      </c>
      <c r="X85" t="str">
        <f t="shared" si="2"/>
        <v/>
      </c>
      <c r="Y85">
        <f t="shared" si="26"/>
        <v>0.20304568527918776</v>
      </c>
      <c r="Z85" t="str">
        <f t="shared" si="3"/>
        <v/>
      </c>
      <c r="AA85">
        <f t="shared" si="26"/>
        <v>0.10697674418604652</v>
      </c>
      <c r="AC85" t="s">
        <v>65</v>
      </c>
      <c r="AD85" s="7">
        <v>0.13999999999999999</v>
      </c>
      <c r="AE85" t="str">
        <f t="shared" si="4"/>
        <v>Neutral</v>
      </c>
      <c r="AF85" t="str">
        <f t="shared" si="5"/>
        <v>both</v>
      </c>
      <c r="AH85">
        <f t="shared" si="6"/>
        <v>-1.8295538163087821E-2</v>
      </c>
      <c r="AI85">
        <f t="shared" si="7"/>
        <v>9.0909090909090384E-3</v>
      </c>
      <c r="AJ85">
        <f t="shared" si="8"/>
        <v>0.20304568527918776</v>
      </c>
      <c r="AK85">
        <f t="shared" si="9"/>
        <v>0.10697674418604652</v>
      </c>
      <c r="AL85" t="str">
        <f t="shared" si="10"/>
        <v>2Q14</v>
      </c>
      <c r="AM85">
        <f t="shared" si="15"/>
        <v>1.9440851190000765</v>
      </c>
      <c r="AN85">
        <f t="shared" si="11"/>
        <v>2.0888332698047849</v>
      </c>
      <c r="AO85">
        <f t="shared" si="12"/>
        <v>1.8096290915058186</v>
      </c>
      <c r="AP85">
        <f t="shared" si="13"/>
        <v>1.9386552256580654</v>
      </c>
    </row>
    <row r="86" spans="1:42" x14ac:dyDescent="0.35">
      <c r="A86" s="6" t="s">
        <v>66</v>
      </c>
      <c r="B86" t="str">
        <f t="shared" ref="B86:AA86" si="27">IFERROR(B26/B25-1,"")</f>
        <v/>
      </c>
      <c r="C86">
        <f t="shared" si="27"/>
        <v>0.9715476190476191</v>
      </c>
      <c r="D86" t="str">
        <f t="shared" si="27"/>
        <v/>
      </c>
      <c r="E86">
        <f t="shared" si="27"/>
        <v>5.5118110236220375E-2</v>
      </c>
      <c r="F86" t="str">
        <f t="shared" si="27"/>
        <v/>
      </c>
      <c r="G86" t="str">
        <f t="shared" si="27"/>
        <v/>
      </c>
      <c r="H86">
        <f t="shared" si="27"/>
        <v>9.3117408906882693E-2</v>
      </c>
      <c r="I86" t="str">
        <f t="shared" si="27"/>
        <v/>
      </c>
      <c r="J86">
        <f t="shared" si="27"/>
        <v>-1.100198916512718E-2</v>
      </c>
      <c r="K86" t="str">
        <f t="shared" si="27"/>
        <v/>
      </c>
      <c r="L86" t="str">
        <f t="shared" si="27"/>
        <v/>
      </c>
      <c r="M86" t="str">
        <f t="shared" si="27"/>
        <v/>
      </c>
      <c r="N86">
        <f t="shared" si="27"/>
        <v>9.6603303209723546E-3</v>
      </c>
      <c r="O86" t="str">
        <f t="shared" si="27"/>
        <v/>
      </c>
      <c r="P86">
        <f t="shared" si="27"/>
        <v>-4.7619047619047672E-2</v>
      </c>
      <c r="Q86" t="str">
        <f t="shared" si="1"/>
        <v/>
      </c>
      <c r="R86" t="str">
        <f t="shared" si="1"/>
        <v/>
      </c>
      <c r="S86">
        <f t="shared" si="1"/>
        <v>0.20408163265306123</v>
      </c>
      <c r="T86" t="str">
        <f t="shared" si="1"/>
        <v/>
      </c>
      <c r="U86" t="str">
        <f t="shared" si="27"/>
        <v/>
      </c>
      <c r="V86">
        <f t="shared" si="2"/>
        <v>0.12612612612612617</v>
      </c>
      <c r="W86" t="str">
        <f t="shared" si="2"/>
        <v/>
      </c>
      <c r="X86" t="str">
        <f t="shared" si="2"/>
        <v/>
      </c>
      <c r="Y86">
        <f t="shared" si="27"/>
        <v>9.704641350210963E-2</v>
      </c>
      <c r="Z86" t="str">
        <f t="shared" si="3"/>
        <v/>
      </c>
      <c r="AA86">
        <f t="shared" si="27"/>
        <v>-1.2605042016806678E-2</v>
      </c>
      <c r="AC86" t="s">
        <v>66</v>
      </c>
      <c r="AD86" s="7">
        <v>0.26333333333333336</v>
      </c>
      <c r="AE86" t="str">
        <f t="shared" si="4"/>
        <v>Neutral</v>
      </c>
      <c r="AF86" t="str">
        <f t="shared" si="5"/>
        <v>both</v>
      </c>
      <c r="AH86">
        <f t="shared" si="6"/>
        <v>7.8231292517006779E-2</v>
      </c>
      <c r="AI86">
        <f t="shared" si="7"/>
        <v>0.12612612612612617</v>
      </c>
      <c r="AJ86">
        <f t="shared" si="8"/>
        <v>9.704641350210963E-2</v>
      </c>
      <c r="AK86">
        <f t="shared" si="9"/>
        <v>-1.2605042016806678E-2</v>
      </c>
      <c r="AL86" t="str">
        <f t="shared" si="10"/>
        <v>3Q14</v>
      </c>
      <c r="AM86">
        <f t="shared" si="15"/>
        <v>2.0223164115170835</v>
      </c>
      <c r="AN86">
        <f t="shared" si="11"/>
        <v>2.2149593959309111</v>
      </c>
      <c r="AO86">
        <f t="shared" si="12"/>
        <v>1.9066755050079283</v>
      </c>
      <c r="AP86">
        <f t="shared" si="13"/>
        <v>1.9260501836412587</v>
      </c>
    </row>
    <row r="87" spans="1:42" x14ac:dyDescent="0.35">
      <c r="A87" s="6" t="s">
        <v>67</v>
      </c>
      <c r="B87" t="str">
        <f t="shared" ref="B87:AA87" si="28">IFERROR(B27/B26-1,"")</f>
        <v/>
      </c>
      <c r="C87">
        <f t="shared" si="28"/>
        <v>0.55026870358070168</v>
      </c>
      <c r="D87" t="str">
        <f t="shared" si="28"/>
        <v/>
      </c>
      <c r="E87">
        <f t="shared" si="28"/>
        <v>0.22388059701492535</v>
      </c>
      <c r="F87" t="str">
        <f t="shared" si="28"/>
        <v/>
      </c>
      <c r="G87" t="str">
        <f t="shared" si="28"/>
        <v/>
      </c>
      <c r="H87">
        <f t="shared" si="28"/>
        <v>-0.11851851851851847</v>
      </c>
      <c r="I87" t="str">
        <f t="shared" si="28"/>
        <v/>
      </c>
      <c r="J87">
        <f t="shared" si="28"/>
        <v>-0.13103448275862073</v>
      </c>
      <c r="K87" t="str">
        <f t="shared" si="28"/>
        <v/>
      </c>
      <c r="L87" t="str">
        <f t="shared" si="28"/>
        <v/>
      </c>
      <c r="M87" t="str">
        <f t="shared" si="28"/>
        <v/>
      </c>
      <c r="N87">
        <f t="shared" si="28"/>
        <v>0.1750440917107583</v>
      </c>
      <c r="O87" t="str">
        <f t="shared" si="28"/>
        <v/>
      </c>
      <c r="P87">
        <f t="shared" si="28"/>
        <v>-3.5714285714285698E-2</v>
      </c>
      <c r="Q87" t="str">
        <f t="shared" si="1"/>
        <v/>
      </c>
      <c r="R87" t="str">
        <f t="shared" si="1"/>
        <v/>
      </c>
      <c r="S87">
        <f t="shared" si="1"/>
        <v>-6.7796610169491567E-2</v>
      </c>
      <c r="T87" t="str">
        <f t="shared" si="1"/>
        <v/>
      </c>
      <c r="U87" t="str">
        <f t="shared" si="28"/>
        <v/>
      </c>
      <c r="V87">
        <f t="shared" si="2"/>
        <v>0.29600000000000004</v>
      </c>
      <c r="W87" t="str">
        <f t="shared" si="2"/>
        <v/>
      </c>
      <c r="X87" t="str">
        <f t="shared" si="2"/>
        <v/>
      </c>
      <c r="Y87">
        <f t="shared" si="28"/>
        <v>3.8461538461538547E-2</v>
      </c>
      <c r="Z87" t="str">
        <f t="shared" si="3"/>
        <v/>
      </c>
      <c r="AA87">
        <f t="shared" si="28"/>
        <v>0.22127659574468095</v>
      </c>
      <c r="AC87" t="s">
        <v>67</v>
      </c>
      <c r="AD87" s="7">
        <v>0.6166666666666667</v>
      </c>
      <c r="AE87" t="str">
        <f t="shared" si="4"/>
        <v>El Nino</v>
      </c>
      <c r="AF87" t="str">
        <f>IF(AE87="La Nina","hydro",IF(AE87="El Nino","thermal","both"))</f>
        <v>thermal</v>
      </c>
      <c r="AH87">
        <f t="shared" si="6"/>
        <v>-5.1755447941888633E-2</v>
      </c>
      <c r="AI87">
        <f t="shared" si="7"/>
        <v>0.29600000000000004</v>
      </c>
      <c r="AJ87">
        <f t="shared" si="8"/>
        <v>3.8461538461538547E-2</v>
      </c>
      <c r="AK87">
        <f t="shared" si="9"/>
        <v>0.22127659574468095</v>
      </c>
      <c r="AL87" t="str">
        <f t="shared" si="10"/>
        <v>4Q14</v>
      </c>
      <c r="AM87">
        <f t="shared" si="15"/>
        <v>1.9705609635751948</v>
      </c>
      <c r="AN87">
        <f t="shared" si="11"/>
        <v>2.5109593959309109</v>
      </c>
      <c r="AO87">
        <f t="shared" si="12"/>
        <v>1.9451370434694668</v>
      </c>
      <c r="AP87">
        <f t="shared" si="13"/>
        <v>2.1473267793859394</v>
      </c>
    </row>
    <row r="88" spans="1:42" x14ac:dyDescent="0.35">
      <c r="A88" s="6" t="s">
        <v>68</v>
      </c>
      <c r="B88" t="str">
        <f t="shared" ref="B88:AA88" si="29">IFERROR(B28/B27-1,"")</f>
        <v/>
      </c>
      <c r="C88">
        <f t="shared" si="29"/>
        <v>-8.4677105242657924E-2</v>
      </c>
      <c r="D88" t="str">
        <f t="shared" si="29"/>
        <v/>
      </c>
      <c r="E88">
        <f t="shared" si="29"/>
        <v>-6.0975609756097615E-2</v>
      </c>
      <c r="F88" t="str">
        <f t="shared" si="29"/>
        <v/>
      </c>
      <c r="G88" t="str">
        <f t="shared" si="29"/>
        <v/>
      </c>
      <c r="H88">
        <f t="shared" si="29"/>
        <v>-6.7226890756302504E-2</v>
      </c>
      <c r="I88" t="str">
        <f t="shared" si="29"/>
        <v/>
      </c>
      <c r="J88">
        <f t="shared" si="29"/>
        <v>0.12301587301587302</v>
      </c>
      <c r="K88" t="str">
        <f t="shared" si="29"/>
        <v/>
      </c>
      <c r="L88" t="str">
        <f t="shared" si="29"/>
        <v/>
      </c>
      <c r="M88" t="str">
        <f t="shared" si="29"/>
        <v/>
      </c>
      <c r="N88">
        <f t="shared" si="29"/>
        <v>-5.0480769230769273E-2</v>
      </c>
      <c r="O88" t="str">
        <f t="shared" si="29"/>
        <v/>
      </c>
      <c r="P88">
        <f t="shared" si="29"/>
        <v>4.4444444444444509E-2</v>
      </c>
      <c r="Q88" t="str">
        <f t="shared" si="1"/>
        <v/>
      </c>
      <c r="R88" t="str">
        <f t="shared" si="1"/>
        <v/>
      </c>
      <c r="S88">
        <f t="shared" si="1"/>
        <v>-9.9999999999999978E-2</v>
      </c>
      <c r="T88" t="str">
        <f t="shared" si="1"/>
        <v/>
      </c>
      <c r="U88" t="str">
        <f t="shared" si="29"/>
        <v/>
      </c>
      <c r="V88">
        <f t="shared" si="2"/>
        <v>0.19258796419753077</v>
      </c>
      <c r="W88" t="str">
        <f t="shared" si="2"/>
        <v/>
      </c>
      <c r="X88" t="str">
        <f t="shared" si="2"/>
        <v/>
      </c>
      <c r="Y88">
        <f t="shared" si="29"/>
        <v>-3.703703703703709E-2</v>
      </c>
      <c r="Z88" t="str">
        <f t="shared" si="3"/>
        <v/>
      </c>
      <c r="AA88">
        <f t="shared" si="29"/>
        <v>1.7421602787456525E-2</v>
      </c>
      <c r="AC88" t="s">
        <v>68</v>
      </c>
      <c r="AD88" s="7">
        <v>0.56666666666666665</v>
      </c>
      <c r="AE88" t="str">
        <f t="shared" si="4"/>
        <v>El Nino</v>
      </c>
      <c r="AF88" t="str">
        <f t="shared" si="5"/>
        <v>thermal</v>
      </c>
      <c r="AH88">
        <f t="shared" si="6"/>
        <v>-2.7777777777777735E-2</v>
      </c>
      <c r="AI88">
        <f t="shared" si="7"/>
        <v>0.19258796419753077</v>
      </c>
      <c r="AJ88">
        <f t="shared" si="8"/>
        <v>-3.703703703703709E-2</v>
      </c>
      <c r="AK88">
        <f t="shared" si="9"/>
        <v>1.7421602787456525E-2</v>
      </c>
      <c r="AL88" t="str">
        <f t="shared" si="10"/>
        <v>1Q15</v>
      </c>
      <c r="AM88">
        <f t="shared" si="15"/>
        <v>1.9427831857974172</v>
      </c>
      <c r="AN88">
        <f t="shared" si="11"/>
        <v>2.7035473601284417</v>
      </c>
      <c r="AO88">
        <f t="shared" si="12"/>
        <v>1.9081000064324298</v>
      </c>
      <c r="AP88">
        <f t="shared" si="13"/>
        <v>2.1647483821733959</v>
      </c>
    </row>
    <row r="89" spans="1:42" x14ac:dyDescent="0.35">
      <c r="A89" s="6" t="s">
        <v>69</v>
      </c>
      <c r="B89" t="str">
        <f t="shared" ref="B89:AA89" si="30">IFERROR(B29/B28-1,"")</f>
        <v/>
      </c>
      <c r="C89">
        <f t="shared" si="30"/>
        <v>9.7318519996675512E-2</v>
      </c>
      <c r="D89" t="str">
        <f t="shared" si="30"/>
        <v/>
      </c>
      <c r="E89">
        <f t="shared" si="30"/>
        <v>-0.17532467532467533</v>
      </c>
      <c r="F89" t="str">
        <f t="shared" si="30"/>
        <v/>
      </c>
      <c r="G89" t="str">
        <f t="shared" si="30"/>
        <v/>
      </c>
      <c r="H89">
        <f t="shared" si="30"/>
        <v>-0.21621621621621623</v>
      </c>
      <c r="I89" t="str">
        <f t="shared" si="30"/>
        <v/>
      </c>
      <c r="J89">
        <f t="shared" si="30"/>
        <v>-0.10600706713780916</v>
      </c>
      <c r="K89" t="str">
        <f t="shared" si="30"/>
        <v/>
      </c>
      <c r="L89" t="str">
        <f t="shared" si="30"/>
        <v/>
      </c>
      <c r="M89" t="str">
        <f t="shared" si="30"/>
        <v/>
      </c>
      <c r="N89">
        <f t="shared" si="30"/>
        <v>0</v>
      </c>
      <c r="O89" t="str">
        <f t="shared" si="30"/>
        <v/>
      </c>
      <c r="P89">
        <f t="shared" si="30"/>
        <v>-7.0921985815602939E-3</v>
      </c>
      <c r="Q89" t="str">
        <f t="shared" si="1"/>
        <v/>
      </c>
      <c r="R89" t="str">
        <f t="shared" si="1"/>
        <v/>
      </c>
      <c r="S89">
        <f t="shared" si="1"/>
        <v>0</v>
      </c>
      <c r="T89" t="str">
        <f t="shared" si="1"/>
        <v/>
      </c>
      <c r="U89" t="str">
        <f t="shared" si="30"/>
        <v/>
      </c>
      <c r="V89">
        <f t="shared" si="2"/>
        <v>-1.0869565217391353E-2</v>
      </c>
      <c r="W89" t="str">
        <f t="shared" si="2"/>
        <v/>
      </c>
      <c r="X89" t="str">
        <f t="shared" si="2"/>
        <v/>
      </c>
      <c r="Y89">
        <f t="shared" si="30"/>
        <v>3.8461538461538325E-3</v>
      </c>
      <c r="Z89" t="str">
        <f t="shared" si="3"/>
        <v/>
      </c>
      <c r="AA89">
        <f t="shared" si="30"/>
        <v>1.7123287671232834E-2</v>
      </c>
      <c r="AC89" t="s">
        <v>69</v>
      </c>
      <c r="AD89" s="7">
        <v>1.21</v>
      </c>
      <c r="AE89" t="str">
        <f t="shared" si="4"/>
        <v>El Nino</v>
      </c>
      <c r="AF89" t="str">
        <f t="shared" si="5"/>
        <v>thermal</v>
      </c>
      <c r="AH89">
        <f t="shared" si="6"/>
        <v>-3.546099290780147E-3</v>
      </c>
      <c r="AI89">
        <f t="shared" si="7"/>
        <v>-1.0869565217391353E-2</v>
      </c>
      <c r="AJ89">
        <f t="shared" si="8"/>
        <v>3.8461538461538325E-3</v>
      </c>
      <c r="AK89">
        <f t="shared" si="9"/>
        <v>1.7123287671232834E-2</v>
      </c>
      <c r="AL89" t="str">
        <f t="shared" si="10"/>
        <v>2Q15</v>
      </c>
      <c r="AM89">
        <f t="shared" si="15"/>
        <v>1.9392370865066371</v>
      </c>
      <c r="AN89">
        <f t="shared" si="11"/>
        <v>2.6926777949110505</v>
      </c>
      <c r="AO89">
        <f t="shared" si="12"/>
        <v>1.9119461602785837</v>
      </c>
      <c r="AP89">
        <f t="shared" si="13"/>
        <v>2.1818716698446288</v>
      </c>
    </row>
    <row r="90" spans="1:42" x14ac:dyDescent="0.35">
      <c r="A90" s="6" t="s">
        <v>70</v>
      </c>
      <c r="B90" t="str">
        <f t="shared" ref="B90:AA90" si="31">IFERROR(B30/B29-1,"")</f>
        <v/>
      </c>
      <c r="C90">
        <f t="shared" si="31"/>
        <v>9.9585062240663991E-2</v>
      </c>
      <c r="D90" t="str">
        <f t="shared" si="31"/>
        <v/>
      </c>
      <c r="E90">
        <f t="shared" si="31"/>
        <v>-0.17322834645669294</v>
      </c>
      <c r="F90" t="str">
        <f t="shared" si="31"/>
        <v/>
      </c>
      <c r="G90" t="str">
        <f t="shared" si="31"/>
        <v/>
      </c>
      <c r="H90">
        <f t="shared" si="31"/>
        <v>5.7471264367816577E-3</v>
      </c>
      <c r="I90" t="str">
        <f t="shared" si="31"/>
        <v/>
      </c>
      <c r="J90">
        <f t="shared" si="31"/>
        <v>2.1833204644604587E-2</v>
      </c>
      <c r="K90" t="str">
        <f t="shared" si="31"/>
        <v/>
      </c>
      <c r="L90" t="str">
        <f t="shared" si="31"/>
        <v/>
      </c>
      <c r="M90" t="str">
        <f t="shared" si="31"/>
        <v/>
      </c>
      <c r="N90">
        <f t="shared" si="31"/>
        <v>-5.3164556962025267E-2</v>
      </c>
      <c r="O90" t="str">
        <f t="shared" si="31"/>
        <v/>
      </c>
      <c r="P90">
        <f t="shared" si="31"/>
        <v>0.12857142857142856</v>
      </c>
      <c r="Q90" t="str">
        <f t="shared" si="1"/>
        <v/>
      </c>
      <c r="R90" t="str">
        <f t="shared" si="1"/>
        <v/>
      </c>
      <c r="S90">
        <f t="shared" si="1"/>
        <v>-5.0505050505050497E-2</v>
      </c>
      <c r="T90" t="str">
        <f t="shared" si="1"/>
        <v/>
      </c>
      <c r="U90" t="str">
        <f t="shared" si="31"/>
        <v/>
      </c>
      <c r="V90">
        <f t="shared" si="2"/>
        <v>4.9450549450549497E-2</v>
      </c>
      <c r="W90" t="str">
        <f t="shared" si="2"/>
        <v/>
      </c>
      <c r="X90" t="str">
        <f t="shared" si="2"/>
        <v/>
      </c>
      <c r="Y90">
        <f t="shared" si="31"/>
        <v>-4.2145593869731823E-2</v>
      </c>
      <c r="Z90" t="str">
        <f t="shared" si="3"/>
        <v/>
      </c>
      <c r="AA90">
        <f t="shared" si="31"/>
        <v>-6.7340067340067034E-3</v>
      </c>
      <c r="AC90" t="s">
        <v>70</v>
      </c>
      <c r="AD90" s="7">
        <v>2.1466666666666669</v>
      </c>
      <c r="AE90" t="str">
        <f t="shared" si="4"/>
        <v>El Nino</v>
      </c>
      <c r="AF90" t="str">
        <f t="shared" si="5"/>
        <v>thermal</v>
      </c>
      <c r="AH90">
        <f t="shared" si="6"/>
        <v>3.9033189033189031E-2</v>
      </c>
      <c r="AI90">
        <f t="shared" si="7"/>
        <v>4.9450549450549497E-2</v>
      </c>
      <c r="AJ90">
        <f t="shared" si="8"/>
        <v>-4.2145593869731823E-2</v>
      </c>
      <c r="AK90">
        <f t="shared" si="9"/>
        <v>-6.7340067340067034E-3</v>
      </c>
      <c r="AL90" t="str">
        <f t="shared" si="10"/>
        <v>3Q15</v>
      </c>
      <c r="AM90">
        <f t="shared" si="15"/>
        <v>1.978270275539826</v>
      </c>
      <c r="AN90">
        <f t="shared" si="11"/>
        <v>2.7421283443615998</v>
      </c>
      <c r="AO90">
        <f t="shared" si="12"/>
        <v>1.8698005664088519</v>
      </c>
      <c r="AP90">
        <f t="shared" si="13"/>
        <v>2.1751376631106218</v>
      </c>
    </row>
    <row r="91" spans="1:42" x14ac:dyDescent="0.35">
      <c r="A91" s="6" t="s">
        <v>71</v>
      </c>
      <c r="B91" t="str">
        <f t="shared" ref="B91:AA91" si="32">IFERROR(B31/B30-1,"")</f>
        <v/>
      </c>
      <c r="C91">
        <f t="shared" si="32"/>
        <v>6.4150943396226401E-2</v>
      </c>
      <c r="D91" t="str">
        <f t="shared" si="32"/>
        <v/>
      </c>
      <c r="E91">
        <f t="shared" si="32"/>
        <v>0.24761904761904763</v>
      </c>
      <c r="F91" t="str">
        <f t="shared" si="32"/>
        <v/>
      </c>
      <c r="G91" t="str">
        <f t="shared" si="32"/>
        <v/>
      </c>
      <c r="H91">
        <f t="shared" si="32"/>
        <v>5.1428571428571379E-2</v>
      </c>
      <c r="I91" t="str">
        <f t="shared" si="32"/>
        <v/>
      </c>
      <c r="J91">
        <f t="shared" si="32"/>
        <v>-4.2635658914728647E-2</v>
      </c>
      <c r="K91" t="str">
        <f t="shared" si="32"/>
        <v/>
      </c>
      <c r="L91" t="str">
        <f t="shared" si="32"/>
        <v/>
      </c>
      <c r="M91" t="str">
        <f t="shared" si="32"/>
        <v/>
      </c>
      <c r="N91">
        <f t="shared" si="32"/>
        <v>6.7679144385026646E-2</v>
      </c>
      <c r="O91" t="str">
        <f t="shared" si="32"/>
        <v/>
      </c>
      <c r="P91">
        <f t="shared" si="32"/>
        <v>0</v>
      </c>
      <c r="Q91" t="str">
        <f t="shared" si="1"/>
        <v/>
      </c>
      <c r="R91" t="str">
        <f t="shared" si="1"/>
        <v/>
      </c>
      <c r="S91">
        <f t="shared" si="1"/>
        <v>-1.0638297872340385E-2</v>
      </c>
      <c r="T91" t="str">
        <f t="shared" si="1"/>
        <v/>
      </c>
      <c r="U91" t="str">
        <f t="shared" si="32"/>
        <v/>
      </c>
      <c r="V91">
        <f t="shared" si="2"/>
        <v>3.1413612565444948E-2</v>
      </c>
      <c r="W91" t="str">
        <f t="shared" si="2"/>
        <v/>
      </c>
      <c r="X91" t="str">
        <f t="shared" si="2"/>
        <v/>
      </c>
      <c r="Y91">
        <f t="shared" si="32"/>
        <v>-4.4000000000000039E-2</v>
      </c>
      <c r="Z91" t="str">
        <f t="shared" si="3"/>
        <v/>
      </c>
      <c r="AA91">
        <f t="shared" si="32"/>
        <v>-9.4915254237288083E-2</v>
      </c>
      <c r="AC91" t="s">
        <v>71</v>
      </c>
      <c r="AD91" s="7">
        <v>2.563333333333333</v>
      </c>
      <c r="AE91" t="str">
        <f t="shared" si="4"/>
        <v>El Nino</v>
      </c>
      <c r="AF91" t="str">
        <f t="shared" si="5"/>
        <v>thermal</v>
      </c>
      <c r="AH91">
        <f t="shared" si="6"/>
        <v>-5.3191489361701927E-3</v>
      </c>
      <c r="AI91">
        <f t="shared" si="7"/>
        <v>3.1413612565444948E-2</v>
      </c>
      <c r="AJ91">
        <f t="shared" si="8"/>
        <v>-4.4000000000000039E-2</v>
      </c>
      <c r="AK91">
        <f t="shared" si="9"/>
        <v>-9.4915254237288083E-2</v>
      </c>
      <c r="AL91" t="str">
        <f t="shared" si="10"/>
        <v>4Q15</v>
      </c>
      <c r="AM91">
        <f t="shared" si="15"/>
        <v>1.9729511266036559</v>
      </c>
      <c r="AN91">
        <f t="shared" si="11"/>
        <v>2.773541956927045</v>
      </c>
      <c r="AO91">
        <f t="shared" si="12"/>
        <v>1.8258005664088519</v>
      </c>
      <c r="AP91">
        <f t="shared" si="13"/>
        <v>2.0802224088733339</v>
      </c>
    </row>
    <row r="92" spans="1:42" x14ac:dyDescent="0.35">
      <c r="A92" s="6" t="s">
        <v>72</v>
      </c>
      <c r="B92" t="str">
        <f t="shared" ref="B92:AA92" si="33">IFERROR(B32/B31-1,"")</f>
        <v/>
      </c>
      <c r="C92">
        <f t="shared" si="33"/>
        <v>0.29446532365092026</v>
      </c>
      <c r="D92" t="str">
        <f t="shared" si="33"/>
        <v/>
      </c>
      <c r="E92">
        <f t="shared" si="33"/>
        <v>5.3435114503816772E-2</v>
      </c>
      <c r="F92" t="str">
        <f t="shared" si="33"/>
        <v/>
      </c>
      <c r="G92" t="str">
        <f t="shared" si="33"/>
        <v/>
      </c>
      <c r="H92">
        <f t="shared" si="33"/>
        <v>-0.21195652173913049</v>
      </c>
      <c r="I92" t="str">
        <f t="shared" si="33"/>
        <v/>
      </c>
      <c r="J92">
        <f t="shared" si="33"/>
        <v>-2.2283750661240109E-2</v>
      </c>
      <c r="K92" t="str">
        <f t="shared" si="33"/>
        <v/>
      </c>
      <c r="L92" t="str">
        <f t="shared" si="33"/>
        <v/>
      </c>
      <c r="M92" t="str">
        <f t="shared" si="33"/>
        <v/>
      </c>
      <c r="N92">
        <f t="shared" si="33"/>
        <v>4.1791882037103711E-2</v>
      </c>
      <c r="O92" t="str">
        <f t="shared" si="33"/>
        <v/>
      </c>
      <c r="P92">
        <f t="shared" si="33"/>
        <v>-8.8607594936708889E-2</v>
      </c>
      <c r="Q92" t="str">
        <f t="shared" si="1"/>
        <v/>
      </c>
      <c r="R92" t="str">
        <f t="shared" si="1"/>
        <v/>
      </c>
      <c r="S92">
        <f t="shared" si="1"/>
        <v>2.1505376344086002E-2</v>
      </c>
      <c r="T92" t="str">
        <f t="shared" si="1"/>
        <v/>
      </c>
      <c r="U92" t="str">
        <f t="shared" si="33"/>
        <v/>
      </c>
      <c r="V92">
        <f t="shared" si="2"/>
        <v>-5.0761421319797106E-3</v>
      </c>
      <c r="W92" t="str">
        <f t="shared" si="2"/>
        <v/>
      </c>
      <c r="X92" t="str">
        <f t="shared" si="2"/>
        <v/>
      </c>
      <c r="Y92">
        <f t="shared" si="33"/>
        <v>-2.5104602510460206E-2</v>
      </c>
      <c r="Z92" t="str">
        <f t="shared" si="3"/>
        <v/>
      </c>
      <c r="AA92">
        <f t="shared" si="33"/>
        <v>-2.6217228464419429E-2</v>
      </c>
      <c r="AC92" t="s">
        <v>72</v>
      </c>
      <c r="AD92" s="7">
        <v>1.5533333333333335</v>
      </c>
      <c r="AE92" t="str">
        <f t="shared" si="4"/>
        <v>El Nino</v>
      </c>
      <c r="AF92" t="str">
        <f t="shared" si="5"/>
        <v>thermal</v>
      </c>
      <c r="AH92">
        <f t="shared" si="6"/>
        <v>-3.3551109296311443E-2</v>
      </c>
      <c r="AI92">
        <f t="shared" si="7"/>
        <v>-5.0761421319797106E-3</v>
      </c>
      <c r="AJ92">
        <f t="shared" si="8"/>
        <v>-2.5104602510460206E-2</v>
      </c>
      <c r="AK92">
        <f t="shared" si="9"/>
        <v>-2.6217228464419429E-2</v>
      </c>
      <c r="AL92" t="str">
        <f t="shared" si="10"/>
        <v>1Q16</v>
      </c>
      <c r="AM92">
        <f t="shared" si="15"/>
        <v>1.9394000173073445</v>
      </c>
      <c r="AN92">
        <f t="shared" si="11"/>
        <v>2.7684658147950651</v>
      </c>
      <c r="AO92">
        <f t="shared" si="12"/>
        <v>1.8006959638983917</v>
      </c>
      <c r="AP92">
        <f t="shared" si="13"/>
        <v>2.0540051804089146</v>
      </c>
    </row>
    <row r="93" spans="1:42" x14ac:dyDescent="0.35">
      <c r="A93" s="6" t="s">
        <v>73</v>
      </c>
      <c r="B93" t="str">
        <f t="shared" ref="B93:AA93" si="34">IFERROR(B33/B32-1,"")</f>
        <v/>
      </c>
      <c r="C93">
        <f t="shared" si="34"/>
        <v>2.564102564102555E-2</v>
      </c>
      <c r="D93" t="str">
        <f t="shared" si="34"/>
        <v/>
      </c>
      <c r="E93">
        <f t="shared" si="34"/>
        <v>-1.0869565217391353E-2</v>
      </c>
      <c r="F93" t="str">
        <f t="shared" si="34"/>
        <v/>
      </c>
      <c r="G93" t="str">
        <f t="shared" si="34"/>
        <v/>
      </c>
      <c r="H93">
        <f t="shared" si="34"/>
        <v>2.0689655172413834E-2</v>
      </c>
      <c r="I93" t="str">
        <f t="shared" si="34"/>
        <v/>
      </c>
      <c r="J93">
        <f t="shared" si="34"/>
        <v>0</v>
      </c>
      <c r="K93" t="str">
        <f t="shared" si="34"/>
        <v/>
      </c>
      <c r="L93">
        <f t="shared" si="34"/>
        <v>-0.10483139077563042</v>
      </c>
      <c r="M93" t="str">
        <f t="shared" si="34"/>
        <v/>
      </c>
      <c r="N93">
        <f t="shared" si="34"/>
        <v>9.0153846153846251E-2</v>
      </c>
      <c r="O93" t="str">
        <f t="shared" si="34"/>
        <v/>
      </c>
      <c r="P93">
        <f t="shared" si="34"/>
        <v>7.2916666666666741E-2</v>
      </c>
      <c r="Q93" t="str">
        <f t="shared" si="34"/>
        <v/>
      </c>
      <c r="R93" t="str">
        <f t="shared" si="34"/>
        <v/>
      </c>
      <c r="S93">
        <f t="shared" si="34"/>
        <v>0.11578947368421044</v>
      </c>
      <c r="T93" t="str">
        <f t="shared" si="34"/>
        <v/>
      </c>
      <c r="U93" t="str">
        <f t="shared" si="34"/>
        <v/>
      </c>
      <c r="V93">
        <f t="shared" si="34"/>
        <v>4.5918367346938771E-2</v>
      </c>
      <c r="W93" t="str">
        <f t="shared" si="34"/>
        <v/>
      </c>
      <c r="X93" t="str">
        <f t="shared" si="34"/>
        <v/>
      </c>
      <c r="Y93">
        <f t="shared" si="34"/>
        <v>-1.2875536480686733E-2</v>
      </c>
      <c r="Z93" t="str">
        <f t="shared" si="3"/>
        <v/>
      </c>
      <c r="AA93">
        <f t="shared" si="34"/>
        <v>-3.8461538461538325E-3</v>
      </c>
      <c r="AC93" t="s">
        <v>73</v>
      </c>
      <c r="AD93" s="7">
        <v>-1.3333333333333327E-2</v>
      </c>
      <c r="AE93" t="str">
        <f t="shared" si="4"/>
        <v>Neutral</v>
      </c>
      <c r="AF93" t="str">
        <f t="shared" si="5"/>
        <v>both</v>
      </c>
      <c r="AH93">
        <f t="shared" si="6"/>
        <v>9.4353070175438591E-2</v>
      </c>
      <c r="AI93">
        <f t="shared" si="7"/>
        <v>4.5918367346938771E-2</v>
      </c>
      <c r="AJ93">
        <f t="shared" si="8"/>
        <v>-1.2875536480686733E-2</v>
      </c>
      <c r="AK93">
        <f t="shared" si="9"/>
        <v>-3.8461538461538325E-3</v>
      </c>
      <c r="AL93" t="str">
        <f t="shared" si="10"/>
        <v>2Q16</v>
      </c>
      <c r="AM93">
        <f t="shared" si="15"/>
        <v>2.0337530874827832</v>
      </c>
      <c r="AN93">
        <f t="shared" si="11"/>
        <v>2.8143841821420041</v>
      </c>
      <c r="AO93">
        <f t="shared" si="12"/>
        <v>1.787820427417705</v>
      </c>
      <c r="AP93">
        <f t="shared" si="13"/>
        <v>2.0501590265627607</v>
      </c>
    </row>
    <row r="94" spans="1:42" x14ac:dyDescent="0.35">
      <c r="A94" s="6" t="s">
        <v>74</v>
      </c>
      <c r="B94" t="str">
        <f t="shared" ref="B94:AA94" si="35">IFERROR(B34/B33-1,"")</f>
        <v/>
      </c>
      <c r="C94">
        <f t="shared" si="35"/>
        <v>-7.638888888888884E-2</v>
      </c>
      <c r="D94" t="str">
        <f t="shared" si="35"/>
        <v/>
      </c>
      <c r="E94">
        <f t="shared" si="35"/>
        <v>-1.46520146520146E-2</v>
      </c>
      <c r="F94" t="str">
        <f t="shared" si="35"/>
        <v/>
      </c>
      <c r="G94" t="str">
        <f t="shared" si="35"/>
        <v/>
      </c>
      <c r="H94">
        <f t="shared" si="35"/>
        <v>4.0540540540540571E-2</v>
      </c>
      <c r="I94">
        <f t="shared" si="35"/>
        <v>-0.25804436113714468</v>
      </c>
      <c r="J94">
        <f t="shared" si="35"/>
        <v>2.857142857142847E-2</v>
      </c>
      <c r="K94" t="str">
        <f t="shared" si="35"/>
        <v/>
      </c>
      <c r="L94">
        <f t="shared" si="35"/>
        <v>-4.6610169491525411E-2</v>
      </c>
      <c r="M94" t="str">
        <f t="shared" si="35"/>
        <v/>
      </c>
      <c r="N94">
        <f t="shared" si="35"/>
        <v>-2.2720858029918189E-2</v>
      </c>
      <c r="O94" t="str">
        <f t="shared" si="35"/>
        <v/>
      </c>
      <c r="P94">
        <f t="shared" si="35"/>
        <v>9.7087378640776656E-3</v>
      </c>
      <c r="Q94" t="str">
        <f t="shared" si="35"/>
        <v/>
      </c>
      <c r="R94" t="str">
        <f t="shared" si="35"/>
        <v/>
      </c>
      <c r="S94">
        <f t="shared" si="35"/>
        <v>1.4150943396226356E-2</v>
      </c>
      <c r="T94">
        <f t="shared" si="35"/>
        <v>5.0955414012738842E-2</v>
      </c>
      <c r="U94" t="str">
        <f t="shared" si="35"/>
        <v/>
      </c>
      <c r="V94">
        <f t="shared" si="35"/>
        <v>-1.4634146341463428E-2</v>
      </c>
      <c r="W94" t="str">
        <f t="shared" si="35"/>
        <v/>
      </c>
      <c r="X94" t="str">
        <f t="shared" si="35"/>
        <v/>
      </c>
      <c r="Y94">
        <f t="shared" si="35"/>
        <v>7.8260869565217384E-2</v>
      </c>
      <c r="Z94" t="str">
        <f t="shared" si="3"/>
        <v/>
      </c>
      <c r="AA94">
        <f t="shared" si="35"/>
        <v>7.7220077220077288E-2</v>
      </c>
      <c r="AC94" t="s">
        <v>74</v>
      </c>
      <c r="AD94" s="7">
        <v>-0.62</v>
      </c>
      <c r="AE94" t="str">
        <f t="shared" si="4"/>
        <v>La Nina</v>
      </c>
      <c r="AF94" t="str">
        <f t="shared" si="5"/>
        <v>hydro</v>
      </c>
      <c r="AH94">
        <f t="shared" si="6"/>
        <v>2.4938365091014287E-2</v>
      </c>
      <c r="AI94">
        <f t="shared" si="7"/>
        <v>-1.4634146341463428E-2</v>
      </c>
      <c r="AJ94">
        <f t="shared" si="8"/>
        <v>7.8260869565217384E-2</v>
      </c>
      <c r="AK94">
        <f t="shared" si="9"/>
        <v>7.7220077220077288E-2</v>
      </c>
      <c r="AL94" t="str">
        <f t="shared" si="10"/>
        <v>3Q16</v>
      </c>
      <c r="AM94">
        <f t="shared" si="15"/>
        <v>2.0586914525737976</v>
      </c>
      <c r="AN94">
        <f t="shared" si="11"/>
        <v>2.7997500358005407</v>
      </c>
      <c r="AO94">
        <f t="shared" si="12"/>
        <v>1.8660812969829224</v>
      </c>
      <c r="AP94">
        <f t="shared" si="13"/>
        <v>2.1273791037828378</v>
      </c>
    </row>
    <row r="95" spans="1:42" x14ac:dyDescent="0.35">
      <c r="A95" s="6" t="s">
        <v>75</v>
      </c>
      <c r="B95" t="str">
        <f t="shared" ref="B95:AA95" si="36">IFERROR(B35/B34-1,"")</f>
        <v/>
      </c>
      <c r="C95">
        <f t="shared" si="36"/>
        <v>-4.8733321413331421E-2</v>
      </c>
      <c r="D95" t="str">
        <f t="shared" si="36"/>
        <v/>
      </c>
      <c r="E95">
        <f t="shared" si="36"/>
        <v>-7.4349442379182396E-3</v>
      </c>
      <c r="F95" t="str">
        <f t="shared" si="36"/>
        <v/>
      </c>
      <c r="G95" t="str">
        <f t="shared" si="36"/>
        <v/>
      </c>
      <c r="H95">
        <f t="shared" si="36"/>
        <v>0.10389610389610393</v>
      </c>
      <c r="I95">
        <f t="shared" si="36"/>
        <v>-5.2631578947368474E-2</v>
      </c>
      <c r="J95">
        <f t="shared" si="36"/>
        <v>0.23379629629629628</v>
      </c>
      <c r="K95">
        <f t="shared" si="36"/>
        <v>-6.1728395061728447E-2</v>
      </c>
      <c r="L95">
        <f t="shared" si="36"/>
        <v>0.26666666666666661</v>
      </c>
      <c r="M95" t="str">
        <f t="shared" si="36"/>
        <v/>
      </c>
      <c r="N95">
        <f t="shared" si="36"/>
        <v>0.11552346570397121</v>
      </c>
      <c r="O95" t="str">
        <f t="shared" si="36"/>
        <v/>
      </c>
      <c r="P95">
        <f t="shared" si="36"/>
        <v>-6.4102564102563875E-3</v>
      </c>
      <c r="Q95" t="str">
        <f t="shared" si="36"/>
        <v/>
      </c>
      <c r="R95" t="str">
        <f t="shared" si="36"/>
        <v/>
      </c>
      <c r="S95">
        <f t="shared" si="36"/>
        <v>0.25116279069767433</v>
      </c>
      <c r="T95">
        <f t="shared" si="36"/>
        <v>6.0606060606060552E-2</v>
      </c>
      <c r="U95" t="str">
        <f t="shared" si="36"/>
        <v/>
      </c>
      <c r="V95">
        <f t="shared" si="36"/>
        <v>0.11881188118811892</v>
      </c>
      <c r="W95" t="str">
        <f t="shared" si="36"/>
        <v/>
      </c>
      <c r="X95">
        <f t="shared" si="36"/>
        <v>3.2627559875043399E-2</v>
      </c>
      <c r="Y95">
        <f t="shared" si="36"/>
        <v>-3.2258064516129004E-2</v>
      </c>
      <c r="Z95" t="str">
        <f t="shared" si="3"/>
        <v/>
      </c>
      <c r="AA95">
        <f t="shared" si="36"/>
        <v>3.5842293906809264E-3</v>
      </c>
      <c r="AC95" t="s">
        <v>75</v>
      </c>
      <c r="AD95" s="7">
        <v>-0.52333333333333332</v>
      </c>
      <c r="AE95" t="str">
        <f t="shared" si="4"/>
        <v>La Nina</v>
      </c>
      <c r="AF95" t="str">
        <f t="shared" si="5"/>
        <v>hydro</v>
      </c>
      <c r="AH95">
        <f t="shared" si="6"/>
        <v>0.10178619829782616</v>
      </c>
      <c r="AI95">
        <f t="shared" si="7"/>
        <v>0.11881188118811892</v>
      </c>
      <c r="AJ95">
        <f t="shared" si="8"/>
        <v>-3.2258064516129004E-2</v>
      </c>
      <c r="AK95">
        <f t="shared" si="9"/>
        <v>3.5842293906809264E-3</v>
      </c>
      <c r="AL95" t="str">
        <f t="shared" si="10"/>
        <v>4Q16</v>
      </c>
      <c r="AM95">
        <f t="shared" si="15"/>
        <v>2.1604776508716239</v>
      </c>
      <c r="AN95">
        <f t="shared" si="11"/>
        <v>2.9185619169886596</v>
      </c>
      <c r="AO95">
        <f t="shared" si="12"/>
        <v>1.8338232324667934</v>
      </c>
      <c r="AP95">
        <f t="shared" si="13"/>
        <v>2.1309633331735185</v>
      </c>
    </row>
    <row r="96" spans="1:42" x14ac:dyDescent="0.35">
      <c r="A96" s="6" t="s">
        <v>76</v>
      </c>
      <c r="B96" t="str">
        <f t="shared" ref="B96:AA96" si="37">IFERROR(B36/B35-1,"")</f>
        <v/>
      </c>
      <c r="C96">
        <f t="shared" si="37"/>
        <v>-0.13099041533546329</v>
      </c>
      <c r="D96" t="str">
        <f t="shared" si="37"/>
        <v/>
      </c>
      <c r="E96">
        <f t="shared" si="37"/>
        <v>-0.101123595505618</v>
      </c>
      <c r="F96" t="str">
        <f t="shared" si="37"/>
        <v/>
      </c>
      <c r="G96" t="str">
        <f t="shared" si="37"/>
        <v/>
      </c>
      <c r="H96">
        <f t="shared" si="37"/>
        <v>0.18823529411764706</v>
      </c>
      <c r="I96">
        <f t="shared" si="37"/>
        <v>-5.555555555555558E-2</v>
      </c>
      <c r="J96">
        <f t="shared" si="37"/>
        <v>0.39024390243902429</v>
      </c>
      <c r="K96">
        <f t="shared" si="37"/>
        <v>0.14262762463213674</v>
      </c>
      <c r="L96">
        <f t="shared" si="37"/>
        <v>8.7719298245614086E-2</v>
      </c>
      <c r="M96">
        <f t="shared" si="37"/>
        <v>0.22595631121072746</v>
      </c>
      <c r="N96">
        <f t="shared" si="37"/>
        <v>0.12003236245954696</v>
      </c>
      <c r="O96" t="str">
        <f t="shared" si="37"/>
        <v/>
      </c>
      <c r="P96">
        <f t="shared" si="37"/>
        <v>0.16774193548387095</v>
      </c>
      <c r="Q96" t="str">
        <f t="shared" si="37"/>
        <v/>
      </c>
      <c r="R96" t="str">
        <f t="shared" si="37"/>
        <v/>
      </c>
      <c r="S96">
        <f t="shared" si="37"/>
        <v>0.16728624535315983</v>
      </c>
      <c r="T96">
        <f t="shared" si="37"/>
        <v>0.14285714285714279</v>
      </c>
      <c r="U96" t="str">
        <f t="shared" si="37"/>
        <v/>
      </c>
      <c r="V96">
        <f t="shared" si="37"/>
        <v>0.24336283185840712</v>
      </c>
      <c r="W96" t="str">
        <f t="shared" si="37"/>
        <v/>
      </c>
      <c r="X96">
        <f t="shared" si="37"/>
        <v>0.10924369747899165</v>
      </c>
      <c r="Y96">
        <f t="shared" si="37"/>
        <v>4.1666666666666741E-2</v>
      </c>
      <c r="Z96" t="str">
        <f t="shared" si="3"/>
        <v/>
      </c>
      <c r="AA96">
        <f t="shared" si="37"/>
        <v>0.27142857142857135</v>
      </c>
      <c r="AC96" t="s">
        <v>76</v>
      </c>
      <c r="AD96" s="7">
        <v>3.0000000000000002E-2</v>
      </c>
      <c r="AE96" t="str">
        <f t="shared" si="4"/>
        <v>Neutral</v>
      </c>
      <c r="AF96" t="str">
        <f t="shared" si="5"/>
        <v>both</v>
      </c>
      <c r="AH96">
        <f t="shared" si="6"/>
        <v>0.15929510789805787</v>
      </c>
      <c r="AI96">
        <f t="shared" si="7"/>
        <v>0.24336283185840712</v>
      </c>
      <c r="AJ96">
        <f t="shared" si="8"/>
        <v>4.1666666666666741E-2</v>
      </c>
      <c r="AK96">
        <f t="shared" si="9"/>
        <v>0.27142857142857135</v>
      </c>
      <c r="AL96" t="str">
        <f t="shared" si="10"/>
        <v>1Q17</v>
      </c>
      <c r="AM96">
        <f t="shared" si="15"/>
        <v>2.3197727587696817</v>
      </c>
      <c r="AN96">
        <f t="shared" si="11"/>
        <v>3.161924748847067</v>
      </c>
      <c r="AO96">
        <f t="shared" si="12"/>
        <v>1.8754898991334601</v>
      </c>
      <c r="AP96">
        <f t="shared" si="13"/>
        <v>2.4023919046020898</v>
      </c>
    </row>
    <row r="97" spans="1:42" x14ac:dyDescent="0.35">
      <c r="A97" s="6" t="s">
        <v>77</v>
      </c>
      <c r="B97" t="str">
        <f t="shared" ref="B97:AA97" si="38">IFERROR(B37/B36-1,"")</f>
        <v/>
      </c>
      <c r="C97">
        <f t="shared" si="38"/>
        <v>-4.7794117647058876E-2</v>
      </c>
      <c r="D97" t="str">
        <f t="shared" si="38"/>
        <v/>
      </c>
      <c r="E97">
        <f t="shared" si="38"/>
        <v>-0.10833333333333328</v>
      </c>
      <c r="F97" t="str">
        <f t="shared" si="38"/>
        <v/>
      </c>
      <c r="G97" t="str">
        <f t="shared" si="38"/>
        <v/>
      </c>
      <c r="H97">
        <f t="shared" si="38"/>
        <v>-2.4752475247524774E-3</v>
      </c>
      <c r="I97">
        <f t="shared" si="38"/>
        <v>5.8823529411764719E-2</v>
      </c>
      <c r="J97">
        <f t="shared" si="38"/>
        <v>-9.0418353576248278E-2</v>
      </c>
      <c r="K97">
        <f t="shared" si="38"/>
        <v>-1.4970059880239472E-2</v>
      </c>
      <c r="L97">
        <f t="shared" si="38"/>
        <v>6.4516129032257119E-3</v>
      </c>
      <c r="M97">
        <f t="shared" si="38"/>
        <v>-2.8115237764665069E-2</v>
      </c>
      <c r="N97">
        <f t="shared" si="38"/>
        <v>2.2681961339535928E-2</v>
      </c>
      <c r="O97" t="str">
        <f t="shared" si="38"/>
        <v/>
      </c>
      <c r="P97">
        <f t="shared" si="38"/>
        <v>-8.8397790055248615E-2</v>
      </c>
      <c r="Q97" t="str">
        <f t="shared" si="38"/>
        <v/>
      </c>
      <c r="R97" t="str">
        <f t="shared" si="38"/>
        <v/>
      </c>
      <c r="S97">
        <f t="shared" si="38"/>
        <v>1.2738853503184711E-2</v>
      </c>
      <c r="T97">
        <f t="shared" si="38"/>
        <v>7.4999999999999956E-2</v>
      </c>
      <c r="U97" t="str">
        <f t="shared" si="38"/>
        <v/>
      </c>
      <c r="V97">
        <f t="shared" si="38"/>
        <v>-4.2704626334519546E-2</v>
      </c>
      <c r="W97" t="str">
        <f t="shared" si="38"/>
        <v/>
      </c>
      <c r="X97">
        <f t="shared" si="38"/>
        <v>3.0303030303030276E-2</v>
      </c>
      <c r="Y97">
        <f t="shared" si="38"/>
        <v>3.2000000000000028E-2</v>
      </c>
      <c r="Z97" t="str">
        <f t="shared" si="3"/>
        <v/>
      </c>
      <c r="AA97">
        <f t="shared" si="38"/>
        <v>-0.1151685393258427</v>
      </c>
      <c r="AC97" t="s">
        <v>77</v>
      </c>
      <c r="AD97" s="7">
        <v>0.25</v>
      </c>
      <c r="AE97" t="str">
        <f t="shared" si="4"/>
        <v>Neutral</v>
      </c>
      <c r="AF97" t="str">
        <f t="shared" si="5"/>
        <v>both</v>
      </c>
      <c r="AH97">
        <f t="shared" si="6"/>
        <v>-2.1964551735464966E-4</v>
      </c>
      <c r="AI97">
        <f t="shared" si="7"/>
        <v>-4.2704626334519546E-2</v>
      </c>
      <c r="AJ97">
        <f t="shared" si="8"/>
        <v>3.2000000000000028E-2</v>
      </c>
      <c r="AK97">
        <f t="shared" si="9"/>
        <v>-0.1151685393258427</v>
      </c>
      <c r="AL97" t="str">
        <f t="shared" si="10"/>
        <v>2Q17</v>
      </c>
      <c r="AM97">
        <f t="shared" si="15"/>
        <v>2.319553113252327</v>
      </c>
      <c r="AN97">
        <f t="shared" si="11"/>
        <v>3.1192201225125475</v>
      </c>
      <c r="AO97">
        <f t="shared" si="12"/>
        <v>1.9074898991334601</v>
      </c>
      <c r="AP97">
        <f t="shared" si="13"/>
        <v>2.287223365276247</v>
      </c>
    </row>
    <row r="98" spans="1:42" x14ac:dyDescent="0.35">
      <c r="A98" s="6" t="s">
        <v>78</v>
      </c>
      <c r="B98" t="str">
        <f t="shared" ref="B98:AA98" si="39">IFERROR(B38/B37-1,"")</f>
        <v/>
      </c>
      <c r="C98">
        <f t="shared" si="39"/>
        <v>0.41119691119691115</v>
      </c>
      <c r="D98" t="str">
        <f t="shared" si="39"/>
        <v/>
      </c>
      <c r="E98">
        <f t="shared" si="39"/>
        <v>0.13084112149532712</v>
      </c>
      <c r="F98" t="str">
        <f t="shared" si="39"/>
        <v/>
      </c>
      <c r="G98" t="str">
        <f t="shared" si="39"/>
        <v/>
      </c>
      <c r="H98">
        <f t="shared" si="39"/>
        <v>0.10524917215858909</v>
      </c>
      <c r="I98">
        <f t="shared" si="39"/>
        <v>0.2370000000000001</v>
      </c>
      <c r="J98">
        <f t="shared" si="39"/>
        <v>0.24035608308605338</v>
      </c>
      <c r="K98">
        <f t="shared" si="39"/>
        <v>0.32526022007197986</v>
      </c>
      <c r="L98">
        <f t="shared" si="39"/>
        <v>0.34615384615384626</v>
      </c>
      <c r="M98">
        <f t="shared" si="39"/>
        <v>7.8415631697682731E-2</v>
      </c>
      <c r="N98">
        <f t="shared" si="39"/>
        <v>8.3064926258686889E-3</v>
      </c>
      <c r="O98" t="str">
        <f t="shared" si="39"/>
        <v/>
      </c>
      <c r="P98">
        <f t="shared" si="39"/>
        <v>3.6363636363636376E-2</v>
      </c>
      <c r="Q98" t="str">
        <f t="shared" si="39"/>
        <v/>
      </c>
      <c r="R98" t="str">
        <f t="shared" si="39"/>
        <v/>
      </c>
      <c r="S98">
        <f t="shared" si="39"/>
        <v>1.886691053314804E-2</v>
      </c>
      <c r="T98">
        <f t="shared" si="39"/>
        <v>0.18604651162790709</v>
      </c>
      <c r="U98">
        <f t="shared" si="39"/>
        <v>-0.50872641509433958</v>
      </c>
      <c r="V98">
        <f t="shared" si="39"/>
        <v>3.7174721189590088E-3</v>
      </c>
      <c r="W98" t="str">
        <f t="shared" si="39"/>
        <v/>
      </c>
      <c r="X98">
        <f t="shared" si="39"/>
        <v>0.16176470588235303</v>
      </c>
      <c r="Y98">
        <f t="shared" si="39"/>
        <v>-1.1627906976744207E-2</v>
      </c>
      <c r="Z98" t="str">
        <f t="shared" si="3"/>
        <v/>
      </c>
      <c r="AA98">
        <f t="shared" si="39"/>
        <v>3.4920634920635019E-2</v>
      </c>
      <c r="AC98" t="s">
        <v>78</v>
      </c>
      <c r="AD98" s="7">
        <v>-0.38000000000000006</v>
      </c>
      <c r="AE98" t="str">
        <f t="shared" si="4"/>
        <v>Neutral</v>
      </c>
      <c r="AF98" t="str">
        <f t="shared" si="5"/>
        <v>both</v>
      </c>
      <c r="AH98">
        <f t="shared" si="6"/>
        <v>8.0425686174897162E-2</v>
      </c>
      <c r="AI98">
        <f t="shared" si="7"/>
        <v>-0.25250447148769029</v>
      </c>
      <c r="AJ98">
        <f t="shared" si="8"/>
        <v>-1.1627906976744207E-2</v>
      </c>
      <c r="AK98">
        <f t="shared" si="9"/>
        <v>3.4920634920635019E-2</v>
      </c>
      <c r="AL98" t="str">
        <f t="shared" si="10"/>
        <v>3Q17</v>
      </c>
      <c r="AM98">
        <f t="shared" si="15"/>
        <v>2.3999787994272244</v>
      </c>
      <c r="AN98">
        <f t="shared" si="11"/>
        <v>2.8667156510248573</v>
      </c>
      <c r="AO98">
        <f t="shared" si="12"/>
        <v>1.8958619921567159</v>
      </c>
      <c r="AP98">
        <f t="shared" si="13"/>
        <v>2.3221440001968823</v>
      </c>
    </row>
    <row r="99" spans="1:42" x14ac:dyDescent="0.35">
      <c r="A99" s="6" t="s">
        <v>79</v>
      </c>
      <c r="B99" t="str">
        <f t="shared" ref="B99:AA99" si="40">IFERROR(B39/B38-1,"")</f>
        <v/>
      </c>
      <c r="C99">
        <f t="shared" si="40"/>
        <v>-0.13543091655266759</v>
      </c>
      <c r="D99" t="str">
        <f t="shared" si="40"/>
        <v/>
      </c>
      <c r="E99">
        <f t="shared" si="40"/>
        <v>4.9586776859504189E-2</v>
      </c>
      <c r="F99" t="str">
        <f t="shared" si="40"/>
        <v/>
      </c>
      <c r="G99" t="str">
        <f t="shared" si="40"/>
        <v/>
      </c>
      <c r="H99">
        <f t="shared" si="40"/>
        <v>-0.14932126696832582</v>
      </c>
      <c r="I99">
        <f t="shared" si="40"/>
        <v>0.10410491332075811</v>
      </c>
      <c r="J99">
        <f t="shared" si="40"/>
        <v>-0.17344497607655507</v>
      </c>
      <c r="K99">
        <f t="shared" si="40"/>
        <v>-0.12043301759133962</v>
      </c>
      <c r="L99">
        <f t="shared" si="40"/>
        <v>0.20714285714285707</v>
      </c>
      <c r="M99">
        <f t="shared" si="40"/>
        <v>-2.5755395683453197E-2</v>
      </c>
      <c r="N99">
        <f t="shared" si="40"/>
        <v>3.3624747814386957E-4</v>
      </c>
      <c r="O99" t="str">
        <f t="shared" si="40"/>
        <v/>
      </c>
      <c r="P99">
        <f t="shared" si="40"/>
        <v>-1.1695906432748537E-2</v>
      </c>
      <c r="Q99" t="str">
        <f t="shared" si="40"/>
        <v/>
      </c>
      <c r="R99" t="str">
        <f t="shared" si="40"/>
        <v/>
      </c>
      <c r="S99">
        <f t="shared" si="40"/>
        <v>-3.0864197530864224E-2</v>
      </c>
      <c r="T99">
        <f t="shared" si="40"/>
        <v>2.3529411764705799E-2</v>
      </c>
      <c r="U99">
        <f t="shared" si="40"/>
        <v>5.6168987037926055E-2</v>
      </c>
      <c r="V99">
        <f t="shared" si="40"/>
        <v>-9.6296296296296324E-2</v>
      </c>
      <c r="W99" t="str">
        <f t="shared" si="40"/>
        <v/>
      </c>
      <c r="X99">
        <f t="shared" si="40"/>
        <v>-8.8607594936708889E-2</v>
      </c>
      <c r="Y99">
        <f t="shared" si="40"/>
        <v>-5.8823529411764719E-2</v>
      </c>
      <c r="Z99" t="str">
        <f t="shared" si="3"/>
        <v/>
      </c>
      <c r="AA99">
        <f t="shared" si="40"/>
        <v>2.7607361963190247E-2</v>
      </c>
      <c r="AC99" t="s">
        <v>79</v>
      </c>
      <c r="AD99" s="7">
        <v>-0.91</v>
      </c>
      <c r="AE99" t="str">
        <f t="shared" si="4"/>
        <v>La Nina</v>
      </c>
      <c r="AF99" t="str">
        <f t="shared" si="5"/>
        <v>hydro</v>
      </c>
      <c r="AH99">
        <f t="shared" si="6"/>
        <v>-6.3435640663023207E-3</v>
      </c>
      <c r="AI99">
        <f t="shared" si="7"/>
        <v>-2.0063654629185135E-2</v>
      </c>
      <c r="AJ99">
        <f t="shared" si="8"/>
        <v>-5.8823529411764719E-2</v>
      </c>
      <c r="AK99">
        <f t="shared" si="9"/>
        <v>2.7607361963190247E-2</v>
      </c>
      <c r="AL99" t="str">
        <f t="shared" si="10"/>
        <v>4Q17</v>
      </c>
      <c r="AM99">
        <f t="shared" si="15"/>
        <v>2.393635235360922</v>
      </c>
      <c r="AN99">
        <f t="shared" si="11"/>
        <v>2.8466519963956722</v>
      </c>
      <c r="AO99">
        <f t="shared" si="12"/>
        <v>1.8370384627449512</v>
      </c>
      <c r="AP99">
        <f t="shared" si="13"/>
        <v>2.3497513621600725</v>
      </c>
    </row>
    <row r="100" spans="1:42" x14ac:dyDescent="0.35">
      <c r="A100" s="6" t="s">
        <v>80</v>
      </c>
      <c r="B100">
        <f t="shared" ref="B100:AA100" si="41">IFERROR(B40/B39-1,"")</f>
        <v>-3.4639326254119363E-2</v>
      </c>
      <c r="C100">
        <f t="shared" si="41"/>
        <v>-0.10284810126582278</v>
      </c>
      <c r="D100">
        <f t="shared" si="41"/>
        <v>-5.5112452396349765E-2</v>
      </c>
      <c r="E100">
        <f t="shared" si="41"/>
        <v>-0.10236220472440949</v>
      </c>
      <c r="F100" t="str">
        <f t="shared" si="41"/>
        <v/>
      </c>
      <c r="G100">
        <f t="shared" si="41"/>
        <v>0.19512195121951215</v>
      </c>
      <c r="H100">
        <f t="shared" si="41"/>
        <v>-6.9148936170212782E-2</v>
      </c>
      <c r="I100">
        <f t="shared" si="41"/>
        <v>-0.1279694109990237</v>
      </c>
      <c r="J100">
        <f t="shared" si="41"/>
        <v>-4.1968162083936278E-2</v>
      </c>
      <c r="K100">
        <f t="shared" si="41"/>
        <v>-0.11384615384615382</v>
      </c>
      <c r="L100">
        <f t="shared" si="41"/>
        <v>-0.24078113602236395</v>
      </c>
      <c r="M100">
        <f t="shared" si="41"/>
        <v>4.7998818490622153E-3</v>
      </c>
      <c r="N100">
        <f t="shared" si="41"/>
        <v>-0.13120448179271704</v>
      </c>
      <c r="O100" t="str">
        <f t="shared" si="41"/>
        <v/>
      </c>
      <c r="P100">
        <f t="shared" si="41"/>
        <v>-5.9171597633136397E-3</v>
      </c>
      <c r="Q100" t="str">
        <f t="shared" si="41"/>
        <v/>
      </c>
      <c r="R100" t="str">
        <f t="shared" si="41"/>
        <v/>
      </c>
      <c r="S100">
        <f t="shared" si="41"/>
        <v>-5.7324840764331197E-2</v>
      </c>
      <c r="T100">
        <f t="shared" si="41"/>
        <v>5.555555555555558E-2</v>
      </c>
      <c r="U100">
        <f t="shared" si="41"/>
        <v>-8.181818181818179E-2</v>
      </c>
      <c r="V100">
        <f t="shared" si="41"/>
        <v>4.508196721311486E-2</v>
      </c>
      <c r="W100">
        <f t="shared" si="41"/>
        <v>8.3389830508473484E-3</v>
      </c>
      <c r="X100">
        <f t="shared" si="41"/>
        <v>1.0416666666666741E-2</v>
      </c>
      <c r="Y100">
        <f t="shared" si="41"/>
        <v>8.3333333333333037E-3</v>
      </c>
      <c r="Z100" t="str">
        <f t="shared" si="3"/>
        <v/>
      </c>
      <c r="AA100">
        <f t="shared" si="41"/>
        <v>-4.4776119402985093E-2</v>
      </c>
      <c r="AC100" t="s">
        <v>80</v>
      </c>
      <c r="AD100" s="7">
        <v>-0.68333333333333324</v>
      </c>
      <c r="AE100" t="str">
        <f t="shared" si="4"/>
        <v>La Nina</v>
      </c>
      <c r="AF100" t="str">
        <f t="shared" si="5"/>
        <v>hydro</v>
      </c>
      <c r="AH100">
        <f t="shared" si="6"/>
        <v>-2.5621483240297525E-3</v>
      </c>
      <c r="AI100">
        <f t="shared" si="7"/>
        <v>-1.8368107302533465E-2</v>
      </c>
      <c r="AJ100">
        <f t="shared" si="8"/>
        <v>8.3333333333333037E-3</v>
      </c>
      <c r="AK100">
        <f t="shared" si="9"/>
        <v>-4.4776119402985093E-2</v>
      </c>
      <c r="AL100" t="str">
        <f t="shared" si="10"/>
        <v>1Q18</v>
      </c>
      <c r="AM100">
        <f t="shared" si="15"/>
        <v>2.3910730870368924</v>
      </c>
      <c r="AN100">
        <f t="shared" si="11"/>
        <v>2.8282838890931385</v>
      </c>
      <c r="AO100">
        <f t="shared" si="12"/>
        <v>1.8453717960782845</v>
      </c>
      <c r="AP100">
        <f t="shared" si="13"/>
        <v>2.3049752427570875</v>
      </c>
    </row>
    <row r="101" spans="1:42" x14ac:dyDescent="0.35">
      <c r="A101" s="6" t="s">
        <v>81</v>
      </c>
      <c r="B101">
        <f t="shared" ref="B101:AA101" si="42">IFERROR(B41/B40-1,"")</f>
        <v>4.2709755727507126E-2</v>
      </c>
      <c r="C101">
        <f t="shared" si="42"/>
        <v>-8.9947089947089998E-2</v>
      </c>
      <c r="D101">
        <f t="shared" si="42"/>
        <v>-0.5249938314057222</v>
      </c>
      <c r="E101">
        <f t="shared" si="42"/>
        <v>6.1403508771929793E-2</v>
      </c>
      <c r="F101" t="str">
        <f t="shared" si="42"/>
        <v/>
      </c>
      <c r="G101">
        <f t="shared" si="42"/>
        <v>-8.1632653061224469E-2</v>
      </c>
      <c r="H101">
        <f t="shared" si="42"/>
        <v>5.7142857142857162E-2</v>
      </c>
      <c r="I101">
        <f t="shared" si="42"/>
        <v>-4.8418695773859488E-2</v>
      </c>
      <c r="J101">
        <f t="shared" si="42"/>
        <v>-4.9848942598187285E-2</v>
      </c>
      <c r="K101">
        <f t="shared" si="42"/>
        <v>-8.5593098068623141E-2</v>
      </c>
      <c r="L101">
        <f t="shared" si="42"/>
        <v>0.1006439181284251</v>
      </c>
      <c r="M101">
        <f t="shared" si="42"/>
        <v>1.115381788785184</v>
      </c>
      <c r="N101">
        <f t="shared" si="42"/>
        <v>3.1725561000773839E-2</v>
      </c>
      <c r="O101" t="str">
        <f t="shared" si="42"/>
        <v/>
      </c>
      <c r="P101">
        <f t="shared" si="42"/>
        <v>1.7857142857142794E-2</v>
      </c>
      <c r="Q101" t="str">
        <f t="shared" si="42"/>
        <v/>
      </c>
      <c r="R101" t="str">
        <f t="shared" si="42"/>
        <v/>
      </c>
      <c r="S101">
        <f t="shared" si="42"/>
        <v>-4.0540540540540571E-2</v>
      </c>
      <c r="T101">
        <f t="shared" si="42"/>
        <v>-3.4482758620689613E-2</v>
      </c>
      <c r="U101">
        <f t="shared" si="42"/>
        <v>-0.13861386138613863</v>
      </c>
      <c r="V101">
        <f t="shared" si="42"/>
        <v>-1.6477380007684395E-2</v>
      </c>
      <c r="W101">
        <f t="shared" si="42"/>
        <v>0.2921905296256091</v>
      </c>
      <c r="X101">
        <f t="shared" si="42"/>
        <v>-1.3637794158547933E-2</v>
      </c>
      <c r="Y101">
        <f t="shared" si="42"/>
        <v>1.8595041322314154E-2</v>
      </c>
      <c r="Z101" t="str">
        <f t="shared" si="3"/>
        <v/>
      </c>
      <c r="AA101">
        <f t="shared" si="42"/>
        <v>3.7500000000000089E-2</v>
      </c>
      <c r="AC101" t="s">
        <v>81</v>
      </c>
      <c r="AD101" s="7">
        <v>-4.6666666666666669E-2</v>
      </c>
      <c r="AE101" t="str">
        <f t="shared" si="4"/>
        <v>Neutral</v>
      </c>
      <c r="AF101" t="str">
        <f t="shared" si="5"/>
        <v>both</v>
      </c>
      <c r="AH101">
        <f t="shared" si="6"/>
        <v>-1.9055385434695798E-2</v>
      </c>
      <c r="AI101">
        <f t="shared" si="7"/>
        <v>-7.754562069691151E-2</v>
      </c>
      <c r="AJ101">
        <f t="shared" si="8"/>
        <v>1.8595041322314154E-2</v>
      </c>
      <c r="AK101">
        <f t="shared" si="9"/>
        <v>3.7500000000000089E-2</v>
      </c>
      <c r="AL101" t="str">
        <f t="shared" si="10"/>
        <v>2Q18</v>
      </c>
      <c r="AM101">
        <f t="shared" si="15"/>
        <v>2.3720177016021964</v>
      </c>
      <c r="AN101">
        <f t="shared" si="11"/>
        <v>2.7507382683962271</v>
      </c>
      <c r="AO101">
        <f t="shared" si="12"/>
        <v>1.8639668374005987</v>
      </c>
      <c r="AP101">
        <f t="shared" si="13"/>
        <v>2.3424752427570876</v>
      </c>
    </row>
    <row r="102" spans="1:42" x14ac:dyDescent="0.35">
      <c r="A102" s="6" t="s">
        <v>82</v>
      </c>
      <c r="B102">
        <f t="shared" ref="B102:AA102" si="43">IFERROR(B42/B41-1,"")</f>
        <v>8.3084758093852296E-2</v>
      </c>
      <c r="C102">
        <f t="shared" si="43"/>
        <v>-1.1627906976744207E-2</v>
      </c>
      <c r="D102">
        <f t="shared" si="43"/>
        <v>-1.2183075403358612E-2</v>
      </c>
      <c r="E102">
        <f t="shared" si="43"/>
        <v>-5.7851239669421517E-2</v>
      </c>
      <c r="F102" t="str">
        <f t="shared" si="43"/>
        <v/>
      </c>
      <c r="G102">
        <f t="shared" si="43"/>
        <v>-0.1333333333333333</v>
      </c>
      <c r="H102">
        <f t="shared" si="43"/>
        <v>2.1621621621621623E-2</v>
      </c>
      <c r="I102">
        <f t="shared" si="43"/>
        <v>2.9411764705882248E-2</v>
      </c>
      <c r="J102">
        <f t="shared" si="43"/>
        <v>2.8616852146263971E-2</v>
      </c>
      <c r="K102">
        <f t="shared" si="43"/>
        <v>-5.8951965065502154E-2</v>
      </c>
      <c r="L102">
        <f t="shared" si="43"/>
        <v>-2.2123893805309769E-2</v>
      </c>
      <c r="M102">
        <f t="shared" si="43"/>
        <v>8.6853807670927985E-3</v>
      </c>
      <c r="N102">
        <f t="shared" si="43"/>
        <v>7.0843750000000094E-2</v>
      </c>
      <c r="O102" t="str">
        <f t="shared" si="43"/>
        <v/>
      </c>
      <c r="P102">
        <f t="shared" si="43"/>
        <v>-1.7543859649122862E-2</v>
      </c>
      <c r="Q102" t="str">
        <f t="shared" si="43"/>
        <v/>
      </c>
      <c r="R102">
        <f t="shared" si="43"/>
        <v>0.1333333333333333</v>
      </c>
      <c r="S102">
        <f t="shared" si="43"/>
        <v>-5.1226558376550324E-3</v>
      </c>
      <c r="T102">
        <f t="shared" si="43"/>
        <v>5.2631578947368363E-2</v>
      </c>
      <c r="U102">
        <f t="shared" si="43"/>
        <v>0.2068965517241379</v>
      </c>
      <c r="V102">
        <f t="shared" si="43"/>
        <v>-3.5087719298245612E-2</v>
      </c>
      <c r="W102">
        <f t="shared" si="43"/>
        <v>4.0650406504065151E-2</v>
      </c>
      <c r="X102">
        <f t="shared" si="43"/>
        <v>6.5217391304347894E-2</v>
      </c>
      <c r="Y102">
        <f t="shared" si="43"/>
        <v>2.0283975659229903E-3</v>
      </c>
      <c r="Z102">
        <f t="shared" si="3"/>
        <v>0</v>
      </c>
      <c r="AA102">
        <f t="shared" si="43"/>
        <v>8.43373493975903E-2</v>
      </c>
      <c r="AC102" t="s">
        <v>82</v>
      </c>
      <c r="AD102" s="7">
        <v>0.49333333333333335</v>
      </c>
      <c r="AE102" t="str">
        <f t="shared" si="4"/>
        <v>Neutral</v>
      </c>
      <c r="AF102" t="str">
        <f t="shared" si="5"/>
        <v>both</v>
      </c>
      <c r="AH102">
        <f t="shared" si="6"/>
        <v>9.9883544868634901E-3</v>
      </c>
      <c r="AI102">
        <f t="shared" si="7"/>
        <v>8.5904416212946144E-2</v>
      </c>
      <c r="AJ102">
        <f t="shared" si="8"/>
        <v>1.0141987829614951E-3</v>
      </c>
      <c r="AK102">
        <f t="shared" si="9"/>
        <v>0.1088353413654618</v>
      </c>
      <c r="AL102" t="str">
        <f t="shared" si="10"/>
        <v>3Q18</v>
      </c>
      <c r="AM102">
        <f t="shared" si="15"/>
        <v>2.3820060560890597</v>
      </c>
      <c r="AN102">
        <f t="shared" si="11"/>
        <v>2.8366426846091732</v>
      </c>
      <c r="AO102">
        <f t="shared" si="12"/>
        <v>1.8649810361835601</v>
      </c>
      <c r="AP102">
        <f t="shared" si="13"/>
        <v>2.4513105841225493</v>
      </c>
    </row>
    <row r="103" spans="1:42" x14ac:dyDescent="0.35">
      <c r="A103" s="6" t="s">
        <v>83</v>
      </c>
      <c r="B103">
        <f t="shared" ref="B103:AA103" si="44">IFERROR(B43/B42-1,"")</f>
        <v>-1.5919930140390948E-2</v>
      </c>
      <c r="C103">
        <f t="shared" si="44"/>
        <v>5.6862745098039236E-2</v>
      </c>
      <c r="D103">
        <f t="shared" si="44"/>
        <v>-4.5833333333333282E-2</v>
      </c>
      <c r="E103">
        <f t="shared" si="44"/>
        <v>9.6491228070175517E-2</v>
      </c>
      <c r="F103" t="str">
        <f t="shared" si="44"/>
        <v/>
      </c>
      <c r="G103">
        <f t="shared" si="44"/>
        <v>0.14269230769230767</v>
      </c>
      <c r="H103">
        <f t="shared" si="44"/>
        <v>0.29365079365079372</v>
      </c>
      <c r="I103">
        <f t="shared" si="44"/>
        <v>-5.3333333333333011E-3</v>
      </c>
      <c r="J103">
        <f t="shared" si="44"/>
        <v>-3.0911901081916549E-2</v>
      </c>
      <c r="K103">
        <f t="shared" si="44"/>
        <v>9.9767981438515063E-2</v>
      </c>
      <c r="L103">
        <f t="shared" si="44"/>
        <v>0.19155354449472095</v>
      </c>
      <c r="M103">
        <f t="shared" si="44"/>
        <v>0.6140387132327616</v>
      </c>
      <c r="N103">
        <f t="shared" si="44"/>
        <v>-8.9503020398634225E-2</v>
      </c>
      <c r="O103" t="str">
        <f t="shared" si="44"/>
        <v/>
      </c>
      <c r="P103">
        <f t="shared" si="44"/>
        <v>0.10119047619047628</v>
      </c>
      <c r="Q103" t="str">
        <f t="shared" si="44"/>
        <v/>
      </c>
      <c r="R103">
        <f t="shared" si="44"/>
        <v>-8.8235294117647078E-2</v>
      </c>
      <c r="S103">
        <f t="shared" si="44"/>
        <v>2.1276595744680771E-2</v>
      </c>
      <c r="T103">
        <f t="shared" si="44"/>
        <v>-1.7857142857142905E-2</v>
      </c>
      <c r="U103">
        <f t="shared" si="44"/>
        <v>0.14285714285714279</v>
      </c>
      <c r="V103">
        <f t="shared" si="44"/>
        <v>9.0909090909090384E-3</v>
      </c>
      <c r="W103">
        <f t="shared" si="44"/>
        <v>0.15625</v>
      </c>
      <c r="X103">
        <f t="shared" si="44"/>
        <v>0.12244897959183665</v>
      </c>
      <c r="Y103">
        <f t="shared" si="44"/>
        <v>5.2631578947368363E-2</v>
      </c>
      <c r="Z103">
        <f t="shared" si="3"/>
        <v>2.9411764705882248E-2</v>
      </c>
      <c r="AA103">
        <f t="shared" si="44"/>
        <v>8.8888888888888795E-2</v>
      </c>
      <c r="AC103" t="s">
        <v>83</v>
      </c>
      <c r="AD103" s="7">
        <v>0.82</v>
      </c>
      <c r="AE103" t="str">
        <f t="shared" si="4"/>
        <v>El Nino</v>
      </c>
      <c r="AF103" t="str">
        <f t="shared" si="5"/>
        <v>thermal</v>
      </c>
      <c r="AH103">
        <f t="shared" si="6"/>
        <v>3.4869976359338049E-2</v>
      </c>
      <c r="AI103">
        <f t="shared" si="7"/>
        <v>7.5974025974025916E-2</v>
      </c>
      <c r="AJ103">
        <f t="shared" si="8"/>
        <v>4.1021671826625306E-2</v>
      </c>
      <c r="AK103">
        <f t="shared" si="9"/>
        <v>3.2679738562085836E-4</v>
      </c>
      <c r="AL103" t="str">
        <f t="shared" si="10"/>
        <v>4Q18</v>
      </c>
      <c r="AM103">
        <f t="shared" si="15"/>
        <v>2.4168760324483975</v>
      </c>
      <c r="AN103">
        <f t="shared" si="11"/>
        <v>2.9126167105831993</v>
      </c>
      <c r="AO103">
        <f t="shared" si="12"/>
        <v>1.9060027080101856</v>
      </c>
      <c r="AP103">
        <f t="shared" si="13"/>
        <v>2.4516373815081702</v>
      </c>
    </row>
    <row r="104" spans="1:42" x14ac:dyDescent="0.35">
      <c r="A104" s="6" t="s">
        <v>84</v>
      </c>
      <c r="B104">
        <f t="shared" ref="B104:AA104" si="45">IFERROR(B44/B43-1,"")</f>
        <v>-5.8020477815699634E-2</v>
      </c>
      <c r="C104">
        <f t="shared" si="45"/>
        <v>-1.1131725417439675E-2</v>
      </c>
      <c r="D104">
        <f t="shared" si="45"/>
        <v>-0.11790393013100442</v>
      </c>
      <c r="E104">
        <f t="shared" si="45"/>
        <v>6.0000000000000053E-2</v>
      </c>
      <c r="F104">
        <f t="shared" si="45"/>
        <v>-4.2735042735042694E-2</v>
      </c>
      <c r="G104">
        <f t="shared" si="45"/>
        <v>0.32289913609334686</v>
      </c>
      <c r="H104">
        <f t="shared" si="45"/>
        <v>0.25971370143149275</v>
      </c>
      <c r="I104">
        <f t="shared" si="45"/>
        <v>0.43288012255840669</v>
      </c>
      <c r="J104">
        <f t="shared" si="45"/>
        <v>3.9872408293460948E-2</v>
      </c>
      <c r="K104">
        <f t="shared" si="45"/>
        <v>-0.15696381061752962</v>
      </c>
      <c r="L104">
        <f t="shared" si="45"/>
        <v>0.14556383443884346</v>
      </c>
      <c r="M104">
        <f t="shared" si="45"/>
        <v>0.15046946070994305</v>
      </c>
      <c r="N104">
        <f t="shared" si="45"/>
        <v>0.12003205128205119</v>
      </c>
      <c r="O104" t="str">
        <f t="shared" si="45"/>
        <v/>
      </c>
      <c r="P104">
        <f t="shared" si="45"/>
        <v>2.7027027027026973E-2</v>
      </c>
      <c r="Q104">
        <f t="shared" si="45"/>
        <v>8.870967741935476E-2</v>
      </c>
      <c r="R104">
        <f t="shared" si="45"/>
        <v>0</v>
      </c>
      <c r="S104">
        <f t="shared" si="45"/>
        <v>-4.166666666666663E-2</v>
      </c>
      <c r="T104">
        <f t="shared" si="45"/>
        <v>1.4545454545454639E-2</v>
      </c>
      <c r="U104">
        <f t="shared" si="45"/>
        <v>4.1666666666666741E-2</v>
      </c>
      <c r="V104">
        <f t="shared" si="45"/>
        <v>-9.009009009009028E-3</v>
      </c>
      <c r="W104">
        <f t="shared" si="45"/>
        <v>-2.6756756756757261E-3</v>
      </c>
      <c r="X104">
        <f t="shared" si="45"/>
        <v>3.6363636363636376E-2</v>
      </c>
      <c r="Y104">
        <f t="shared" si="45"/>
        <v>-4.0384615384615352E-2</v>
      </c>
      <c r="Z104">
        <f t="shared" si="3"/>
        <v>-0.1428571428571429</v>
      </c>
      <c r="AA104">
        <f t="shared" si="45"/>
        <v>-9.1836734693877542E-2</v>
      </c>
      <c r="AC104" t="s">
        <v>84</v>
      </c>
      <c r="AD104" s="7">
        <v>0.69666666666666666</v>
      </c>
      <c r="AE104" t="str">
        <f t="shared" si="4"/>
        <v>El Nino</v>
      </c>
      <c r="AF104" t="str">
        <f t="shared" si="5"/>
        <v>thermal</v>
      </c>
      <c r="AH104">
        <f t="shared" si="6"/>
        <v>-3.1395031395005844E-5</v>
      </c>
      <c r="AI104">
        <f t="shared" si="7"/>
        <v>1.6328828828828856E-2</v>
      </c>
      <c r="AJ104">
        <f t="shared" si="8"/>
        <v>-9.1620879120879128E-2</v>
      </c>
      <c r="AK104">
        <f t="shared" si="9"/>
        <v>-1.0423524248409273E-3</v>
      </c>
      <c r="AL104" t="str">
        <f t="shared" si="10"/>
        <v>1Q19</v>
      </c>
      <c r="AM104">
        <f t="shared" si="15"/>
        <v>2.4168446374170025</v>
      </c>
      <c r="AN104">
        <f t="shared" si="11"/>
        <v>2.9289455394120281</v>
      </c>
      <c r="AO104">
        <f t="shared" si="12"/>
        <v>1.8143818288893065</v>
      </c>
      <c r="AP104">
        <f t="shared" si="13"/>
        <v>2.4505950290833294</v>
      </c>
    </row>
    <row r="105" spans="1:42" x14ac:dyDescent="0.35">
      <c r="A105" s="6" t="s">
        <v>85</v>
      </c>
      <c r="B105">
        <f t="shared" ref="B105:AA105" si="46">IFERROR(B45/B44-1,"")</f>
        <v>-6.5217391304347783E-2</v>
      </c>
      <c r="C105">
        <f t="shared" si="46"/>
        <v>-0.13883677298311448</v>
      </c>
      <c r="D105">
        <f t="shared" si="46"/>
        <v>-9.9009900990099098E-3</v>
      </c>
      <c r="E105">
        <f t="shared" si="46"/>
        <v>-7.9245283018867907E-2</v>
      </c>
      <c r="F105">
        <f t="shared" si="46"/>
        <v>-0.2589285714285714</v>
      </c>
      <c r="G105">
        <f t="shared" si="46"/>
        <v>-4.2320413874989415E-2</v>
      </c>
      <c r="H105">
        <f t="shared" si="46"/>
        <v>-0.18344155844155841</v>
      </c>
      <c r="I105">
        <f t="shared" si="46"/>
        <v>-1.9178082191780854E-2</v>
      </c>
      <c r="J105">
        <f t="shared" si="46"/>
        <v>0.12269938650306744</v>
      </c>
      <c r="K105">
        <f t="shared" si="46"/>
        <v>0.12312312312312312</v>
      </c>
      <c r="L105">
        <f t="shared" si="46"/>
        <v>-2.3480662983425438E-2</v>
      </c>
      <c r="M105">
        <f t="shared" si="46"/>
        <v>8.2849686441007986E-2</v>
      </c>
      <c r="N105">
        <f t="shared" si="46"/>
        <v>7.1483760194591461E-2</v>
      </c>
      <c r="O105" t="str">
        <f t="shared" si="46"/>
        <v/>
      </c>
      <c r="P105">
        <f t="shared" si="46"/>
        <v>5.2631578947368585E-3</v>
      </c>
      <c r="Q105">
        <f t="shared" si="46"/>
        <v>-1.4814814814814836E-2</v>
      </c>
      <c r="R105">
        <f t="shared" si="46"/>
        <v>-9.6774193548387122E-2</v>
      </c>
      <c r="S105">
        <f t="shared" si="46"/>
        <v>7.2463768115942129E-2</v>
      </c>
      <c r="T105">
        <f t="shared" si="46"/>
        <v>-3.5842293906810374E-3</v>
      </c>
      <c r="U105">
        <f t="shared" si="46"/>
        <v>-4.0000000000000036E-2</v>
      </c>
      <c r="V105">
        <f t="shared" si="46"/>
        <v>-7.0454545454545436E-2</v>
      </c>
      <c r="W105">
        <f t="shared" si="46"/>
        <v>1.0812715102571646E-2</v>
      </c>
      <c r="X105">
        <f t="shared" si="46"/>
        <v>-5.8479532163743242E-3</v>
      </c>
      <c r="Y105">
        <f t="shared" si="46"/>
        <v>-4.0080160320641323E-3</v>
      </c>
      <c r="Z105">
        <f t="shared" si="46"/>
        <v>1.1111111111111072E-2</v>
      </c>
      <c r="AA105">
        <f t="shared" si="46"/>
        <v>-8.4269662921347965E-3</v>
      </c>
      <c r="AC105" t="s">
        <v>85</v>
      </c>
      <c r="AD105" s="7">
        <v>0.42333333333333334</v>
      </c>
      <c r="AE105" t="str">
        <f t="shared" si="4"/>
        <v>Neutral</v>
      </c>
      <c r="AF105" t="str">
        <f t="shared" si="5"/>
        <v>both</v>
      </c>
      <c r="AH105">
        <f t="shared" ref="AH105:AH129" si="47">AVERAGE(P105,S105,T105)</f>
        <v>2.4714232206665982E-2</v>
      </c>
      <c r="AI105">
        <f t="shared" ref="AI105:AI129" si="48">AVERAGE(U105,V105)</f>
        <v>-5.5227272727272736E-2</v>
      </c>
      <c r="AJ105">
        <f t="shared" ref="AJ105:AJ129" si="49">AVERAGE(Y105,Z105)</f>
        <v>3.5515475395234697E-3</v>
      </c>
      <c r="AK105">
        <f t="shared" ref="AK105:AK129" si="50">AVERAGE(AA105,R105,Q105)</f>
        <v>-4.0005324885112249E-2</v>
      </c>
      <c r="AL105" t="str">
        <f t="shared" si="10"/>
        <v>2Q19</v>
      </c>
      <c r="AM105">
        <f t="shared" si="15"/>
        <v>2.4415588696236683</v>
      </c>
      <c r="AN105">
        <f t="shared" si="11"/>
        <v>2.8737182666847554</v>
      </c>
      <c r="AO105">
        <f t="shared" si="12"/>
        <v>1.8179333764288299</v>
      </c>
      <c r="AP105">
        <f t="shared" si="13"/>
        <v>2.4105897041982169</v>
      </c>
    </row>
    <row r="106" spans="1:42" x14ac:dyDescent="0.35">
      <c r="A106" s="6" t="s">
        <v>86</v>
      </c>
      <c r="B106">
        <f t="shared" ref="B106:AA106" si="51">IFERROR(B46/B45-1,"")</f>
        <v>-0.16279069767441856</v>
      </c>
      <c r="C106">
        <f t="shared" si="51"/>
        <v>-6.5359477124182996E-2</v>
      </c>
      <c r="D106">
        <f t="shared" si="51"/>
        <v>0.10000000000000009</v>
      </c>
      <c r="E106">
        <f t="shared" si="51"/>
        <v>-1.6393442622950838E-2</v>
      </c>
      <c r="F106">
        <f t="shared" si="51"/>
        <v>8.43373493975903E-2</v>
      </c>
      <c r="G106">
        <f t="shared" si="51"/>
        <v>5.3843428976266372E-2</v>
      </c>
      <c r="H106">
        <f t="shared" si="51"/>
        <v>5.1689860834990053E-2</v>
      </c>
      <c r="I106">
        <f t="shared" si="51"/>
        <v>-7.9166098923559081E-2</v>
      </c>
      <c r="J106">
        <f t="shared" si="51"/>
        <v>-2.732240437158473E-3</v>
      </c>
      <c r="K106">
        <f t="shared" si="51"/>
        <v>-0.10160427807486627</v>
      </c>
      <c r="L106">
        <f t="shared" si="51"/>
        <v>-0.15134370579915135</v>
      </c>
      <c r="M106">
        <f t="shared" si="51"/>
        <v>-9.8920863309352569E-2</v>
      </c>
      <c r="N106">
        <f t="shared" si="51"/>
        <v>-0.21344443554202386</v>
      </c>
      <c r="O106" t="str">
        <f t="shared" si="51"/>
        <v/>
      </c>
      <c r="P106">
        <f t="shared" si="51"/>
        <v>9.9476439790575855E-2</v>
      </c>
      <c r="Q106">
        <f t="shared" si="51"/>
        <v>-2.2556390977443663E-2</v>
      </c>
      <c r="R106">
        <f t="shared" si="51"/>
        <v>0.13928571428571423</v>
      </c>
      <c r="S106">
        <f t="shared" si="51"/>
        <v>1.8301677399181315E-2</v>
      </c>
      <c r="T106">
        <f t="shared" si="51"/>
        <v>-2.877697841726623E-2</v>
      </c>
      <c r="U106">
        <f t="shared" si="51"/>
        <v>4.1666666666666741E-2</v>
      </c>
      <c r="V106">
        <f t="shared" si="51"/>
        <v>-9.7799511002445438E-3</v>
      </c>
      <c r="W106">
        <f t="shared" si="51"/>
        <v>0.50134048257372643</v>
      </c>
      <c r="X106">
        <f t="shared" si="51"/>
        <v>-0.13529411764705879</v>
      </c>
      <c r="Y106">
        <f t="shared" si="51"/>
        <v>-3.82293762575453E-2</v>
      </c>
      <c r="Z106">
        <f t="shared" si="51"/>
        <v>0.16483516483516492</v>
      </c>
      <c r="AA106">
        <f t="shared" si="51"/>
        <v>-8.4985835694051381E-3</v>
      </c>
      <c r="AC106" t="s">
        <v>86</v>
      </c>
      <c r="AD106" s="7">
        <v>0.22666666666666666</v>
      </c>
      <c r="AE106" t="str">
        <f t="shared" si="4"/>
        <v>Neutral</v>
      </c>
      <c r="AF106" t="str">
        <f t="shared" si="5"/>
        <v>both</v>
      </c>
      <c r="AH106">
        <f t="shared" si="47"/>
        <v>2.9667046257496981E-2</v>
      </c>
      <c r="AI106">
        <f t="shared" si="48"/>
        <v>1.5943357783211098E-2</v>
      </c>
      <c r="AJ106">
        <f t="shared" si="49"/>
        <v>6.3302894288809808E-2</v>
      </c>
      <c r="AK106">
        <f t="shared" si="50"/>
        <v>3.6076913246288478E-2</v>
      </c>
      <c r="AL106" t="str">
        <f t="shared" si="10"/>
        <v>3Q19</v>
      </c>
      <c r="AM106">
        <f t="shared" si="15"/>
        <v>2.4712259158811651</v>
      </c>
      <c r="AN106">
        <f t="shared" si="11"/>
        <v>2.8896616244679665</v>
      </c>
      <c r="AO106">
        <f t="shared" si="12"/>
        <v>1.8812362707176398</v>
      </c>
      <c r="AP106">
        <f t="shared" si="13"/>
        <v>2.4466666174445053</v>
      </c>
    </row>
    <row r="107" spans="1:42" x14ac:dyDescent="0.35">
      <c r="A107" s="6" t="s">
        <v>87</v>
      </c>
      <c r="B107">
        <f t="shared" ref="B107:AA107" si="52">IFERROR(B47/B46-1,"")</f>
        <v>-2.314814814814814E-2</v>
      </c>
      <c r="C107">
        <f t="shared" si="52"/>
        <v>-0.10256410256410253</v>
      </c>
      <c r="D107">
        <f t="shared" si="52"/>
        <v>-7.4636363636363612E-2</v>
      </c>
      <c r="E107">
        <f t="shared" si="52"/>
        <v>0.2583333333333333</v>
      </c>
      <c r="F107">
        <f t="shared" si="52"/>
        <v>-0.11111111111111116</v>
      </c>
      <c r="G107">
        <f t="shared" si="52"/>
        <v>-0.12260504201680678</v>
      </c>
      <c r="H107">
        <f t="shared" si="52"/>
        <v>-6.8052930056710759E-2</v>
      </c>
      <c r="I107">
        <f t="shared" si="52"/>
        <v>7.3024563480319715E-2</v>
      </c>
      <c r="J107">
        <f t="shared" si="52"/>
        <v>-0.17808219178082196</v>
      </c>
      <c r="K107">
        <f t="shared" si="52"/>
        <v>-0.1607142857142857</v>
      </c>
      <c r="L107">
        <f t="shared" si="52"/>
        <v>-0.22666666666666668</v>
      </c>
      <c r="M107">
        <f t="shared" si="52"/>
        <v>-0.19361277445109781</v>
      </c>
      <c r="N107">
        <f t="shared" si="52"/>
        <v>1.8641132728939525E-2</v>
      </c>
      <c r="O107" t="str">
        <f t="shared" si="52"/>
        <v/>
      </c>
      <c r="P107">
        <f t="shared" si="52"/>
        <v>-0.16666666666666663</v>
      </c>
      <c r="Q107">
        <f t="shared" si="52"/>
        <v>1.9230769230769162E-2</v>
      </c>
      <c r="R107">
        <f t="shared" si="52"/>
        <v>-8.4639498432601878E-2</v>
      </c>
      <c r="S107">
        <f t="shared" si="52"/>
        <v>-0.10931732409882677</v>
      </c>
      <c r="T107">
        <f t="shared" si="52"/>
        <v>3.7037037037037646E-3</v>
      </c>
      <c r="U107">
        <f t="shared" si="52"/>
        <v>-0.12</v>
      </c>
      <c r="V107">
        <f t="shared" si="52"/>
        <v>-4.6913580246913611E-2</v>
      </c>
      <c r="W107">
        <f t="shared" si="52"/>
        <v>-2.6785714285714302E-2</v>
      </c>
      <c r="X107">
        <f t="shared" si="52"/>
        <v>0</v>
      </c>
      <c r="Y107">
        <f t="shared" si="52"/>
        <v>4.6025104602510414E-2</v>
      </c>
      <c r="Z107">
        <f t="shared" si="52"/>
        <v>-0.15094339622641506</v>
      </c>
      <c r="AA107">
        <f t="shared" si="52"/>
        <v>-6.5714285714285725E-2</v>
      </c>
      <c r="AC107" t="s">
        <v>87</v>
      </c>
      <c r="AD107" s="7">
        <v>0.52</v>
      </c>
      <c r="AE107" t="str">
        <f t="shared" si="4"/>
        <v>El Nino</v>
      </c>
      <c r="AF107" t="str">
        <f t="shared" si="5"/>
        <v>thermal</v>
      </c>
      <c r="AH107">
        <f t="shared" si="47"/>
        <v>-9.0760095687263218E-2</v>
      </c>
      <c r="AI107">
        <f t="shared" si="48"/>
        <v>-8.3456790123456803E-2</v>
      </c>
      <c r="AJ107">
        <f t="shared" si="49"/>
        <v>-5.2459145811952324E-2</v>
      </c>
      <c r="AK107">
        <f t="shared" si="50"/>
        <v>-4.3707671638706147E-2</v>
      </c>
      <c r="AL107" t="str">
        <f t="shared" si="10"/>
        <v>4Q19</v>
      </c>
      <c r="AM107">
        <f t="shared" si="15"/>
        <v>2.3804658201939017</v>
      </c>
      <c r="AN107">
        <f t="shared" si="11"/>
        <v>2.8062048343445096</v>
      </c>
      <c r="AO107">
        <f t="shared" si="12"/>
        <v>1.8287771249056874</v>
      </c>
      <c r="AP107">
        <f t="shared" si="13"/>
        <v>2.4029589458057989</v>
      </c>
    </row>
    <row r="108" spans="1:42" x14ac:dyDescent="0.35">
      <c r="A108" s="6" t="s">
        <v>88</v>
      </c>
      <c r="B108">
        <f t="shared" ref="B108:AA108" si="53">IFERROR(B48/B47-1,"")</f>
        <v>0</v>
      </c>
      <c r="C108">
        <f t="shared" si="53"/>
        <v>0.10909090909090913</v>
      </c>
      <c r="D108">
        <f t="shared" si="53"/>
        <v>2.5444542685922E-2</v>
      </c>
      <c r="E108">
        <f t="shared" si="53"/>
        <v>1.3245033112582849E-2</v>
      </c>
      <c r="F108">
        <f t="shared" si="53"/>
        <v>3.6375000000000046E-2</v>
      </c>
      <c r="G108">
        <f t="shared" si="53"/>
        <v>0.10841873383775491</v>
      </c>
      <c r="H108">
        <f t="shared" si="53"/>
        <v>-1.2170385395537497E-2</v>
      </c>
      <c r="I108">
        <f t="shared" si="53"/>
        <v>0.22733227608081097</v>
      </c>
      <c r="J108">
        <f t="shared" si="53"/>
        <v>6.6666666666666652E-2</v>
      </c>
      <c r="K108">
        <f t="shared" si="53"/>
        <v>0.20567375886524819</v>
      </c>
      <c r="L108">
        <f t="shared" si="53"/>
        <v>3.4482758620689724E-2</v>
      </c>
      <c r="M108">
        <f t="shared" si="53"/>
        <v>3.9603960396039639E-2</v>
      </c>
      <c r="N108">
        <f t="shared" si="53"/>
        <v>5.046666666666666E-2</v>
      </c>
      <c r="O108" t="str">
        <f t="shared" si="53"/>
        <v/>
      </c>
      <c r="P108">
        <f t="shared" si="53"/>
        <v>5.7142857142857828E-3</v>
      </c>
      <c r="Q108">
        <f t="shared" si="53"/>
        <v>0</v>
      </c>
      <c r="R108">
        <f t="shared" si="53"/>
        <v>-0.14383561643835618</v>
      </c>
      <c r="S108">
        <f t="shared" si="53"/>
        <v>7.0631970260222943E-2</v>
      </c>
      <c r="T108">
        <f t="shared" si="53"/>
        <v>1.8450184501845879E-3</v>
      </c>
      <c r="U108">
        <f t="shared" si="53"/>
        <v>-4.9604586571856402E-3</v>
      </c>
      <c r="V108">
        <f t="shared" si="53"/>
        <v>-2.5906735751295318E-2</v>
      </c>
      <c r="W108">
        <f t="shared" si="53"/>
        <v>-9.1743119266055051E-2</v>
      </c>
      <c r="X108">
        <f t="shared" si="53"/>
        <v>1.3605442176870763E-2</v>
      </c>
      <c r="Y108">
        <f t="shared" si="53"/>
        <v>-4.0000000000000036E-2</v>
      </c>
      <c r="Z108">
        <f t="shared" si="53"/>
        <v>-0.16666666666666663</v>
      </c>
      <c r="AA108">
        <f t="shared" si="53"/>
        <v>7.9510703363914415E-2</v>
      </c>
      <c r="AC108" t="s">
        <v>88</v>
      </c>
      <c r="AD108" s="7">
        <v>0.35666666666666669</v>
      </c>
      <c r="AE108" t="str">
        <f t="shared" si="4"/>
        <v>Neutral</v>
      </c>
      <c r="AF108" t="str">
        <f t="shared" si="5"/>
        <v>both</v>
      </c>
      <c r="AH108">
        <f t="shared" si="47"/>
        <v>2.6063758141564437E-2</v>
      </c>
      <c r="AI108">
        <f t="shared" si="48"/>
        <v>-1.5433597204240479E-2</v>
      </c>
      <c r="AJ108">
        <f t="shared" si="49"/>
        <v>-0.10333333333333333</v>
      </c>
      <c r="AK108">
        <f t="shared" si="50"/>
        <v>-2.1441637691480591E-2</v>
      </c>
      <c r="AL108" t="str">
        <f t="shared" si="10"/>
        <v>1Q20</v>
      </c>
      <c r="AM108">
        <f t="shared" si="15"/>
        <v>2.4065295783354661</v>
      </c>
      <c r="AN108">
        <f t="shared" si="11"/>
        <v>2.7907712371402691</v>
      </c>
      <c r="AO108">
        <f t="shared" si="12"/>
        <v>1.7254437915723542</v>
      </c>
      <c r="AP108">
        <f t="shared" si="13"/>
        <v>2.3815173081143182</v>
      </c>
    </row>
    <row r="109" spans="1:42" x14ac:dyDescent="0.35">
      <c r="A109" s="6" t="s">
        <v>89</v>
      </c>
      <c r="B109">
        <f t="shared" ref="B109:AA109" si="54">IFERROR(B49/B48-1,"")</f>
        <v>-0.10900473933649291</v>
      </c>
      <c r="C109">
        <f t="shared" si="54"/>
        <v>7.9625292740046927E-2</v>
      </c>
      <c r="D109">
        <f t="shared" si="54"/>
        <v>9.570799003640551E-2</v>
      </c>
      <c r="E109">
        <f t="shared" si="54"/>
        <v>-6.8627450980392135E-2</v>
      </c>
      <c r="F109">
        <f t="shared" si="54"/>
        <v>-3.5098299360752594E-2</v>
      </c>
      <c r="G109">
        <f t="shared" si="54"/>
        <v>-6.3769117774129414E-2</v>
      </c>
      <c r="H109">
        <f t="shared" si="54"/>
        <v>-3.696098562628336E-2</v>
      </c>
      <c r="I109">
        <f t="shared" si="54"/>
        <v>1.7865168539325849E-2</v>
      </c>
      <c r="J109">
        <f t="shared" si="54"/>
        <v>0.30937499999999996</v>
      </c>
      <c r="K109">
        <f t="shared" si="54"/>
        <v>0.27647058823529402</v>
      </c>
      <c r="L109">
        <f t="shared" si="54"/>
        <v>0.23499303725818677</v>
      </c>
      <c r="M109">
        <f t="shared" si="54"/>
        <v>-9.4335812815892761E-2</v>
      </c>
      <c r="N109">
        <f t="shared" si="54"/>
        <v>0.38176683378815768</v>
      </c>
      <c r="O109" t="str">
        <f t="shared" si="54"/>
        <v/>
      </c>
      <c r="P109">
        <f t="shared" si="54"/>
        <v>9.6590909090909172E-2</v>
      </c>
      <c r="Q109">
        <f t="shared" si="54"/>
        <v>3.0188679245283012E-2</v>
      </c>
      <c r="R109">
        <f t="shared" si="54"/>
        <v>8.1800000000000095E-2</v>
      </c>
      <c r="S109">
        <f t="shared" si="54"/>
        <v>9.0277777777777679E-2</v>
      </c>
      <c r="T109">
        <f t="shared" si="54"/>
        <v>3.3149171270718147E-2</v>
      </c>
      <c r="U109">
        <f t="shared" si="54"/>
        <v>4.7619047619047672E-2</v>
      </c>
      <c r="V109">
        <f t="shared" si="54"/>
        <v>0.11073147041029885</v>
      </c>
      <c r="W109">
        <f t="shared" si="54"/>
        <v>-3.5434343434343485E-2</v>
      </c>
      <c r="X109">
        <f t="shared" si="54"/>
        <v>-2.6845637583892579E-2</v>
      </c>
      <c r="Y109">
        <f t="shared" si="54"/>
        <v>4.1666666666666741E-2</v>
      </c>
      <c r="Z109">
        <f t="shared" si="54"/>
        <v>0.16999999999999993</v>
      </c>
      <c r="AA109">
        <f t="shared" si="54"/>
        <v>0.16147308781869696</v>
      </c>
      <c r="AC109" t="s">
        <v>89</v>
      </c>
      <c r="AD109" s="7">
        <v>-0.26333333333333336</v>
      </c>
      <c r="AE109" t="str">
        <f t="shared" si="4"/>
        <v>Neutral</v>
      </c>
      <c r="AF109" t="str">
        <f>IF(AE109="La Nina","hydro",IF(AE109="El Nino","thermal","both"))</f>
        <v>both</v>
      </c>
      <c r="AH109">
        <f t="shared" si="47"/>
        <v>7.3339286046468333E-2</v>
      </c>
      <c r="AI109">
        <f t="shared" si="48"/>
        <v>7.917525901467326E-2</v>
      </c>
      <c r="AJ109">
        <f t="shared" si="49"/>
        <v>0.10583333333333333</v>
      </c>
      <c r="AK109">
        <f t="shared" si="50"/>
        <v>9.1153922354660022E-2</v>
      </c>
      <c r="AL109" t="str">
        <f t="shared" si="10"/>
        <v>2Q20</v>
      </c>
      <c r="AM109">
        <f t="shared" si="15"/>
        <v>2.4798688643819347</v>
      </c>
      <c r="AN109">
        <f t="shared" si="11"/>
        <v>2.8699464961549426</v>
      </c>
      <c r="AO109">
        <f t="shared" si="12"/>
        <v>1.8312771249056876</v>
      </c>
      <c r="AP109">
        <f t="shared" si="13"/>
        <v>2.4726712304689782</v>
      </c>
    </row>
    <row r="110" spans="1:42" x14ac:dyDescent="0.35">
      <c r="A110" s="6" t="s">
        <v>90</v>
      </c>
      <c r="B110">
        <f t="shared" ref="B110:AA110" si="55">IFERROR(B50/B49-1,"")</f>
        <v>5.1063829787234116E-2</v>
      </c>
      <c r="C110">
        <f t="shared" si="55"/>
        <v>-1.5184381778741818E-2</v>
      </c>
      <c r="D110">
        <f t="shared" si="55"/>
        <v>0.40832386115240005</v>
      </c>
      <c r="E110">
        <f t="shared" si="55"/>
        <v>-2.1052631578947323E-2</v>
      </c>
      <c r="F110">
        <f t="shared" si="55"/>
        <v>0.47500000000000009</v>
      </c>
      <c r="G110">
        <f t="shared" si="55"/>
        <v>-3.9778495616059062E-2</v>
      </c>
      <c r="H110">
        <f t="shared" si="55"/>
        <v>-4.2643923240938131E-3</v>
      </c>
      <c r="I110">
        <f t="shared" si="55"/>
        <v>-6.8992162490341125E-3</v>
      </c>
      <c r="J110">
        <f t="shared" si="55"/>
        <v>0.10739856801909298</v>
      </c>
      <c r="K110">
        <f t="shared" si="55"/>
        <v>0.18663594470046085</v>
      </c>
      <c r="L110">
        <f t="shared" si="55"/>
        <v>0.28316610845601486</v>
      </c>
      <c r="M110">
        <f t="shared" si="55"/>
        <v>0.12937062937062938</v>
      </c>
      <c r="N110">
        <f t="shared" si="55"/>
        <v>2.7385463313813307E-2</v>
      </c>
      <c r="O110" t="str">
        <f t="shared" si="55"/>
        <v/>
      </c>
      <c r="P110">
        <f t="shared" si="55"/>
        <v>-1.5544041450777257E-2</v>
      </c>
      <c r="Q110">
        <f t="shared" si="55"/>
        <v>0.18681318681318682</v>
      </c>
      <c r="R110">
        <f t="shared" si="55"/>
        <v>-3.8639304862266632E-2</v>
      </c>
      <c r="S110">
        <f t="shared" si="55"/>
        <v>-5.414012738853502E-2</v>
      </c>
      <c r="T110">
        <f t="shared" si="55"/>
        <v>-7.1301247771835552E-3</v>
      </c>
      <c r="U110">
        <f t="shared" si="55"/>
        <v>0</v>
      </c>
      <c r="V110">
        <f t="shared" si="55"/>
        <v>-1.0152284263959421E-2</v>
      </c>
      <c r="W110">
        <f t="shared" si="55"/>
        <v>3.2672894064424973E-3</v>
      </c>
      <c r="X110">
        <f t="shared" si="55"/>
        <v>-1.0344827586206917E-2</v>
      </c>
      <c r="Y110">
        <f t="shared" si="55"/>
        <v>-1.2000000000000011E-2</v>
      </c>
      <c r="Z110">
        <f t="shared" si="55"/>
        <v>2.8490028490029129E-3</v>
      </c>
      <c r="AA110">
        <f t="shared" si="55"/>
        <v>5.1219512195121997E-2</v>
      </c>
      <c r="AC110" t="s">
        <v>90</v>
      </c>
      <c r="AD110" s="7">
        <v>-0.87666666666666659</v>
      </c>
      <c r="AE110" t="str">
        <f t="shared" si="4"/>
        <v>La Nina</v>
      </c>
      <c r="AF110" t="str">
        <f t="shared" si="5"/>
        <v>hydro</v>
      </c>
      <c r="AH110">
        <f t="shared" si="47"/>
        <v>-2.5604764538831943E-2</v>
      </c>
      <c r="AI110">
        <f t="shared" si="48"/>
        <v>-5.0761421319797106E-3</v>
      </c>
      <c r="AJ110">
        <f t="shared" si="49"/>
        <v>-4.5754985754985489E-3</v>
      </c>
      <c r="AK110">
        <f t="shared" si="50"/>
        <v>6.6464464715347393E-2</v>
      </c>
      <c r="AL110" t="str">
        <f t="shared" si="10"/>
        <v>3Q20</v>
      </c>
      <c r="AM110">
        <f t="shared" si="15"/>
        <v>2.4542640998431029</v>
      </c>
      <c r="AN110">
        <f t="shared" si="11"/>
        <v>2.8648703540229628</v>
      </c>
      <c r="AO110">
        <f t="shared" si="12"/>
        <v>1.826701626330189</v>
      </c>
      <c r="AP110">
        <f t="shared" si="13"/>
        <v>2.5391356951843256</v>
      </c>
    </row>
    <row r="111" spans="1:42" x14ac:dyDescent="0.35">
      <c r="A111" s="6" t="s">
        <v>91</v>
      </c>
      <c r="B111">
        <f t="shared" ref="B111:AA111" si="56">IFERROR(B51/B50-1,"")</f>
        <v>0.23481781376518218</v>
      </c>
      <c r="C111">
        <f t="shared" si="56"/>
        <v>-2.6431718061673992E-2</v>
      </c>
      <c r="D111">
        <f t="shared" si="56"/>
        <v>5.4510461290122381E-2</v>
      </c>
      <c r="E111">
        <f t="shared" si="56"/>
        <v>7.8853046594982157E-2</v>
      </c>
      <c r="F111">
        <f t="shared" si="56"/>
        <v>1.6949152542372836E-2</v>
      </c>
      <c r="G111">
        <f t="shared" si="56"/>
        <v>0.37783544790465196</v>
      </c>
      <c r="H111">
        <f t="shared" si="56"/>
        <v>0.10492505353319048</v>
      </c>
      <c r="I111">
        <f t="shared" si="56"/>
        <v>0.12099149669315845</v>
      </c>
      <c r="J111">
        <f t="shared" si="56"/>
        <v>0.10203757133255031</v>
      </c>
      <c r="K111">
        <f t="shared" si="56"/>
        <v>0.17902623149371788</v>
      </c>
      <c r="L111">
        <f t="shared" si="56"/>
        <v>0.34017094017094007</v>
      </c>
      <c r="M111">
        <f t="shared" si="56"/>
        <v>7.4303405572755388E-2</v>
      </c>
      <c r="N111">
        <f t="shared" si="56"/>
        <v>5.6303995529477513E-2</v>
      </c>
      <c r="O111" t="str">
        <f t="shared" si="56"/>
        <v/>
      </c>
      <c r="P111">
        <f t="shared" si="56"/>
        <v>0.15148945996450869</v>
      </c>
      <c r="Q111">
        <f t="shared" si="56"/>
        <v>-0.10493827160493829</v>
      </c>
      <c r="R111">
        <f t="shared" si="56"/>
        <v>3.8461538461538547E-2</v>
      </c>
      <c r="S111">
        <f t="shared" si="56"/>
        <v>7.4074074074074181E-2</v>
      </c>
      <c r="T111">
        <f t="shared" si="56"/>
        <v>-2.3339317773788171E-2</v>
      </c>
      <c r="U111">
        <f t="shared" si="56"/>
        <v>8.5727272727272652E-2</v>
      </c>
      <c r="V111">
        <f t="shared" si="56"/>
        <v>-4.3589743589743546E-2</v>
      </c>
      <c r="W111">
        <f t="shared" si="56"/>
        <v>-5.7304496680723127E-2</v>
      </c>
      <c r="X111">
        <f t="shared" si="56"/>
        <v>3.1358885017421567E-2</v>
      </c>
      <c r="Y111">
        <f t="shared" si="56"/>
        <v>5.2631578947368363E-2</v>
      </c>
      <c r="Z111">
        <f t="shared" si="56"/>
        <v>1.5909090909090873E-2</v>
      </c>
      <c r="AA111">
        <f t="shared" si="56"/>
        <v>-1.8561484918793503E-2</v>
      </c>
      <c r="AC111" t="s">
        <v>91</v>
      </c>
      <c r="AD111" s="7">
        <v>-1.17</v>
      </c>
      <c r="AE111" t="str">
        <f t="shared" si="4"/>
        <v>La Nina</v>
      </c>
      <c r="AF111" t="str">
        <f t="shared" si="5"/>
        <v>hydro</v>
      </c>
      <c r="AH111">
        <f t="shared" si="47"/>
        <v>6.7408072088264895E-2</v>
      </c>
      <c r="AI111">
        <f t="shared" si="48"/>
        <v>2.1068764568764553E-2</v>
      </c>
      <c r="AJ111">
        <f t="shared" si="49"/>
        <v>3.4270334928229618E-2</v>
      </c>
      <c r="AK111">
        <f t="shared" si="50"/>
        <v>-2.834607268739775E-2</v>
      </c>
      <c r="AL111" t="str">
        <f t="shared" si="10"/>
        <v>4Q20</v>
      </c>
      <c r="AM111">
        <f t="shared" si="15"/>
        <v>2.5216721719313679</v>
      </c>
      <c r="AN111">
        <f t="shared" si="11"/>
        <v>2.8859391185917271</v>
      </c>
      <c r="AO111">
        <f t="shared" si="12"/>
        <v>1.8609719612584186</v>
      </c>
      <c r="AP111">
        <f t="shared" si="13"/>
        <v>2.5107896224969277</v>
      </c>
    </row>
    <row r="112" spans="1:42" x14ac:dyDescent="0.35">
      <c r="A112" s="6" t="s">
        <v>92</v>
      </c>
      <c r="B112">
        <f t="shared" ref="B112:AA112" si="57">IFERROR(B52/B51-1,"")</f>
        <v>-0.13114754098360659</v>
      </c>
      <c r="C112">
        <f t="shared" si="57"/>
        <v>-0.13348416289592757</v>
      </c>
      <c r="D112">
        <f t="shared" si="57"/>
        <v>0.10458639892878363</v>
      </c>
      <c r="E112">
        <f t="shared" si="57"/>
        <v>7.6411960132890311E-2</v>
      </c>
      <c r="F112">
        <f t="shared" si="57"/>
        <v>-3.3333333333333326E-2</v>
      </c>
      <c r="G112">
        <f t="shared" si="57"/>
        <v>-4.5273805371468412E-2</v>
      </c>
      <c r="H112">
        <f t="shared" si="57"/>
        <v>6.5891472868216949E-2</v>
      </c>
      <c r="I112">
        <f t="shared" si="57"/>
        <v>-0.13693604362915224</v>
      </c>
      <c r="J112">
        <f t="shared" si="57"/>
        <v>2.1442495126705596E-2</v>
      </c>
      <c r="K112">
        <f t="shared" si="57"/>
        <v>3.7549407114624511E-2</v>
      </c>
      <c r="L112">
        <f t="shared" si="57"/>
        <v>0.4232184382144708</v>
      </c>
      <c r="M112">
        <f t="shared" si="57"/>
        <v>-8.3573487031700311E-2</v>
      </c>
      <c r="N112">
        <f t="shared" si="57"/>
        <v>-3.2406192600367367E-2</v>
      </c>
      <c r="O112">
        <f t="shared" si="57"/>
        <v>-5.3333333333333344E-2</v>
      </c>
      <c r="P112">
        <f t="shared" si="57"/>
        <v>8.6387434554973774E-2</v>
      </c>
      <c r="Q112">
        <f t="shared" si="57"/>
        <v>0.34482758620689657</v>
      </c>
      <c r="R112">
        <f t="shared" si="57"/>
        <v>0</v>
      </c>
      <c r="S112">
        <f t="shared" si="57"/>
        <v>-3.1347962382445305E-3</v>
      </c>
      <c r="T112">
        <f t="shared" si="57"/>
        <v>-5.1470588235294157E-2</v>
      </c>
      <c r="U112">
        <f t="shared" si="57"/>
        <v>8.9592229758017616E-3</v>
      </c>
      <c r="V112">
        <f t="shared" si="57"/>
        <v>6.7024128686327122E-2</v>
      </c>
      <c r="W112">
        <f t="shared" si="57"/>
        <v>0.10675566941783243</v>
      </c>
      <c r="X112">
        <f t="shared" si="57"/>
        <v>-3.7162162162162171E-2</v>
      </c>
      <c r="Y112">
        <f t="shared" si="57"/>
        <v>5.3846153846153877E-2</v>
      </c>
      <c r="Z112">
        <f t="shared" si="57"/>
        <v>-0.13501118568232662</v>
      </c>
      <c r="AA112">
        <f t="shared" si="57"/>
        <v>-4.0189125295508221E-2</v>
      </c>
      <c r="AC112" t="s">
        <v>92</v>
      </c>
      <c r="AD112" s="7">
        <v>-0.81</v>
      </c>
      <c r="AE112" t="str">
        <f t="shared" si="4"/>
        <v>La Nina</v>
      </c>
      <c r="AF112" t="str">
        <f t="shared" si="5"/>
        <v>hydro</v>
      </c>
      <c r="AH112">
        <f t="shared" si="47"/>
        <v>1.0594016693811695E-2</v>
      </c>
      <c r="AI112">
        <f t="shared" si="48"/>
        <v>3.7991675831064442E-2</v>
      </c>
      <c r="AJ112">
        <f t="shared" si="49"/>
        <v>-4.058251591808637E-2</v>
      </c>
      <c r="AK112">
        <f t="shared" si="50"/>
        <v>0.10154615363712945</v>
      </c>
      <c r="AL112" t="str">
        <f t="shared" si="10"/>
        <v>1Q21</v>
      </c>
      <c r="AM112">
        <f t="shared" si="15"/>
        <v>2.5322661886251798</v>
      </c>
      <c r="AN112">
        <f t="shared" si="11"/>
        <v>2.9239307944227915</v>
      </c>
      <c r="AO112">
        <f t="shared" si="12"/>
        <v>1.8203894453403322</v>
      </c>
      <c r="AP112">
        <f t="shared" si="13"/>
        <v>2.6123357761340573</v>
      </c>
    </row>
    <row r="113" spans="1:42" x14ac:dyDescent="0.35">
      <c r="A113" s="6" t="s">
        <v>93</v>
      </c>
      <c r="B113">
        <f t="shared" ref="B113:AA113" si="58">IFERROR(B53/B52-1,"")</f>
        <v>0.16981132075471694</v>
      </c>
      <c r="C113">
        <f t="shared" si="58"/>
        <v>0.15926892950391647</v>
      </c>
      <c r="D113">
        <f t="shared" si="58"/>
        <v>0.63650099427764828</v>
      </c>
      <c r="E113">
        <f t="shared" si="58"/>
        <v>4.9382716049382713E-2</v>
      </c>
      <c r="F113">
        <f t="shared" si="58"/>
        <v>0.1206896551724137</v>
      </c>
      <c r="G113">
        <f t="shared" si="58"/>
        <v>0.14496565833698671</v>
      </c>
      <c r="H113">
        <f t="shared" si="58"/>
        <v>-0.10181818181818181</v>
      </c>
      <c r="I113">
        <f t="shared" si="58"/>
        <v>6.0891544117646967E-2</v>
      </c>
      <c r="J113">
        <f t="shared" si="58"/>
        <v>0.45038167938931295</v>
      </c>
      <c r="K113">
        <f t="shared" si="58"/>
        <v>0.62285714285714278</v>
      </c>
      <c r="L113">
        <f t="shared" si="58"/>
        <v>0.25665399239543718</v>
      </c>
      <c r="M113">
        <f t="shared" si="58"/>
        <v>0.47571994423938735</v>
      </c>
      <c r="N113">
        <f t="shared" si="58"/>
        <v>1.0033898305084747</v>
      </c>
      <c r="O113">
        <f t="shared" si="58"/>
        <v>0.33098503912363064</v>
      </c>
      <c r="P113">
        <f t="shared" si="58"/>
        <v>0.45542168674698802</v>
      </c>
      <c r="Q113">
        <f t="shared" si="58"/>
        <v>2.6000000000000023E-2</v>
      </c>
      <c r="R113">
        <f t="shared" si="58"/>
        <v>0.27499999999999991</v>
      </c>
      <c r="S113">
        <f t="shared" si="58"/>
        <v>0.28930817610062887</v>
      </c>
      <c r="T113">
        <f t="shared" si="58"/>
        <v>0.11627906976744184</v>
      </c>
      <c r="U113">
        <f t="shared" si="58"/>
        <v>5.1452282157676388E-2</v>
      </c>
      <c r="V113">
        <f t="shared" si="58"/>
        <v>4.5226130653266416E-2</v>
      </c>
      <c r="W113">
        <f t="shared" si="58"/>
        <v>-0.18438011726797321</v>
      </c>
      <c r="X113">
        <f t="shared" si="58"/>
        <v>0.23157894736842111</v>
      </c>
      <c r="Y113">
        <f t="shared" si="58"/>
        <v>0.12043795620437958</v>
      </c>
      <c r="Z113">
        <f t="shared" si="58"/>
        <v>0.47782231992758306</v>
      </c>
      <c r="AA113">
        <f t="shared" si="58"/>
        <v>0.2438423645320198</v>
      </c>
      <c r="AC113" t="s">
        <v>93</v>
      </c>
      <c r="AD113" s="7">
        <v>-0.42</v>
      </c>
      <c r="AE113" t="str">
        <f t="shared" si="4"/>
        <v>Neutral</v>
      </c>
      <c r="AF113" t="str">
        <f t="shared" si="5"/>
        <v>both</v>
      </c>
      <c r="AH113">
        <f t="shared" si="47"/>
        <v>0.28700297753835291</v>
      </c>
      <c r="AI113">
        <f t="shared" si="48"/>
        <v>4.8339206405471402E-2</v>
      </c>
      <c r="AJ113">
        <f t="shared" si="49"/>
        <v>0.29913013806598132</v>
      </c>
      <c r="AK113">
        <f t="shared" si="50"/>
        <v>0.18161412151067324</v>
      </c>
      <c r="AL113" t="str">
        <f t="shared" si="10"/>
        <v>2Q21</v>
      </c>
      <c r="AM113">
        <f t="shared" si="15"/>
        <v>2.819269166163533</v>
      </c>
      <c r="AN113">
        <f t="shared" si="11"/>
        <v>2.9722700008282628</v>
      </c>
      <c r="AO113">
        <f t="shared" si="12"/>
        <v>2.1195195834063134</v>
      </c>
      <c r="AP113">
        <f t="shared" si="13"/>
        <v>2.7939498976447306</v>
      </c>
    </row>
    <row r="114" spans="1:42" x14ac:dyDescent="0.35">
      <c r="A114" s="6" t="s">
        <v>94</v>
      </c>
      <c r="B114">
        <f t="shared" ref="B114:AA114" si="59">IFERROR(B54/B53-1,"")</f>
        <v>0.35483870967741926</v>
      </c>
      <c r="C114">
        <f t="shared" si="59"/>
        <v>1.1261261261261257E-2</v>
      </c>
      <c r="D114">
        <f t="shared" si="59"/>
        <v>4.5466981293389441E-2</v>
      </c>
      <c r="E114">
        <f t="shared" si="59"/>
        <v>1.1764705882352899E-2</v>
      </c>
      <c r="F114">
        <f t="shared" si="59"/>
        <v>0.15854209558823529</v>
      </c>
      <c r="G114">
        <f t="shared" si="59"/>
        <v>0.16738991703892792</v>
      </c>
      <c r="H114">
        <f t="shared" si="59"/>
        <v>-9.7165991902834037E-2</v>
      </c>
      <c r="I114">
        <f t="shared" si="59"/>
        <v>2.3933290015161424E-2</v>
      </c>
      <c r="J114">
        <f t="shared" si="59"/>
        <v>-9.210526315789469E-2</v>
      </c>
      <c r="K114">
        <f t="shared" si="59"/>
        <v>1.9219911829740699E-2</v>
      </c>
      <c r="L114">
        <f t="shared" si="59"/>
        <v>0.10740936391899591</v>
      </c>
      <c r="M114">
        <f t="shared" si="59"/>
        <v>0.20286396181384259</v>
      </c>
      <c r="N114">
        <f t="shared" si="59"/>
        <v>-0.27322335025380706</v>
      </c>
      <c r="O114">
        <f t="shared" si="59"/>
        <v>-0.18571428571428572</v>
      </c>
      <c r="P114">
        <f t="shared" si="59"/>
        <v>-5.7947019867549687E-2</v>
      </c>
      <c r="Q114">
        <f t="shared" si="59"/>
        <v>1.2145748987854255E-2</v>
      </c>
      <c r="R114">
        <f t="shared" si="59"/>
        <v>-4.3631082062454585E-2</v>
      </c>
      <c r="S114">
        <f t="shared" si="59"/>
        <v>-6.8292682926829218E-2</v>
      </c>
      <c r="T114">
        <f t="shared" si="59"/>
        <v>3.819444444444442E-2</v>
      </c>
      <c r="U114">
        <f t="shared" si="59"/>
        <v>6.093133385951055E-2</v>
      </c>
      <c r="V114">
        <f t="shared" si="59"/>
        <v>8.8942307692307709E-2</v>
      </c>
      <c r="W114">
        <f t="shared" si="59"/>
        <v>3.1378637548858945E-2</v>
      </c>
      <c r="X114">
        <f t="shared" si="59"/>
        <v>-5.9829059829059839E-2</v>
      </c>
      <c r="Y114">
        <f t="shared" si="59"/>
        <v>1.9543973941368087E-2</v>
      </c>
      <c r="Z114">
        <f t="shared" si="59"/>
        <v>-0.11961848092404626</v>
      </c>
      <c r="AA114">
        <f t="shared" si="59"/>
        <v>0.12475247524752486</v>
      </c>
      <c r="AC114" t="s">
        <v>94</v>
      </c>
      <c r="AD114" s="7">
        <v>-0.65666666666666673</v>
      </c>
      <c r="AE114" t="str">
        <f t="shared" si="4"/>
        <v>La Nina</v>
      </c>
      <c r="AF114" t="str">
        <f t="shared" si="5"/>
        <v>hydro</v>
      </c>
      <c r="AH114">
        <f t="shared" si="47"/>
        <v>-2.9348419449978163E-2</v>
      </c>
      <c r="AI114">
        <f t="shared" si="48"/>
        <v>7.493682077590913E-2</v>
      </c>
      <c r="AJ114">
        <f t="shared" si="49"/>
        <v>-5.0037253491339084E-2</v>
      </c>
      <c r="AK114">
        <f t="shared" si="50"/>
        <v>3.1089047390974844E-2</v>
      </c>
      <c r="AL114" t="str">
        <f t="shared" si="10"/>
        <v>3Q21</v>
      </c>
      <c r="AM114">
        <f t="shared" si="15"/>
        <v>2.7899207467135549</v>
      </c>
      <c r="AN114">
        <f t="shared" si="11"/>
        <v>3.0472068216041719</v>
      </c>
      <c r="AO114">
        <f t="shared" si="12"/>
        <v>2.0694823299149743</v>
      </c>
      <c r="AP114">
        <f t="shared" si="13"/>
        <v>2.8250389450357054</v>
      </c>
    </row>
    <row r="115" spans="1:42" x14ac:dyDescent="0.35">
      <c r="A115" s="6" t="s">
        <v>95</v>
      </c>
      <c r="B115">
        <f t="shared" ref="B115:AA115" si="60">IFERROR(B55/B54-1,"")</f>
        <v>-0.23809523809523814</v>
      </c>
      <c r="C115">
        <f t="shared" si="60"/>
        <v>-4.4543429844098315E-3</v>
      </c>
      <c r="D115">
        <f t="shared" si="60"/>
        <v>4.3489638703979372E-2</v>
      </c>
      <c r="E115">
        <f t="shared" si="60"/>
        <v>9.011627906976738E-2</v>
      </c>
      <c r="F115">
        <f t="shared" si="60"/>
        <v>-9.9999999999999978E-2</v>
      </c>
      <c r="G115">
        <f t="shared" si="60"/>
        <v>9.2931722516809145E-4</v>
      </c>
      <c r="H115">
        <f t="shared" si="60"/>
        <v>-0.10313901345291476</v>
      </c>
      <c r="I115">
        <f t="shared" si="60"/>
        <v>4.230565838180933E-3</v>
      </c>
      <c r="J115">
        <f t="shared" si="60"/>
        <v>7.1014492753623149E-2</v>
      </c>
      <c r="K115">
        <f t="shared" si="60"/>
        <v>6.2322946175637384E-2</v>
      </c>
      <c r="L115">
        <f t="shared" si="60"/>
        <v>-8.783262599705044E-2</v>
      </c>
      <c r="M115">
        <f t="shared" si="60"/>
        <v>-0.17460317460317465</v>
      </c>
      <c r="N115">
        <f t="shared" si="60"/>
        <v>8.192771084337358E-2</v>
      </c>
      <c r="O115">
        <f t="shared" si="60"/>
        <v>-0.10175438596491226</v>
      </c>
      <c r="P115">
        <f t="shared" si="60"/>
        <v>5.0966608084358489E-2</v>
      </c>
      <c r="Q115">
        <f t="shared" si="60"/>
        <v>-2.4691358024691357E-2</v>
      </c>
      <c r="R115">
        <f t="shared" si="60"/>
        <v>0.10141846125808707</v>
      </c>
      <c r="S115">
        <f t="shared" si="60"/>
        <v>8.9005235602094279E-2</v>
      </c>
      <c r="T115">
        <f t="shared" si="60"/>
        <v>0.20066889632107032</v>
      </c>
      <c r="U115">
        <f t="shared" si="60"/>
        <v>0.15273024847492933</v>
      </c>
      <c r="V115">
        <f t="shared" si="60"/>
        <v>3.7527593818984517E-2</v>
      </c>
      <c r="W115">
        <f t="shared" si="60"/>
        <v>-7.717022212939284E-2</v>
      </c>
      <c r="X115">
        <f t="shared" si="60"/>
        <v>0.10303030303030303</v>
      </c>
      <c r="Y115">
        <f t="shared" si="60"/>
        <v>-6.389776357827448E-3</v>
      </c>
      <c r="Z115">
        <f t="shared" si="60"/>
        <v>-1.0535732034589018E-2</v>
      </c>
      <c r="AA115">
        <f t="shared" si="60"/>
        <v>9.1549295774647987E-2</v>
      </c>
      <c r="AC115" t="s">
        <v>95</v>
      </c>
      <c r="AD115" s="7">
        <v>-0.97666666666666657</v>
      </c>
      <c r="AE115" t="str">
        <f t="shared" si="4"/>
        <v>La Nina</v>
      </c>
      <c r="AF115" t="str">
        <f t="shared" si="5"/>
        <v>hydro</v>
      </c>
      <c r="AH115">
        <f t="shared" si="47"/>
        <v>0.11354691333584103</v>
      </c>
      <c r="AI115">
        <f t="shared" si="48"/>
        <v>9.5128921146956924E-2</v>
      </c>
      <c r="AJ115">
        <f t="shared" si="49"/>
        <v>-8.4627541962082331E-3</v>
      </c>
      <c r="AK115">
        <f t="shared" si="50"/>
        <v>5.6092133002681233E-2</v>
      </c>
      <c r="AL115" t="str">
        <f t="shared" si="10"/>
        <v>4Q21</v>
      </c>
      <c r="AM115">
        <f t="shared" si="15"/>
        <v>2.903467660049396</v>
      </c>
      <c r="AN115">
        <f t="shared" si="11"/>
        <v>3.1423357427511287</v>
      </c>
      <c r="AO115">
        <f t="shared" si="12"/>
        <v>2.0610195757187659</v>
      </c>
      <c r="AP115">
        <f t="shared" si="13"/>
        <v>2.8811310780383868</v>
      </c>
    </row>
    <row r="116" spans="1:42" x14ac:dyDescent="0.35">
      <c r="A116" s="6" t="s">
        <v>96</v>
      </c>
      <c r="B116">
        <f t="shared" ref="B116:AA116" si="61">IFERROR(B56/B55-1,"")</f>
        <v>5.859375E-2</v>
      </c>
      <c r="C116">
        <f t="shared" si="61"/>
        <v>0.13870246085011195</v>
      </c>
      <c r="D116">
        <f t="shared" si="61"/>
        <v>-0.18808777429467083</v>
      </c>
      <c r="E116">
        <f t="shared" si="61"/>
        <v>-0.10133333333333339</v>
      </c>
      <c r="F116">
        <f t="shared" si="61"/>
        <v>-5.1851851851851816E-2</v>
      </c>
      <c r="G116">
        <f t="shared" si="61"/>
        <v>-0.11075914800655384</v>
      </c>
      <c r="H116">
        <f t="shared" si="61"/>
        <v>-0.13500000000000001</v>
      </c>
      <c r="I116">
        <f t="shared" si="61"/>
        <v>-0.14397051079515533</v>
      </c>
      <c r="J116">
        <f t="shared" si="61"/>
        <v>0.20911356619146959</v>
      </c>
      <c r="K116">
        <f t="shared" si="61"/>
        <v>-3.7333333333333329E-2</v>
      </c>
      <c r="L116">
        <f t="shared" si="61"/>
        <v>0.18432506580655872</v>
      </c>
      <c r="M116">
        <f t="shared" si="61"/>
        <v>0.10076391201173407</v>
      </c>
      <c r="N116">
        <f t="shared" si="61"/>
        <v>-0.11252057712791708</v>
      </c>
      <c r="O116">
        <f t="shared" si="61"/>
        <v>-1.7031251997600805E-2</v>
      </c>
      <c r="P116">
        <f t="shared" si="61"/>
        <v>0.39464882943143809</v>
      </c>
      <c r="Q116">
        <f t="shared" si="61"/>
        <v>1.2658227848101333E-2</v>
      </c>
      <c r="R116">
        <f t="shared" si="61"/>
        <v>3.4140422480833932E-2</v>
      </c>
      <c r="S116">
        <f t="shared" si="61"/>
        <v>8.6538461538461453E-2</v>
      </c>
      <c r="T116">
        <f t="shared" si="61"/>
        <v>-6.9637883008356605E-3</v>
      </c>
      <c r="U116">
        <f t="shared" si="61"/>
        <v>0.10545337205550176</v>
      </c>
      <c r="V116">
        <f t="shared" si="61"/>
        <v>-1.4893617021276562E-2</v>
      </c>
      <c r="W116">
        <f t="shared" si="61"/>
        <v>-0.12476793089076654</v>
      </c>
      <c r="X116">
        <f t="shared" si="61"/>
        <v>0.18956043956043955</v>
      </c>
      <c r="Y116">
        <f t="shared" si="61"/>
        <v>-2.5723472668810254E-2</v>
      </c>
      <c r="Z116">
        <f t="shared" si="61"/>
        <v>-0.19708689100954291</v>
      </c>
      <c r="AA116">
        <f t="shared" si="61"/>
        <v>-7.5806451612903225E-2</v>
      </c>
      <c r="AC116" t="s">
        <v>96</v>
      </c>
      <c r="AD116" s="7">
        <v>-0.99333333333333329</v>
      </c>
      <c r="AE116" t="str">
        <f t="shared" si="4"/>
        <v>La Nina</v>
      </c>
      <c r="AF116" t="str">
        <f t="shared" si="5"/>
        <v>hydro</v>
      </c>
      <c r="AH116">
        <f t="shared" si="47"/>
        <v>0.15807450088968797</v>
      </c>
      <c r="AI116">
        <f t="shared" si="48"/>
        <v>4.5279877517112599E-2</v>
      </c>
      <c r="AJ116">
        <f t="shared" si="49"/>
        <v>-0.11140518183917658</v>
      </c>
      <c r="AK116">
        <f t="shared" si="50"/>
        <v>-9.6692670946559867E-3</v>
      </c>
      <c r="AL116" t="str">
        <f t="shared" si="10"/>
        <v>1Q22</v>
      </c>
      <c r="AM116">
        <f t="shared" si="15"/>
        <v>3.061542160939084</v>
      </c>
      <c r="AN116">
        <f t="shared" si="11"/>
        <v>3.1876156202682413</v>
      </c>
      <c r="AO116">
        <f t="shared" si="12"/>
        <v>1.9496143938795893</v>
      </c>
      <c r="AP116">
        <f t="shared" si="13"/>
        <v>2.8714618109437309</v>
      </c>
    </row>
    <row r="117" spans="1:42" x14ac:dyDescent="0.35">
      <c r="A117" s="6" t="s">
        <v>97</v>
      </c>
      <c r="B117">
        <f t="shared" ref="B117:AA117" si="62">IFERROR(B57/B56-1,"")</f>
        <v>-0.23616236162361626</v>
      </c>
      <c r="C117">
        <f t="shared" si="62"/>
        <v>8.0550098231827016E-2</v>
      </c>
      <c r="D117">
        <f t="shared" si="62"/>
        <v>-0.20463320463320467</v>
      </c>
      <c r="E117">
        <f t="shared" si="62"/>
        <v>-9.4955489614243271E-2</v>
      </c>
      <c r="F117">
        <f t="shared" si="62"/>
        <v>-0.3046875</v>
      </c>
      <c r="G117">
        <f t="shared" si="62"/>
        <v>-0.15163984768455963</v>
      </c>
      <c r="H117">
        <f t="shared" si="62"/>
        <v>-0.10693641618497107</v>
      </c>
      <c r="I117">
        <f t="shared" si="62"/>
        <v>-0.15126722440944884</v>
      </c>
      <c r="J117">
        <f t="shared" si="62"/>
        <v>1.6731016731016624E-2</v>
      </c>
      <c r="K117">
        <f t="shared" si="62"/>
        <v>-0.38504155124653738</v>
      </c>
      <c r="L117">
        <f t="shared" si="62"/>
        <v>-0.40737240075614367</v>
      </c>
      <c r="M117">
        <f t="shared" si="62"/>
        <v>-0.4282407407407407</v>
      </c>
      <c r="N117">
        <f t="shared" si="62"/>
        <v>-1.4329878159665355E-2</v>
      </c>
      <c r="O117">
        <f t="shared" si="62"/>
        <v>-3.0048825769976251E-2</v>
      </c>
      <c r="P117">
        <f t="shared" si="62"/>
        <v>-0.15467625899280579</v>
      </c>
      <c r="Q117">
        <f t="shared" si="62"/>
        <v>0</v>
      </c>
      <c r="R117">
        <f t="shared" si="62"/>
        <v>8.5333333333333261E-2</v>
      </c>
      <c r="S117">
        <f t="shared" si="62"/>
        <v>9.7345132743362761E-2</v>
      </c>
      <c r="T117">
        <f t="shared" si="62"/>
        <v>7.0126227208975322E-3</v>
      </c>
      <c r="U117">
        <f t="shared" si="62"/>
        <v>4.0866366979975588E-2</v>
      </c>
      <c r="V117">
        <f t="shared" si="62"/>
        <v>8.4233261339092813E-2</v>
      </c>
      <c r="W117">
        <f t="shared" si="62"/>
        <v>-4.3290043290042934E-3</v>
      </c>
      <c r="X117">
        <f t="shared" si="62"/>
        <v>0.14780600461893756</v>
      </c>
      <c r="Y117">
        <f t="shared" si="62"/>
        <v>2.3102310231023049E-2</v>
      </c>
      <c r="Z117">
        <f t="shared" si="62"/>
        <v>-0.238208432378331</v>
      </c>
      <c r="AA117">
        <f t="shared" si="62"/>
        <v>-0.12565445026178013</v>
      </c>
      <c r="AC117" t="s">
        <v>97</v>
      </c>
      <c r="AD117" s="7">
        <v>-0.8833333333333333</v>
      </c>
      <c r="AE117" t="str">
        <f t="shared" si="4"/>
        <v>La Nina</v>
      </c>
      <c r="AF117" t="str">
        <f t="shared" si="5"/>
        <v>hydro</v>
      </c>
      <c r="AH117">
        <f t="shared" si="47"/>
        <v>-1.6772834509515167E-2</v>
      </c>
      <c r="AI117">
        <f t="shared" si="48"/>
        <v>6.2549814159534201E-2</v>
      </c>
      <c r="AJ117">
        <f t="shared" si="49"/>
        <v>-0.10755306107365398</v>
      </c>
      <c r="AK117">
        <f t="shared" si="50"/>
        <v>-1.3440372309482288E-2</v>
      </c>
      <c r="AL117" t="str">
        <f t="shared" si="10"/>
        <v>2Q22</v>
      </c>
      <c r="AM117">
        <f t="shared" si="15"/>
        <v>3.0447693264295688</v>
      </c>
      <c r="AN117">
        <f t="shared" si="11"/>
        <v>3.2501654344277755</v>
      </c>
      <c r="AO117">
        <f t="shared" si="12"/>
        <v>1.8420613328059354</v>
      </c>
      <c r="AP117">
        <f t="shared" si="13"/>
        <v>2.8580214386342484</v>
      </c>
    </row>
    <row r="118" spans="1:42" x14ac:dyDescent="0.35">
      <c r="A118" s="6" t="s">
        <v>98</v>
      </c>
      <c r="B118">
        <f t="shared" ref="B118:AA118" si="63">IFERROR(B58/B57-1,"")</f>
        <v>0.19323671497584538</v>
      </c>
      <c r="C118">
        <f t="shared" si="63"/>
        <v>3.4545454545454435E-2</v>
      </c>
      <c r="D118">
        <f t="shared" si="63"/>
        <v>-4.1262135922330079E-2</v>
      </c>
      <c r="E118">
        <f t="shared" si="63"/>
        <v>-7.5409836065573721E-2</v>
      </c>
      <c r="F118">
        <f t="shared" si="63"/>
        <v>8.98876404494382E-2</v>
      </c>
      <c r="G118">
        <f t="shared" si="63"/>
        <v>6.4142474480561873E-2</v>
      </c>
      <c r="H118">
        <f t="shared" si="63"/>
        <v>-8.737864077669899E-2</v>
      </c>
      <c r="I118">
        <f t="shared" si="63"/>
        <v>-4.7691527143581935E-2</v>
      </c>
      <c r="J118">
        <f t="shared" si="63"/>
        <v>-8.2278481012658222E-2</v>
      </c>
      <c r="K118">
        <f t="shared" si="63"/>
        <v>0.32094304281470198</v>
      </c>
      <c r="L118">
        <f t="shared" si="63"/>
        <v>6.3795853269537517E-2</v>
      </c>
      <c r="M118">
        <f t="shared" si="63"/>
        <v>0.31174089068825905</v>
      </c>
      <c r="N118">
        <f t="shared" si="63"/>
        <v>-1.6346260285598269E-2</v>
      </c>
      <c r="O118">
        <f t="shared" si="63"/>
        <v>-0.11769911504424779</v>
      </c>
      <c r="P118">
        <f t="shared" si="63"/>
        <v>4.2553191489360653E-3</v>
      </c>
      <c r="Q118">
        <f t="shared" si="63"/>
        <v>-2.7499999999999969E-2</v>
      </c>
      <c r="R118">
        <f t="shared" si="63"/>
        <v>-5.6511056511056479E-2</v>
      </c>
      <c r="S118">
        <f t="shared" si="63"/>
        <v>-5.7318808524024822E-2</v>
      </c>
      <c r="T118">
        <f t="shared" si="63"/>
        <v>-3.8997214484679632E-2</v>
      </c>
      <c r="U118">
        <f t="shared" si="63"/>
        <v>9.591115598182709E-3</v>
      </c>
      <c r="V118">
        <f t="shared" si="63"/>
        <v>-5.9760956175298752E-2</v>
      </c>
      <c r="W118">
        <f t="shared" si="63"/>
        <v>4.708695652173911E-2</v>
      </c>
      <c r="X118">
        <f t="shared" si="63"/>
        <v>-3.2193158953722323E-2</v>
      </c>
      <c r="Y118">
        <f t="shared" si="63"/>
        <v>-1.2903225806451646E-2</v>
      </c>
      <c r="Z118">
        <f t="shared" si="63"/>
        <v>-1.6258827393660691E-2</v>
      </c>
      <c r="AA118">
        <f t="shared" si="63"/>
        <v>7.5848303393213579E-2</v>
      </c>
      <c r="AC118" t="s">
        <v>98</v>
      </c>
      <c r="AD118" s="7">
        <v>-0.97000000000000008</v>
      </c>
      <c r="AE118" t="str">
        <f t="shared" si="4"/>
        <v>La Nina</v>
      </c>
      <c r="AF118" t="str">
        <f t="shared" si="5"/>
        <v>hydro</v>
      </c>
      <c r="AH118">
        <f t="shared" si="47"/>
        <v>-3.0686901286589463E-2</v>
      </c>
      <c r="AI118">
        <f t="shared" si="48"/>
        <v>-2.5084920288558021E-2</v>
      </c>
      <c r="AJ118">
        <f t="shared" si="49"/>
        <v>-1.4581026600056168E-2</v>
      </c>
      <c r="AK118">
        <f t="shared" si="50"/>
        <v>-2.7209177059476231E-3</v>
      </c>
      <c r="AL118" t="str">
        <f t="shared" si="10"/>
        <v>3Q22</v>
      </c>
      <c r="AM118">
        <f t="shared" si="15"/>
        <v>3.0140824251429792</v>
      </c>
      <c r="AN118">
        <f t="shared" si="11"/>
        <v>3.2250805141392176</v>
      </c>
      <c r="AO118">
        <f t="shared" si="12"/>
        <v>1.8274803062058793</v>
      </c>
      <c r="AP118">
        <f t="shared" si="13"/>
        <v>2.8553005209283007</v>
      </c>
    </row>
    <row r="119" spans="1:42" x14ac:dyDescent="0.35">
      <c r="A119" s="6" t="s">
        <v>99</v>
      </c>
      <c r="B119">
        <f t="shared" ref="B119:AA119" si="64">IFERROR(B59/B58-1,"")</f>
        <v>6.0728744939271273E-2</v>
      </c>
      <c r="C119">
        <f t="shared" si="64"/>
        <v>3.1634446397188043E-2</v>
      </c>
      <c r="D119">
        <f t="shared" si="64"/>
        <v>-2.2784810126582289E-2</v>
      </c>
      <c r="E119">
        <f t="shared" si="64"/>
        <v>-9.219858156028371E-2</v>
      </c>
      <c r="F119">
        <f t="shared" si="64"/>
        <v>1.0309278350515427E-2</v>
      </c>
      <c r="G119">
        <f t="shared" si="64"/>
        <v>2.5035716715422929E-2</v>
      </c>
      <c r="H119">
        <f t="shared" si="64"/>
        <v>3.1914893617021267E-2</v>
      </c>
      <c r="I119">
        <f t="shared" si="64"/>
        <v>0.10860796103204207</v>
      </c>
      <c r="J119">
        <f t="shared" si="64"/>
        <v>-0.11172413793103453</v>
      </c>
      <c r="K119">
        <f t="shared" si="64"/>
        <v>0.11764705882352944</v>
      </c>
      <c r="L119">
        <f t="shared" si="64"/>
        <v>1.0494752623688264E-2</v>
      </c>
      <c r="M119">
        <f t="shared" si="64"/>
        <v>-1.2345679012345734E-2</v>
      </c>
      <c r="N119">
        <f t="shared" si="64"/>
        <v>3.3010728486757568E-3</v>
      </c>
      <c r="O119">
        <f t="shared" si="64"/>
        <v>-0.14744232698094284</v>
      </c>
      <c r="P119">
        <f t="shared" si="64"/>
        <v>0.1384180790960452</v>
      </c>
      <c r="Q119">
        <f t="shared" si="64"/>
        <v>5.3753213367609298E-2</v>
      </c>
      <c r="R119">
        <f t="shared" si="64"/>
        <v>6.0156250000000799E-3</v>
      </c>
      <c r="S119">
        <f t="shared" si="64"/>
        <v>5.579399141630903E-2</v>
      </c>
      <c r="T119">
        <f t="shared" si="64"/>
        <v>-1.1594202898550732E-2</v>
      </c>
      <c r="U119">
        <f t="shared" si="64"/>
        <v>1.1111111111111072E-2</v>
      </c>
      <c r="V119">
        <f t="shared" si="64"/>
        <v>5.7203389830508433E-2</v>
      </c>
      <c r="W119">
        <f t="shared" si="64"/>
        <v>0.12942739691898852</v>
      </c>
      <c r="X119">
        <f t="shared" si="64"/>
        <v>8.9397089397089458E-2</v>
      </c>
      <c r="Y119">
        <f t="shared" si="64"/>
        <v>0.12091503267973858</v>
      </c>
      <c r="Z119">
        <f t="shared" si="64"/>
        <v>-6.9115191986644398E-2</v>
      </c>
      <c r="AA119">
        <f t="shared" si="64"/>
        <v>1.1131725417439675E-2</v>
      </c>
      <c r="AC119" t="s">
        <v>99</v>
      </c>
      <c r="AD119" s="7">
        <v>-0.80333333333333334</v>
      </c>
      <c r="AE119" t="str">
        <f t="shared" si="4"/>
        <v>La Nina</v>
      </c>
      <c r="AF119" t="str">
        <f t="shared" si="5"/>
        <v>hydro</v>
      </c>
      <c r="AH119">
        <f t="shared" si="47"/>
        <v>6.0872622537934497E-2</v>
      </c>
      <c r="AI119">
        <f t="shared" si="48"/>
        <v>3.4157250470809752E-2</v>
      </c>
      <c r="AJ119">
        <f t="shared" si="49"/>
        <v>2.589992034654709E-2</v>
      </c>
      <c r="AK119">
        <f t="shared" si="50"/>
        <v>2.3633521261683017E-2</v>
      </c>
      <c r="AL119" t="str">
        <f t="shared" si="10"/>
        <v>4Q22</v>
      </c>
      <c r="AM119">
        <f t="shared" si="15"/>
        <v>3.0749550476809135</v>
      </c>
      <c r="AN119">
        <f t="shared" si="11"/>
        <v>3.2592377646100275</v>
      </c>
      <c r="AO119">
        <f t="shared" si="12"/>
        <v>1.8533802265524264</v>
      </c>
      <c r="AP119">
        <f t="shared" si="13"/>
        <v>2.8789340421899836</v>
      </c>
    </row>
    <row r="120" spans="1:42" x14ac:dyDescent="0.35">
      <c r="A120" s="6" t="s">
        <v>100</v>
      </c>
      <c r="B120">
        <f t="shared" ref="B120:AA120" si="65">IFERROR(B60/B59-1,"")</f>
        <v>3.4351145038167941E-2</v>
      </c>
      <c r="C120">
        <f t="shared" si="65"/>
        <v>5.4514480408858645E-2</v>
      </c>
      <c r="D120">
        <f t="shared" si="65"/>
        <v>0.54922279792746109</v>
      </c>
      <c r="E120">
        <f t="shared" si="65"/>
        <v>0.25</v>
      </c>
      <c r="F120">
        <f t="shared" si="65"/>
        <v>0.12244897959183665</v>
      </c>
      <c r="G120">
        <f t="shared" si="65"/>
        <v>0.17840313267405583</v>
      </c>
      <c r="H120">
        <f t="shared" si="65"/>
        <v>5.841924398625431E-2</v>
      </c>
      <c r="I120">
        <f t="shared" si="65"/>
        <v>9.1857750926815918E-2</v>
      </c>
      <c r="J120">
        <f t="shared" si="65"/>
        <v>0.19819490923623428</v>
      </c>
      <c r="K120">
        <f t="shared" si="65"/>
        <v>-1.0526315789473717E-2</v>
      </c>
      <c r="L120">
        <f t="shared" si="65"/>
        <v>0.23887025002099271</v>
      </c>
      <c r="M120">
        <f t="shared" si="65"/>
        <v>2.3551356783028776E-2</v>
      </c>
      <c r="N120">
        <f t="shared" si="65"/>
        <v>-7.1449936439093698E-2</v>
      </c>
      <c r="O120">
        <f t="shared" si="65"/>
        <v>6.2196905481394449E-2</v>
      </c>
      <c r="P120">
        <f t="shared" si="65"/>
        <v>0.11166253101736978</v>
      </c>
      <c r="Q120">
        <f t="shared" si="65"/>
        <v>9.5362396623649204E-2</v>
      </c>
      <c r="R120">
        <f t="shared" si="65"/>
        <v>0.27358856876601689</v>
      </c>
      <c r="S120">
        <f t="shared" si="65"/>
        <v>-6.0975609756097615E-2</v>
      </c>
      <c r="T120">
        <f t="shared" si="65"/>
        <v>-1.7595307917888547E-2</v>
      </c>
      <c r="U120">
        <f t="shared" si="65"/>
        <v>-3.8461538461538436E-2</v>
      </c>
      <c r="V120">
        <f t="shared" si="65"/>
        <v>-7.0140280561122204E-2</v>
      </c>
      <c r="W120">
        <f t="shared" si="65"/>
        <v>-0.15441176470588236</v>
      </c>
      <c r="X120">
        <f t="shared" si="65"/>
        <v>-2.2900763358778664E-2</v>
      </c>
      <c r="Y120">
        <f t="shared" si="65"/>
        <v>0.16618075801749277</v>
      </c>
      <c r="Z120">
        <f t="shared" si="65"/>
        <v>0.11208751793400284</v>
      </c>
      <c r="AA120">
        <f t="shared" si="65"/>
        <v>2.5688073394495303E-2</v>
      </c>
      <c r="AC120" t="s">
        <v>100</v>
      </c>
      <c r="AD120" s="7">
        <v>-0.13666666666666669</v>
      </c>
      <c r="AE120" t="str">
        <f t="shared" si="4"/>
        <v>Neutral</v>
      </c>
      <c r="AF120" t="str">
        <f t="shared" si="5"/>
        <v>both</v>
      </c>
      <c r="AH120">
        <f t="shared" si="47"/>
        <v>1.1030537781127872E-2</v>
      </c>
      <c r="AI120">
        <f t="shared" si="48"/>
        <v>-5.430090951133032E-2</v>
      </c>
      <c r="AJ120">
        <f t="shared" si="49"/>
        <v>0.13913413797574781</v>
      </c>
      <c r="AK120">
        <f t="shared" si="50"/>
        <v>0.13154634626138714</v>
      </c>
      <c r="AL120" t="str">
        <f t="shared" si="10"/>
        <v>1Q23</v>
      </c>
      <c r="AM120">
        <f t="shared" si="15"/>
        <v>3.0859855854620415</v>
      </c>
      <c r="AN120">
        <f t="shared" si="11"/>
        <v>3.2049368550986972</v>
      </c>
      <c r="AO120">
        <f t="shared" si="12"/>
        <v>1.9925143645281742</v>
      </c>
      <c r="AP120">
        <f t="shared" si="13"/>
        <v>3.0104803884513709</v>
      </c>
    </row>
    <row r="121" spans="1:42" x14ac:dyDescent="0.35">
      <c r="A121" s="6" t="s">
        <v>101</v>
      </c>
      <c r="B121">
        <f t="shared" ref="B121:AA121" si="66">IFERROR(B61/B60-1,"")</f>
        <v>-0.18819188191881919</v>
      </c>
      <c r="C121">
        <f t="shared" si="66"/>
        <v>-0.21001615508885296</v>
      </c>
      <c r="D121">
        <f t="shared" si="66"/>
        <v>-0.27090301003344486</v>
      </c>
      <c r="E121">
        <f t="shared" si="66"/>
        <v>-0.13749999999999996</v>
      </c>
      <c r="F121">
        <f t="shared" si="66"/>
        <v>0</v>
      </c>
      <c r="G121">
        <f t="shared" si="66"/>
        <v>-0.14570543508870737</v>
      </c>
      <c r="H121">
        <f t="shared" si="66"/>
        <v>-0.11688311688311692</v>
      </c>
      <c r="I121">
        <f t="shared" si="66"/>
        <v>-0.13430583501006033</v>
      </c>
      <c r="J121">
        <f t="shared" si="66"/>
        <v>-0.18032786885245899</v>
      </c>
      <c r="K121">
        <f t="shared" si="66"/>
        <v>-9.9290780141844004E-2</v>
      </c>
      <c r="L121">
        <f t="shared" si="66"/>
        <v>-0.22455089820359286</v>
      </c>
      <c r="M121">
        <f t="shared" si="66"/>
        <v>-0.18770226537216828</v>
      </c>
      <c r="N121">
        <f t="shared" si="66"/>
        <v>4.5983491040869851E-2</v>
      </c>
      <c r="O121">
        <f t="shared" si="66"/>
        <v>-2.0334928229665095E-2</v>
      </c>
      <c r="P121">
        <f t="shared" si="66"/>
        <v>2.2321428571427937E-3</v>
      </c>
      <c r="Q121">
        <f t="shared" si="66"/>
        <v>0.14699331848552344</v>
      </c>
      <c r="R121">
        <f t="shared" si="66"/>
        <v>0.35569105691056913</v>
      </c>
      <c r="S121">
        <f t="shared" si="66"/>
        <v>6.9264069264069361E-2</v>
      </c>
      <c r="T121">
        <f t="shared" si="66"/>
        <v>0</v>
      </c>
      <c r="U121">
        <f t="shared" si="66"/>
        <v>2.7142857142857135E-2</v>
      </c>
      <c r="V121">
        <f t="shared" si="66"/>
        <v>1.7241379310344751E-2</v>
      </c>
      <c r="W121">
        <f t="shared" si="66"/>
        <v>-4.3739130434782614E-2</v>
      </c>
      <c r="X121">
        <f t="shared" si="66"/>
        <v>-7.03125E-2</v>
      </c>
      <c r="Y121">
        <f t="shared" si="66"/>
        <v>-5.0000000000000044E-2</v>
      </c>
      <c r="Z121">
        <f t="shared" si="66"/>
        <v>-0.25624899209804874</v>
      </c>
      <c r="AA121">
        <f t="shared" si="66"/>
        <v>5.7245080500894385E-2</v>
      </c>
      <c r="AC121" t="s">
        <v>101</v>
      </c>
      <c r="AD121" s="7">
        <v>0.77333333333333343</v>
      </c>
      <c r="AE121" t="str">
        <f t="shared" si="4"/>
        <v>El Nino</v>
      </c>
      <c r="AF121" t="str">
        <f t="shared" si="5"/>
        <v>thermal</v>
      </c>
      <c r="AH121">
        <f t="shared" si="47"/>
        <v>2.3832070707070718E-2</v>
      </c>
      <c r="AI121">
        <f t="shared" si="48"/>
        <v>2.2192118226600943E-2</v>
      </c>
      <c r="AJ121">
        <f t="shared" si="49"/>
        <v>-0.15312449604902439</v>
      </c>
      <c r="AK121">
        <f t="shared" si="50"/>
        <v>0.18664315196566231</v>
      </c>
      <c r="AL121" t="str">
        <f t="shared" si="10"/>
        <v>2Q23</v>
      </c>
      <c r="AM121">
        <f t="shared" si="15"/>
        <v>3.1098176561691124</v>
      </c>
      <c r="AN121">
        <f t="shared" si="11"/>
        <v>3.2271289733252981</v>
      </c>
      <c r="AO121">
        <f t="shared" si="12"/>
        <v>1.8393898684791499</v>
      </c>
      <c r="AP121">
        <f t="shared" si="13"/>
        <v>3.1971235404170333</v>
      </c>
    </row>
    <row r="122" spans="1:42" x14ac:dyDescent="0.35">
      <c r="A122" s="6" t="s">
        <v>102</v>
      </c>
      <c r="B122">
        <f t="shared" ref="B122:AA122" si="67">IFERROR(B62/B61-1,"")</f>
        <v>4.5454545454545414E-2</v>
      </c>
      <c r="C122">
        <f t="shared" si="67"/>
        <v>5.112474437627812E-2</v>
      </c>
      <c r="D122">
        <f t="shared" si="67"/>
        <v>4.8165137614678999E-2</v>
      </c>
      <c r="E122">
        <f t="shared" si="67"/>
        <v>0.16666666666666674</v>
      </c>
      <c r="F122">
        <f t="shared" si="67"/>
        <v>-4.5454545454545414E-2</v>
      </c>
      <c r="G122">
        <f t="shared" si="67"/>
        <v>-3.7710970464135074E-2</v>
      </c>
      <c r="H122">
        <f t="shared" si="67"/>
        <v>0.14338235294117641</v>
      </c>
      <c r="I122">
        <f t="shared" si="67"/>
        <v>-1.8884369552585323E-3</v>
      </c>
      <c r="J122">
        <f t="shared" si="67"/>
        <v>2.7272727272727337E-2</v>
      </c>
      <c r="K122">
        <f t="shared" si="67"/>
        <v>0.39221369104093595</v>
      </c>
      <c r="L122">
        <f t="shared" si="67"/>
        <v>2.1235521235521304E-2</v>
      </c>
      <c r="M122">
        <f t="shared" si="67"/>
        <v>5.1792828685258918E-2</v>
      </c>
      <c r="N122">
        <f t="shared" si="67"/>
        <v>1.9979212380182521E-2</v>
      </c>
      <c r="O122">
        <f t="shared" si="67"/>
        <v>-2.3199023199023228E-2</v>
      </c>
      <c r="P122">
        <f t="shared" si="67"/>
        <v>3.786191536748329E-2</v>
      </c>
      <c r="Q122">
        <f t="shared" si="67"/>
        <v>4.8543689320388328E-2</v>
      </c>
      <c r="R122">
        <f t="shared" si="67"/>
        <v>-0.14622188905547229</v>
      </c>
      <c r="S122">
        <f t="shared" si="67"/>
        <v>0.10526315789473695</v>
      </c>
      <c r="T122">
        <f t="shared" si="67"/>
        <v>4.4776119402984982E-2</v>
      </c>
      <c r="U122">
        <f t="shared" si="67"/>
        <v>0.24061196105702365</v>
      </c>
      <c r="V122">
        <f t="shared" si="67"/>
        <v>9.9576271186440746E-2</v>
      </c>
      <c r="W122">
        <f t="shared" si="67"/>
        <v>1.3912885332363345E-2</v>
      </c>
      <c r="X122">
        <f t="shared" si="67"/>
        <v>3.1512605042016917E-2</v>
      </c>
      <c r="Y122">
        <f t="shared" si="67"/>
        <v>0</v>
      </c>
      <c r="Z122">
        <f t="shared" si="67"/>
        <v>7.1986123156981829E-2</v>
      </c>
      <c r="AA122">
        <f t="shared" si="67"/>
        <v>0.18104906937394238</v>
      </c>
      <c r="AC122" t="s">
        <v>102</v>
      </c>
      <c r="AD122" s="7">
        <v>1.5533333333333335</v>
      </c>
      <c r="AE122" t="str">
        <f t="shared" si="4"/>
        <v>El Nino</v>
      </c>
      <c r="AF122" t="str">
        <f t="shared" si="5"/>
        <v>thermal</v>
      </c>
      <c r="AH122">
        <f t="shared" si="47"/>
        <v>6.263373088840174E-2</v>
      </c>
      <c r="AI122">
        <f t="shared" si="48"/>
        <v>0.1700941161217322</v>
      </c>
      <c r="AJ122">
        <f t="shared" si="49"/>
        <v>3.5993061578490915E-2</v>
      </c>
      <c r="AK122">
        <f t="shared" si="50"/>
        <v>2.7790289879619474E-2</v>
      </c>
      <c r="AL122" t="str">
        <f t="shared" si="10"/>
        <v>3Q23</v>
      </c>
      <c r="AM122">
        <f t="shared" si="15"/>
        <v>3.1724513870575142</v>
      </c>
      <c r="AN122">
        <f t="shared" si="11"/>
        <v>3.3972230894470306</v>
      </c>
      <c r="AO122">
        <f t="shared" si="12"/>
        <v>1.8753829300576408</v>
      </c>
      <c r="AP122">
        <f t="shared" si="13"/>
        <v>3.2249138302966527</v>
      </c>
    </row>
    <row r="123" spans="1:42" x14ac:dyDescent="0.35">
      <c r="A123" s="6" t="s">
        <v>103</v>
      </c>
      <c r="B123">
        <f t="shared" ref="B123:AA123" si="68">IFERROR(B63/B62-1,"")</f>
        <v>-8.6956521739130488E-2</v>
      </c>
      <c r="C123">
        <f t="shared" si="68"/>
        <v>-0.18093385214007784</v>
      </c>
      <c r="D123">
        <f t="shared" si="68"/>
        <v>-0.12691466083150982</v>
      </c>
      <c r="E123">
        <f t="shared" si="68"/>
        <v>-0.13043478260869568</v>
      </c>
      <c r="F123">
        <f t="shared" si="68"/>
        <v>7.6190476190476142E-2</v>
      </c>
      <c r="G123">
        <f t="shared" si="68"/>
        <v>3.7476020827623913E-2</v>
      </c>
      <c r="H123">
        <f t="shared" si="68"/>
        <v>-0.16398713826366562</v>
      </c>
      <c r="I123">
        <f t="shared" si="68"/>
        <v>2.5978751273468159E-2</v>
      </c>
      <c r="J123">
        <f t="shared" si="68"/>
        <v>6.1946902654867353E-2</v>
      </c>
      <c r="K123">
        <f t="shared" si="68"/>
        <v>-0.15934959349593492</v>
      </c>
      <c r="L123">
        <f t="shared" si="68"/>
        <v>2.0793950850661602E-2</v>
      </c>
      <c r="M123">
        <f t="shared" si="68"/>
        <v>-3.4090909090909061E-2</v>
      </c>
      <c r="N123">
        <f t="shared" si="68"/>
        <v>8.9598429951690761E-2</v>
      </c>
      <c r="O123">
        <f t="shared" si="68"/>
        <v>-2.4999999999999467E-3</v>
      </c>
      <c r="P123">
        <f t="shared" si="68"/>
        <v>1.2875536480686733E-2</v>
      </c>
      <c r="Q123">
        <f t="shared" si="68"/>
        <v>0.11296296296296293</v>
      </c>
      <c r="R123">
        <f t="shared" si="68"/>
        <v>2.3319929056842437E-2</v>
      </c>
      <c r="S123">
        <f t="shared" si="68"/>
        <v>0.17582417582417587</v>
      </c>
      <c r="T123">
        <f t="shared" si="68"/>
        <v>0.12000000000000011</v>
      </c>
      <c r="U123">
        <f t="shared" si="68"/>
        <v>-8.9686098654708779E-3</v>
      </c>
      <c r="V123">
        <f t="shared" si="68"/>
        <v>0.1445086705202312</v>
      </c>
      <c r="W123">
        <f t="shared" si="68"/>
        <v>-0.10313901345291476</v>
      </c>
      <c r="X123">
        <f t="shared" si="68"/>
        <v>5.4989816700611094E-2</v>
      </c>
      <c r="Y123">
        <f t="shared" si="68"/>
        <v>1.8421052631578894E-2</v>
      </c>
      <c r="Z123">
        <f t="shared" si="68"/>
        <v>0.36792071197411014</v>
      </c>
      <c r="AA123">
        <f t="shared" si="68"/>
        <v>4.2979942693410766E-3</v>
      </c>
      <c r="AC123" t="s">
        <v>103</v>
      </c>
      <c r="AD123" s="7">
        <v>1.8866666666666667</v>
      </c>
      <c r="AE123" t="str">
        <f t="shared" si="4"/>
        <v>El Nino</v>
      </c>
      <c r="AF123" t="str">
        <f t="shared" si="5"/>
        <v>thermal</v>
      </c>
      <c r="AH123">
        <f t="shared" si="47"/>
        <v>0.10289990410162091</v>
      </c>
      <c r="AI123">
        <f t="shared" si="48"/>
        <v>6.777003032738016E-2</v>
      </c>
      <c r="AJ123">
        <f t="shared" si="49"/>
        <v>0.19317088230284452</v>
      </c>
      <c r="AK123">
        <f t="shared" si="50"/>
        <v>4.6860295429715482E-2</v>
      </c>
      <c r="AL123" t="str">
        <f t="shared" si="10"/>
        <v>4Q23</v>
      </c>
      <c r="AM123">
        <f t="shared" si="15"/>
        <v>3.2753512911591351</v>
      </c>
      <c r="AN123">
        <f t="shared" si="11"/>
        <v>3.4649931197744106</v>
      </c>
      <c r="AO123">
        <f t="shared" si="12"/>
        <v>2.0685538123604852</v>
      </c>
      <c r="AP123">
        <f t="shared" si="13"/>
        <v>3.2717741257263682</v>
      </c>
    </row>
    <row r="124" spans="1:42" x14ac:dyDescent="0.35">
      <c r="A124" s="6" t="s">
        <v>104</v>
      </c>
      <c r="B124">
        <f t="shared" ref="B124:AA124" si="69">IFERROR(B64/B63-1,"")</f>
        <v>0.2952380952380953</v>
      </c>
      <c r="C124">
        <f t="shared" si="69"/>
        <v>2.3752969121140222E-3</v>
      </c>
      <c r="D124">
        <f t="shared" si="69"/>
        <v>0.15037593984962405</v>
      </c>
      <c r="E124">
        <f t="shared" si="69"/>
        <v>-1.0714285714285676E-2</v>
      </c>
      <c r="F124">
        <f t="shared" si="69"/>
        <v>0.17699115044247793</v>
      </c>
      <c r="G124">
        <f t="shared" si="69"/>
        <v>8.6508617843227942E-2</v>
      </c>
      <c r="H124">
        <f t="shared" si="69"/>
        <v>0.17692307692307696</v>
      </c>
      <c r="I124">
        <f t="shared" si="69"/>
        <v>5.5323072558337572E-2</v>
      </c>
      <c r="J124">
        <f t="shared" si="69"/>
        <v>0.37333558727436289</v>
      </c>
      <c r="K124">
        <f t="shared" si="69"/>
        <v>0.11411992263056092</v>
      </c>
      <c r="L124">
        <f t="shared" si="69"/>
        <v>0.15295954828753988</v>
      </c>
      <c r="M124">
        <f t="shared" si="69"/>
        <v>0.19607843137254899</v>
      </c>
      <c r="N124">
        <f t="shared" si="69"/>
        <v>5.330793210945628E-2</v>
      </c>
      <c r="O124">
        <f t="shared" si="69"/>
        <v>0.25313283208020043</v>
      </c>
      <c r="P124">
        <f t="shared" si="69"/>
        <v>0.11228813559322037</v>
      </c>
      <c r="Q124">
        <f t="shared" si="69"/>
        <v>1.4975041597337757E-2</v>
      </c>
      <c r="R124">
        <f t="shared" si="69"/>
        <v>-3.2449592449592446E-2</v>
      </c>
      <c r="S124">
        <f t="shared" si="69"/>
        <v>2.8037383177569986E-2</v>
      </c>
      <c r="T124">
        <f t="shared" si="69"/>
        <v>-5.1020408163264808E-3</v>
      </c>
      <c r="U124">
        <f t="shared" si="69"/>
        <v>0.2262443438914028</v>
      </c>
      <c r="V124">
        <f t="shared" si="69"/>
        <v>0.18181818181818188</v>
      </c>
      <c r="W124">
        <f t="shared" si="69"/>
        <v>0.19660000000000011</v>
      </c>
      <c r="X124">
        <f t="shared" si="69"/>
        <v>6.9498069498069581E-2</v>
      </c>
      <c r="Y124">
        <f t="shared" si="69"/>
        <v>6.4599483204134334E-2</v>
      </c>
      <c r="Z124">
        <f t="shared" si="69"/>
        <v>1.5969244418157613E-2</v>
      </c>
      <c r="AA124">
        <f t="shared" si="69"/>
        <v>-2.8530670470755526E-3</v>
      </c>
      <c r="AC124" t="s">
        <v>104</v>
      </c>
      <c r="AD124" s="7">
        <v>1.1133333333333333</v>
      </c>
      <c r="AE124" t="str">
        <f t="shared" si="4"/>
        <v>El Nino</v>
      </c>
      <c r="AF124" t="str">
        <f t="shared" si="5"/>
        <v>thermal</v>
      </c>
      <c r="AH124">
        <f t="shared" si="47"/>
        <v>4.5074492651487962E-2</v>
      </c>
      <c r="AI124">
        <f t="shared" si="48"/>
        <v>0.20403126285479234</v>
      </c>
      <c r="AJ124">
        <f t="shared" si="49"/>
        <v>4.0284363811145973E-2</v>
      </c>
      <c r="AK124">
        <f t="shared" si="50"/>
        <v>-6.7758726331100805E-3</v>
      </c>
      <c r="AL124" t="str">
        <f t="shared" si="10"/>
        <v>1Q24</v>
      </c>
      <c r="AM124">
        <f t="shared" si="15"/>
        <v>3.3204257838106233</v>
      </c>
      <c r="AN124">
        <f t="shared" si="11"/>
        <v>3.6690243826292028</v>
      </c>
      <c r="AO124">
        <f t="shared" si="12"/>
        <v>2.1088381761716311</v>
      </c>
      <c r="AP124">
        <f t="shared" si="13"/>
        <v>3.2649982530932582</v>
      </c>
    </row>
    <row r="125" spans="1:42" x14ac:dyDescent="0.35">
      <c r="A125" s="6" t="s">
        <v>105</v>
      </c>
      <c r="B125">
        <f t="shared" ref="B125:AA125" si="70">IFERROR(B65/B64-1,"")</f>
        <v>-0.11397058823529416</v>
      </c>
      <c r="C125">
        <f t="shared" si="70"/>
        <v>-8.0568720379146974E-2</v>
      </c>
      <c r="D125">
        <f t="shared" si="70"/>
        <v>-0.1285403050108932</v>
      </c>
      <c r="E125">
        <f t="shared" si="70"/>
        <v>-7.9422382671480163E-2</v>
      </c>
      <c r="F125">
        <f t="shared" si="70"/>
        <v>-0.10526315789473684</v>
      </c>
      <c r="G125">
        <f t="shared" si="70"/>
        <v>-0.1540144654470309</v>
      </c>
      <c r="H125">
        <f t="shared" si="70"/>
        <v>-0.16666666666666663</v>
      </c>
      <c r="I125">
        <f t="shared" si="70"/>
        <v>-8.6766583775791384E-2</v>
      </c>
      <c r="J125">
        <f t="shared" si="70"/>
        <v>-9.0909090909090939E-2</v>
      </c>
      <c r="K125">
        <f t="shared" si="70"/>
        <v>-6.770833333333337E-2</v>
      </c>
      <c r="L125">
        <f t="shared" si="70"/>
        <v>-5.8303886925795023E-2</v>
      </c>
      <c r="M125">
        <f t="shared" si="70"/>
        <v>-0.20820445577770297</v>
      </c>
      <c r="N125">
        <f t="shared" si="70"/>
        <v>2.2723535795323713E-2</v>
      </c>
      <c r="O125">
        <f t="shared" si="70"/>
        <v>4.9999999999998934E-3</v>
      </c>
      <c r="P125">
        <f t="shared" si="70"/>
        <v>-4.5714285714285707E-2</v>
      </c>
      <c r="Q125">
        <f t="shared" si="70"/>
        <v>-0.13114754098360659</v>
      </c>
      <c r="R125">
        <f t="shared" si="70"/>
        <v>-1.0357548240635617E-2</v>
      </c>
      <c r="S125">
        <f t="shared" si="70"/>
        <v>-7.5757575757575801E-2</v>
      </c>
      <c r="T125">
        <f t="shared" si="70"/>
        <v>-7.9487179487179538E-2</v>
      </c>
      <c r="U125">
        <f t="shared" si="70"/>
        <v>-0.10332103321033215</v>
      </c>
      <c r="V125">
        <f t="shared" si="70"/>
        <v>-6.5527065527065553E-2</v>
      </c>
      <c r="W125">
        <f t="shared" si="70"/>
        <v>1.8343640314223641E-2</v>
      </c>
      <c r="X125">
        <f t="shared" si="70"/>
        <v>-1.2635379061371799E-2</v>
      </c>
      <c r="Y125">
        <f t="shared" si="70"/>
        <v>-2.669902912621358E-2</v>
      </c>
      <c r="Z125">
        <f t="shared" si="70"/>
        <v>1.8774559743850894E-2</v>
      </c>
      <c r="AA125">
        <f t="shared" si="70"/>
        <v>1.4306151645206988E-3</v>
      </c>
      <c r="AC125" t="s">
        <v>105</v>
      </c>
      <c r="AD125" s="7">
        <v>0.19666666666666668</v>
      </c>
      <c r="AE125" t="str">
        <f t="shared" si="4"/>
        <v>Neutral</v>
      </c>
      <c r="AF125" t="str">
        <f t="shared" si="5"/>
        <v>both</v>
      </c>
      <c r="AH125">
        <f t="shared" si="47"/>
        <v>-6.698634698634702E-2</v>
      </c>
      <c r="AI125">
        <f t="shared" si="48"/>
        <v>-8.442404936869885E-2</v>
      </c>
      <c r="AJ125">
        <f t="shared" si="49"/>
        <v>-3.9622346911813433E-3</v>
      </c>
      <c r="AK125">
        <f t="shared" si="50"/>
        <v>-4.6691491353240501E-2</v>
      </c>
      <c r="AL125" t="str">
        <f t="shared" si="10"/>
        <v>2Q24</v>
      </c>
      <c r="AM125">
        <f t="shared" si="15"/>
        <v>3.2534394368242761</v>
      </c>
      <c r="AN125">
        <f t="shared" si="11"/>
        <v>3.5846003332605041</v>
      </c>
      <c r="AO125">
        <f t="shared" si="12"/>
        <v>2.1048759414804499</v>
      </c>
      <c r="AP125">
        <f t="shared" si="13"/>
        <v>3.2183067617400178</v>
      </c>
    </row>
    <row r="126" spans="1:42" x14ac:dyDescent="0.35">
      <c r="A126" s="6" t="s">
        <v>106</v>
      </c>
      <c r="B126">
        <f t="shared" ref="B126:AA126" si="71">IFERROR(B66/B65-1,"")</f>
        <v>-4.5643153526970903E-2</v>
      </c>
      <c r="C126">
        <f t="shared" si="71"/>
        <v>2.8350515463917425E-2</v>
      </c>
      <c r="D126">
        <f t="shared" si="71"/>
        <v>-3.0000000000000027E-2</v>
      </c>
      <c r="E126">
        <f t="shared" si="71"/>
        <v>-5.8823529411764719E-2</v>
      </c>
      <c r="F126">
        <f t="shared" si="71"/>
        <v>0.10924369747899165</v>
      </c>
      <c r="G126">
        <f t="shared" si="71"/>
        <v>-1.9900854946476088E-2</v>
      </c>
      <c r="H126">
        <f t="shared" si="71"/>
        <v>-0.12549019607843137</v>
      </c>
      <c r="I126">
        <f t="shared" si="71"/>
        <v>-6.0788931410067693E-2</v>
      </c>
      <c r="J126">
        <f t="shared" si="71"/>
        <v>0</v>
      </c>
      <c r="K126">
        <f t="shared" si="71"/>
        <v>-1.4905210800770008E-2</v>
      </c>
      <c r="L126">
        <f t="shared" si="71"/>
        <v>-3.7523452157598447E-3</v>
      </c>
      <c r="M126">
        <f t="shared" si="71"/>
        <v>-4.3478260869564966E-3</v>
      </c>
      <c r="N126">
        <f t="shared" si="71"/>
        <v>-6.8617363344051441E-2</v>
      </c>
      <c r="O126">
        <f t="shared" si="71"/>
        <v>0.3681592039800996</v>
      </c>
      <c r="P126">
        <f t="shared" si="71"/>
        <v>-1.9960079840319889E-3</v>
      </c>
      <c r="Q126">
        <f t="shared" si="71"/>
        <v>-5.6603773584905648E-2</v>
      </c>
      <c r="R126">
        <f t="shared" si="71"/>
        <v>-8.9605734767028711E-4</v>
      </c>
      <c r="S126">
        <f t="shared" si="71"/>
        <v>-1.6393442622950838E-2</v>
      </c>
      <c r="T126">
        <f t="shared" si="71"/>
        <v>-1.1142061281337101E-2</v>
      </c>
      <c r="U126">
        <f t="shared" si="71"/>
        <v>0</v>
      </c>
      <c r="V126">
        <f t="shared" si="71"/>
        <v>2.4390243902439046E-2</v>
      </c>
      <c r="W126">
        <f t="shared" si="71"/>
        <v>0.11714742932173494</v>
      </c>
      <c r="X126">
        <f t="shared" si="71"/>
        <v>-3.1078610603290646E-2</v>
      </c>
      <c r="Y126">
        <f t="shared" si="71"/>
        <v>-2.4937655860349128E-2</v>
      </c>
      <c r="Z126">
        <f t="shared" si="71"/>
        <v>2.857142857142847E-2</v>
      </c>
      <c r="AA126">
        <f t="shared" si="71"/>
        <v>-5.0000000000000044E-2</v>
      </c>
      <c r="AC126" t="s">
        <v>106</v>
      </c>
      <c r="AD126" s="7">
        <v>-0.19333333333333336</v>
      </c>
      <c r="AE126" t="str">
        <f t="shared" si="4"/>
        <v>Neutral</v>
      </c>
      <c r="AF126" t="str">
        <f t="shared" si="5"/>
        <v>both</v>
      </c>
      <c r="AH126">
        <f t="shared" si="47"/>
        <v>-9.8438372961066421E-3</v>
      </c>
      <c r="AI126">
        <f t="shared" si="48"/>
        <v>1.2195121951219523E-2</v>
      </c>
      <c r="AJ126">
        <f t="shared" si="49"/>
        <v>1.8168863555396708E-3</v>
      </c>
      <c r="AK126">
        <f t="shared" si="50"/>
        <v>-3.5833276977525329E-2</v>
      </c>
      <c r="AL126" t="str">
        <f t="shared" si="10"/>
        <v>3Q24</v>
      </c>
      <c r="AM126">
        <f t="shared" si="15"/>
        <v>3.2435955995281693</v>
      </c>
      <c r="AN126">
        <f t="shared" si="11"/>
        <v>3.5967954552117236</v>
      </c>
      <c r="AO126">
        <f t="shared" si="12"/>
        <v>2.1066928278359898</v>
      </c>
      <c r="AP126">
        <f t="shared" si="13"/>
        <v>3.1824734847624927</v>
      </c>
    </row>
    <row r="127" spans="1:42" x14ac:dyDescent="0.35">
      <c r="A127" s="6" t="s">
        <v>107</v>
      </c>
      <c r="B127">
        <f t="shared" ref="B127:AA127" si="72">IFERROR(B67/B66-1,"")</f>
        <v>3.0434782608695699E-2</v>
      </c>
      <c r="C127">
        <f t="shared" si="72"/>
        <v>-0.1177944862155389</v>
      </c>
      <c r="D127">
        <f t="shared" si="72"/>
        <v>-3.0927835051546393E-2</v>
      </c>
      <c r="E127">
        <f t="shared" si="72"/>
        <v>-1.2499999999999956E-2</v>
      </c>
      <c r="F127">
        <f t="shared" si="72"/>
        <v>-8.333333333333337E-2</v>
      </c>
      <c r="G127">
        <f t="shared" si="72"/>
        <v>-3.9583638762644702E-3</v>
      </c>
      <c r="H127">
        <f t="shared" si="72"/>
        <v>4.0358744394618729E-2</v>
      </c>
      <c r="I127">
        <f t="shared" si="72"/>
        <v>-7.4283027738598961E-2</v>
      </c>
      <c r="J127">
        <f t="shared" si="72"/>
        <v>6.1538461538461542E-2</v>
      </c>
      <c r="K127">
        <f t="shared" si="72"/>
        <v>-9.3478260869565233E-2</v>
      </c>
      <c r="L127">
        <f t="shared" si="72"/>
        <v>-0.11864406779661019</v>
      </c>
      <c r="M127">
        <f t="shared" si="72"/>
        <v>0.19213973799126638</v>
      </c>
      <c r="N127">
        <f t="shared" si="72"/>
        <v>2.0299661672305458E-2</v>
      </c>
      <c r="O127">
        <f t="shared" si="72"/>
        <v>-0.28654545454545455</v>
      </c>
      <c r="P127">
        <f t="shared" si="72"/>
        <v>5.0000000000000044E-2</v>
      </c>
      <c r="Q127">
        <f t="shared" si="72"/>
        <v>-5.600000000000005E-2</v>
      </c>
      <c r="R127">
        <f t="shared" si="72"/>
        <v>-4.4843049327354279E-2</v>
      </c>
      <c r="S127">
        <f t="shared" si="72"/>
        <v>1.0000000000000009E-2</v>
      </c>
      <c r="T127">
        <f t="shared" si="72"/>
        <v>0</v>
      </c>
      <c r="U127">
        <f t="shared" si="72"/>
        <v>3.292181069958855E-2</v>
      </c>
      <c r="V127">
        <f t="shared" si="72"/>
        <v>-1.3392857142857095E-2</v>
      </c>
      <c r="W127">
        <f t="shared" si="72"/>
        <v>-7.6728127525159784E-2</v>
      </c>
      <c r="X127">
        <f t="shared" si="72"/>
        <v>-7.547169811320753E-2</v>
      </c>
      <c r="Y127">
        <f t="shared" si="72"/>
        <v>1.7902813299232712E-2</v>
      </c>
      <c r="Z127">
        <f t="shared" si="72"/>
        <v>2.750000000000008E-2</v>
      </c>
      <c r="AA127">
        <f t="shared" si="72"/>
        <v>1.5037593984963404E-3</v>
      </c>
      <c r="AC127" t="s">
        <v>107</v>
      </c>
      <c r="AD127" s="7">
        <v>-0.49666666666666665</v>
      </c>
      <c r="AE127" t="str">
        <f t="shared" si="4"/>
        <v>Neutral</v>
      </c>
      <c r="AF127" t="str">
        <f t="shared" si="5"/>
        <v>both</v>
      </c>
      <c r="AH127">
        <f t="shared" si="47"/>
        <v>2.0000000000000018E-2</v>
      </c>
      <c r="AI127">
        <f t="shared" si="48"/>
        <v>9.7644767783657271E-3</v>
      </c>
      <c r="AJ127">
        <f t="shared" si="49"/>
        <v>2.2701406649616396E-2</v>
      </c>
      <c r="AK127">
        <f t="shared" si="50"/>
        <v>-3.3113096642952665E-2</v>
      </c>
      <c r="AL127" t="str">
        <f t="shared" si="10"/>
        <v>4Q24</v>
      </c>
      <c r="AM127">
        <f t="shared" si="15"/>
        <v>3.2635955995281694</v>
      </c>
      <c r="AN127">
        <f t="shared" si="11"/>
        <v>3.6065599319900894</v>
      </c>
      <c r="AO127">
        <f t="shared" si="12"/>
        <v>2.1293942344856061</v>
      </c>
      <c r="AP127">
        <f t="shared" si="13"/>
        <v>3.1493603881195402</v>
      </c>
    </row>
    <row r="128" spans="1:42" x14ac:dyDescent="0.35">
      <c r="A128" s="6" t="s">
        <v>108</v>
      </c>
      <c r="B128">
        <f t="shared" ref="B128:AA128" si="73">IFERROR(B68/B67-1,"")</f>
        <v>0.2236286919831223</v>
      </c>
      <c r="C128">
        <f t="shared" si="73"/>
        <v>0.14204545454545459</v>
      </c>
      <c r="D128">
        <f t="shared" si="73"/>
        <v>2.6595744680850686E-3</v>
      </c>
      <c r="E128">
        <f t="shared" si="73"/>
        <v>8.4388185654007408E-3</v>
      </c>
      <c r="F128">
        <f t="shared" si="73"/>
        <v>4.9586776859504189E-2</v>
      </c>
      <c r="G128">
        <f t="shared" si="73"/>
        <v>-2.3623785693258736E-2</v>
      </c>
      <c r="H128">
        <f t="shared" si="73"/>
        <v>0</v>
      </c>
      <c r="I128">
        <f t="shared" si="73"/>
        <v>-8.9724056204503189E-3</v>
      </c>
      <c r="J128">
        <f t="shared" si="73"/>
        <v>0.11331838859712318</v>
      </c>
      <c r="K128">
        <f t="shared" si="73"/>
        <v>0.17026378896882499</v>
      </c>
      <c r="L128">
        <f t="shared" si="73"/>
        <v>0.2621738685799313</v>
      </c>
      <c r="M128">
        <f t="shared" si="73"/>
        <v>0.28571428571428581</v>
      </c>
      <c r="N128">
        <f t="shared" si="73"/>
        <v>1.7967111050957607E-2</v>
      </c>
      <c r="O128">
        <f t="shared" si="73"/>
        <v>0.182466870540265</v>
      </c>
      <c r="P128">
        <f t="shared" si="73"/>
        <v>-6.8571428571428616E-2</v>
      </c>
      <c r="Q128">
        <f t="shared" si="73"/>
        <v>-0.12277542372881356</v>
      </c>
      <c r="R128">
        <f t="shared" si="73"/>
        <v>5.1061032863849665E-2</v>
      </c>
      <c r="S128">
        <f t="shared" si="73"/>
        <v>-1.320132013201325E-2</v>
      </c>
      <c r="T128">
        <f t="shared" si="73"/>
        <v>3.9436619718309807E-2</v>
      </c>
      <c r="U128">
        <f t="shared" si="73"/>
        <v>3.1872509960159334E-2</v>
      </c>
      <c r="V128">
        <f t="shared" si="73"/>
        <v>6.0331825037707398E-2</v>
      </c>
      <c r="W128">
        <f t="shared" si="73"/>
        <v>0.11190675100449532</v>
      </c>
      <c r="X128">
        <f t="shared" si="73"/>
        <v>6.938775510204076E-2</v>
      </c>
      <c r="Y128">
        <f t="shared" si="73"/>
        <v>-5.1507537688442184E-2</v>
      </c>
      <c r="Z128">
        <f t="shared" si="73"/>
        <v>-5.7177615571776141E-2</v>
      </c>
      <c r="AA128">
        <f t="shared" si="73"/>
        <v>-4.0540540540540571E-2</v>
      </c>
      <c r="AC128" t="s">
        <v>108</v>
      </c>
      <c r="AD128" s="7">
        <v>-0.21666666666666667</v>
      </c>
      <c r="AE128" t="str">
        <f t="shared" si="4"/>
        <v>Neutral</v>
      </c>
      <c r="AF128" t="str">
        <f t="shared" si="5"/>
        <v>both</v>
      </c>
      <c r="AH128">
        <f t="shared" si="47"/>
        <v>-1.4112042995044019E-2</v>
      </c>
      <c r="AI128">
        <f t="shared" si="48"/>
        <v>4.6102167498933366E-2</v>
      </c>
      <c r="AJ128">
        <f t="shared" si="49"/>
        <v>-5.4342576630109163E-2</v>
      </c>
      <c r="AK128">
        <f t="shared" si="50"/>
        <v>-3.7418310468501491E-2</v>
      </c>
      <c r="AL128" t="str">
        <f t="shared" si="10"/>
        <v>1Q25</v>
      </c>
      <c r="AM128">
        <f t="shared" si="15"/>
        <v>3.2494835565331255</v>
      </c>
      <c r="AN128">
        <f t="shared" si="11"/>
        <v>3.6526620994890227</v>
      </c>
      <c r="AO128">
        <f t="shared" si="12"/>
        <v>2.0750516578554969</v>
      </c>
      <c r="AP128">
        <f t="shared" si="13"/>
        <v>3.1119420776510389</v>
      </c>
    </row>
    <row r="129" spans="1:42" x14ac:dyDescent="0.35">
      <c r="A129" s="6" t="s">
        <v>109</v>
      </c>
      <c r="B129">
        <f t="shared" ref="B129:AA129" si="74">IFERROR(B69/B68-1,"")</f>
        <v>9.3103448275862144E-2</v>
      </c>
      <c r="C129">
        <f t="shared" si="74"/>
        <v>7.9601990049751326E-2</v>
      </c>
      <c r="D129">
        <f t="shared" si="74"/>
        <v>7.9575596816976235E-2</v>
      </c>
      <c r="E129">
        <f t="shared" si="74"/>
        <v>-5.0209205020920522E-2</v>
      </c>
      <c r="F129">
        <f t="shared" si="74"/>
        <v>-2.3622047244094446E-2</v>
      </c>
      <c r="G129">
        <f t="shared" si="74"/>
        <v>-3.9194995100625407E-3</v>
      </c>
      <c r="H129">
        <f t="shared" si="74"/>
        <v>-3.8793103448275912E-2</v>
      </c>
      <c r="I129">
        <f t="shared" si="74"/>
        <v>2.1779979501195701E-2</v>
      </c>
      <c r="J129">
        <f t="shared" si="74"/>
        <v>-2.9940119760478723E-3</v>
      </c>
      <c r="K129">
        <f t="shared" si="74"/>
        <v>0.16598360655737698</v>
      </c>
      <c r="L129">
        <f t="shared" si="74"/>
        <v>0.18249534450651761</v>
      </c>
      <c r="M129">
        <f t="shared" si="74"/>
        <v>-4.5584045584045607E-2</v>
      </c>
      <c r="N129">
        <f t="shared" si="74"/>
        <v>1.2198770151238048E-2</v>
      </c>
      <c r="O129">
        <f t="shared" si="74"/>
        <v>0</v>
      </c>
      <c r="P129">
        <f t="shared" si="74"/>
        <v>-1.9427402862985721E-2</v>
      </c>
      <c r="Q129">
        <f t="shared" si="74"/>
        <v>-3.1517932616833666E-2</v>
      </c>
      <c r="R129">
        <f t="shared" si="74"/>
        <v>-2.1779913880898394E-2</v>
      </c>
      <c r="S129">
        <f t="shared" si="74"/>
        <v>-1.0033444816053505E-2</v>
      </c>
      <c r="T129">
        <f t="shared" si="74"/>
        <v>-4.8780487804878092E-2</v>
      </c>
      <c r="U129">
        <f t="shared" si="74"/>
        <v>-5.4054054054054057E-2</v>
      </c>
      <c r="V129">
        <f t="shared" si="74"/>
        <v>-2.9871977240398251E-2</v>
      </c>
      <c r="W129">
        <f t="shared" si="74"/>
        <v>-2.8944543828264724E-2</v>
      </c>
      <c r="X129">
        <f t="shared" si="74"/>
        <v>-2.2900763358778664E-2</v>
      </c>
      <c r="Y129">
        <f t="shared" si="74"/>
        <v>-1.3245033112583293E-3</v>
      </c>
      <c r="Z129">
        <f t="shared" si="74"/>
        <v>2.68100358422938E-2</v>
      </c>
      <c r="AA129">
        <f t="shared" si="74"/>
        <v>-2.9733959311424085E-2</v>
      </c>
      <c r="AC129" t="s">
        <v>109</v>
      </c>
      <c r="AD129" s="7">
        <v>-9.5000000000000001E-2</v>
      </c>
      <c r="AE129" t="str">
        <f t="shared" si="4"/>
        <v>Neutral</v>
      </c>
      <c r="AF129" t="str">
        <f t="shared" si="5"/>
        <v>both</v>
      </c>
      <c r="AH129">
        <f t="shared" si="47"/>
        <v>-2.6080445161305772E-2</v>
      </c>
      <c r="AI129">
        <f t="shared" si="48"/>
        <v>-4.1963015647226154E-2</v>
      </c>
      <c r="AJ129">
        <f t="shared" si="49"/>
        <v>1.2742766265517735E-2</v>
      </c>
      <c r="AK129">
        <f t="shared" si="50"/>
        <v>-2.7677268603052047E-2</v>
      </c>
      <c r="AL129" t="str">
        <f t="shared" si="10"/>
        <v>2Q25</v>
      </c>
      <c r="AM129">
        <f t="shared" si="15"/>
        <v>3.2234031113718196</v>
      </c>
      <c r="AN129">
        <f t="shared" si="11"/>
        <v>3.6106990838417965</v>
      </c>
      <c r="AO129">
        <f>+AO128+AJ129</f>
        <v>2.0877944241210145</v>
      </c>
      <c r="AP129">
        <f t="shared" si="13"/>
        <v>3.0842648090479869</v>
      </c>
    </row>
    <row r="130" spans="1:42" x14ac:dyDescent="0.35">
      <c r="A130" s="6"/>
      <c r="B130">
        <f>CORREL(B73:B129,C73:C129)</f>
        <v>0.37873873468717378</v>
      </c>
      <c r="C130">
        <f>CORREL(B73:B129,D73:D129)</f>
        <v>0.27875075152377593</v>
      </c>
      <c r="D130">
        <f>CORREL(D73:D129,E73:E129)</f>
        <v>0.34190869615081926</v>
      </c>
      <c r="E130">
        <f>CORREL(C73:C129,E73:E129)</f>
        <v>0.23306329695078595</v>
      </c>
      <c r="G130">
        <f>CORREL(G73:G129,H73:H129)</f>
        <v>0.47011584677046558</v>
      </c>
      <c r="H130">
        <f>CORREL(H73:H129,I73:I129)</f>
        <v>0.32633365804389436</v>
      </c>
      <c r="I130">
        <f>CORREL(G73:G129,I73:I129)</f>
        <v>0.60276341261836375</v>
      </c>
      <c r="J130">
        <f>CORREL(J73:J129,K73:K129)</f>
        <v>0.49238950052105906</v>
      </c>
      <c r="K130">
        <f>CORREL(K73:K129,L73:L129)</f>
        <v>0.54087952346218826</v>
      </c>
      <c r="L130">
        <f>CORREL(J73:J129,L73:L129)</f>
        <v>0.46509816870664122</v>
      </c>
      <c r="M130">
        <f>CORREL(M73:M129,N73:N129)</f>
        <v>0.17701246421008021</v>
      </c>
      <c r="P130">
        <f>CORREL(P73:P129,R73:R129)</f>
        <v>0.32820298834011452</v>
      </c>
      <c r="Q130">
        <f>CORREL(P73:P129,Q73:Q129)</f>
        <v>9.0885455740946655E-2</v>
      </c>
      <c r="S130">
        <f>CORREL(S73:S129,T73:T129)</f>
        <v>0.48203012774328391</v>
      </c>
      <c r="T130">
        <f>CORREL(P73:P129,T73:T129)</f>
        <v>0.12356882800262825</v>
      </c>
      <c r="U130">
        <f>CORREL(U73:U129,V73:V129)</f>
        <v>0.29339764208474961</v>
      </c>
      <c r="W130">
        <f>CORREL(W73:W129,X73:X129)</f>
        <v>-0.36073473310759946</v>
      </c>
      <c r="Y130">
        <f>CORREL(Y73:Y129,Z73:Z129)</f>
        <v>0.37705521865571351</v>
      </c>
      <c r="AA130">
        <f>CORREL(AA73:AA129,Q73:Q129)</f>
        <v>5.6534267363662037E-2</v>
      </c>
    </row>
    <row r="131" spans="1:42" x14ac:dyDescent="0.35">
      <c r="A131" s="6" t="s">
        <v>52</v>
      </c>
      <c r="P131" t="s">
        <v>146</v>
      </c>
      <c r="U131" t="s">
        <v>138</v>
      </c>
      <c r="Y131" t="s">
        <v>139</v>
      </c>
      <c r="AA131" t="s">
        <v>142</v>
      </c>
      <c r="AC131" s="7">
        <v>1</v>
      </c>
      <c r="AD131" t="s">
        <v>52</v>
      </c>
      <c r="AE131">
        <v>461.13</v>
      </c>
      <c r="AG131" s="7">
        <v>1</v>
      </c>
      <c r="AH131" s="12">
        <f>AC131-AG131</f>
        <v>0</v>
      </c>
      <c r="AK131" s="7">
        <v>1</v>
      </c>
    </row>
    <row r="132" spans="1:42" x14ac:dyDescent="0.35">
      <c r="A132" s="6" t="s">
        <v>53</v>
      </c>
      <c r="B132" t="str">
        <f t="shared" ref="B132:I141" si="75">IF(OR($AF73="thermal",$AF73="both"),B73,"")</f>
        <v/>
      </c>
      <c r="C132">
        <f t="shared" si="75"/>
        <v>1.6393442622950838E-2</v>
      </c>
      <c r="D132" t="str">
        <f t="shared" si="75"/>
        <v/>
      </c>
      <c r="E132">
        <f t="shared" si="75"/>
        <v>-0.28301886792452835</v>
      </c>
      <c r="F132" t="str">
        <f t="shared" si="75"/>
        <v/>
      </c>
      <c r="G132" t="str">
        <f t="shared" si="75"/>
        <v/>
      </c>
      <c r="H132">
        <f t="shared" si="75"/>
        <v>-0.16666666666666663</v>
      </c>
      <c r="I132" t="str">
        <f t="shared" si="75"/>
        <v/>
      </c>
      <c r="J132">
        <f t="shared" ref="J132:O141" si="76">IF(OR($AF73="hydro",$AF73="both"),J73,"")</f>
        <v>0.22185715219385327</v>
      </c>
      <c r="K132" t="str">
        <f t="shared" si="76"/>
        <v/>
      </c>
      <c r="L132" t="str">
        <f t="shared" si="76"/>
        <v/>
      </c>
      <c r="M132" t="str">
        <f t="shared" si="76"/>
        <v/>
      </c>
      <c r="N132">
        <f t="shared" si="76"/>
        <v>9.8901098901098994E-2</v>
      </c>
      <c r="O132" t="str">
        <f t="shared" si="76"/>
        <v/>
      </c>
      <c r="P132" t="str">
        <f t="shared" ref="P132:AA132" si="77">IF(OR($AF73="hydro"),P73,"")</f>
        <v/>
      </c>
      <c r="Q132" t="str">
        <f t="shared" si="77"/>
        <v/>
      </c>
      <c r="R132" t="str">
        <f t="shared" si="77"/>
        <v/>
      </c>
      <c r="S132" t="str">
        <f t="shared" si="77"/>
        <v/>
      </c>
      <c r="T132" t="str">
        <f t="shared" si="77"/>
        <v/>
      </c>
      <c r="U132" t="str">
        <f t="shared" si="77"/>
        <v/>
      </c>
      <c r="V132" t="str">
        <f t="shared" si="77"/>
        <v/>
      </c>
      <c r="W132" t="str">
        <f t="shared" si="77"/>
        <v/>
      </c>
      <c r="X132" t="str">
        <f t="shared" si="77"/>
        <v/>
      </c>
      <c r="Y132" t="str">
        <f t="shared" si="77"/>
        <v/>
      </c>
      <c r="Z132" t="str">
        <f t="shared" si="77"/>
        <v/>
      </c>
      <c r="AA132" t="str">
        <f t="shared" si="77"/>
        <v/>
      </c>
      <c r="AB132" s="8">
        <f t="shared" ref="AB132:AB163" si="78">AVERAGE(B132:AA132)</f>
        <v>-2.2506768174658374E-2</v>
      </c>
      <c r="AC132" s="9">
        <f>AC131+AB132</f>
        <v>0.97749323182534165</v>
      </c>
      <c r="AD132" t="s">
        <v>53</v>
      </c>
      <c r="AE132">
        <v>432.54</v>
      </c>
      <c r="AF132" s="11">
        <f>AE132/AE131-1</f>
        <v>-6.1999869884848069E-2</v>
      </c>
      <c r="AG132" s="7">
        <f>AF132+AG131</f>
        <v>0.93800013011515193</v>
      </c>
      <c r="AH132" s="12">
        <f t="shared" ref="AH132:AH188" si="79">AC132-AG132</f>
        <v>3.9493101710189715E-2</v>
      </c>
      <c r="AJ132">
        <f t="shared" ref="AJ132:AJ163" si="80">AVERAGE(B73:AA73)</f>
        <v>-2.654182587850832E-2</v>
      </c>
      <c r="AK132" s="7">
        <f>AJ132+AK131</f>
        <v>0.97345817412149171</v>
      </c>
    </row>
    <row r="133" spans="1:42" x14ac:dyDescent="0.35">
      <c r="A133" s="6" t="s">
        <v>54</v>
      </c>
      <c r="B133" t="str">
        <f t="shared" si="75"/>
        <v/>
      </c>
      <c r="C133" t="str">
        <f t="shared" si="75"/>
        <v/>
      </c>
      <c r="D133" t="str">
        <f t="shared" si="75"/>
        <v/>
      </c>
      <c r="E133" t="str">
        <f t="shared" si="75"/>
        <v/>
      </c>
      <c r="F133" t="str">
        <f t="shared" si="75"/>
        <v/>
      </c>
      <c r="G133" t="str">
        <f t="shared" si="75"/>
        <v/>
      </c>
      <c r="H133" t="str">
        <f t="shared" si="75"/>
        <v/>
      </c>
      <c r="I133" t="str">
        <f t="shared" si="75"/>
        <v/>
      </c>
      <c r="J133">
        <f t="shared" si="76"/>
        <v>7.1109695636140557E-2</v>
      </c>
      <c r="K133" t="str">
        <f t="shared" si="76"/>
        <v/>
      </c>
      <c r="L133" t="str">
        <f t="shared" si="76"/>
        <v/>
      </c>
      <c r="M133" t="str">
        <f t="shared" si="76"/>
        <v/>
      </c>
      <c r="N133">
        <f t="shared" si="76"/>
        <v>0.20999999999999996</v>
      </c>
      <c r="O133" t="str">
        <f t="shared" si="76"/>
        <v/>
      </c>
      <c r="P133">
        <f t="shared" ref="P133:AA133" si="81">IF(OR($AF74="hydro"),P74,"")</f>
        <v>-5.6818181818181768E-2</v>
      </c>
      <c r="Q133" t="str">
        <f t="shared" si="81"/>
        <v/>
      </c>
      <c r="R133" t="str">
        <f t="shared" si="81"/>
        <v/>
      </c>
      <c r="S133">
        <f t="shared" si="81"/>
        <v>-0.29090909090909089</v>
      </c>
      <c r="T133" t="str">
        <f t="shared" si="81"/>
        <v/>
      </c>
      <c r="U133" t="str">
        <f t="shared" si="81"/>
        <v/>
      </c>
      <c r="V133">
        <f t="shared" si="81"/>
        <v>-3.8461538461538436E-2</v>
      </c>
      <c r="W133" t="str">
        <f t="shared" si="81"/>
        <v/>
      </c>
      <c r="X133" t="str">
        <f t="shared" si="81"/>
        <v/>
      </c>
      <c r="Y133">
        <f t="shared" si="81"/>
        <v>-3.8834951456310662E-2</v>
      </c>
      <c r="Z133" t="str">
        <f t="shared" si="81"/>
        <v/>
      </c>
      <c r="AA133">
        <f t="shared" si="81"/>
        <v>-0.134020618556701</v>
      </c>
      <c r="AB133" s="8">
        <f t="shared" si="78"/>
        <v>-3.9704955080811746E-2</v>
      </c>
      <c r="AC133" s="9">
        <f t="shared" ref="AC133:AC188" si="82">AC132+AB133</f>
        <v>0.93778827674452991</v>
      </c>
      <c r="AD133" t="s">
        <v>54</v>
      </c>
      <c r="AE133">
        <v>427.6</v>
      </c>
      <c r="AF133" s="11">
        <f t="shared" ref="AF133:AF188" si="83">AE133/AE132-1</f>
        <v>-1.1420909048874051E-2</v>
      </c>
      <c r="AG133" s="7">
        <f t="shared" ref="AG133:AG188" si="84">AF133+AG132</f>
        <v>0.92657922106627788</v>
      </c>
      <c r="AH133" s="12">
        <f t="shared" si="79"/>
        <v>1.1209055678252033E-2</v>
      </c>
      <c r="AJ133">
        <f t="shared" si="80"/>
        <v>-7.0493936667099563E-2</v>
      </c>
      <c r="AK133" s="7">
        <f t="shared" ref="AK133:AK188" si="85">AJ133+AK132</f>
        <v>0.90296423745439214</v>
      </c>
    </row>
    <row r="134" spans="1:42" x14ac:dyDescent="0.35">
      <c r="A134" s="6" t="s">
        <v>55</v>
      </c>
      <c r="B134" t="str">
        <f t="shared" si="75"/>
        <v/>
      </c>
      <c r="C134" t="str">
        <f t="shared" si="75"/>
        <v/>
      </c>
      <c r="D134" t="str">
        <f t="shared" si="75"/>
        <v/>
      </c>
      <c r="E134" t="str">
        <f t="shared" si="75"/>
        <v/>
      </c>
      <c r="F134" t="str">
        <f t="shared" si="75"/>
        <v/>
      </c>
      <c r="G134" t="str">
        <f t="shared" si="75"/>
        <v/>
      </c>
      <c r="H134" t="str">
        <f t="shared" si="75"/>
        <v/>
      </c>
      <c r="I134" t="str">
        <f t="shared" si="75"/>
        <v/>
      </c>
      <c r="J134">
        <f t="shared" si="76"/>
        <v>0.45299145299145294</v>
      </c>
      <c r="K134" t="str">
        <f t="shared" si="76"/>
        <v/>
      </c>
      <c r="L134" t="str">
        <f t="shared" si="76"/>
        <v/>
      </c>
      <c r="M134" t="str">
        <f t="shared" si="76"/>
        <v/>
      </c>
      <c r="N134">
        <f t="shared" si="76"/>
        <v>4.9586776859504189E-2</v>
      </c>
      <c r="O134" t="str">
        <f t="shared" si="76"/>
        <v/>
      </c>
      <c r="P134">
        <f t="shared" ref="P134:AA134" si="86">IF(OR($AF75="hydro"),P75,"")</f>
        <v>0.42168674698795172</v>
      </c>
      <c r="Q134" t="str">
        <f t="shared" si="86"/>
        <v/>
      </c>
      <c r="R134" t="str">
        <f t="shared" si="86"/>
        <v/>
      </c>
      <c r="S134">
        <f t="shared" si="86"/>
        <v>0.33333333333333326</v>
      </c>
      <c r="T134" t="str">
        <f t="shared" si="86"/>
        <v/>
      </c>
      <c r="U134" t="str">
        <f t="shared" si="86"/>
        <v/>
      </c>
      <c r="V134">
        <f t="shared" si="86"/>
        <v>4.0000000000000036E-2</v>
      </c>
      <c r="W134" t="str">
        <f t="shared" si="86"/>
        <v/>
      </c>
      <c r="X134" t="str">
        <f t="shared" si="86"/>
        <v/>
      </c>
      <c r="Y134">
        <f t="shared" si="86"/>
        <v>0.19191919191919182</v>
      </c>
      <c r="Z134" t="str">
        <f t="shared" si="86"/>
        <v/>
      </c>
      <c r="AA134">
        <f t="shared" si="86"/>
        <v>0.13095238095238093</v>
      </c>
      <c r="AB134" s="8">
        <f t="shared" si="78"/>
        <v>0.23149569757768784</v>
      </c>
      <c r="AC134" s="9">
        <f t="shared" si="82"/>
        <v>1.1692839743222176</v>
      </c>
      <c r="AD134" t="s">
        <v>55</v>
      </c>
      <c r="AE134">
        <v>351.55</v>
      </c>
      <c r="AF134" s="11">
        <f t="shared" si="83"/>
        <v>-0.17785313376987844</v>
      </c>
      <c r="AG134" s="7">
        <f t="shared" si="84"/>
        <v>0.74872608729639945</v>
      </c>
      <c r="AH134" s="12">
        <f t="shared" si="79"/>
        <v>0.4205578870258182</v>
      </c>
      <c r="AJ134">
        <f t="shared" si="80"/>
        <v>0.32127119972808144</v>
      </c>
      <c r="AK134" s="7">
        <f t="shared" si="85"/>
        <v>1.2242354371824735</v>
      </c>
    </row>
    <row r="135" spans="1:42" x14ac:dyDescent="0.35">
      <c r="A135" s="6" t="s">
        <v>56</v>
      </c>
      <c r="B135" t="str">
        <f t="shared" si="75"/>
        <v/>
      </c>
      <c r="C135" t="str">
        <f t="shared" si="75"/>
        <v/>
      </c>
      <c r="D135" t="str">
        <f t="shared" si="75"/>
        <v/>
      </c>
      <c r="E135" t="str">
        <f t="shared" si="75"/>
        <v/>
      </c>
      <c r="F135" t="str">
        <f t="shared" si="75"/>
        <v/>
      </c>
      <c r="G135" t="str">
        <f t="shared" si="75"/>
        <v/>
      </c>
      <c r="H135" t="str">
        <f t="shared" si="75"/>
        <v/>
      </c>
      <c r="I135" t="str">
        <f t="shared" si="75"/>
        <v/>
      </c>
      <c r="J135">
        <f t="shared" si="76"/>
        <v>-2.7176111139233017E-2</v>
      </c>
      <c r="K135" t="str">
        <f t="shared" si="76"/>
        <v/>
      </c>
      <c r="L135" t="str">
        <f t="shared" si="76"/>
        <v/>
      </c>
      <c r="M135" t="str">
        <f t="shared" si="76"/>
        <v/>
      </c>
      <c r="N135">
        <f t="shared" si="76"/>
        <v>0.31496062992125995</v>
      </c>
      <c r="O135" t="str">
        <f t="shared" si="76"/>
        <v/>
      </c>
      <c r="P135">
        <f t="shared" ref="P135:AA135" si="87">IF(OR($AF76="hydro"),P76,"")</f>
        <v>0.15254237288135597</v>
      </c>
      <c r="Q135" t="str">
        <f t="shared" si="87"/>
        <v/>
      </c>
      <c r="R135" t="str">
        <f t="shared" si="87"/>
        <v/>
      </c>
      <c r="S135">
        <f t="shared" si="87"/>
        <v>1.9230769230769162E-2</v>
      </c>
      <c r="T135" t="str">
        <f t="shared" si="87"/>
        <v/>
      </c>
      <c r="U135" t="str">
        <f t="shared" si="87"/>
        <v/>
      </c>
      <c r="V135">
        <f t="shared" si="87"/>
        <v>0.56380140712537075</v>
      </c>
      <c r="W135" t="str">
        <f t="shared" si="87"/>
        <v/>
      </c>
      <c r="X135" t="str">
        <f t="shared" si="87"/>
        <v/>
      </c>
      <c r="Y135">
        <f t="shared" si="87"/>
        <v>0.15254237288135597</v>
      </c>
      <c r="Z135" t="str">
        <f t="shared" si="87"/>
        <v/>
      </c>
      <c r="AA135">
        <f t="shared" si="87"/>
        <v>0.24210526315789482</v>
      </c>
      <c r="AB135" s="8">
        <f t="shared" si="78"/>
        <v>0.20257238629411051</v>
      </c>
      <c r="AC135" s="9">
        <f t="shared" si="82"/>
        <v>1.3718563606163281</v>
      </c>
      <c r="AD135" t="s">
        <v>56</v>
      </c>
      <c r="AE135">
        <v>441.03</v>
      </c>
      <c r="AF135" s="11">
        <f t="shared" si="83"/>
        <v>0.25452993884226993</v>
      </c>
      <c r="AG135" s="7">
        <f t="shared" si="84"/>
        <v>1.0032560261386694</v>
      </c>
      <c r="AH135" s="12">
        <f t="shared" si="79"/>
        <v>0.36860033447765872</v>
      </c>
      <c r="AJ135">
        <f t="shared" si="80"/>
        <v>0.18996947834212716</v>
      </c>
      <c r="AK135" s="7">
        <f t="shared" si="85"/>
        <v>1.4142049155246006</v>
      </c>
    </row>
    <row r="136" spans="1:42" x14ac:dyDescent="0.35">
      <c r="A136" s="6" t="s">
        <v>57</v>
      </c>
      <c r="B136" t="str">
        <f t="shared" si="75"/>
        <v/>
      </c>
      <c r="C136">
        <f t="shared" si="75"/>
        <v>-0.14814814814814814</v>
      </c>
      <c r="D136" t="str">
        <f t="shared" si="75"/>
        <v/>
      </c>
      <c r="E136">
        <f t="shared" si="75"/>
        <v>-7.3529411764705843E-2</v>
      </c>
      <c r="F136" t="str">
        <f t="shared" si="75"/>
        <v/>
      </c>
      <c r="G136" t="str">
        <f t="shared" si="75"/>
        <v/>
      </c>
      <c r="H136">
        <f t="shared" si="75"/>
        <v>-0.15841584158415845</v>
      </c>
      <c r="I136" t="str">
        <f t="shared" si="75"/>
        <v/>
      </c>
      <c r="J136">
        <f t="shared" si="76"/>
        <v>-6.7901234567901203E-2</v>
      </c>
      <c r="K136" t="str">
        <f t="shared" si="76"/>
        <v/>
      </c>
      <c r="L136" t="str">
        <f t="shared" si="76"/>
        <v/>
      </c>
      <c r="M136" t="str">
        <f t="shared" si="76"/>
        <v/>
      </c>
      <c r="N136">
        <f t="shared" si="76"/>
        <v>0.44311377245508976</v>
      </c>
      <c r="O136" t="str">
        <f t="shared" si="76"/>
        <v/>
      </c>
      <c r="P136" t="str">
        <f t="shared" ref="P136:AA136" si="88">IF(OR($AF77="hydro"),P77,"")</f>
        <v/>
      </c>
      <c r="Q136" t="str">
        <f t="shared" si="88"/>
        <v/>
      </c>
      <c r="R136" t="str">
        <f t="shared" si="88"/>
        <v/>
      </c>
      <c r="S136" t="str">
        <f t="shared" si="88"/>
        <v/>
      </c>
      <c r="T136" t="str">
        <f t="shared" si="88"/>
        <v/>
      </c>
      <c r="U136" t="str">
        <f t="shared" si="88"/>
        <v/>
      </c>
      <c r="V136" t="str">
        <f t="shared" si="88"/>
        <v/>
      </c>
      <c r="W136" t="str">
        <f t="shared" si="88"/>
        <v/>
      </c>
      <c r="X136" t="str">
        <f t="shared" si="88"/>
        <v/>
      </c>
      <c r="Y136" t="str">
        <f t="shared" si="88"/>
        <v/>
      </c>
      <c r="Z136" t="str">
        <f t="shared" si="88"/>
        <v/>
      </c>
      <c r="AA136" t="str">
        <f t="shared" si="88"/>
        <v/>
      </c>
      <c r="AB136" s="8">
        <f t="shared" si="78"/>
        <v>-9.7617272196477418E-4</v>
      </c>
      <c r="AC136" s="9">
        <f t="shared" si="82"/>
        <v>1.3708801878943633</v>
      </c>
      <c r="AD136" t="s">
        <v>57</v>
      </c>
      <c r="AE136">
        <v>422.37</v>
      </c>
      <c r="AF136" s="11">
        <f t="shared" si="83"/>
        <v>-4.231004693558249E-2</v>
      </c>
      <c r="AG136" s="7">
        <f t="shared" si="84"/>
        <v>0.96094597920308689</v>
      </c>
      <c r="AH136" s="12">
        <f t="shared" si="79"/>
        <v>0.40993420869127639</v>
      </c>
      <c r="AJ136">
        <f t="shared" si="80"/>
        <v>-6.5727039313445743E-2</v>
      </c>
      <c r="AK136" s="7">
        <f t="shared" si="85"/>
        <v>1.3484778762111549</v>
      </c>
    </row>
    <row r="137" spans="1:42" x14ac:dyDescent="0.35">
      <c r="A137" s="6" t="s">
        <v>58</v>
      </c>
      <c r="B137" t="str">
        <f t="shared" si="75"/>
        <v/>
      </c>
      <c r="C137">
        <f t="shared" si="75"/>
        <v>2.1739130434782705E-2</v>
      </c>
      <c r="D137" t="str">
        <f t="shared" si="75"/>
        <v/>
      </c>
      <c r="E137">
        <f t="shared" si="75"/>
        <v>-6.3492063492063489E-2</v>
      </c>
      <c r="F137" t="str">
        <f t="shared" si="75"/>
        <v/>
      </c>
      <c r="G137" t="str">
        <f t="shared" si="75"/>
        <v/>
      </c>
      <c r="H137">
        <f t="shared" si="75"/>
        <v>0.50588235294117645</v>
      </c>
      <c r="I137" t="str">
        <f t="shared" si="75"/>
        <v/>
      </c>
      <c r="J137">
        <f t="shared" si="76"/>
        <v>3.9735099337748325E-2</v>
      </c>
      <c r="K137" t="str">
        <f t="shared" si="76"/>
        <v/>
      </c>
      <c r="L137" t="str">
        <f t="shared" si="76"/>
        <v/>
      </c>
      <c r="M137" t="str">
        <f t="shared" si="76"/>
        <v/>
      </c>
      <c r="N137">
        <f t="shared" si="76"/>
        <v>1.2448132780082943E-2</v>
      </c>
      <c r="O137" t="str">
        <f t="shared" si="76"/>
        <v/>
      </c>
      <c r="P137" t="str">
        <f t="shared" ref="P137:AA137" si="89">IF(OR($AF78="hydro"),P78,"")</f>
        <v/>
      </c>
      <c r="Q137" t="str">
        <f t="shared" si="89"/>
        <v/>
      </c>
      <c r="R137" t="str">
        <f t="shared" si="89"/>
        <v/>
      </c>
      <c r="S137" t="str">
        <f t="shared" si="89"/>
        <v/>
      </c>
      <c r="T137" t="str">
        <f t="shared" si="89"/>
        <v/>
      </c>
      <c r="U137" t="str">
        <f t="shared" si="89"/>
        <v/>
      </c>
      <c r="V137" t="str">
        <f t="shared" si="89"/>
        <v/>
      </c>
      <c r="W137" t="str">
        <f t="shared" si="89"/>
        <v/>
      </c>
      <c r="X137" t="str">
        <f t="shared" si="89"/>
        <v/>
      </c>
      <c r="Y137" t="str">
        <f t="shared" si="89"/>
        <v/>
      </c>
      <c r="Z137" t="str">
        <f t="shared" si="89"/>
        <v/>
      </c>
      <c r="AA137" t="str">
        <f t="shared" si="89"/>
        <v/>
      </c>
      <c r="AB137" s="8">
        <f t="shared" si="78"/>
        <v>0.10326253040034539</v>
      </c>
      <c r="AC137" s="9">
        <f t="shared" si="82"/>
        <v>1.4741427182947087</v>
      </c>
      <c r="AD137" t="s">
        <v>58</v>
      </c>
      <c r="AE137">
        <v>392.57</v>
      </c>
      <c r="AF137" s="11">
        <f t="shared" si="83"/>
        <v>-7.0554253379738197E-2</v>
      </c>
      <c r="AG137" s="7">
        <f t="shared" si="84"/>
        <v>0.89039172582334869</v>
      </c>
      <c r="AH137" s="12">
        <f t="shared" si="79"/>
        <v>0.58375099247135998</v>
      </c>
      <c r="AJ137">
        <f t="shared" si="80"/>
        <v>6.2518142972956825E-2</v>
      </c>
      <c r="AK137" s="7">
        <f t="shared" si="85"/>
        <v>1.4109960191841118</v>
      </c>
    </row>
    <row r="138" spans="1:42" x14ac:dyDescent="0.35">
      <c r="A138" s="6" t="s">
        <v>59</v>
      </c>
      <c r="B138" t="str">
        <f t="shared" si="75"/>
        <v/>
      </c>
      <c r="C138">
        <f t="shared" si="75"/>
        <v>-4.2553191489361653E-2</v>
      </c>
      <c r="D138" t="str">
        <f t="shared" si="75"/>
        <v/>
      </c>
      <c r="E138">
        <f t="shared" si="75"/>
        <v>1</v>
      </c>
      <c r="F138" t="str">
        <f t="shared" si="75"/>
        <v/>
      </c>
      <c r="G138" t="str">
        <f t="shared" si="75"/>
        <v/>
      </c>
      <c r="H138">
        <f t="shared" si="75"/>
        <v>0.4609375</v>
      </c>
      <c r="I138" t="str">
        <f t="shared" si="75"/>
        <v/>
      </c>
      <c r="J138">
        <f t="shared" si="76"/>
        <v>0.22292993630573243</v>
      </c>
      <c r="K138" t="str">
        <f t="shared" si="76"/>
        <v/>
      </c>
      <c r="L138" t="str">
        <f t="shared" si="76"/>
        <v/>
      </c>
      <c r="M138" t="str">
        <f t="shared" si="76"/>
        <v/>
      </c>
      <c r="N138">
        <f t="shared" si="76"/>
        <v>2.8688524590164022E-2</v>
      </c>
      <c r="O138" t="str">
        <f t="shared" si="76"/>
        <v/>
      </c>
      <c r="P138" t="str">
        <f t="shared" ref="P138:AA138" si="90">IF(OR($AF79="hydro"),P79,"")</f>
        <v/>
      </c>
      <c r="Q138" t="str">
        <f t="shared" si="90"/>
        <v/>
      </c>
      <c r="R138" t="str">
        <f t="shared" si="90"/>
        <v/>
      </c>
      <c r="S138" t="str">
        <f t="shared" si="90"/>
        <v/>
      </c>
      <c r="T138" t="str">
        <f t="shared" si="90"/>
        <v/>
      </c>
      <c r="U138" t="str">
        <f t="shared" si="90"/>
        <v/>
      </c>
      <c r="V138" t="str">
        <f t="shared" si="90"/>
        <v/>
      </c>
      <c r="W138" t="str">
        <f t="shared" si="90"/>
        <v/>
      </c>
      <c r="X138" t="str">
        <f t="shared" si="90"/>
        <v/>
      </c>
      <c r="Y138" t="str">
        <f t="shared" si="90"/>
        <v/>
      </c>
      <c r="Z138" t="str">
        <f t="shared" si="90"/>
        <v/>
      </c>
      <c r="AA138" t="str">
        <f t="shared" si="90"/>
        <v/>
      </c>
      <c r="AB138" s="8">
        <f t="shared" si="78"/>
        <v>0.33400055388130701</v>
      </c>
      <c r="AC138" s="9">
        <f t="shared" si="82"/>
        <v>1.8081432721760158</v>
      </c>
      <c r="AD138" t="s">
        <v>59</v>
      </c>
      <c r="AE138">
        <v>413.73</v>
      </c>
      <c r="AF138" s="11">
        <f t="shared" si="83"/>
        <v>5.3901215069923847E-2</v>
      </c>
      <c r="AG138" s="7">
        <f t="shared" si="84"/>
        <v>0.94429294089327254</v>
      </c>
      <c r="AH138" s="12">
        <f t="shared" si="79"/>
        <v>0.86385033128274324</v>
      </c>
      <c r="AJ138">
        <f t="shared" si="80"/>
        <v>0.28103951358425455</v>
      </c>
      <c r="AK138" s="7">
        <f t="shared" si="85"/>
        <v>1.6920355327683663</v>
      </c>
    </row>
    <row r="139" spans="1:42" x14ac:dyDescent="0.35">
      <c r="A139" s="6" t="s">
        <v>60</v>
      </c>
      <c r="B139" t="str">
        <f t="shared" si="75"/>
        <v/>
      </c>
      <c r="C139">
        <f t="shared" si="75"/>
        <v>8.8888888888888795E-2</v>
      </c>
      <c r="D139" t="str">
        <f t="shared" si="75"/>
        <v/>
      </c>
      <c r="E139">
        <f t="shared" si="75"/>
        <v>0.22033898305084754</v>
      </c>
      <c r="F139" t="str">
        <f t="shared" si="75"/>
        <v/>
      </c>
      <c r="G139" t="str">
        <f t="shared" si="75"/>
        <v/>
      </c>
      <c r="H139">
        <f t="shared" si="75"/>
        <v>0.31016042780748654</v>
      </c>
      <c r="I139" t="str">
        <f t="shared" si="75"/>
        <v/>
      </c>
      <c r="J139">
        <f t="shared" si="76"/>
        <v>0.33854166666666674</v>
      </c>
      <c r="K139" t="str">
        <f t="shared" si="76"/>
        <v/>
      </c>
      <c r="L139" t="str">
        <f t="shared" si="76"/>
        <v/>
      </c>
      <c r="M139" t="str">
        <f t="shared" si="76"/>
        <v/>
      </c>
      <c r="N139">
        <f t="shared" si="76"/>
        <v>0.1195219123505975</v>
      </c>
      <c r="O139" t="str">
        <f t="shared" si="76"/>
        <v/>
      </c>
      <c r="P139" t="str">
        <f t="shared" ref="P139:AA139" si="91">IF(OR($AF80="hydro"),P80,"")</f>
        <v/>
      </c>
      <c r="Q139" t="str">
        <f t="shared" si="91"/>
        <v/>
      </c>
      <c r="R139" t="str">
        <f t="shared" si="91"/>
        <v/>
      </c>
      <c r="S139" t="str">
        <f t="shared" si="91"/>
        <v/>
      </c>
      <c r="T139" t="str">
        <f t="shared" si="91"/>
        <v/>
      </c>
      <c r="U139" t="str">
        <f t="shared" si="91"/>
        <v/>
      </c>
      <c r="V139" t="str">
        <f t="shared" si="91"/>
        <v/>
      </c>
      <c r="W139" t="str">
        <f t="shared" si="91"/>
        <v/>
      </c>
      <c r="X139" t="str">
        <f t="shared" si="91"/>
        <v/>
      </c>
      <c r="Y139" t="str">
        <f t="shared" si="91"/>
        <v/>
      </c>
      <c r="Z139" t="str">
        <f t="shared" si="91"/>
        <v/>
      </c>
      <c r="AA139" t="str">
        <f t="shared" si="91"/>
        <v/>
      </c>
      <c r="AB139" s="8">
        <f t="shared" si="78"/>
        <v>0.21549037575289742</v>
      </c>
      <c r="AC139" s="9">
        <f t="shared" si="82"/>
        <v>2.0236336479289134</v>
      </c>
      <c r="AD139" t="s">
        <v>60</v>
      </c>
      <c r="AE139">
        <v>491.04</v>
      </c>
      <c r="AF139" s="11">
        <f t="shared" si="83"/>
        <v>0.18686099630193609</v>
      </c>
      <c r="AG139" s="7">
        <f t="shared" si="84"/>
        <v>1.1311539371952086</v>
      </c>
      <c r="AH139" s="12">
        <f t="shared" si="79"/>
        <v>0.8924797107337048</v>
      </c>
      <c r="AJ139">
        <f t="shared" si="80"/>
        <v>0.142940678406382</v>
      </c>
      <c r="AK139" s="7">
        <f t="shared" si="85"/>
        <v>1.8349762111747483</v>
      </c>
    </row>
    <row r="140" spans="1:42" x14ac:dyDescent="0.35">
      <c r="A140" s="6" t="s">
        <v>61</v>
      </c>
      <c r="B140" t="str">
        <f t="shared" si="75"/>
        <v/>
      </c>
      <c r="C140">
        <f t="shared" si="75"/>
        <v>0.1863265306122448</v>
      </c>
      <c r="D140" t="str">
        <f t="shared" si="75"/>
        <v/>
      </c>
      <c r="E140">
        <f t="shared" si="75"/>
        <v>-7.8949094627438154E-2</v>
      </c>
      <c r="F140" t="str">
        <f t="shared" si="75"/>
        <v/>
      </c>
      <c r="G140" t="str">
        <f t="shared" si="75"/>
        <v/>
      </c>
      <c r="H140">
        <f t="shared" si="75"/>
        <v>-0.15918367346938778</v>
      </c>
      <c r="I140" t="str">
        <f t="shared" si="75"/>
        <v/>
      </c>
      <c r="J140">
        <f t="shared" si="76"/>
        <v>-7.7821011673151474E-3</v>
      </c>
      <c r="K140" t="str">
        <f t="shared" si="76"/>
        <v/>
      </c>
      <c r="L140" t="str">
        <f t="shared" si="76"/>
        <v/>
      </c>
      <c r="M140" t="str">
        <f t="shared" si="76"/>
        <v/>
      </c>
      <c r="N140">
        <f t="shared" si="76"/>
        <v>-2.4128113879003599E-2</v>
      </c>
      <c r="O140" t="str">
        <f t="shared" si="76"/>
        <v/>
      </c>
      <c r="P140" t="str">
        <f t="shared" ref="P140:AA140" si="92">IF(OR($AF81="hydro"),P81,"")</f>
        <v/>
      </c>
      <c r="Q140" t="str">
        <f t="shared" si="92"/>
        <v/>
      </c>
      <c r="R140" t="str">
        <f t="shared" si="92"/>
        <v/>
      </c>
      <c r="S140" t="str">
        <f t="shared" si="92"/>
        <v/>
      </c>
      <c r="T140" t="str">
        <f t="shared" si="92"/>
        <v/>
      </c>
      <c r="U140" t="str">
        <f t="shared" si="92"/>
        <v/>
      </c>
      <c r="V140" t="str">
        <f t="shared" si="92"/>
        <v/>
      </c>
      <c r="W140" t="str">
        <f t="shared" si="92"/>
        <v/>
      </c>
      <c r="X140" t="str">
        <f t="shared" si="92"/>
        <v/>
      </c>
      <c r="Y140" t="str">
        <f t="shared" si="92"/>
        <v/>
      </c>
      <c r="Z140" t="str">
        <f t="shared" si="92"/>
        <v/>
      </c>
      <c r="AA140" t="str">
        <f t="shared" si="92"/>
        <v/>
      </c>
      <c r="AB140" s="8">
        <f t="shared" si="78"/>
        <v>-1.6743290506179974E-2</v>
      </c>
      <c r="AC140" s="9">
        <f t="shared" si="82"/>
        <v>2.0068903574227335</v>
      </c>
      <c r="AD140" t="s">
        <v>61</v>
      </c>
      <c r="AE140">
        <v>481.13</v>
      </c>
      <c r="AF140" s="11">
        <f t="shared" si="83"/>
        <v>-2.0181655262300424E-2</v>
      </c>
      <c r="AG140" s="7">
        <f t="shared" si="84"/>
        <v>1.1109722819329082</v>
      </c>
      <c r="AH140" s="12">
        <f t="shared" si="79"/>
        <v>0.89591807548982527</v>
      </c>
      <c r="AJ140">
        <f t="shared" si="80"/>
        <v>5.6633610095818574E-3</v>
      </c>
      <c r="AK140" s="7">
        <f t="shared" si="85"/>
        <v>1.8406395721843301</v>
      </c>
    </row>
    <row r="141" spans="1:42" x14ac:dyDescent="0.35">
      <c r="A141" s="6" t="s">
        <v>62</v>
      </c>
      <c r="B141" t="str">
        <f t="shared" si="75"/>
        <v/>
      </c>
      <c r="C141">
        <f t="shared" si="75"/>
        <v>-3.6642009289523436E-2</v>
      </c>
      <c r="D141" t="str">
        <f t="shared" si="75"/>
        <v/>
      </c>
      <c r="E141">
        <f t="shared" si="75"/>
        <v>8.4615384615384537E-2</v>
      </c>
      <c r="F141" t="str">
        <f t="shared" si="75"/>
        <v/>
      </c>
      <c r="G141" t="str">
        <f t="shared" si="75"/>
        <v/>
      </c>
      <c r="H141">
        <f t="shared" si="75"/>
        <v>0.24271844660194164</v>
      </c>
      <c r="I141" t="str">
        <f t="shared" si="75"/>
        <v/>
      </c>
      <c r="J141">
        <f t="shared" si="76"/>
        <v>0.33990393658915474</v>
      </c>
      <c r="K141" t="str">
        <f t="shared" si="76"/>
        <v/>
      </c>
      <c r="L141" t="str">
        <f t="shared" si="76"/>
        <v/>
      </c>
      <c r="M141" t="str">
        <f t="shared" si="76"/>
        <v/>
      </c>
      <c r="N141">
        <f t="shared" si="76"/>
        <v>1.0137845525490574E-2</v>
      </c>
      <c r="O141" t="str">
        <f t="shared" si="76"/>
        <v/>
      </c>
      <c r="P141" t="str">
        <f t="shared" ref="P141:AA141" si="93">IF(OR($AF82="hydro"),P82,"")</f>
        <v/>
      </c>
      <c r="Q141" t="str">
        <f t="shared" si="93"/>
        <v/>
      </c>
      <c r="R141" t="str">
        <f t="shared" si="93"/>
        <v/>
      </c>
      <c r="S141" t="str">
        <f t="shared" si="93"/>
        <v/>
      </c>
      <c r="T141" t="str">
        <f t="shared" si="93"/>
        <v/>
      </c>
      <c r="U141" t="str">
        <f t="shared" si="93"/>
        <v/>
      </c>
      <c r="V141" t="str">
        <f t="shared" si="93"/>
        <v/>
      </c>
      <c r="W141" t="str">
        <f t="shared" si="93"/>
        <v/>
      </c>
      <c r="X141" t="str">
        <f t="shared" si="93"/>
        <v/>
      </c>
      <c r="Y141" t="str">
        <f t="shared" si="93"/>
        <v/>
      </c>
      <c r="Z141" t="str">
        <f t="shared" si="93"/>
        <v/>
      </c>
      <c r="AA141" t="str">
        <f t="shared" si="93"/>
        <v/>
      </c>
      <c r="AB141" s="8">
        <f t="shared" si="78"/>
        <v>0.1281467208084896</v>
      </c>
      <c r="AC141" s="9">
        <f t="shared" si="82"/>
        <v>2.1350370782312229</v>
      </c>
      <c r="AD141" t="s">
        <v>62</v>
      </c>
      <c r="AE141">
        <v>492.63</v>
      </c>
      <c r="AF141" s="11">
        <f t="shared" si="83"/>
        <v>2.3902063891255931E-2</v>
      </c>
      <c r="AG141" s="7">
        <f t="shared" si="84"/>
        <v>1.1348743458241641</v>
      </c>
      <c r="AH141" s="12">
        <f t="shared" si="79"/>
        <v>1.0001627324070588</v>
      </c>
      <c r="AJ141">
        <f t="shared" si="80"/>
        <v>0.13579557451197902</v>
      </c>
      <c r="AK141" s="7">
        <f t="shared" si="85"/>
        <v>1.976435146696309</v>
      </c>
    </row>
    <row r="142" spans="1:42" x14ac:dyDescent="0.35">
      <c r="A142" s="6" t="s">
        <v>63</v>
      </c>
      <c r="B142" t="str">
        <f t="shared" ref="B142:I151" si="94">IF(OR($AF83="thermal",$AF83="both"),B83,"")</f>
        <v/>
      </c>
      <c r="C142">
        <f t="shared" si="94"/>
        <v>0.10607142857142859</v>
      </c>
      <c r="D142" t="str">
        <f t="shared" si="94"/>
        <v/>
      </c>
      <c r="E142">
        <f t="shared" si="94"/>
        <v>-2.1276595744680882E-2</v>
      </c>
      <c r="F142" t="str">
        <f t="shared" si="94"/>
        <v/>
      </c>
      <c r="G142" t="str">
        <f t="shared" si="94"/>
        <v/>
      </c>
      <c r="H142">
        <f t="shared" si="94"/>
        <v>-0.12109375</v>
      </c>
      <c r="I142" t="str">
        <f t="shared" si="94"/>
        <v/>
      </c>
      <c r="J142">
        <f t="shared" ref="J142:O151" si="95">IF(OR($AF83="hydro",$AF83="both"),J83,"")</f>
        <v>-8.5173501577287092E-2</v>
      </c>
      <c r="K142" t="str">
        <f t="shared" si="95"/>
        <v/>
      </c>
      <c r="L142" t="str">
        <f t="shared" si="95"/>
        <v/>
      </c>
      <c r="M142" t="str">
        <f t="shared" si="95"/>
        <v/>
      </c>
      <c r="N142">
        <f t="shared" si="95"/>
        <v>0.15523465703971118</v>
      </c>
      <c r="O142" t="str">
        <f t="shared" si="95"/>
        <v/>
      </c>
      <c r="P142" t="str">
        <f t="shared" ref="P142:AA142" si="96">IF(OR($AF83="hydro"),P83,"")</f>
        <v/>
      </c>
      <c r="Q142" t="str">
        <f t="shared" si="96"/>
        <v/>
      </c>
      <c r="R142" t="str">
        <f t="shared" si="96"/>
        <v/>
      </c>
      <c r="S142" t="str">
        <f t="shared" si="96"/>
        <v/>
      </c>
      <c r="T142" t="str">
        <f t="shared" si="96"/>
        <v/>
      </c>
      <c r="U142" t="str">
        <f t="shared" si="96"/>
        <v/>
      </c>
      <c r="V142" t="str">
        <f t="shared" si="96"/>
        <v/>
      </c>
      <c r="W142" t="str">
        <f t="shared" si="96"/>
        <v/>
      </c>
      <c r="X142" t="str">
        <f t="shared" si="96"/>
        <v/>
      </c>
      <c r="Y142" t="str">
        <f t="shared" si="96"/>
        <v/>
      </c>
      <c r="Z142" t="str">
        <f t="shared" si="96"/>
        <v/>
      </c>
      <c r="AA142" t="str">
        <f t="shared" si="96"/>
        <v/>
      </c>
      <c r="AB142" s="8">
        <f t="shared" si="78"/>
        <v>6.7524476578343599E-3</v>
      </c>
      <c r="AC142" s="9">
        <f t="shared" si="82"/>
        <v>2.1417895258890574</v>
      </c>
      <c r="AD142" t="s">
        <v>63</v>
      </c>
      <c r="AE142">
        <v>504.63</v>
      </c>
      <c r="AF142" s="11">
        <f t="shared" si="83"/>
        <v>2.4359052432860295E-2</v>
      </c>
      <c r="AG142" s="7">
        <f t="shared" si="84"/>
        <v>1.1592333982570244</v>
      </c>
      <c r="AH142" s="12">
        <f t="shared" si="79"/>
        <v>0.98255612763203293</v>
      </c>
      <c r="AJ142">
        <f t="shared" si="80"/>
        <v>9.7266491659007692E-2</v>
      </c>
      <c r="AK142" s="7">
        <f t="shared" si="85"/>
        <v>2.0737016383553168</v>
      </c>
    </row>
    <row r="143" spans="1:42" x14ac:dyDescent="0.35">
      <c r="A143" s="6" t="s">
        <v>64</v>
      </c>
      <c r="B143" t="str">
        <f t="shared" si="94"/>
        <v/>
      </c>
      <c r="C143">
        <f t="shared" si="94"/>
        <v>0.22521795285760415</v>
      </c>
      <c r="D143" t="str">
        <f t="shared" si="94"/>
        <v/>
      </c>
      <c r="E143">
        <f t="shared" si="94"/>
        <v>-5.0724637681159424E-2</v>
      </c>
      <c r="F143" t="str">
        <f t="shared" si="94"/>
        <v/>
      </c>
      <c r="G143" t="str">
        <f t="shared" si="94"/>
        <v/>
      </c>
      <c r="H143">
        <f t="shared" si="94"/>
        <v>-0.15555555555555556</v>
      </c>
      <c r="I143" t="str">
        <f t="shared" si="94"/>
        <v/>
      </c>
      <c r="J143">
        <f t="shared" si="95"/>
        <v>-3.4235001744387872E-2</v>
      </c>
      <c r="K143" t="str">
        <f t="shared" si="95"/>
        <v/>
      </c>
      <c r="L143" t="str">
        <f t="shared" si="95"/>
        <v/>
      </c>
      <c r="M143" t="str">
        <f t="shared" si="95"/>
        <v/>
      </c>
      <c r="N143">
        <f t="shared" si="95"/>
        <v>-6.25E-2</v>
      </c>
      <c r="O143" t="str">
        <f t="shared" si="95"/>
        <v/>
      </c>
      <c r="P143" t="str">
        <f t="shared" ref="P143:AA143" si="97">IF(OR($AF84="hydro"),P84,"")</f>
        <v/>
      </c>
      <c r="Q143" t="str">
        <f t="shared" si="97"/>
        <v/>
      </c>
      <c r="R143" t="str">
        <f t="shared" si="97"/>
        <v/>
      </c>
      <c r="S143" t="str">
        <f t="shared" si="97"/>
        <v/>
      </c>
      <c r="T143" t="str">
        <f t="shared" si="97"/>
        <v/>
      </c>
      <c r="U143" t="str">
        <f t="shared" si="97"/>
        <v/>
      </c>
      <c r="V143" t="str">
        <f t="shared" si="97"/>
        <v/>
      </c>
      <c r="W143" t="str">
        <f t="shared" si="97"/>
        <v/>
      </c>
      <c r="X143" t="str">
        <f t="shared" si="97"/>
        <v/>
      </c>
      <c r="Y143" t="str">
        <f t="shared" si="97"/>
        <v/>
      </c>
      <c r="Z143" t="str">
        <f t="shared" si="97"/>
        <v/>
      </c>
      <c r="AA143" t="str">
        <f t="shared" si="97"/>
        <v/>
      </c>
      <c r="AB143" s="8">
        <f t="shared" si="78"/>
        <v>-1.5559448424699741E-2</v>
      </c>
      <c r="AC143" s="9">
        <f t="shared" si="82"/>
        <v>2.1262300774643577</v>
      </c>
      <c r="AD143" t="s">
        <v>64</v>
      </c>
      <c r="AE143">
        <v>591.57000000000005</v>
      </c>
      <c r="AF143" s="11">
        <f t="shared" si="83"/>
        <v>0.17228464419475675</v>
      </c>
      <c r="AG143" s="7">
        <f t="shared" si="84"/>
        <v>1.3315180424517812</v>
      </c>
      <c r="AH143" s="12">
        <f t="shared" si="79"/>
        <v>0.79471203501257648</v>
      </c>
      <c r="AJ143">
        <f t="shared" si="80"/>
        <v>8.3481879315848943E-3</v>
      </c>
      <c r="AK143" s="7">
        <f t="shared" si="85"/>
        <v>2.0820498262869016</v>
      </c>
    </row>
    <row r="144" spans="1:42" x14ac:dyDescent="0.35">
      <c r="A144" s="6" t="s">
        <v>65</v>
      </c>
      <c r="B144" t="str">
        <f t="shared" si="94"/>
        <v/>
      </c>
      <c r="C144">
        <f t="shared" si="94"/>
        <v>0.10686519963104502</v>
      </c>
      <c r="D144" t="str">
        <f t="shared" si="94"/>
        <v/>
      </c>
      <c r="E144">
        <f t="shared" si="94"/>
        <v>-3.0534351145038219E-2</v>
      </c>
      <c r="F144" t="str">
        <f t="shared" si="94"/>
        <v/>
      </c>
      <c r="G144" t="str">
        <f t="shared" si="94"/>
        <v/>
      </c>
      <c r="H144">
        <f t="shared" si="94"/>
        <v>0.30000000000000004</v>
      </c>
      <c r="I144" t="str">
        <f t="shared" si="94"/>
        <v/>
      </c>
      <c r="J144">
        <f t="shared" si="95"/>
        <v>6.8345323741007213E-2</v>
      </c>
      <c r="K144" t="str">
        <f t="shared" si="95"/>
        <v/>
      </c>
      <c r="L144" t="str">
        <f t="shared" si="95"/>
        <v/>
      </c>
      <c r="M144" t="str">
        <f t="shared" si="95"/>
        <v/>
      </c>
      <c r="N144">
        <f t="shared" si="95"/>
        <v>0.49753333333333338</v>
      </c>
      <c r="O144" t="str">
        <f t="shared" si="95"/>
        <v/>
      </c>
      <c r="P144" t="str">
        <f t="shared" ref="P144:AA144" si="98">IF(OR($AF85="hydro"),P85,"")</f>
        <v/>
      </c>
      <c r="Q144" t="str">
        <f t="shared" si="98"/>
        <v/>
      </c>
      <c r="R144" t="str">
        <f t="shared" si="98"/>
        <v/>
      </c>
      <c r="S144" t="str">
        <f t="shared" si="98"/>
        <v/>
      </c>
      <c r="T144" t="str">
        <f t="shared" si="98"/>
        <v/>
      </c>
      <c r="U144" t="str">
        <f t="shared" si="98"/>
        <v/>
      </c>
      <c r="V144" t="str">
        <f t="shared" si="98"/>
        <v/>
      </c>
      <c r="W144" t="str">
        <f t="shared" si="98"/>
        <v/>
      </c>
      <c r="X144" t="str">
        <f t="shared" si="98"/>
        <v/>
      </c>
      <c r="Y144" t="str">
        <f t="shared" si="98"/>
        <v/>
      </c>
      <c r="Z144" t="str">
        <f t="shared" si="98"/>
        <v/>
      </c>
      <c r="AA144" t="str">
        <f t="shared" si="98"/>
        <v/>
      </c>
      <c r="AB144" s="8">
        <f t="shared" si="78"/>
        <v>0.18844190111206949</v>
      </c>
      <c r="AC144" s="9">
        <f t="shared" si="82"/>
        <v>2.3146719785764271</v>
      </c>
      <c r="AD144" t="s">
        <v>65</v>
      </c>
      <c r="AE144">
        <v>578.13</v>
      </c>
      <c r="AF144" s="11">
        <f t="shared" si="83"/>
        <v>-2.2719204827831074E-2</v>
      </c>
      <c r="AG144" s="7">
        <f t="shared" si="84"/>
        <v>1.3087988376239501</v>
      </c>
      <c r="AH144" s="12">
        <f t="shared" si="79"/>
        <v>1.005873140952477</v>
      </c>
      <c r="AJ144">
        <f t="shared" si="80"/>
        <v>0.12247317677903151</v>
      </c>
      <c r="AK144" s="7">
        <f t="shared" si="85"/>
        <v>2.2045230030659333</v>
      </c>
    </row>
    <row r="145" spans="1:37" x14ac:dyDescent="0.35">
      <c r="A145" s="6" t="s">
        <v>66</v>
      </c>
      <c r="B145" t="str">
        <f t="shared" si="94"/>
        <v/>
      </c>
      <c r="C145">
        <f t="shared" si="94"/>
        <v>0.9715476190476191</v>
      </c>
      <c r="D145" t="str">
        <f t="shared" si="94"/>
        <v/>
      </c>
      <c r="E145">
        <f t="shared" si="94"/>
        <v>5.5118110236220375E-2</v>
      </c>
      <c r="F145" t="str">
        <f t="shared" si="94"/>
        <v/>
      </c>
      <c r="G145" t="str">
        <f t="shared" si="94"/>
        <v/>
      </c>
      <c r="H145">
        <f t="shared" si="94"/>
        <v>9.3117408906882693E-2</v>
      </c>
      <c r="I145" t="str">
        <f t="shared" si="94"/>
        <v/>
      </c>
      <c r="J145">
        <f t="shared" si="95"/>
        <v>-1.100198916512718E-2</v>
      </c>
      <c r="K145" t="str">
        <f t="shared" si="95"/>
        <v/>
      </c>
      <c r="L145" t="str">
        <f t="shared" si="95"/>
        <v/>
      </c>
      <c r="M145" t="str">
        <f t="shared" si="95"/>
        <v/>
      </c>
      <c r="N145">
        <f t="shared" si="95"/>
        <v>9.6603303209723546E-3</v>
      </c>
      <c r="O145" t="str">
        <f t="shared" si="95"/>
        <v/>
      </c>
      <c r="P145" t="str">
        <f t="shared" ref="P145:AA145" si="99">IF(OR($AF86="hydro"),P86,"")</f>
        <v/>
      </c>
      <c r="Q145" t="str">
        <f t="shared" si="99"/>
        <v/>
      </c>
      <c r="R145" t="str">
        <f t="shared" si="99"/>
        <v/>
      </c>
      <c r="S145" t="str">
        <f t="shared" si="99"/>
        <v/>
      </c>
      <c r="T145" t="str">
        <f t="shared" si="99"/>
        <v/>
      </c>
      <c r="U145" t="str">
        <f t="shared" si="99"/>
        <v/>
      </c>
      <c r="V145" t="str">
        <f t="shared" si="99"/>
        <v/>
      </c>
      <c r="W145" t="str">
        <f t="shared" si="99"/>
        <v/>
      </c>
      <c r="X145" t="str">
        <f t="shared" si="99"/>
        <v/>
      </c>
      <c r="Y145" t="str">
        <f t="shared" si="99"/>
        <v/>
      </c>
      <c r="Z145" t="str">
        <f t="shared" si="99"/>
        <v/>
      </c>
      <c r="AA145" t="str">
        <f t="shared" si="99"/>
        <v/>
      </c>
      <c r="AB145" s="8">
        <f t="shared" si="78"/>
        <v>0.22368829586931346</v>
      </c>
      <c r="AC145" s="9">
        <f t="shared" si="82"/>
        <v>2.5383602744457407</v>
      </c>
      <c r="AD145" t="s">
        <v>66</v>
      </c>
      <c r="AE145">
        <v>598.79999999999995</v>
      </c>
      <c r="AF145" s="11">
        <f t="shared" si="83"/>
        <v>3.5753204296611329E-2</v>
      </c>
      <c r="AG145" s="7">
        <f t="shared" si="84"/>
        <v>1.3445520419205614</v>
      </c>
      <c r="AH145" s="12">
        <f t="shared" si="79"/>
        <v>1.1938082325251793</v>
      </c>
      <c r="AJ145">
        <f t="shared" si="80"/>
        <v>0.148547156199201</v>
      </c>
      <c r="AK145" s="7">
        <f t="shared" si="85"/>
        <v>2.3530701592651342</v>
      </c>
    </row>
    <row r="146" spans="1:37" x14ac:dyDescent="0.35">
      <c r="A146" s="6" t="s">
        <v>67</v>
      </c>
      <c r="B146" t="str">
        <f t="shared" si="94"/>
        <v/>
      </c>
      <c r="C146">
        <f t="shared" si="94"/>
        <v>0.55026870358070168</v>
      </c>
      <c r="D146" t="str">
        <f t="shared" si="94"/>
        <v/>
      </c>
      <c r="E146">
        <f t="shared" si="94"/>
        <v>0.22388059701492535</v>
      </c>
      <c r="F146" t="str">
        <f t="shared" si="94"/>
        <v/>
      </c>
      <c r="G146" t="str">
        <f t="shared" si="94"/>
        <v/>
      </c>
      <c r="H146">
        <f t="shared" si="94"/>
        <v>-0.11851851851851847</v>
      </c>
      <c r="I146" t="str">
        <f t="shared" si="94"/>
        <v/>
      </c>
      <c r="J146" t="str">
        <f t="shared" si="95"/>
        <v/>
      </c>
      <c r="K146" t="str">
        <f t="shared" si="95"/>
        <v/>
      </c>
      <c r="L146" t="str">
        <f t="shared" si="95"/>
        <v/>
      </c>
      <c r="M146" t="str">
        <f t="shared" si="95"/>
        <v/>
      </c>
      <c r="N146" t="str">
        <f t="shared" si="95"/>
        <v/>
      </c>
      <c r="O146" t="str">
        <f t="shared" si="95"/>
        <v/>
      </c>
      <c r="P146" t="str">
        <f t="shared" ref="P146:AA146" si="100">IF(OR($AF87="hydro"),P87,"")</f>
        <v/>
      </c>
      <c r="Q146" t="str">
        <f t="shared" si="100"/>
        <v/>
      </c>
      <c r="R146" t="str">
        <f t="shared" si="100"/>
        <v/>
      </c>
      <c r="S146" t="str">
        <f t="shared" si="100"/>
        <v/>
      </c>
      <c r="T146" t="str">
        <f t="shared" si="100"/>
        <v/>
      </c>
      <c r="U146" t="str">
        <f t="shared" si="100"/>
        <v/>
      </c>
      <c r="V146" t="str">
        <f t="shared" si="100"/>
        <v/>
      </c>
      <c r="W146" t="str">
        <f t="shared" si="100"/>
        <v/>
      </c>
      <c r="X146" t="str">
        <f t="shared" si="100"/>
        <v/>
      </c>
      <c r="Y146" t="str">
        <f t="shared" si="100"/>
        <v/>
      </c>
      <c r="Z146" t="str">
        <f t="shared" si="100"/>
        <v/>
      </c>
      <c r="AA146" t="str">
        <f t="shared" si="100"/>
        <v/>
      </c>
      <c r="AB146" s="8">
        <f t="shared" si="78"/>
        <v>0.21854359402570286</v>
      </c>
      <c r="AC146" s="9">
        <f t="shared" si="82"/>
        <v>2.7569038684714435</v>
      </c>
      <c r="AD146" t="s">
        <v>67</v>
      </c>
      <c r="AE146">
        <v>545.63</v>
      </c>
      <c r="AF146" s="11">
        <f t="shared" si="83"/>
        <v>-8.8794255177020665E-2</v>
      </c>
      <c r="AG146" s="7">
        <f t="shared" si="84"/>
        <v>1.2557577867435408</v>
      </c>
      <c r="AH146" s="12">
        <f t="shared" si="79"/>
        <v>1.5011460817279028</v>
      </c>
      <c r="AJ146">
        <f t="shared" si="80"/>
        <v>0.11518676293516883</v>
      </c>
      <c r="AK146" s="7">
        <f t="shared" si="85"/>
        <v>2.468256922200303</v>
      </c>
    </row>
    <row r="147" spans="1:37" x14ac:dyDescent="0.35">
      <c r="A147" s="6" t="s">
        <v>68</v>
      </c>
      <c r="B147" t="str">
        <f t="shared" si="94"/>
        <v/>
      </c>
      <c r="C147">
        <f t="shared" si="94"/>
        <v>-8.4677105242657924E-2</v>
      </c>
      <c r="D147" t="str">
        <f t="shared" si="94"/>
        <v/>
      </c>
      <c r="E147">
        <f t="shared" si="94"/>
        <v>-6.0975609756097615E-2</v>
      </c>
      <c r="F147" t="str">
        <f t="shared" si="94"/>
        <v/>
      </c>
      <c r="G147" t="str">
        <f t="shared" si="94"/>
        <v/>
      </c>
      <c r="H147">
        <f t="shared" si="94"/>
        <v>-6.7226890756302504E-2</v>
      </c>
      <c r="I147" t="str">
        <f t="shared" si="94"/>
        <v/>
      </c>
      <c r="J147" t="str">
        <f t="shared" si="95"/>
        <v/>
      </c>
      <c r="K147" t="str">
        <f t="shared" si="95"/>
        <v/>
      </c>
      <c r="L147" t="str">
        <f t="shared" si="95"/>
        <v/>
      </c>
      <c r="M147" t="str">
        <f t="shared" si="95"/>
        <v/>
      </c>
      <c r="N147" t="str">
        <f t="shared" si="95"/>
        <v/>
      </c>
      <c r="O147" t="str">
        <f t="shared" si="95"/>
        <v/>
      </c>
      <c r="P147" t="str">
        <f t="shared" ref="P147:AA147" si="101">IF(OR($AF88="hydro"),P88,"")</f>
        <v/>
      </c>
      <c r="Q147" t="str">
        <f t="shared" si="101"/>
        <v/>
      </c>
      <c r="R147" t="str">
        <f t="shared" si="101"/>
        <v/>
      </c>
      <c r="S147" t="str">
        <f t="shared" si="101"/>
        <v/>
      </c>
      <c r="T147" t="str">
        <f t="shared" si="101"/>
        <v/>
      </c>
      <c r="U147" t="str">
        <f t="shared" si="101"/>
        <v/>
      </c>
      <c r="V147" t="str">
        <f t="shared" si="101"/>
        <v/>
      </c>
      <c r="W147" t="str">
        <f t="shared" si="101"/>
        <v/>
      </c>
      <c r="X147" t="str">
        <f t="shared" si="101"/>
        <v/>
      </c>
      <c r="Y147" t="str">
        <f t="shared" si="101"/>
        <v/>
      </c>
      <c r="Z147" t="str">
        <f t="shared" si="101"/>
        <v/>
      </c>
      <c r="AA147" t="str">
        <f t="shared" si="101"/>
        <v/>
      </c>
      <c r="AB147" s="8">
        <f t="shared" si="78"/>
        <v>-7.0959868585019348E-2</v>
      </c>
      <c r="AC147" s="9">
        <f t="shared" si="82"/>
        <v>2.6859439998864243</v>
      </c>
      <c r="AD147" t="s">
        <v>68</v>
      </c>
      <c r="AE147">
        <v>551.13</v>
      </c>
      <c r="AF147" s="11">
        <f t="shared" si="83"/>
        <v>1.0080090904092565E-2</v>
      </c>
      <c r="AG147" s="7">
        <f t="shared" si="84"/>
        <v>1.2658378776476333</v>
      </c>
      <c r="AH147" s="12">
        <f t="shared" si="79"/>
        <v>1.420106122238791</v>
      </c>
      <c r="AJ147">
        <f t="shared" si="80"/>
        <v>-2.292752757755956E-3</v>
      </c>
      <c r="AK147" s="7">
        <f t="shared" si="85"/>
        <v>2.4659641694425471</v>
      </c>
    </row>
    <row r="148" spans="1:37" x14ac:dyDescent="0.35">
      <c r="A148" s="6" t="s">
        <v>69</v>
      </c>
      <c r="B148" t="str">
        <f t="shared" si="94"/>
        <v/>
      </c>
      <c r="C148">
        <f t="shared" si="94"/>
        <v>9.7318519996675512E-2</v>
      </c>
      <c r="D148" t="str">
        <f t="shared" si="94"/>
        <v/>
      </c>
      <c r="E148">
        <f t="shared" si="94"/>
        <v>-0.17532467532467533</v>
      </c>
      <c r="F148" t="str">
        <f t="shared" si="94"/>
        <v/>
      </c>
      <c r="G148" t="str">
        <f t="shared" si="94"/>
        <v/>
      </c>
      <c r="H148">
        <f t="shared" si="94"/>
        <v>-0.21621621621621623</v>
      </c>
      <c r="I148" t="str">
        <f t="shared" si="94"/>
        <v/>
      </c>
      <c r="J148" t="str">
        <f t="shared" si="95"/>
        <v/>
      </c>
      <c r="K148" t="str">
        <f t="shared" si="95"/>
        <v/>
      </c>
      <c r="L148" t="str">
        <f t="shared" si="95"/>
        <v/>
      </c>
      <c r="M148" t="str">
        <f t="shared" si="95"/>
        <v/>
      </c>
      <c r="N148" t="str">
        <f t="shared" si="95"/>
        <v/>
      </c>
      <c r="O148" t="str">
        <f t="shared" si="95"/>
        <v/>
      </c>
      <c r="P148" t="str">
        <f t="shared" ref="P148:AA148" si="102">IF(OR($AF89="hydro"),P89,"")</f>
        <v/>
      </c>
      <c r="Q148" t="str">
        <f t="shared" si="102"/>
        <v/>
      </c>
      <c r="R148" t="str">
        <f t="shared" si="102"/>
        <v/>
      </c>
      <c r="S148" t="str">
        <f t="shared" si="102"/>
        <v/>
      </c>
      <c r="T148" t="str">
        <f t="shared" si="102"/>
        <v/>
      </c>
      <c r="U148" t="str">
        <f t="shared" si="102"/>
        <v/>
      </c>
      <c r="V148" t="str">
        <f t="shared" si="102"/>
        <v/>
      </c>
      <c r="W148" t="str">
        <f t="shared" si="102"/>
        <v/>
      </c>
      <c r="X148" t="str">
        <f t="shared" si="102"/>
        <v/>
      </c>
      <c r="Y148" t="str">
        <f t="shared" si="102"/>
        <v/>
      </c>
      <c r="Z148" t="str">
        <f t="shared" si="102"/>
        <v/>
      </c>
      <c r="AA148" t="str">
        <f t="shared" si="102"/>
        <v/>
      </c>
      <c r="AB148" s="8">
        <f t="shared" si="78"/>
        <v>-9.8074123848072015E-2</v>
      </c>
      <c r="AC148" s="9">
        <f t="shared" si="82"/>
        <v>2.5878698760383525</v>
      </c>
      <c r="AD148" t="s">
        <v>69</v>
      </c>
      <c r="AE148">
        <v>593.04999999999995</v>
      </c>
      <c r="AF148" s="11">
        <f t="shared" si="83"/>
        <v>7.6061909168435582E-2</v>
      </c>
      <c r="AG148" s="7">
        <f t="shared" si="84"/>
        <v>1.3418997868160689</v>
      </c>
      <c r="AH148" s="12">
        <f t="shared" si="79"/>
        <v>1.2459700892222836</v>
      </c>
      <c r="AJ148">
        <f t="shared" si="80"/>
        <v>-3.9722176096359016E-2</v>
      </c>
      <c r="AK148" s="7">
        <f t="shared" si="85"/>
        <v>2.4262419933461881</v>
      </c>
    </row>
    <row r="149" spans="1:37" x14ac:dyDescent="0.35">
      <c r="A149" s="6" t="s">
        <v>70</v>
      </c>
      <c r="B149" t="str">
        <f t="shared" si="94"/>
        <v/>
      </c>
      <c r="C149">
        <f t="shared" si="94"/>
        <v>9.9585062240663991E-2</v>
      </c>
      <c r="D149" t="str">
        <f t="shared" si="94"/>
        <v/>
      </c>
      <c r="E149">
        <f t="shared" si="94"/>
        <v>-0.17322834645669294</v>
      </c>
      <c r="F149" t="str">
        <f t="shared" si="94"/>
        <v/>
      </c>
      <c r="G149" t="str">
        <f t="shared" si="94"/>
        <v/>
      </c>
      <c r="H149">
        <f t="shared" si="94"/>
        <v>5.7471264367816577E-3</v>
      </c>
      <c r="I149" t="str">
        <f t="shared" si="94"/>
        <v/>
      </c>
      <c r="J149" t="str">
        <f t="shared" si="95"/>
        <v/>
      </c>
      <c r="K149" t="str">
        <f t="shared" si="95"/>
        <v/>
      </c>
      <c r="L149" t="str">
        <f t="shared" si="95"/>
        <v/>
      </c>
      <c r="M149" t="str">
        <f t="shared" si="95"/>
        <v/>
      </c>
      <c r="N149" t="str">
        <f t="shared" si="95"/>
        <v/>
      </c>
      <c r="O149" t="str">
        <f t="shared" si="95"/>
        <v/>
      </c>
      <c r="P149" t="str">
        <f t="shared" ref="P149:AA149" si="103">IF(OR($AF90="hydro"),P90,"")</f>
        <v/>
      </c>
      <c r="Q149" t="str">
        <f t="shared" si="103"/>
        <v/>
      </c>
      <c r="R149" t="str">
        <f t="shared" si="103"/>
        <v/>
      </c>
      <c r="S149" t="str">
        <f t="shared" si="103"/>
        <v/>
      </c>
      <c r="T149" t="str">
        <f t="shared" si="103"/>
        <v/>
      </c>
      <c r="U149" t="str">
        <f t="shared" si="103"/>
        <v/>
      </c>
      <c r="V149" t="str">
        <f t="shared" si="103"/>
        <v/>
      </c>
      <c r="W149" t="str">
        <f t="shared" si="103"/>
        <v/>
      </c>
      <c r="X149" t="str">
        <f t="shared" si="103"/>
        <v/>
      </c>
      <c r="Y149" t="str">
        <f t="shared" si="103"/>
        <v/>
      </c>
      <c r="Z149" t="str">
        <f t="shared" si="103"/>
        <v/>
      </c>
      <c r="AA149" t="str">
        <f t="shared" si="103"/>
        <v/>
      </c>
      <c r="AB149" s="8">
        <f t="shared" si="78"/>
        <v>-2.263205259308243E-2</v>
      </c>
      <c r="AC149" s="9">
        <f t="shared" si="82"/>
        <v>2.56523782344527</v>
      </c>
      <c r="AD149" t="s">
        <v>70</v>
      </c>
      <c r="AE149">
        <v>562.64</v>
      </c>
      <c r="AF149" s="11">
        <f t="shared" si="83"/>
        <v>-5.1277295337661233E-2</v>
      </c>
      <c r="AG149" s="7">
        <f t="shared" si="84"/>
        <v>1.2906224914784077</v>
      </c>
      <c r="AH149" s="12">
        <f t="shared" si="79"/>
        <v>1.2746153319668623</v>
      </c>
      <c r="AJ149">
        <f t="shared" si="80"/>
        <v>-2.0590183183478938E-3</v>
      </c>
      <c r="AK149" s="7">
        <f t="shared" si="85"/>
        <v>2.4241829750278403</v>
      </c>
    </row>
    <row r="150" spans="1:37" x14ac:dyDescent="0.35">
      <c r="A150" s="6" t="s">
        <v>71</v>
      </c>
      <c r="B150" t="str">
        <f t="shared" si="94"/>
        <v/>
      </c>
      <c r="C150">
        <f t="shared" si="94"/>
        <v>6.4150943396226401E-2</v>
      </c>
      <c r="D150" t="str">
        <f t="shared" si="94"/>
        <v/>
      </c>
      <c r="E150">
        <f t="shared" si="94"/>
        <v>0.24761904761904763</v>
      </c>
      <c r="F150" t="str">
        <f t="shared" si="94"/>
        <v/>
      </c>
      <c r="G150" t="str">
        <f t="shared" si="94"/>
        <v/>
      </c>
      <c r="H150">
        <f t="shared" si="94"/>
        <v>5.1428571428571379E-2</v>
      </c>
      <c r="I150" t="str">
        <f t="shared" si="94"/>
        <v/>
      </c>
      <c r="J150" t="str">
        <f t="shared" si="95"/>
        <v/>
      </c>
      <c r="K150" t="str">
        <f t="shared" si="95"/>
        <v/>
      </c>
      <c r="L150" t="str">
        <f t="shared" si="95"/>
        <v/>
      </c>
      <c r="M150" t="str">
        <f t="shared" si="95"/>
        <v/>
      </c>
      <c r="N150" t="str">
        <f t="shared" si="95"/>
        <v/>
      </c>
      <c r="O150" t="str">
        <f t="shared" si="95"/>
        <v/>
      </c>
      <c r="P150" t="str">
        <f t="shared" ref="P150:AA150" si="104">IF(OR($AF91="hydro"),P91,"")</f>
        <v/>
      </c>
      <c r="Q150" t="str">
        <f t="shared" si="104"/>
        <v/>
      </c>
      <c r="R150" t="str">
        <f t="shared" si="104"/>
        <v/>
      </c>
      <c r="S150" t="str">
        <f t="shared" si="104"/>
        <v/>
      </c>
      <c r="T150" t="str">
        <f t="shared" si="104"/>
        <v/>
      </c>
      <c r="U150" t="str">
        <f t="shared" si="104"/>
        <v/>
      </c>
      <c r="V150" t="str">
        <f t="shared" si="104"/>
        <v/>
      </c>
      <c r="W150" t="str">
        <f t="shared" si="104"/>
        <v/>
      </c>
      <c r="X150" t="str">
        <f t="shared" si="104"/>
        <v/>
      </c>
      <c r="Y150" t="str">
        <f t="shared" si="104"/>
        <v/>
      </c>
      <c r="Z150" t="str">
        <f t="shared" si="104"/>
        <v/>
      </c>
      <c r="AA150" t="str">
        <f t="shared" si="104"/>
        <v/>
      </c>
      <c r="AB150" s="8">
        <f t="shared" si="78"/>
        <v>0.1210661874812818</v>
      </c>
      <c r="AC150" s="9">
        <f t="shared" si="82"/>
        <v>2.6863040109265519</v>
      </c>
      <c r="AD150" t="s">
        <v>71</v>
      </c>
      <c r="AE150">
        <v>579.03</v>
      </c>
      <c r="AF150" s="11">
        <f t="shared" si="83"/>
        <v>2.9130527513152149E-2</v>
      </c>
      <c r="AG150" s="7">
        <f t="shared" si="84"/>
        <v>1.3197530189915598</v>
      </c>
      <c r="AH150" s="12">
        <f t="shared" si="79"/>
        <v>1.3665509919349921</v>
      </c>
      <c r="AJ150">
        <f t="shared" si="80"/>
        <v>2.7010210836995986E-2</v>
      </c>
      <c r="AK150" s="7">
        <f t="shared" si="85"/>
        <v>2.4511931858648364</v>
      </c>
    </row>
    <row r="151" spans="1:37" x14ac:dyDescent="0.35">
      <c r="A151" s="6" t="s">
        <v>72</v>
      </c>
      <c r="B151" t="str">
        <f t="shared" si="94"/>
        <v/>
      </c>
      <c r="C151">
        <f t="shared" si="94"/>
        <v>0.29446532365092026</v>
      </c>
      <c r="D151" t="str">
        <f t="shared" si="94"/>
        <v/>
      </c>
      <c r="E151">
        <f t="shared" si="94"/>
        <v>5.3435114503816772E-2</v>
      </c>
      <c r="F151" t="str">
        <f t="shared" si="94"/>
        <v/>
      </c>
      <c r="G151" t="str">
        <f t="shared" si="94"/>
        <v/>
      </c>
      <c r="H151">
        <f t="shared" si="94"/>
        <v>-0.21195652173913049</v>
      </c>
      <c r="I151" t="str">
        <f t="shared" si="94"/>
        <v/>
      </c>
      <c r="J151" t="str">
        <f t="shared" si="95"/>
        <v/>
      </c>
      <c r="K151" t="str">
        <f t="shared" si="95"/>
        <v/>
      </c>
      <c r="L151" t="str">
        <f t="shared" si="95"/>
        <v/>
      </c>
      <c r="M151" t="str">
        <f t="shared" si="95"/>
        <v/>
      </c>
      <c r="N151" t="str">
        <f t="shared" si="95"/>
        <v/>
      </c>
      <c r="O151" t="str">
        <f t="shared" si="95"/>
        <v/>
      </c>
      <c r="P151" t="str">
        <f t="shared" ref="P151:AA151" si="105">IF(OR($AF92="hydro"),P92,"")</f>
        <v/>
      </c>
      <c r="Q151" t="str">
        <f t="shared" si="105"/>
        <v/>
      </c>
      <c r="R151" t="str">
        <f t="shared" si="105"/>
        <v/>
      </c>
      <c r="S151" t="str">
        <f t="shared" si="105"/>
        <v/>
      </c>
      <c r="T151" t="str">
        <f t="shared" si="105"/>
        <v/>
      </c>
      <c r="U151" t="str">
        <f t="shared" si="105"/>
        <v/>
      </c>
      <c r="V151" t="str">
        <f t="shared" si="105"/>
        <v/>
      </c>
      <c r="W151" t="str">
        <f t="shared" si="105"/>
        <v/>
      </c>
      <c r="X151" t="str">
        <f t="shared" si="105"/>
        <v/>
      </c>
      <c r="Y151" t="str">
        <f t="shared" si="105"/>
        <v/>
      </c>
      <c r="Z151" t="str">
        <f t="shared" si="105"/>
        <v/>
      </c>
      <c r="AA151" t="str">
        <f t="shared" si="105"/>
        <v/>
      </c>
      <c r="AB151" s="8">
        <f t="shared" si="78"/>
        <v>4.531463880520218E-2</v>
      </c>
      <c r="AC151" s="9">
        <f t="shared" si="82"/>
        <v>2.7316186497317543</v>
      </c>
      <c r="AD151" t="s">
        <v>72</v>
      </c>
      <c r="AE151">
        <v>561.22</v>
      </c>
      <c r="AF151" s="11">
        <f t="shared" si="83"/>
        <v>-3.0758337219142229E-2</v>
      </c>
      <c r="AG151" s="7">
        <f t="shared" si="84"/>
        <v>1.2889946817724176</v>
      </c>
      <c r="AH151" s="12">
        <f t="shared" si="79"/>
        <v>1.4426239679593367</v>
      </c>
      <c r="AJ151">
        <f t="shared" si="80"/>
        <v>3.1951856091987918E-3</v>
      </c>
      <c r="AK151" s="7">
        <f t="shared" si="85"/>
        <v>2.4543883714740353</v>
      </c>
    </row>
    <row r="152" spans="1:37" x14ac:dyDescent="0.35">
      <c r="A152" s="6" t="s">
        <v>73</v>
      </c>
      <c r="B152" t="str">
        <f t="shared" ref="B152:I161" si="106">IF(OR($AF93="thermal",$AF93="both"),B93,"")</f>
        <v/>
      </c>
      <c r="C152">
        <f t="shared" si="106"/>
        <v>2.564102564102555E-2</v>
      </c>
      <c r="D152" t="str">
        <f t="shared" si="106"/>
        <v/>
      </c>
      <c r="E152">
        <f t="shared" si="106"/>
        <v>-1.0869565217391353E-2</v>
      </c>
      <c r="F152" t="str">
        <f t="shared" si="106"/>
        <v/>
      </c>
      <c r="G152" t="str">
        <f t="shared" si="106"/>
        <v/>
      </c>
      <c r="H152">
        <f t="shared" si="106"/>
        <v>2.0689655172413834E-2</v>
      </c>
      <c r="I152" t="str">
        <f t="shared" si="106"/>
        <v/>
      </c>
      <c r="J152">
        <f t="shared" ref="J152:O161" si="107">IF(OR($AF93="hydro",$AF93="both"),J93,"")</f>
        <v>0</v>
      </c>
      <c r="K152" t="str">
        <f t="shared" si="107"/>
        <v/>
      </c>
      <c r="L152">
        <f t="shared" si="107"/>
        <v>-0.10483139077563042</v>
      </c>
      <c r="M152" t="str">
        <f t="shared" si="107"/>
        <v/>
      </c>
      <c r="N152">
        <f t="shared" si="107"/>
        <v>9.0153846153846251E-2</v>
      </c>
      <c r="O152" t="str">
        <f t="shared" si="107"/>
        <v/>
      </c>
      <c r="P152" t="str">
        <f t="shared" ref="P152:AA152" si="108">IF(OR($AF93="hydro"),P93,"")</f>
        <v/>
      </c>
      <c r="Q152" t="str">
        <f t="shared" si="108"/>
        <v/>
      </c>
      <c r="R152" t="str">
        <f t="shared" si="108"/>
        <v/>
      </c>
      <c r="S152" t="str">
        <f t="shared" si="108"/>
        <v/>
      </c>
      <c r="T152" t="str">
        <f t="shared" si="108"/>
        <v/>
      </c>
      <c r="U152" t="str">
        <f t="shared" si="108"/>
        <v/>
      </c>
      <c r="V152" t="str">
        <f t="shared" si="108"/>
        <v/>
      </c>
      <c r="W152" t="str">
        <f t="shared" si="108"/>
        <v/>
      </c>
      <c r="X152" t="str">
        <f t="shared" si="108"/>
        <v/>
      </c>
      <c r="Y152" t="str">
        <f t="shared" si="108"/>
        <v/>
      </c>
      <c r="Z152" t="str">
        <f t="shared" si="108"/>
        <v/>
      </c>
      <c r="AA152" t="str">
        <f t="shared" si="108"/>
        <v/>
      </c>
      <c r="AB152" s="8">
        <f t="shared" si="78"/>
        <v>3.4639284957106442E-3</v>
      </c>
      <c r="AC152" s="9">
        <f t="shared" si="82"/>
        <v>2.7350825782274648</v>
      </c>
      <c r="AD152" t="s">
        <v>73</v>
      </c>
      <c r="AE152">
        <v>632.26</v>
      </c>
      <c r="AF152" s="11">
        <f t="shared" si="83"/>
        <v>0.12658137628737376</v>
      </c>
      <c r="AG152" s="7">
        <f t="shared" si="84"/>
        <v>1.4155760580597914</v>
      </c>
      <c r="AH152" s="12">
        <f t="shared" si="79"/>
        <v>1.3195065201676734</v>
      </c>
      <c r="AJ152">
        <f t="shared" si="80"/>
        <v>2.1698762576839933E-2</v>
      </c>
      <c r="AK152" s="7">
        <f t="shared" si="85"/>
        <v>2.4760871340508754</v>
      </c>
    </row>
    <row r="153" spans="1:37" x14ac:dyDescent="0.35">
      <c r="A153" s="6" t="s">
        <v>74</v>
      </c>
      <c r="B153" t="str">
        <f t="shared" si="106"/>
        <v/>
      </c>
      <c r="C153" t="str">
        <f t="shared" si="106"/>
        <v/>
      </c>
      <c r="D153" t="str">
        <f t="shared" si="106"/>
        <v/>
      </c>
      <c r="E153" t="str">
        <f t="shared" si="106"/>
        <v/>
      </c>
      <c r="F153" t="str">
        <f t="shared" si="106"/>
        <v/>
      </c>
      <c r="G153" t="str">
        <f t="shared" si="106"/>
        <v/>
      </c>
      <c r="H153" t="str">
        <f t="shared" si="106"/>
        <v/>
      </c>
      <c r="I153" t="str">
        <f t="shared" si="106"/>
        <v/>
      </c>
      <c r="J153">
        <f t="shared" si="107"/>
        <v>2.857142857142847E-2</v>
      </c>
      <c r="K153" t="str">
        <f t="shared" si="107"/>
        <v/>
      </c>
      <c r="L153">
        <f t="shared" si="107"/>
        <v>-4.6610169491525411E-2</v>
      </c>
      <c r="M153" t="str">
        <f t="shared" si="107"/>
        <v/>
      </c>
      <c r="N153">
        <f t="shared" si="107"/>
        <v>-2.2720858029918189E-2</v>
      </c>
      <c r="O153" t="str">
        <f t="shared" si="107"/>
        <v/>
      </c>
      <c r="P153">
        <f t="shared" ref="P153:AA153" si="109">IF(OR($AF94="hydro"),P94,"")</f>
        <v>9.7087378640776656E-3</v>
      </c>
      <c r="Q153" t="str">
        <f t="shared" si="109"/>
        <v/>
      </c>
      <c r="R153" t="str">
        <f t="shared" si="109"/>
        <v/>
      </c>
      <c r="S153">
        <f t="shared" si="109"/>
        <v>1.4150943396226356E-2</v>
      </c>
      <c r="T153">
        <f t="shared" si="109"/>
        <v>5.0955414012738842E-2</v>
      </c>
      <c r="U153" t="str">
        <f t="shared" si="109"/>
        <v/>
      </c>
      <c r="V153">
        <f t="shared" si="109"/>
        <v>-1.4634146341463428E-2</v>
      </c>
      <c r="W153" t="str">
        <f t="shared" si="109"/>
        <v/>
      </c>
      <c r="X153" t="str">
        <f t="shared" si="109"/>
        <v/>
      </c>
      <c r="Y153">
        <f t="shared" si="109"/>
        <v>7.8260869565217384E-2</v>
      </c>
      <c r="Z153" t="str">
        <f t="shared" si="109"/>
        <v/>
      </c>
      <c r="AA153">
        <f t="shared" si="109"/>
        <v>7.7220077220077288E-2</v>
      </c>
      <c r="AB153" s="8">
        <f t="shared" si="78"/>
        <v>1.9433588529650998E-2</v>
      </c>
      <c r="AC153" s="9">
        <f t="shared" si="82"/>
        <v>2.7545161667571159</v>
      </c>
      <c r="AD153" t="s">
        <v>74</v>
      </c>
      <c r="AE153">
        <v>685.73</v>
      </c>
      <c r="AF153" s="11">
        <f t="shared" si="83"/>
        <v>8.4569639072533453E-2</v>
      </c>
      <c r="AG153" s="7">
        <f t="shared" si="84"/>
        <v>1.5001456971323248</v>
      </c>
      <c r="AH153" s="12">
        <f t="shared" si="79"/>
        <v>1.254370469624791</v>
      </c>
      <c r="AJ153">
        <f t="shared" si="80"/>
        <v>-1.0280186720819122E-2</v>
      </c>
      <c r="AK153" s="7">
        <f t="shared" si="85"/>
        <v>2.4658069473300563</v>
      </c>
    </row>
    <row r="154" spans="1:37" x14ac:dyDescent="0.35">
      <c r="A154" s="6" t="s">
        <v>75</v>
      </c>
      <c r="B154" t="str">
        <f t="shared" si="106"/>
        <v/>
      </c>
      <c r="C154" t="str">
        <f t="shared" si="106"/>
        <v/>
      </c>
      <c r="D154" t="str">
        <f t="shared" si="106"/>
        <v/>
      </c>
      <c r="E154" t="str">
        <f t="shared" si="106"/>
        <v/>
      </c>
      <c r="F154" t="str">
        <f t="shared" si="106"/>
        <v/>
      </c>
      <c r="G154" t="str">
        <f t="shared" si="106"/>
        <v/>
      </c>
      <c r="H154" t="str">
        <f t="shared" si="106"/>
        <v/>
      </c>
      <c r="I154" t="str">
        <f t="shared" si="106"/>
        <v/>
      </c>
      <c r="J154">
        <f t="shared" si="107"/>
        <v>0.23379629629629628</v>
      </c>
      <c r="K154">
        <f t="shared" si="107"/>
        <v>-6.1728395061728447E-2</v>
      </c>
      <c r="L154">
        <f t="shared" si="107"/>
        <v>0.26666666666666661</v>
      </c>
      <c r="M154" t="str">
        <f t="shared" si="107"/>
        <v/>
      </c>
      <c r="N154">
        <f t="shared" si="107"/>
        <v>0.11552346570397121</v>
      </c>
      <c r="O154" t="str">
        <f t="shared" si="107"/>
        <v/>
      </c>
      <c r="P154">
        <f t="shared" ref="P154:AA154" si="110">IF(OR($AF95="hydro"),P95,"")</f>
        <v>-6.4102564102563875E-3</v>
      </c>
      <c r="Q154" t="str">
        <f t="shared" si="110"/>
        <v/>
      </c>
      <c r="R154" t="str">
        <f t="shared" si="110"/>
        <v/>
      </c>
      <c r="S154">
        <f t="shared" si="110"/>
        <v>0.25116279069767433</v>
      </c>
      <c r="T154">
        <f t="shared" si="110"/>
        <v>6.0606060606060552E-2</v>
      </c>
      <c r="U154" t="str">
        <f t="shared" si="110"/>
        <v/>
      </c>
      <c r="V154">
        <f t="shared" si="110"/>
        <v>0.11881188118811892</v>
      </c>
      <c r="W154" t="str">
        <f t="shared" si="110"/>
        <v/>
      </c>
      <c r="X154">
        <f t="shared" si="110"/>
        <v>3.2627559875043399E-2</v>
      </c>
      <c r="Y154">
        <f t="shared" si="110"/>
        <v>-3.2258064516129004E-2</v>
      </c>
      <c r="Z154" t="str">
        <f t="shared" si="110"/>
        <v/>
      </c>
      <c r="AA154">
        <f t="shared" si="110"/>
        <v>3.5842293906809264E-3</v>
      </c>
      <c r="AB154" s="8">
        <f t="shared" si="78"/>
        <v>8.9307475857854396E-2</v>
      </c>
      <c r="AC154" s="9">
        <f t="shared" si="82"/>
        <v>2.8438236426149701</v>
      </c>
      <c r="AD154" t="s">
        <v>75</v>
      </c>
      <c r="AE154">
        <v>664.87</v>
      </c>
      <c r="AF154" s="11">
        <f t="shared" si="83"/>
        <v>-3.0420136205212001E-2</v>
      </c>
      <c r="AG154" s="7">
        <f t="shared" si="84"/>
        <v>1.4697255609271127</v>
      </c>
      <c r="AH154" s="12">
        <f t="shared" si="79"/>
        <v>1.3740980816878574</v>
      </c>
      <c r="AJ154">
        <f t="shared" si="80"/>
        <v>6.5165232915592286E-2</v>
      </c>
      <c r="AK154" s="7">
        <f t="shared" si="85"/>
        <v>2.5309721802456489</v>
      </c>
    </row>
    <row r="155" spans="1:37" x14ac:dyDescent="0.35">
      <c r="A155" s="6" t="s">
        <v>76</v>
      </c>
      <c r="B155" t="str">
        <f t="shared" si="106"/>
        <v/>
      </c>
      <c r="C155">
        <f t="shared" si="106"/>
        <v>-0.13099041533546329</v>
      </c>
      <c r="D155" t="str">
        <f t="shared" si="106"/>
        <v/>
      </c>
      <c r="E155">
        <f t="shared" si="106"/>
        <v>-0.101123595505618</v>
      </c>
      <c r="F155" t="str">
        <f t="shared" si="106"/>
        <v/>
      </c>
      <c r="G155" t="str">
        <f t="shared" si="106"/>
        <v/>
      </c>
      <c r="H155">
        <f t="shared" si="106"/>
        <v>0.18823529411764706</v>
      </c>
      <c r="I155">
        <f t="shared" si="106"/>
        <v>-5.555555555555558E-2</v>
      </c>
      <c r="J155">
        <f t="shared" si="107"/>
        <v>0.39024390243902429</v>
      </c>
      <c r="K155">
        <f t="shared" si="107"/>
        <v>0.14262762463213674</v>
      </c>
      <c r="L155">
        <f t="shared" si="107"/>
        <v>8.7719298245614086E-2</v>
      </c>
      <c r="M155">
        <f t="shared" si="107"/>
        <v>0.22595631121072746</v>
      </c>
      <c r="N155">
        <f t="shared" si="107"/>
        <v>0.12003236245954696</v>
      </c>
      <c r="O155" t="str">
        <f t="shared" si="107"/>
        <v/>
      </c>
      <c r="P155" t="str">
        <f t="shared" ref="P155:AA155" si="111">IF(OR($AF96="hydro"),P96,"")</f>
        <v/>
      </c>
      <c r="Q155" t="str">
        <f t="shared" si="111"/>
        <v/>
      </c>
      <c r="R155" t="str">
        <f t="shared" si="111"/>
        <v/>
      </c>
      <c r="S155" t="str">
        <f t="shared" si="111"/>
        <v/>
      </c>
      <c r="T155" t="str">
        <f t="shared" si="111"/>
        <v/>
      </c>
      <c r="U155" t="str">
        <f t="shared" si="111"/>
        <v/>
      </c>
      <c r="V155" t="str">
        <f t="shared" si="111"/>
        <v/>
      </c>
      <c r="W155" t="str">
        <f t="shared" si="111"/>
        <v/>
      </c>
      <c r="X155" t="str">
        <f t="shared" si="111"/>
        <v/>
      </c>
      <c r="Y155" t="str">
        <f t="shared" si="111"/>
        <v/>
      </c>
      <c r="Z155" t="str">
        <f t="shared" si="111"/>
        <v/>
      </c>
      <c r="AA155" t="str">
        <f t="shared" si="111"/>
        <v/>
      </c>
      <c r="AB155" s="8">
        <f t="shared" si="78"/>
        <v>9.6349469634228857E-2</v>
      </c>
      <c r="AC155" s="9">
        <f t="shared" si="82"/>
        <v>2.940173112249199</v>
      </c>
      <c r="AD155" t="s">
        <v>76</v>
      </c>
      <c r="AE155">
        <v>722.31</v>
      </c>
      <c r="AF155" s="11">
        <f t="shared" si="83"/>
        <v>8.6392828673274469E-2</v>
      </c>
      <c r="AG155" s="7">
        <f t="shared" si="84"/>
        <v>1.5561183896003872</v>
      </c>
      <c r="AH155" s="12">
        <f t="shared" si="79"/>
        <v>1.3840547226488118</v>
      </c>
      <c r="AJ155">
        <f t="shared" si="80"/>
        <v>0.1256707698646794</v>
      </c>
      <c r="AK155" s="7">
        <f t="shared" si="85"/>
        <v>2.6566429501103284</v>
      </c>
    </row>
    <row r="156" spans="1:37" x14ac:dyDescent="0.35">
      <c r="A156" s="6" t="s">
        <v>77</v>
      </c>
      <c r="B156" t="str">
        <f t="shared" si="106"/>
        <v/>
      </c>
      <c r="C156">
        <f t="shared" si="106"/>
        <v>-4.7794117647058876E-2</v>
      </c>
      <c r="D156" t="str">
        <f t="shared" si="106"/>
        <v/>
      </c>
      <c r="E156">
        <f t="shared" si="106"/>
        <v>-0.10833333333333328</v>
      </c>
      <c r="F156" t="str">
        <f t="shared" si="106"/>
        <v/>
      </c>
      <c r="G156" t="str">
        <f t="shared" si="106"/>
        <v/>
      </c>
      <c r="H156">
        <f t="shared" si="106"/>
        <v>-2.4752475247524774E-3</v>
      </c>
      <c r="I156">
        <f t="shared" si="106"/>
        <v>5.8823529411764719E-2</v>
      </c>
      <c r="J156">
        <f t="shared" si="107"/>
        <v>-9.0418353576248278E-2</v>
      </c>
      <c r="K156">
        <f t="shared" si="107"/>
        <v>-1.4970059880239472E-2</v>
      </c>
      <c r="L156">
        <f t="shared" si="107"/>
        <v>6.4516129032257119E-3</v>
      </c>
      <c r="M156">
        <f t="shared" si="107"/>
        <v>-2.8115237764665069E-2</v>
      </c>
      <c r="N156">
        <f t="shared" si="107"/>
        <v>2.2681961339535928E-2</v>
      </c>
      <c r="O156" t="str">
        <f t="shared" si="107"/>
        <v/>
      </c>
      <c r="P156" t="str">
        <f t="shared" ref="P156:AA156" si="112">IF(OR($AF97="hydro"),P97,"")</f>
        <v/>
      </c>
      <c r="Q156" t="str">
        <f t="shared" si="112"/>
        <v/>
      </c>
      <c r="R156" t="str">
        <f t="shared" si="112"/>
        <v/>
      </c>
      <c r="S156" t="str">
        <f t="shared" si="112"/>
        <v/>
      </c>
      <c r="T156" t="str">
        <f t="shared" si="112"/>
        <v/>
      </c>
      <c r="U156" t="str">
        <f t="shared" si="112"/>
        <v/>
      </c>
      <c r="V156" t="str">
        <f t="shared" si="112"/>
        <v/>
      </c>
      <c r="W156" t="str">
        <f t="shared" si="112"/>
        <v/>
      </c>
      <c r="X156" t="str">
        <f t="shared" si="112"/>
        <v/>
      </c>
      <c r="Y156" t="str">
        <f t="shared" si="112"/>
        <v/>
      </c>
      <c r="Z156" t="str">
        <f t="shared" si="112"/>
        <v/>
      </c>
      <c r="AA156" t="str">
        <f t="shared" si="112"/>
        <v/>
      </c>
      <c r="AB156" s="8">
        <f t="shared" si="78"/>
        <v>-2.2683249563530121E-2</v>
      </c>
      <c r="AC156" s="9">
        <f t="shared" si="82"/>
        <v>2.9174898626856689</v>
      </c>
      <c r="AD156" t="s">
        <v>77</v>
      </c>
      <c r="AE156">
        <v>776.47</v>
      </c>
      <c r="AF156" s="11">
        <f t="shared" si="83"/>
        <v>7.4981656075646219E-2</v>
      </c>
      <c r="AG156" s="7">
        <f t="shared" si="84"/>
        <v>1.6311000456760334</v>
      </c>
      <c r="AH156" s="12">
        <f t="shared" si="79"/>
        <v>1.2863898170096355</v>
      </c>
      <c r="AJ156">
        <f t="shared" si="80"/>
        <v>-1.8773644873822937E-2</v>
      </c>
      <c r="AK156" s="7">
        <f t="shared" si="85"/>
        <v>2.6378693052365056</v>
      </c>
    </row>
    <row r="157" spans="1:37" x14ac:dyDescent="0.35">
      <c r="A157" s="6" t="s">
        <v>78</v>
      </c>
      <c r="B157" t="str">
        <f t="shared" si="106"/>
        <v/>
      </c>
      <c r="C157">
        <f t="shared" si="106"/>
        <v>0.41119691119691115</v>
      </c>
      <c r="D157" t="str">
        <f t="shared" si="106"/>
        <v/>
      </c>
      <c r="E157">
        <f t="shared" si="106"/>
        <v>0.13084112149532712</v>
      </c>
      <c r="F157" t="str">
        <f t="shared" si="106"/>
        <v/>
      </c>
      <c r="G157" t="str">
        <f t="shared" si="106"/>
        <v/>
      </c>
      <c r="H157">
        <f t="shared" si="106"/>
        <v>0.10524917215858909</v>
      </c>
      <c r="I157">
        <f t="shared" si="106"/>
        <v>0.2370000000000001</v>
      </c>
      <c r="J157">
        <f t="shared" si="107"/>
        <v>0.24035608308605338</v>
      </c>
      <c r="K157">
        <f t="shared" si="107"/>
        <v>0.32526022007197986</v>
      </c>
      <c r="L157">
        <f t="shared" si="107"/>
        <v>0.34615384615384626</v>
      </c>
      <c r="M157">
        <f t="shared" si="107"/>
        <v>7.8415631697682731E-2</v>
      </c>
      <c r="N157">
        <f t="shared" si="107"/>
        <v>8.3064926258686889E-3</v>
      </c>
      <c r="O157" t="str">
        <f t="shared" si="107"/>
        <v/>
      </c>
      <c r="P157" t="str">
        <f t="shared" ref="P157:AA157" si="113">IF(OR($AF98="hydro"),P98,"")</f>
        <v/>
      </c>
      <c r="Q157" t="str">
        <f t="shared" si="113"/>
        <v/>
      </c>
      <c r="R157" t="str">
        <f t="shared" si="113"/>
        <v/>
      </c>
      <c r="S157" t="str">
        <f t="shared" si="113"/>
        <v/>
      </c>
      <c r="T157" t="str">
        <f t="shared" si="113"/>
        <v/>
      </c>
      <c r="U157" t="str">
        <f t="shared" si="113"/>
        <v/>
      </c>
      <c r="V157" t="str">
        <f t="shared" si="113"/>
        <v/>
      </c>
      <c r="W157" t="str">
        <f t="shared" si="113"/>
        <v/>
      </c>
      <c r="X157" t="str">
        <f t="shared" si="113"/>
        <v/>
      </c>
      <c r="Y157" t="str">
        <f t="shared" si="113"/>
        <v/>
      </c>
      <c r="Z157" t="str">
        <f t="shared" si="113"/>
        <v/>
      </c>
      <c r="AA157" t="str">
        <f t="shared" si="113"/>
        <v/>
      </c>
      <c r="AB157" s="8">
        <f t="shared" si="78"/>
        <v>0.20919771983180649</v>
      </c>
      <c r="AC157" s="9">
        <f t="shared" si="82"/>
        <v>3.1266875825174756</v>
      </c>
      <c r="AD157" t="s">
        <v>78</v>
      </c>
      <c r="AE157">
        <v>804.42</v>
      </c>
      <c r="AF157" s="11">
        <f t="shared" si="83"/>
        <v>3.5996239391090423E-2</v>
      </c>
      <c r="AG157" s="7">
        <f t="shared" si="84"/>
        <v>1.6670962850671238</v>
      </c>
      <c r="AH157" s="12">
        <f t="shared" si="79"/>
        <v>1.4595912974503518</v>
      </c>
      <c r="AJ157">
        <f t="shared" si="80"/>
        <v>0.10612382516834196</v>
      </c>
      <c r="AK157" s="7">
        <f t="shared" si="85"/>
        <v>2.7439931304048475</v>
      </c>
    </row>
    <row r="158" spans="1:37" x14ac:dyDescent="0.35">
      <c r="A158" s="6" t="s">
        <v>79</v>
      </c>
      <c r="B158" t="str">
        <f t="shared" si="106"/>
        <v/>
      </c>
      <c r="C158" t="str">
        <f t="shared" si="106"/>
        <v/>
      </c>
      <c r="D158" t="str">
        <f t="shared" si="106"/>
        <v/>
      </c>
      <c r="E158" t="str">
        <f t="shared" si="106"/>
        <v/>
      </c>
      <c r="F158" t="str">
        <f t="shared" si="106"/>
        <v/>
      </c>
      <c r="G158" t="str">
        <f t="shared" si="106"/>
        <v/>
      </c>
      <c r="H158" t="str">
        <f t="shared" si="106"/>
        <v/>
      </c>
      <c r="I158" t="str">
        <f t="shared" si="106"/>
        <v/>
      </c>
      <c r="J158">
        <f t="shared" si="107"/>
        <v>-0.17344497607655507</v>
      </c>
      <c r="K158">
        <f t="shared" si="107"/>
        <v>-0.12043301759133962</v>
      </c>
      <c r="L158">
        <f t="shared" si="107"/>
        <v>0.20714285714285707</v>
      </c>
      <c r="M158">
        <f t="shared" si="107"/>
        <v>-2.5755395683453197E-2</v>
      </c>
      <c r="N158">
        <f t="shared" si="107"/>
        <v>3.3624747814386957E-4</v>
      </c>
      <c r="O158" t="str">
        <f t="shared" si="107"/>
        <v/>
      </c>
      <c r="P158">
        <f t="shared" ref="P158:AA158" si="114">IF(OR($AF99="hydro"),P99,"")</f>
        <v>-1.1695906432748537E-2</v>
      </c>
      <c r="Q158" t="str">
        <f t="shared" si="114"/>
        <v/>
      </c>
      <c r="R158" t="str">
        <f t="shared" si="114"/>
        <v/>
      </c>
      <c r="S158">
        <f t="shared" si="114"/>
        <v>-3.0864197530864224E-2</v>
      </c>
      <c r="T158">
        <f t="shared" si="114"/>
        <v>2.3529411764705799E-2</v>
      </c>
      <c r="U158">
        <f t="shared" si="114"/>
        <v>5.6168987037926055E-2</v>
      </c>
      <c r="V158">
        <f t="shared" si="114"/>
        <v>-9.6296296296296324E-2</v>
      </c>
      <c r="W158" t="str">
        <f t="shared" si="114"/>
        <v/>
      </c>
      <c r="X158">
        <f t="shared" si="114"/>
        <v>-8.8607594936708889E-2</v>
      </c>
      <c r="Y158">
        <f t="shared" si="114"/>
        <v>-5.8823529411764719E-2</v>
      </c>
      <c r="Z158" t="str">
        <f t="shared" si="114"/>
        <v/>
      </c>
      <c r="AA158">
        <f t="shared" si="114"/>
        <v>2.7607361963190247E-2</v>
      </c>
      <c r="AB158" s="8">
        <f t="shared" si="78"/>
        <v>-2.2395080659454426E-2</v>
      </c>
      <c r="AC158" s="9">
        <f t="shared" si="82"/>
        <v>3.104292501858021</v>
      </c>
      <c r="AD158" t="s">
        <v>79</v>
      </c>
      <c r="AE158">
        <v>984.24</v>
      </c>
      <c r="AF158" s="11">
        <f t="shared" si="83"/>
        <v>0.22353994182143655</v>
      </c>
      <c r="AG158" s="7">
        <f t="shared" si="84"/>
        <v>1.8906362268885604</v>
      </c>
      <c r="AH158" s="12">
        <f t="shared" si="79"/>
        <v>1.2136562749694606</v>
      </c>
      <c r="AJ158">
        <f t="shared" si="80"/>
        <v>-2.4835090700802274E-2</v>
      </c>
      <c r="AK158" s="7">
        <f t="shared" si="85"/>
        <v>2.7191580397040451</v>
      </c>
    </row>
    <row r="159" spans="1:37" x14ac:dyDescent="0.35">
      <c r="A159" s="6" t="s">
        <v>80</v>
      </c>
      <c r="B159" t="str">
        <f t="shared" si="106"/>
        <v/>
      </c>
      <c r="C159" t="str">
        <f t="shared" si="106"/>
        <v/>
      </c>
      <c r="D159" t="str">
        <f t="shared" si="106"/>
        <v/>
      </c>
      <c r="E159" t="str">
        <f t="shared" si="106"/>
        <v/>
      </c>
      <c r="F159" t="str">
        <f t="shared" si="106"/>
        <v/>
      </c>
      <c r="G159" t="str">
        <f t="shared" si="106"/>
        <v/>
      </c>
      <c r="H159" t="str">
        <f t="shared" si="106"/>
        <v/>
      </c>
      <c r="I159" t="str">
        <f t="shared" si="106"/>
        <v/>
      </c>
      <c r="J159">
        <f t="shared" si="107"/>
        <v>-4.1968162083936278E-2</v>
      </c>
      <c r="K159">
        <f t="shared" si="107"/>
        <v>-0.11384615384615382</v>
      </c>
      <c r="L159">
        <f t="shared" si="107"/>
        <v>-0.24078113602236395</v>
      </c>
      <c r="M159">
        <f t="shared" si="107"/>
        <v>4.7998818490622153E-3</v>
      </c>
      <c r="N159">
        <f t="shared" si="107"/>
        <v>-0.13120448179271704</v>
      </c>
      <c r="O159" t="str">
        <f t="shared" si="107"/>
        <v/>
      </c>
      <c r="P159">
        <f t="shared" ref="P159:AA159" si="115">IF(OR($AF100="hydro"),P100,"")</f>
        <v>-5.9171597633136397E-3</v>
      </c>
      <c r="Q159" t="str">
        <f t="shared" si="115"/>
        <v/>
      </c>
      <c r="R159" t="str">
        <f t="shared" si="115"/>
        <v/>
      </c>
      <c r="S159">
        <f t="shared" si="115"/>
        <v>-5.7324840764331197E-2</v>
      </c>
      <c r="T159">
        <f t="shared" si="115"/>
        <v>5.555555555555558E-2</v>
      </c>
      <c r="U159">
        <f t="shared" si="115"/>
        <v>-8.181818181818179E-2</v>
      </c>
      <c r="V159">
        <f t="shared" si="115"/>
        <v>4.508196721311486E-2</v>
      </c>
      <c r="W159">
        <f t="shared" si="115"/>
        <v>8.3389830508473484E-3</v>
      </c>
      <c r="X159">
        <f t="shared" si="115"/>
        <v>1.0416666666666741E-2</v>
      </c>
      <c r="Y159">
        <f t="shared" si="115"/>
        <v>8.3333333333333037E-3</v>
      </c>
      <c r="Z159" t="str">
        <f t="shared" si="115"/>
        <v/>
      </c>
      <c r="AA159">
        <f t="shared" si="115"/>
        <v>-4.4776119402985093E-2</v>
      </c>
      <c r="AB159" s="8">
        <f t="shared" si="78"/>
        <v>-4.1793560558957339E-2</v>
      </c>
      <c r="AC159" s="9">
        <f t="shared" si="82"/>
        <v>3.0624989412990637</v>
      </c>
      <c r="AD159" t="s">
        <v>80</v>
      </c>
      <c r="AE159" s="10">
        <v>1174.46</v>
      </c>
      <c r="AF159" s="11">
        <f t="shared" si="83"/>
        <v>0.19326587011298058</v>
      </c>
      <c r="AG159" s="7">
        <f t="shared" si="84"/>
        <v>2.0839020970015412</v>
      </c>
      <c r="AH159" s="12">
        <f t="shared" si="79"/>
        <v>0.97859684429752258</v>
      </c>
      <c r="AJ159">
        <f t="shared" si="80"/>
        <v>-4.2003253734087073E-2</v>
      </c>
      <c r="AK159" s="7">
        <f t="shared" si="85"/>
        <v>2.6771547859699583</v>
      </c>
    </row>
    <row r="160" spans="1:37" x14ac:dyDescent="0.35">
      <c r="A160" s="6" t="s">
        <v>81</v>
      </c>
      <c r="B160">
        <f t="shared" si="106"/>
        <v>4.2709755727507126E-2</v>
      </c>
      <c r="C160">
        <f t="shared" si="106"/>
        <v>-8.9947089947089998E-2</v>
      </c>
      <c r="D160">
        <f t="shared" si="106"/>
        <v>-0.5249938314057222</v>
      </c>
      <c r="E160">
        <f t="shared" si="106"/>
        <v>6.1403508771929793E-2</v>
      </c>
      <c r="F160" t="str">
        <f t="shared" si="106"/>
        <v/>
      </c>
      <c r="G160">
        <f t="shared" si="106"/>
        <v>-8.1632653061224469E-2</v>
      </c>
      <c r="H160">
        <f t="shared" si="106"/>
        <v>5.7142857142857162E-2</v>
      </c>
      <c r="I160">
        <f t="shared" si="106"/>
        <v>-4.8418695773859488E-2</v>
      </c>
      <c r="J160">
        <f t="shared" si="107"/>
        <v>-4.9848942598187285E-2</v>
      </c>
      <c r="K160">
        <f t="shared" si="107"/>
        <v>-8.5593098068623141E-2</v>
      </c>
      <c r="L160">
        <f t="shared" si="107"/>
        <v>0.1006439181284251</v>
      </c>
      <c r="M160">
        <f t="shared" si="107"/>
        <v>1.115381788785184</v>
      </c>
      <c r="N160">
        <f t="shared" si="107"/>
        <v>3.1725561000773839E-2</v>
      </c>
      <c r="O160" t="str">
        <f t="shared" si="107"/>
        <v/>
      </c>
      <c r="P160" t="str">
        <f t="shared" ref="P160:AA160" si="116">IF(OR($AF101="hydro"),P101,"")</f>
        <v/>
      </c>
      <c r="Q160" t="str">
        <f t="shared" si="116"/>
        <v/>
      </c>
      <c r="R160" t="str">
        <f t="shared" si="116"/>
        <v/>
      </c>
      <c r="S160" t="str">
        <f t="shared" si="116"/>
        <v/>
      </c>
      <c r="T160" t="str">
        <f t="shared" si="116"/>
        <v/>
      </c>
      <c r="U160" t="str">
        <f t="shared" si="116"/>
        <v/>
      </c>
      <c r="V160" t="str">
        <f t="shared" si="116"/>
        <v/>
      </c>
      <c r="W160" t="str">
        <f t="shared" si="116"/>
        <v/>
      </c>
      <c r="X160" t="str">
        <f t="shared" si="116"/>
        <v/>
      </c>
      <c r="Y160" t="str">
        <f t="shared" si="116"/>
        <v/>
      </c>
      <c r="Z160" t="str">
        <f t="shared" si="116"/>
        <v/>
      </c>
      <c r="AA160" t="str">
        <f t="shared" si="116"/>
        <v/>
      </c>
      <c r="AB160" s="8">
        <f t="shared" si="78"/>
        <v>4.404775655849754E-2</v>
      </c>
      <c r="AC160" s="9">
        <f t="shared" si="82"/>
        <v>3.1065466978575613</v>
      </c>
      <c r="AD160" t="s">
        <v>81</v>
      </c>
      <c r="AE160">
        <v>960.78</v>
      </c>
      <c r="AF160" s="11">
        <f t="shared" si="83"/>
        <v>-0.18193893363758673</v>
      </c>
      <c r="AG160" s="7">
        <f t="shared" si="84"/>
        <v>1.9019631633639544</v>
      </c>
      <c r="AH160" s="12">
        <f t="shared" si="79"/>
        <v>1.2045835344936069</v>
      </c>
      <c r="AJ160">
        <f t="shared" si="80"/>
        <v>3.0998259894925499E-2</v>
      </c>
      <c r="AK160" s="7">
        <f t="shared" si="85"/>
        <v>2.7081530458648837</v>
      </c>
    </row>
    <row r="161" spans="1:37" x14ac:dyDescent="0.35">
      <c r="A161" s="6" t="s">
        <v>82</v>
      </c>
      <c r="B161">
        <f t="shared" si="106"/>
        <v>8.3084758093852296E-2</v>
      </c>
      <c r="C161">
        <f t="shared" si="106"/>
        <v>-1.1627906976744207E-2</v>
      </c>
      <c r="D161">
        <f t="shared" si="106"/>
        <v>-1.2183075403358612E-2</v>
      </c>
      <c r="E161">
        <f t="shared" si="106"/>
        <v>-5.7851239669421517E-2</v>
      </c>
      <c r="F161" t="str">
        <f t="shared" si="106"/>
        <v/>
      </c>
      <c r="G161">
        <f t="shared" si="106"/>
        <v>-0.1333333333333333</v>
      </c>
      <c r="H161">
        <f t="shared" si="106"/>
        <v>2.1621621621621623E-2</v>
      </c>
      <c r="I161">
        <f t="shared" si="106"/>
        <v>2.9411764705882248E-2</v>
      </c>
      <c r="J161">
        <f t="shared" si="107"/>
        <v>2.8616852146263971E-2</v>
      </c>
      <c r="K161">
        <f t="shared" si="107"/>
        <v>-5.8951965065502154E-2</v>
      </c>
      <c r="L161">
        <f t="shared" si="107"/>
        <v>-2.2123893805309769E-2</v>
      </c>
      <c r="M161">
        <f t="shared" si="107"/>
        <v>8.6853807670927985E-3</v>
      </c>
      <c r="N161">
        <f t="shared" si="107"/>
        <v>7.0843750000000094E-2</v>
      </c>
      <c r="O161" t="str">
        <f t="shared" si="107"/>
        <v/>
      </c>
      <c r="P161" t="str">
        <f t="shared" ref="P161:AA161" si="117">IF(OR($AF102="hydro"),P102,"")</f>
        <v/>
      </c>
      <c r="Q161" t="str">
        <f t="shared" si="117"/>
        <v/>
      </c>
      <c r="R161" t="str">
        <f t="shared" si="117"/>
        <v/>
      </c>
      <c r="S161" t="str">
        <f t="shared" si="117"/>
        <v/>
      </c>
      <c r="T161" t="str">
        <f t="shared" si="117"/>
        <v/>
      </c>
      <c r="U161" t="str">
        <f t="shared" si="117"/>
        <v/>
      </c>
      <c r="V161" t="str">
        <f t="shared" si="117"/>
        <v/>
      </c>
      <c r="W161" t="str">
        <f t="shared" si="117"/>
        <v/>
      </c>
      <c r="X161" t="str">
        <f t="shared" si="117"/>
        <v/>
      </c>
      <c r="Y161" t="str">
        <f t="shared" si="117"/>
        <v/>
      </c>
      <c r="Z161" t="str">
        <f t="shared" si="117"/>
        <v/>
      </c>
      <c r="AA161" t="str">
        <f t="shared" si="117"/>
        <v/>
      </c>
      <c r="AB161" s="8">
        <f t="shared" si="78"/>
        <v>-4.4839405765797107E-3</v>
      </c>
      <c r="AC161" s="9">
        <f t="shared" si="82"/>
        <v>3.1020627572809816</v>
      </c>
      <c r="AD161" t="s">
        <v>82</v>
      </c>
      <c r="AE161" s="10">
        <v>1017.13</v>
      </c>
      <c r="AF161" s="11">
        <f t="shared" si="83"/>
        <v>5.8650263327712837E-2</v>
      </c>
      <c r="AG161" s="7">
        <f t="shared" si="84"/>
        <v>1.9606134266916673</v>
      </c>
      <c r="AH161" s="12">
        <f t="shared" si="79"/>
        <v>1.1414493305893143</v>
      </c>
      <c r="AJ161">
        <f t="shared" si="80"/>
        <v>2.0588412481425473E-2</v>
      </c>
      <c r="AK161" s="7">
        <f t="shared" si="85"/>
        <v>2.7287414583463092</v>
      </c>
    </row>
    <row r="162" spans="1:37" x14ac:dyDescent="0.35">
      <c r="A162" s="6" t="s">
        <v>83</v>
      </c>
      <c r="B162">
        <f t="shared" ref="B162:I162" si="118">IF(OR($AF103="thermal",$AF103="both"),B103,"")</f>
        <v>-1.5919930140390948E-2</v>
      </c>
      <c r="C162">
        <f t="shared" si="118"/>
        <v>5.6862745098039236E-2</v>
      </c>
      <c r="D162">
        <f t="shared" si="118"/>
        <v>-4.5833333333333282E-2</v>
      </c>
      <c r="E162">
        <f t="shared" si="118"/>
        <v>9.6491228070175517E-2</v>
      </c>
      <c r="F162" t="str">
        <f t="shared" si="118"/>
        <v/>
      </c>
      <c r="G162">
        <f t="shared" si="118"/>
        <v>0.14269230769230767</v>
      </c>
      <c r="H162">
        <f t="shared" si="118"/>
        <v>0.29365079365079372</v>
      </c>
      <c r="I162">
        <f t="shared" si="118"/>
        <v>-5.3333333333333011E-3</v>
      </c>
      <c r="J162" t="str">
        <f t="shared" ref="J162:O171" si="119">IF(OR($AF103="hydro",$AF103="both"),J103,"")</f>
        <v/>
      </c>
      <c r="K162" t="str">
        <f t="shared" si="119"/>
        <v/>
      </c>
      <c r="L162" t="str">
        <f t="shared" si="119"/>
        <v/>
      </c>
      <c r="M162" t="str">
        <f t="shared" si="119"/>
        <v/>
      </c>
      <c r="N162" t="str">
        <f t="shared" si="119"/>
        <v/>
      </c>
      <c r="O162" t="str">
        <f t="shared" si="119"/>
        <v/>
      </c>
      <c r="P162" t="str">
        <f t="shared" ref="P162:AA162" si="120">IF(OR($AF103="hydro"),P103,"")</f>
        <v/>
      </c>
      <c r="Q162" t="str">
        <f t="shared" si="120"/>
        <v/>
      </c>
      <c r="R162" t="str">
        <f t="shared" si="120"/>
        <v/>
      </c>
      <c r="S162" t="str">
        <f t="shared" si="120"/>
        <v/>
      </c>
      <c r="T162" t="str">
        <f t="shared" si="120"/>
        <v/>
      </c>
      <c r="U162" t="str">
        <f t="shared" si="120"/>
        <v/>
      </c>
      <c r="V162" t="str">
        <f t="shared" si="120"/>
        <v/>
      </c>
      <c r="W162" t="str">
        <f t="shared" si="120"/>
        <v/>
      </c>
      <c r="X162" t="str">
        <f t="shared" si="120"/>
        <v/>
      </c>
      <c r="Y162" t="str">
        <f t="shared" si="120"/>
        <v/>
      </c>
      <c r="Z162" t="str">
        <f t="shared" si="120"/>
        <v/>
      </c>
      <c r="AA162" t="str">
        <f t="shared" si="120"/>
        <v/>
      </c>
      <c r="AB162" s="8">
        <f t="shared" si="78"/>
        <v>7.4658639672036939E-2</v>
      </c>
      <c r="AC162" s="9">
        <f t="shared" si="82"/>
        <v>3.1767213969530186</v>
      </c>
      <c r="AD162" t="s">
        <v>83</v>
      </c>
      <c r="AE162">
        <v>892.54</v>
      </c>
      <c r="AF162" s="11">
        <f t="shared" si="83"/>
        <v>-0.12249171688967986</v>
      </c>
      <c r="AG162" s="7">
        <f t="shared" si="84"/>
        <v>1.8381217098019875</v>
      </c>
      <c r="AH162" s="12">
        <f t="shared" si="79"/>
        <v>1.3385996871510311</v>
      </c>
      <c r="AJ162">
        <f t="shared" si="80"/>
        <v>8.3717812801395661E-2</v>
      </c>
      <c r="AK162" s="7">
        <f t="shared" si="85"/>
        <v>2.8124592711477048</v>
      </c>
    </row>
    <row r="163" spans="1:37" x14ac:dyDescent="0.35">
      <c r="A163" s="6" t="s">
        <v>84</v>
      </c>
      <c r="B163">
        <f t="shared" ref="B163:I172" si="121">IF(OR($AF104="thermal"),B104,"")</f>
        <v>-5.8020477815699634E-2</v>
      </c>
      <c r="C163">
        <f t="shared" si="121"/>
        <v>-1.1131725417439675E-2</v>
      </c>
      <c r="D163">
        <f t="shared" si="121"/>
        <v>-0.11790393013100442</v>
      </c>
      <c r="E163">
        <f t="shared" si="121"/>
        <v>6.0000000000000053E-2</v>
      </c>
      <c r="F163">
        <f t="shared" si="121"/>
        <v>-4.2735042735042694E-2</v>
      </c>
      <c r="G163">
        <f t="shared" si="121"/>
        <v>0.32289913609334686</v>
      </c>
      <c r="H163">
        <f t="shared" si="121"/>
        <v>0.25971370143149275</v>
      </c>
      <c r="I163">
        <f t="shared" si="121"/>
        <v>0.43288012255840669</v>
      </c>
      <c r="J163" t="str">
        <f t="shared" si="119"/>
        <v/>
      </c>
      <c r="K163" t="str">
        <f t="shared" si="119"/>
        <v/>
      </c>
      <c r="L163" t="str">
        <f t="shared" si="119"/>
        <v/>
      </c>
      <c r="M163" t="str">
        <f t="shared" si="119"/>
        <v/>
      </c>
      <c r="N163" t="str">
        <f t="shared" si="119"/>
        <v/>
      </c>
      <c r="O163" t="str">
        <f t="shared" si="119"/>
        <v/>
      </c>
      <c r="P163" t="str">
        <f t="shared" ref="P163:AA163" si="122">IF(OR($AF104="hydro"),P104,"")</f>
        <v/>
      </c>
      <c r="Q163" t="str">
        <f t="shared" si="122"/>
        <v/>
      </c>
      <c r="R163" t="str">
        <f t="shared" si="122"/>
        <v/>
      </c>
      <c r="S163" t="str">
        <f t="shared" si="122"/>
        <v/>
      </c>
      <c r="T163" t="str">
        <f t="shared" si="122"/>
        <v/>
      </c>
      <c r="U163" t="str">
        <f t="shared" si="122"/>
        <v/>
      </c>
      <c r="V163" t="str">
        <f t="shared" si="122"/>
        <v/>
      </c>
      <c r="W163" t="str">
        <f t="shared" si="122"/>
        <v/>
      </c>
      <c r="X163" t="str">
        <f t="shared" si="122"/>
        <v/>
      </c>
      <c r="Y163" t="str">
        <f t="shared" si="122"/>
        <v/>
      </c>
      <c r="Z163" t="str">
        <f t="shared" si="122"/>
        <v/>
      </c>
      <c r="AA163" t="str">
        <f t="shared" si="122"/>
        <v/>
      </c>
      <c r="AB163" s="8">
        <f t="shared" si="78"/>
        <v>0.10571272299800749</v>
      </c>
      <c r="AC163" s="9">
        <f t="shared" si="82"/>
        <v>3.2824341199510263</v>
      </c>
      <c r="AD163" t="s">
        <v>84</v>
      </c>
      <c r="AE163">
        <v>980.76</v>
      </c>
      <c r="AF163" s="11">
        <f t="shared" si="83"/>
        <v>9.8841508503820563E-2</v>
      </c>
      <c r="AG163" s="7">
        <f t="shared" si="84"/>
        <v>1.9369632183058081</v>
      </c>
      <c r="AH163" s="12">
        <f t="shared" si="79"/>
        <v>1.3454709016452182</v>
      </c>
      <c r="AJ163">
        <f t="shared" si="80"/>
        <v>4.0982333833039244E-2</v>
      </c>
      <c r="AK163" s="7">
        <f t="shared" si="85"/>
        <v>2.8534416049807438</v>
      </c>
    </row>
    <row r="164" spans="1:37" x14ac:dyDescent="0.35">
      <c r="A164" s="6" t="s">
        <v>85</v>
      </c>
      <c r="B164" t="str">
        <f t="shared" si="121"/>
        <v/>
      </c>
      <c r="C164" t="str">
        <f t="shared" si="121"/>
        <v/>
      </c>
      <c r="D164" t="str">
        <f t="shared" si="121"/>
        <v/>
      </c>
      <c r="E164" t="str">
        <f t="shared" si="121"/>
        <v/>
      </c>
      <c r="F164" t="str">
        <f t="shared" si="121"/>
        <v/>
      </c>
      <c r="G164" t="str">
        <f t="shared" si="121"/>
        <v/>
      </c>
      <c r="H164" t="str">
        <f t="shared" si="121"/>
        <v/>
      </c>
      <c r="I164" t="str">
        <f t="shared" si="121"/>
        <v/>
      </c>
      <c r="J164">
        <f t="shared" si="119"/>
        <v>0.12269938650306744</v>
      </c>
      <c r="K164">
        <f t="shared" si="119"/>
        <v>0.12312312312312312</v>
      </c>
      <c r="L164">
        <f t="shared" si="119"/>
        <v>-2.3480662983425438E-2</v>
      </c>
      <c r="M164">
        <f t="shared" si="119"/>
        <v>8.2849686441007986E-2</v>
      </c>
      <c r="N164">
        <f t="shared" si="119"/>
        <v>7.1483760194591461E-2</v>
      </c>
      <c r="O164" t="str">
        <f t="shared" si="119"/>
        <v/>
      </c>
      <c r="P164" t="str">
        <f t="shared" ref="P164:AA164" si="123">IF(OR($AF105="hydro"),P105,"")</f>
        <v/>
      </c>
      <c r="Q164" t="str">
        <f t="shared" si="123"/>
        <v/>
      </c>
      <c r="R164" t="str">
        <f t="shared" si="123"/>
        <v/>
      </c>
      <c r="S164" t="str">
        <f t="shared" si="123"/>
        <v/>
      </c>
      <c r="T164" t="str">
        <f t="shared" si="123"/>
        <v/>
      </c>
      <c r="U164" t="str">
        <f t="shared" si="123"/>
        <v/>
      </c>
      <c r="V164" t="str">
        <f t="shared" si="123"/>
        <v/>
      </c>
      <c r="W164" t="str">
        <f t="shared" si="123"/>
        <v/>
      </c>
      <c r="X164" t="str">
        <f t="shared" si="123"/>
        <v/>
      </c>
      <c r="Y164" t="str">
        <f t="shared" si="123"/>
        <v/>
      </c>
      <c r="Z164" t="str">
        <f t="shared" si="123"/>
        <v/>
      </c>
      <c r="AA164" t="str">
        <f t="shared" si="123"/>
        <v/>
      </c>
      <c r="AB164" s="8">
        <f t="shared" ref="AB164:AB188" si="124">AVERAGE(B164:AA164)</f>
        <v>7.5335058655672915E-2</v>
      </c>
      <c r="AC164" s="9">
        <f t="shared" si="82"/>
        <v>3.3577691786066994</v>
      </c>
      <c r="AD164" t="s">
        <v>85</v>
      </c>
      <c r="AE164">
        <v>949.94</v>
      </c>
      <c r="AF164" s="11">
        <f t="shared" si="83"/>
        <v>-3.1424609486520594E-2</v>
      </c>
      <c r="AG164" s="7">
        <f t="shared" si="84"/>
        <v>1.9055386088192874</v>
      </c>
      <c r="AH164" s="12">
        <f t="shared" si="79"/>
        <v>1.4522305697874121</v>
      </c>
      <c r="AJ164">
        <f t="shared" ref="AJ164:AJ188" si="125">AVERAGE(B105:AA105)</f>
        <v>-2.2586149463540622E-2</v>
      </c>
      <c r="AK164" s="7">
        <f t="shared" si="85"/>
        <v>2.8308554555172032</v>
      </c>
    </row>
    <row r="165" spans="1:37" x14ac:dyDescent="0.35">
      <c r="A165" s="6" t="s">
        <v>86</v>
      </c>
      <c r="B165" t="str">
        <f t="shared" si="121"/>
        <v/>
      </c>
      <c r="C165" t="str">
        <f t="shared" si="121"/>
        <v/>
      </c>
      <c r="D165" t="str">
        <f t="shared" si="121"/>
        <v/>
      </c>
      <c r="E165" t="str">
        <f t="shared" si="121"/>
        <v/>
      </c>
      <c r="F165" t="str">
        <f t="shared" si="121"/>
        <v/>
      </c>
      <c r="G165" t="str">
        <f t="shared" si="121"/>
        <v/>
      </c>
      <c r="H165" t="str">
        <f t="shared" si="121"/>
        <v/>
      </c>
      <c r="I165" t="str">
        <f t="shared" si="121"/>
        <v/>
      </c>
      <c r="J165">
        <f t="shared" si="119"/>
        <v>-2.732240437158473E-3</v>
      </c>
      <c r="K165">
        <f t="shared" si="119"/>
        <v>-0.10160427807486627</v>
      </c>
      <c r="L165">
        <f t="shared" si="119"/>
        <v>-0.15134370579915135</v>
      </c>
      <c r="M165">
        <f t="shared" si="119"/>
        <v>-9.8920863309352569E-2</v>
      </c>
      <c r="N165">
        <f t="shared" si="119"/>
        <v>-0.21344443554202386</v>
      </c>
      <c r="O165" t="str">
        <f t="shared" si="119"/>
        <v/>
      </c>
      <c r="P165" t="str">
        <f t="shared" ref="P165:AA165" si="126">IF(OR($AF106="hydro"),P106,"")</f>
        <v/>
      </c>
      <c r="Q165" t="str">
        <f t="shared" si="126"/>
        <v/>
      </c>
      <c r="R165" t="str">
        <f t="shared" si="126"/>
        <v/>
      </c>
      <c r="S165" t="str">
        <f t="shared" si="126"/>
        <v/>
      </c>
      <c r="T165" t="str">
        <f t="shared" si="126"/>
        <v/>
      </c>
      <c r="U165" t="str">
        <f t="shared" si="126"/>
        <v/>
      </c>
      <c r="V165" t="str">
        <f t="shared" si="126"/>
        <v/>
      </c>
      <c r="W165" t="str">
        <f t="shared" si="126"/>
        <v/>
      </c>
      <c r="X165" t="str">
        <f t="shared" si="126"/>
        <v/>
      </c>
      <c r="Y165" t="str">
        <f t="shared" si="126"/>
        <v/>
      </c>
      <c r="Z165" t="str">
        <f t="shared" si="126"/>
        <v/>
      </c>
      <c r="AA165" t="str">
        <f t="shared" si="126"/>
        <v/>
      </c>
      <c r="AB165" s="8">
        <f t="shared" si="124"/>
        <v>-0.1136091046325105</v>
      </c>
      <c r="AC165" s="9">
        <f t="shared" si="82"/>
        <v>3.2441600739741889</v>
      </c>
      <c r="AD165" t="s">
        <v>86</v>
      </c>
      <c r="AE165">
        <v>996.56</v>
      </c>
      <c r="AF165" s="11">
        <f t="shared" si="83"/>
        <v>4.9076783796871304E-2</v>
      </c>
      <c r="AG165" s="7">
        <f t="shared" si="84"/>
        <v>1.9546153926161587</v>
      </c>
      <c r="AH165" s="12">
        <f t="shared" si="79"/>
        <v>1.2895446813580302</v>
      </c>
      <c r="AJ165">
        <f t="shared" si="125"/>
        <v>4.7954458913299462E-3</v>
      </c>
      <c r="AK165" s="7">
        <f t="shared" si="85"/>
        <v>2.8356509014085329</v>
      </c>
    </row>
    <row r="166" spans="1:37" x14ac:dyDescent="0.35">
      <c r="A166" s="6" t="s">
        <v>87</v>
      </c>
      <c r="B166">
        <f t="shared" si="121"/>
        <v>-2.314814814814814E-2</v>
      </c>
      <c r="C166">
        <f t="shared" si="121"/>
        <v>-0.10256410256410253</v>
      </c>
      <c r="D166">
        <f t="shared" si="121"/>
        <v>-7.4636363636363612E-2</v>
      </c>
      <c r="E166">
        <f t="shared" si="121"/>
        <v>0.2583333333333333</v>
      </c>
      <c r="F166">
        <f t="shared" si="121"/>
        <v>-0.11111111111111116</v>
      </c>
      <c r="G166">
        <f t="shared" si="121"/>
        <v>-0.12260504201680678</v>
      </c>
      <c r="H166">
        <f t="shared" si="121"/>
        <v>-6.8052930056710759E-2</v>
      </c>
      <c r="I166">
        <f t="shared" si="121"/>
        <v>7.3024563480319715E-2</v>
      </c>
      <c r="J166" t="str">
        <f t="shared" si="119"/>
        <v/>
      </c>
      <c r="K166" t="str">
        <f t="shared" si="119"/>
        <v/>
      </c>
      <c r="L166" t="str">
        <f t="shared" si="119"/>
        <v/>
      </c>
      <c r="M166" t="str">
        <f t="shared" si="119"/>
        <v/>
      </c>
      <c r="N166" t="str">
        <f t="shared" si="119"/>
        <v/>
      </c>
      <c r="O166" t="str">
        <f t="shared" si="119"/>
        <v/>
      </c>
      <c r="P166" t="str">
        <f t="shared" ref="P166:AA166" si="127">IF(OR($AF107="hydro"),P107,"")</f>
        <v/>
      </c>
      <c r="Q166" t="str">
        <f t="shared" si="127"/>
        <v/>
      </c>
      <c r="R166" t="str">
        <f t="shared" si="127"/>
        <v/>
      </c>
      <c r="S166" t="str">
        <f t="shared" si="127"/>
        <v/>
      </c>
      <c r="T166" t="str">
        <f t="shared" si="127"/>
        <v/>
      </c>
      <c r="U166" t="str">
        <f t="shared" si="127"/>
        <v/>
      </c>
      <c r="V166" t="str">
        <f t="shared" si="127"/>
        <v/>
      </c>
      <c r="W166" t="str">
        <f t="shared" si="127"/>
        <v/>
      </c>
      <c r="X166" t="str">
        <f t="shared" si="127"/>
        <v/>
      </c>
      <c r="Y166" t="str">
        <f t="shared" si="127"/>
        <v/>
      </c>
      <c r="Z166" t="str">
        <f t="shared" si="127"/>
        <v/>
      </c>
      <c r="AA166" t="str">
        <f t="shared" si="127"/>
        <v/>
      </c>
      <c r="AB166" s="8">
        <f t="shared" si="124"/>
        <v>-2.1344975089948745E-2</v>
      </c>
      <c r="AC166" s="9">
        <f t="shared" si="82"/>
        <v>3.2228150988842401</v>
      </c>
      <c r="AD166" t="s">
        <v>87</v>
      </c>
      <c r="AE166">
        <v>960.99</v>
      </c>
      <c r="AF166" s="11">
        <f t="shared" si="83"/>
        <v>-3.5692783174118947E-2</v>
      </c>
      <c r="AG166" s="7">
        <f t="shared" si="84"/>
        <v>1.9189226094420397</v>
      </c>
      <c r="AH166" s="12">
        <f t="shared" si="79"/>
        <v>1.3038924894422004</v>
      </c>
      <c r="AJ166">
        <f t="shared" si="125"/>
        <v>-6.4528618989518532E-2</v>
      </c>
      <c r="AK166" s="7">
        <f t="shared" si="85"/>
        <v>2.7711222824190145</v>
      </c>
    </row>
    <row r="167" spans="1:37" x14ac:dyDescent="0.35">
      <c r="A167" s="6" t="s">
        <v>88</v>
      </c>
      <c r="B167" t="str">
        <f t="shared" si="121"/>
        <v/>
      </c>
      <c r="C167" t="str">
        <f t="shared" si="121"/>
        <v/>
      </c>
      <c r="D167" t="str">
        <f t="shared" si="121"/>
        <v/>
      </c>
      <c r="E167" t="str">
        <f t="shared" si="121"/>
        <v/>
      </c>
      <c r="F167" t="str">
        <f t="shared" si="121"/>
        <v/>
      </c>
      <c r="G167" t="str">
        <f t="shared" si="121"/>
        <v/>
      </c>
      <c r="H167" t="str">
        <f t="shared" si="121"/>
        <v/>
      </c>
      <c r="I167" t="str">
        <f t="shared" si="121"/>
        <v/>
      </c>
      <c r="J167">
        <f t="shared" si="119"/>
        <v>6.6666666666666652E-2</v>
      </c>
      <c r="K167">
        <f t="shared" si="119"/>
        <v>0.20567375886524819</v>
      </c>
      <c r="L167">
        <f t="shared" si="119"/>
        <v>3.4482758620689724E-2</v>
      </c>
      <c r="M167">
        <f t="shared" si="119"/>
        <v>3.9603960396039639E-2</v>
      </c>
      <c r="N167">
        <f t="shared" si="119"/>
        <v>5.046666666666666E-2</v>
      </c>
      <c r="O167" t="str">
        <f t="shared" si="119"/>
        <v/>
      </c>
      <c r="P167" t="str">
        <f t="shared" ref="P167:AA167" si="128">IF(OR($AF108="hydro"),P108,"")</f>
        <v/>
      </c>
      <c r="Q167" t="str">
        <f t="shared" si="128"/>
        <v/>
      </c>
      <c r="R167" t="str">
        <f t="shared" si="128"/>
        <v/>
      </c>
      <c r="S167" t="str">
        <f t="shared" si="128"/>
        <v/>
      </c>
      <c r="T167" t="str">
        <f t="shared" si="128"/>
        <v/>
      </c>
      <c r="U167" t="str">
        <f t="shared" si="128"/>
        <v/>
      </c>
      <c r="V167" t="str">
        <f t="shared" si="128"/>
        <v/>
      </c>
      <c r="W167" t="str">
        <f t="shared" si="128"/>
        <v/>
      </c>
      <c r="X167" t="str">
        <f t="shared" si="128"/>
        <v/>
      </c>
      <c r="Y167" t="str">
        <f t="shared" si="128"/>
        <v/>
      </c>
      <c r="Z167" t="str">
        <f t="shared" si="128"/>
        <v/>
      </c>
      <c r="AA167" t="str">
        <f t="shared" si="128"/>
        <v/>
      </c>
      <c r="AB167" s="8">
        <f t="shared" si="124"/>
        <v>7.9378762243062173E-2</v>
      </c>
      <c r="AC167" s="9">
        <f t="shared" si="82"/>
        <v>3.3021938611273023</v>
      </c>
      <c r="AD167" t="s">
        <v>88</v>
      </c>
      <c r="AE167">
        <v>662.53</v>
      </c>
      <c r="AF167" s="11">
        <f t="shared" si="83"/>
        <v>-0.31057555229502909</v>
      </c>
      <c r="AG167" s="7">
        <f t="shared" si="84"/>
        <v>1.6083470571470107</v>
      </c>
      <c r="AH167" s="12">
        <f t="shared" si="79"/>
        <v>1.6938468039802916</v>
      </c>
      <c r="AJ167">
        <f t="shared" si="125"/>
        <v>2.4112989752546915E-2</v>
      </c>
      <c r="AK167" s="7">
        <f t="shared" si="85"/>
        <v>2.7952352721715612</v>
      </c>
    </row>
    <row r="168" spans="1:37" x14ac:dyDescent="0.35">
      <c r="A168" s="6" t="s">
        <v>89</v>
      </c>
      <c r="B168" t="str">
        <f t="shared" si="121"/>
        <v/>
      </c>
      <c r="C168" t="str">
        <f t="shared" si="121"/>
        <v/>
      </c>
      <c r="D168" t="str">
        <f t="shared" si="121"/>
        <v/>
      </c>
      <c r="E168" t="str">
        <f t="shared" si="121"/>
        <v/>
      </c>
      <c r="F168" t="str">
        <f t="shared" si="121"/>
        <v/>
      </c>
      <c r="G168" t="str">
        <f t="shared" si="121"/>
        <v/>
      </c>
      <c r="H168" t="str">
        <f t="shared" si="121"/>
        <v/>
      </c>
      <c r="I168" t="str">
        <f t="shared" si="121"/>
        <v/>
      </c>
      <c r="J168">
        <f t="shared" si="119"/>
        <v>0.30937499999999996</v>
      </c>
      <c r="K168">
        <f t="shared" si="119"/>
        <v>0.27647058823529402</v>
      </c>
      <c r="L168">
        <f t="shared" si="119"/>
        <v>0.23499303725818677</v>
      </c>
      <c r="M168">
        <f t="shared" si="119"/>
        <v>-9.4335812815892761E-2</v>
      </c>
      <c r="N168">
        <f t="shared" si="119"/>
        <v>0.38176683378815768</v>
      </c>
      <c r="O168" t="str">
        <f t="shared" si="119"/>
        <v/>
      </c>
      <c r="P168" t="str">
        <f t="shared" ref="P168:AA168" si="129">IF(OR($AF109="hydro"),P109,"")</f>
        <v/>
      </c>
      <c r="Q168" t="str">
        <f t="shared" si="129"/>
        <v/>
      </c>
      <c r="R168" t="str">
        <f t="shared" si="129"/>
        <v/>
      </c>
      <c r="S168" t="str">
        <f t="shared" si="129"/>
        <v/>
      </c>
      <c r="T168" t="str">
        <f t="shared" si="129"/>
        <v/>
      </c>
      <c r="U168" t="str">
        <f t="shared" si="129"/>
        <v/>
      </c>
      <c r="V168" t="str">
        <f t="shared" si="129"/>
        <v/>
      </c>
      <c r="W168" t="str">
        <f t="shared" si="129"/>
        <v/>
      </c>
      <c r="X168" t="str">
        <f t="shared" si="129"/>
        <v/>
      </c>
      <c r="Y168" t="str">
        <f t="shared" si="129"/>
        <v/>
      </c>
      <c r="Z168" t="str">
        <f t="shared" si="129"/>
        <v/>
      </c>
      <c r="AA168" t="str">
        <f t="shared" si="129"/>
        <v/>
      </c>
      <c r="AB168" s="8">
        <f t="shared" si="124"/>
        <v>0.22165392929314914</v>
      </c>
      <c r="AC168" s="9">
        <f t="shared" si="82"/>
        <v>3.5238477904204513</v>
      </c>
      <c r="AD168" t="s">
        <v>89</v>
      </c>
      <c r="AE168">
        <v>825.11</v>
      </c>
      <c r="AF168" s="11">
        <f t="shared" si="83"/>
        <v>0.24539266146438665</v>
      </c>
      <c r="AG168" s="7">
        <f t="shared" si="84"/>
        <v>1.8537397186113973</v>
      </c>
      <c r="AH168" s="12">
        <f t="shared" si="79"/>
        <v>1.670108071809054</v>
      </c>
      <c r="AJ168">
        <f t="shared" si="125"/>
        <v>7.1568973343385439E-2</v>
      </c>
      <c r="AK168" s="7">
        <f t="shared" si="85"/>
        <v>2.8668042455149467</v>
      </c>
    </row>
    <row r="169" spans="1:37" x14ac:dyDescent="0.35">
      <c r="A169" s="6" t="s">
        <v>90</v>
      </c>
      <c r="B169" t="str">
        <f t="shared" si="121"/>
        <v/>
      </c>
      <c r="C169" t="str">
        <f t="shared" si="121"/>
        <v/>
      </c>
      <c r="D169" t="str">
        <f t="shared" si="121"/>
        <v/>
      </c>
      <c r="E169" t="str">
        <f t="shared" si="121"/>
        <v/>
      </c>
      <c r="F169" t="str">
        <f t="shared" si="121"/>
        <v/>
      </c>
      <c r="G169" t="str">
        <f t="shared" si="121"/>
        <v/>
      </c>
      <c r="H169" t="str">
        <f t="shared" si="121"/>
        <v/>
      </c>
      <c r="I169" t="str">
        <f t="shared" si="121"/>
        <v/>
      </c>
      <c r="J169">
        <f t="shared" si="119"/>
        <v>0.10739856801909298</v>
      </c>
      <c r="K169">
        <f t="shared" si="119"/>
        <v>0.18663594470046085</v>
      </c>
      <c r="L169">
        <f t="shared" si="119"/>
        <v>0.28316610845601486</v>
      </c>
      <c r="M169">
        <f t="shared" si="119"/>
        <v>0.12937062937062938</v>
      </c>
      <c r="N169">
        <f t="shared" si="119"/>
        <v>2.7385463313813307E-2</v>
      </c>
      <c r="O169" t="str">
        <f t="shared" si="119"/>
        <v/>
      </c>
      <c r="P169">
        <f t="shared" ref="P169:AA169" si="130">IF(OR($AF110="hydro"),P110,"")</f>
        <v>-1.5544041450777257E-2</v>
      </c>
      <c r="Q169">
        <f t="shared" si="130"/>
        <v>0.18681318681318682</v>
      </c>
      <c r="R169">
        <f t="shared" si="130"/>
        <v>-3.8639304862266632E-2</v>
      </c>
      <c r="S169">
        <f t="shared" si="130"/>
        <v>-5.414012738853502E-2</v>
      </c>
      <c r="T169">
        <f t="shared" si="130"/>
        <v>-7.1301247771835552E-3</v>
      </c>
      <c r="U169">
        <f t="shared" si="130"/>
        <v>0</v>
      </c>
      <c r="V169">
        <f t="shared" si="130"/>
        <v>-1.0152284263959421E-2</v>
      </c>
      <c r="W169">
        <f t="shared" si="130"/>
        <v>3.2672894064424973E-3</v>
      </c>
      <c r="X169">
        <f t="shared" si="130"/>
        <v>-1.0344827586206917E-2</v>
      </c>
      <c r="Y169">
        <f t="shared" si="130"/>
        <v>-1.2000000000000011E-2</v>
      </c>
      <c r="Z169">
        <f t="shared" si="130"/>
        <v>2.8490028490029129E-3</v>
      </c>
      <c r="AA169">
        <f t="shared" si="130"/>
        <v>5.1219512195121997E-2</v>
      </c>
      <c r="AB169" s="8">
        <f t="shared" si="124"/>
        <v>4.883264675263746E-2</v>
      </c>
      <c r="AC169" s="9">
        <f t="shared" si="82"/>
        <v>3.5726804371730889</v>
      </c>
      <c r="AD169" t="s">
        <v>90</v>
      </c>
      <c r="AE169">
        <v>905.21</v>
      </c>
      <c r="AF169" s="11">
        <f t="shared" si="83"/>
        <v>9.7077965362194263E-2</v>
      </c>
      <c r="AG169" s="7">
        <f t="shared" si="84"/>
        <v>1.9508176839735916</v>
      </c>
      <c r="AH169" s="12">
        <f t="shared" si="79"/>
        <v>1.6218627531994974</v>
      </c>
      <c r="AJ169">
        <f t="shared" si="125"/>
        <v>6.7094542727503786E-2</v>
      </c>
      <c r="AK169" s="7">
        <f t="shared" si="85"/>
        <v>2.9338987882424505</v>
      </c>
    </row>
    <row r="170" spans="1:37" x14ac:dyDescent="0.35">
      <c r="A170" s="6" t="s">
        <v>91</v>
      </c>
      <c r="B170" t="str">
        <f t="shared" si="121"/>
        <v/>
      </c>
      <c r="C170" t="str">
        <f t="shared" si="121"/>
        <v/>
      </c>
      <c r="D170" t="str">
        <f t="shared" si="121"/>
        <v/>
      </c>
      <c r="E170" t="str">
        <f t="shared" si="121"/>
        <v/>
      </c>
      <c r="F170" t="str">
        <f t="shared" si="121"/>
        <v/>
      </c>
      <c r="G170" t="str">
        <f t="shared" si="121"/>
        <v/>
      </c>
      <c r="H170" t="str">
        <f t="shared" si="121"/>
        <v/>
      </c>
      <c r="I170" t="str">
        <f t="shared" si="121"/>
        <v/>
      </c>
      <c r="J170">
        <f t="shared" si="119"/>
        <v>0.10203757133255031</v>
      </c>
      <c r="K170">
        <f t="shared" si="119"/>
        <v>0.17902623149371788</v>
      </c>
      <c r="L170">
        <f t="shared" si="119"/>
        <v>0.34017094017094007</v>
      </c>
      <c r="M170">
        <f t="shared" si="119"/>
        <v>7.4303405572755388E-2</v>
      </c>
      <c r="N170">
        <f t="shared" si="119"/>
        <v>5.6303995529477513E-2</v>
      </c>
      <c r="O170" t="str">
        <f t="shared" si="119"/>
        <v/>
      </c>
      <c r="P170">
        <f t="shared" ref="P170:AA170" si="131">IF(OR($AF111="hydro"),P111,"")</f>
        <v>0.15148945996450869</v>
      </c>
      <c r="Q170">
        <f t="shared" si="131"/>
        <v>-0.10493827160493829</v>
      </c>
      <c r="R170">
        <f t="shared" si="131"/>
        <v>3.8461538461538547E-2</v>
      </c>
      <c r="S170">
        <f t="shared" si="131"/>
        <v>7.4074074074074181E-2</v>
      </c>
      <c r="T170">
        <f t="shared" si="131"/>
        <v>-2.3339317773788171E-2</v>
      </c>
      <c r="U170">
        <f t="shared" si="131"/>
        <v>8.5727272727272652E-2</v>
      </c>
      <c r="V170">
        <f t="shared" si="131"/>
        <v>-4.3589743589743546E-2</v>
      </c>
      <c r="W170">
        <f t="shared" si="131"/>
        <v>-5.7304496680723127E-2</v>
      </c>
      <c r="X170">
        <f t="shared" si="131"/>
        <v>3.1358885017421567E-2</v>
      </c>
      <c r="Y170">
        <f t="shared" si="131"/>
        <v>5.2631578947368363E-2</v>
      </c>
      <c r="Z170">
        <f t="shared" si="131"/>
        <v>1.5909090909090873E-2</v>
      </c>
      <c r="AA170">
        <f t="shared" si="131"/>
        <v>-1.8561484918793503E-2</v>
      </c>
      <c r="AB170" s="8">
        <f t="shared" si="124"/>
        <v>5.6103572331337025E-2</v>
      </c>
      <c r="AC170" s="9">
        <f t="shared" si="82"/>
        <v>3.6287840095044261</v>
      </c>
      <c r="AD170" t="s">
        <v>91</v>
      </c>
      <c r="AE170" s="10">
        <v>1103.8699999999999</v>
      </c>
      <c r="AF170" s="11">
        <f t="shared" si="83"/>
        <v>0.21946288706487982</v>
      </c>
      <c r="AG170" s="7">
        <f t="shared" si="84"/>
        <v>2.1702805710384716</v>
      </c>
      <c r="AH170" s="12">
        <f t="shared" si="79"/>
        <v>1.4585034384659545</v>
      </c>
      <c r="AJ170">
        <f t="shared" si="125"/>
        <v>7.6648459355788637E-2</v>
      </c>
      <c r="AK170" s="7">
        <f t="shared" si="85"/>
        <v>3.0105472475982391</v>
      </c>
    </row>
    <row r="171" spans="1:37" x14ac:dyDescent="0.35">
      <c r="A171" s="6" t="s">
        <v>92</v>
      </c>
      <c r="B171" t="str">
        <f t="shared" si="121"/>
        <v/>
      </c>
      <c r="C171" t="str">
        <f t="shared" si="121"/>
        <v/>
      </c>
      <c r="D171" t="str">
        <f t="shared" si="121"/>
        <v/>
      </c>
      <c r="E171" t="str">
        <f t="shared" si="121"/>
        <v/>
      </c>
      <c r="F171" t="str">
        <f t="shared" si="121"/>
        <v/>
      </c>
      <c r="G171" t="str">
        <f t="shared" si="121"/>
        <v/>
      </c>
      <c r="H171" t="str">
        <f t="shared" si="121"/>
        <v/>
      </c>
      <c r="I171" t="str">
        <f t="shared" si="121"/>
        <v/>
      </c>
      <c r="J171">
        <f t="shared" si="119"/>
        <v>2.1442495126705596E-2</v>
      </c>
      <c r="K171">
        <f t="shared" si="119"/>
        <v>3.7549407114624511E-2</v>
      </c>
      <c r="L171">
        <f t="shared" si="119"/>
        <v>0.4232184382144708</v>
      </c>
      <c r="M171">
        <f t="shared" si="119"/>
        <v>-8.3573487031700311E-2</v>
      </c>
      <c r="N171">
        <f t="shared" si="119"/>
        <v>-3.2406192600367367E-2</v>
      </c>
      <c r="O171">
        <f t="shared" si="119"/>
        <v>-5.3333333333333344E-2</v>
      </c>
      <c r="P171">
        <f t="shared" ref="P171:AA171" si="132">IF(OR($AF112="hydro"),P112,"")</f>
        <v>8.6387434554973774E-2</v>
      </c>
      <c r="Q171">
        <f t="shared" si="132"/>
        <v>0.34482758620689657</v>
      </c>
      <c r="R171">
        <f t="shared" si="132"/>
        <v>0</v>
      </c>
      <c r="S171">
        <f t="shared" si="132"/>
        <v>-3.1347962382445305E-3</v>
      </c>
      <c r="T171">
        <f t="shared" si="132"/>
        <v>-5.1470588235294157E-2</v>
      </c>
      <c r="U171">
        <f t="shared" si="132"/>
        <v>8.9592229758017616E-3</v>
      </c>
      <c r="V171">
        <f t="shared" si="132"/>
        <v>6.7024128686327122E-2</v>
      </c>
      <c r="W171">
        <f t="shared" si="132"/>
        <v>0.10675566941783243</v>
      </c>
      <c r="X171">
        <f t="shared" si="132"/>
        <v>-3.7162162162162171E-2</v>
      </c>
      <c r="Y171">
        <f t="shared" si="132"/>
        <v>5.3846153846153877E-2</v>
      </c>
      <c r="Z171">
        <f t="shared" si="132"/>
        <v>-0.13501118568232662</v>
      </c>
      <c r="AA171">
        <f t="shared" si="132"/>
        <v>-4.0189125295508221E-2</v>
      </c>
      <c r="AB171" s="8">
        <f t="shared" si="124"/>
        <v>3.9651648086936095E-2</v>
      </c>
      <c r="AC171" s="9">
        <f t="shared" si="82"/>
        <v>3.6684356575913624</v>
      </c>
      <c r="AD171" t="s">
        <v>92</v>
      </c>
      <c r="AE171" s="10">
        <v>1191.44</v>
      </c>
      <c r="AF171" s="11">
        <f t="shared" si="83"/>
        <v>7.9329993568083346E-2</v>
      </c>
      <c r="AG171" s="7">
        <f t="shared" si="84"/>
        <v>2.249610564606555</v>
      </c>
      <c r="AH171" s="12">
        <f t="shared" si="79"/>
        <v>1.4188250929848074</v>
      </c>
      <c r="AJ171">
        <f t="shared" si="125"/>
        <v>1.8478638895432789E-2</v>
      </c>
      <c r="AK171" s="7">
        <f t="shared" si="85"/>
        <v>3.0290258864936721</v>
      </c>
    </row>
    <row r="172" spans="1:37" x14ac:dyDescent="0.35">
      <c r="A172" s="6" t="s">
        <v>93</v>
      </c>
      <c r="B172" t="str">
        <f t="shared" si="121"/>
        <v/>
      </c>
      <c r="C172" t="str">
        <f t="shared" si="121"/>
        <v/>
      </c>
      <c r="D172" t="str">
        <f t="shared" si="121"/>
        <v/>
      </c>
      <c r="E172" t="str">
        <f t="shared" si="121"/>
        <v/>
      </c>
      <c r="F172" t="str">
        <f t="shared" si="121"/>
        <v/>
      </c>
      <c r="G172" t="str">
        <f t="shared" si="121"/>
        <v/>
      </c>
      <c r="H172" t="str">
        <f t="shared" si="121"/>
        <v/>
      </c>
      <c r="I172" t="str">
        <f t="shared" si="121"/>
        <v/>
      </c>
      <c r="J172">
        <f t="shared" ref="J172:O179" si="133">IF(OR($AF113="hydro",$AF113="both"),J113,"")</f>
        <v>0.45038167938931295</v>
      </c>
      <c r="K172">
        <f t="shared" si="133"/>
        <v>0.62285714285714278</v>
      </c>
      <c r="L172">
        <f t="shared" si="133"/>
        <v>0.25665399239543718</v>
      </c>
      <c r="M172">
        <f t="shared" si="133"/>
        <v>0.47571994423938735</v>
      </c>
      <c r="N172">
        <f t="shared" si="133"/>
        <v>1.0033898305084747</v>
      </c>
      <c r="O172">
        <f t="shared" si="133"/>
        <v>0.33098503912363064</v>
      </c>
      <c r="P172" t="str">
        <f t="shared" ref="P172:AA172" si="134">IF(OR($AF113="hydro"),P113,"")</f>
        <v/>
      </c>
      <c r="Q172" t="str">
        <f t="shared" si="134"/>
        <v/>
      </c>
      <c r="R172" t="str">
        <f t="shared" si="134"/>
        <v/>
      </c>
      <c r="S172" t="str">
        <f t="shared" si="134"/>
        <v/>
      </c>
      <c r="T172" t="str">
        <f t="shared" si="134"/>
        <v/>
      </c>
      <c r="U172" t="str">
        <f t="shared" si="134"/>
        <v/>
      </c>
      <c r="V172" t="str">
        <f t="shared" si="134"/>
        <v/>
      </c>
      <c r="W172" t="str">
        <f t="shared" si="134"/>
        <v/>
      </c>
      <c r="X172" t="str">
        <f t="shared" si="134"/>
        <v/>
      </c>
      <c r="Y172" t="str">
        <f t="shared" si="134"/>
        <v/>
      </c>
      <c r="Z172" t="str">
        <f t="shared" si="134"/>
        <v/>
      </c>
      <c r="AA172" t="str">
        <f t="shared" si="134"/>
        <v/>
      </c>
      <c r="AB172" s="8">
        <f t="shared" si="124"/>
        <v>0.52333127141889768</v>
      </c>
      <c r="AC172" s="9">
        <f t="shared" si="82"/>
        <v>4.1917669290102602</v>
      </c>
      <c r="AD172" t="s">
        <v>93</v>
      </c>
      <c r="AE172" s="10">
        <v>1408.55</v>
      </c>
      <c r="AF172" s="11">
        <f t="shared" si="83"/>
        <v>0.182224870744645</v>
      </c>
      <c r="AG172" s="7">
        <f t="shared" si="84"/>
        <v>2.4318354353511999</v>
      </c>
      <c r="AH172" s="12">
        <f t="shared" si="79"/>
        <v>1.7599314936590602</v>
      </c>
      <c r="AJ172">
        <f t="shared" si="125"/>
        <v>0.25106419542685948</v>
      </c>
      <c r="AK172" s="7">
        <f t="shared" si="85"/>
        <v>3.2800900819205316</v>
      </c>
    </row>
    <row r="173" spans="1:37" x14ac:dyDescent="0.35">
      <c r="A173" s="6" t="s">
        <v>94</v>
      </c>
      <c r="B173" t="str">
        <f t="shared" ref="B173:I182" si="135">IF(OR($AF114="thermal"),B114,"")</f>
        <v/>
      </c>
      <c r="C173" t="str">
        <f t="shared" si="135"/>
        <v/>
      </c>
      <c r="D173" t="str">
        <f t="shared" si="135"/>
        <v/>
      </c>
      <c r="E173" t="str">
        <f t="shared" si="135"/>
        <v/>
      </c>
      <c r="F173" t="str">
        <f t="shared" si="135"/>
        <v/>
      </c>
      <c r="G173" t="str">
        <f t="shared" si="135"/>
        <v/>
      </c>
      <c r="H173" t="str">
        <f t="shared" si="135"/>
        <v/>
      </c>
      <c r="I173" t="str">
        <f t="shared" si="135"/>
        <v/>
      </c>
      <c r="J173">
        <f t="shared" si="133"/>
        <v>-9.210526315789469E-2</v>
      </c>
      <c r="K173">
        <f t="shared" si="133"/>
        <v>1.9219911829740699E-2</v>
      </c>
      <c r="L173">
        <f t="shared" si="133"/>
        <v>0.10740936391899591</v>
      </c>
      <c r="M173">
        <f t="shared" si="133"/>
        <v>0.20286396181384259</v>
      </c>
      <c r="N173">
        <f t="shared" si="133"/>
        <v>-0.27322335025380706</v>
      </c>
      <c r="O173">
        <f t="shared" si="133"/>
        <v>-0.18571428571428572</v>
      </c>
      <c r="P173">
        <f t="shared" ref="P173:AA173" si="136">IF(OR($AF114="hydro"),P114,"")</f>
        <v>-5.7947019867549687E-2</v>
      </c>
      <c r="Q173">
        <f t="shared" si="136"/>
        <v>1.2145748987854255E-2</v>
      </c>
      <c r="R173">
        <f t="shared" si="136"/>
        <v>-4.3631082062454585E-2</v>
      </c>
      <c r="S173">
        <f t="shared" si="136"/>
        <v>-6.8292682926829218E-2</v>
      </c>
      <c r="T173">
        <f t="shared" si="136"/>
        <v>3.819444444444442E-2</v>
      </c>
      <c r="U173">
        <f t="shared" si="136"/>
        <v>6.093133385951055E-2</v>
      </c>
      <c r="V173">
        <f t="shared" si="136"/>
        <v>8.8942307692307709E-2</v>
      </c>
      <c r="W173">
        <f t="shared" si="136"/>
        <v>3.1378637548858945E-2</v>
      </c>
      <c r="X173">
        <f t="shared" si="136"/>
        <v>-5.9829059829059839E-2</v>
      </c>
      <c r="Y173">
        <f t="shared" si="136"/>
        <v>1.9543973941368087E-2</v>
      </c>
      <c r="Z173">
        <f t="shared" si="136"/>
        <v>-0.11961848092404626</v>
      </c>
      <c r="AA173">
        <f t="shared" si="136"/>
        <v>0.12475247524752486</v>
      </c>
      <c r="AB173" s="8">
        <f t="shared" si="124"/>
        <v>-1.0832170302859946E-2</v>
      </c>
      <c r="AC173" s="9">
        <f t="shared" si="82"/>
        <v>4.1809347587074006</v>
      </c>
      <c r="AD173" t="s">
        <v>94</v>
      </c>
      <c r="AE173" s="10">
        <v>1342.06</v>
      </c>
      <c r="AF173" s="11">
        <f t="shared" si="83"/>
        <v>-4.7204572077668483E-2</v>
      </c>
      <c r="AG173" s="7">
        <f t="shared" si="84"/>
        <v>2.3846308632735314</v>
      </c>
      <c r="AH173" s="12">
        <f t="shared" si="79"/>
        <v>1.7963038954338693</v>
      </c>
      <c r="AJ173">
        <f t="shared" si="125"/>
        <v>1.8501996284709016E-2</v>
      </c>
      <c r="AK173" s="7">
        <f t="shared" si="85"/>
        <v>3.2985920782052407</v>
      </c>
    </row>
    <row r="174" spans="1:37" x14ac:dyDescent="0.35">
      <c r="A174" s="6" t="s">
        <v>95</v>
      </c>
      <c r="B174" t="str">
        <f t="shared" si="135"/>
        <v/>
      </c>
      <c r="C174" t="str">
        <f t="shared" si="135"/>
        <v/>
      </c>
      <c r="D174" t="str">
        <f t="shared" si="135"/>
        <v/>
      </c>
      <c r="E174" t="str">
        <f t="shared" si="135"/>
        <v/>
      </c>
      <c r="F174" t="str">
        <f t="shared" si="135"/>
        <v/>
      </c>
      <c r="G174" t="str">
        <f t="shared" si="135"/>
        <v/>
      </c>
      <c r="H174" t="str">
        <f t="shared" si="135"/>
        <v/>
      </c>
      <c r="I174" t="str">
        <f t="shared" si="135"/>
        <v/>
      </c>
      <c r="J174">
        <f t="shared" si="133"/>
        <v>7.1014492753623149E-2</v>
      </c>
      <c r="K174">
        <f t="shared" si="133"/>
        <v>6.2322946175637384E-2</v>
      </c>
      <c r="L174">
        <f t="shared" si="133"/>
        <v>-8.783262599705044E-2</v>
      </c>
      <c r="M174">
        <f t="shared" si="133"/>
        <v>-0.17460317460317465</v>
      </c>
      <c r="N174">
        <f t="shared" si="133"/>
        <v>8.192771084337358E-2</v>
      </c>
      <c r="O174">
        <f t="shared" si="133"/>
        <v>-0.10175438596491226</v>
      </c>
      <c r="P174">
        <f t="shared" ref="P174:AA174" si="137">IF(OR($AF115="hydro"),P115,"")</f>
        <v>5.0966608084358489E-2</v>
      </c>
      <c r="Q174">
        <f t="shared" si="137"/>
        <v>-2.4691358024691357E-2</v>
      </c>
      <c r="R174">
        <f t="shared" si="137"/>
        <v>0.10141846125808707</v>
      </c>
      <c r="S174">
        <f t="shared" si="137"/>
        <v>8.9005235602094279E-2</v>
      </c>
      <c r="T174">
        <f t="shared" si="137"/>
        <v>0.20066889632107032</v>
      </c>
      <c r="U174">
        <f t="shared" si="137"/>
        <v>0.15273024847492933</v>
      </c>
      <c r="V174">
        <f t="shared" si="137"/>
        <v>3.7527593818984517E-2</v>
      </c>
      <c r="W174">
        <f t="shared" si="137"/>
        <v>-7.717022212939284E-2</v>
      </c>
      <c r="X174">
        <f t="shared" si="137"/>
        <v>0.10303030303030303</v>
      </c>
      <c r="Y174">
        <f t="shared" si="137"/>
        <v>-6.389776357827448E-3</v>
      </c>
      <c r="Z174">
        <f t="shared" si="137"/>
        <v>-1.0535732034589018E-2</v>
      </c>
      <c r="AA174">
        <f t="shared" si="137"/>
        <v>9.1549295774647987E-2</v>
      </c>
      <c r="AB174" s="8">
        <f t="shared" si="124"/>
        <v>3.1065806501415064E-2</v>
      </c>
      <c r="AC174" s="9">
        <f t="shared" si="82"/>
        <v>4.2120005652088155</v>
      </c>
      <c r="AD174" t="s">
        <v>95</v>
      </c>
      <c r="AE174" s="10">
        <v>1498.28</v>
      </c>
      <c r="AF174" s="11">
        <f t="shared" si="83"/>
        <v>0.11640314143927988</v>
      </c>
      <c r="AG174" s="7">
        <f t="shared" si="84"/>
        <v>2.5010340047128112</v>
      </c>
      <c r="AH174" s="12">
        <f t="shared" si="79"/>
        <v>1.7109665604960043</v>
      </c>
      <c r="AJ174">
        <f t="shared" si="125"/>
        <v>9.7023739742309306E-3</v>
      </c>
      <c r="AK174" s="7">
        <f t="shared" si="85"/>
        <v>3.3082944521794717</v>
      </c>
    </row>
    <row r="175" spans="1:37" x14ac:dyDescent="0.35">
      <c r="A175" s="6" t="s">
        <v>96</v>
      </c>
      <c r="B175" t="str">
        <f t="shared" si="135"/>
        <v/>
      </c>
      <c r="C175" t="str">
        <f t="shared" si="135"/>
        <v/>
      </c>
      <c r="D175" t="str">
        <f t="shared" si="135"/>
        <v/>
      </c>
      <c r="E175" t="str">
        <f t="shared" si="135"/>
        <v/>
      </c>
      <c r="F175" t="str">
        <f t="shared" si="135"/>
        <v/>
      </c>
      <c r="G175" t="str">
        <f t="shared" si="135"/>
        <v/>
      </c>
      <c r="H175" t="str">
        <f t="shared" si="135"/>
        <v/>
      </c>
      <c r="I175" t="str">
        <f t="shared" si="135"/>
        <v/>
      </c>
      <c r="J175">
        <f t="shared" si="133"/>
        <v>0.20911356619146959</v>
      </c>
      <c r="K175">
        <f t="shared" si="133"/>
        <v>-3.7333333333333329E-2</v>
      </c>
      <c r="L175">
        <f t="shared" si="133"/>
        <v>0.18432506580655872</v>
      </c>
      <c r="M175">
        <f t="shared" si="133"/>
        <v>0.10076391201173407</v>
      </c>
      <c r="N175">
        <f t="shared" si="133"/>
        <v>-0.11252057712791708</v>
      </c>
      <c r="O175">
        <f t="shared" si="133"/>
        <v>-1.7031251997600805E-2</v>
      </c>
      <c r="P175">
        <f t="shared" ref="P175:AA175" si="138">IF(OR($AF116="hydro"),P116,"")</f>
        <v>0.39464882943143809</v>
      </c>
      <c r="Q175">
        <f t="shared" si="138"/>
        <v>1.2658227848101333E-2</v>
      </c>
      <c r="R175">
        <f t="shared" si="138"/>
        <v>3.4140422480833932E-2</v>
      </c>
      <c r="S175">
        <f t="shared" si="138"/>
        <v>8.6538461538461453E-2</v>
      </c>
      <c r="T175">
        <f t="shared" si="138"/>
        <v>-6.9637883008356605E-3</v>
      </c>
      <c r="U175">
        <f t="shared" si="138"/>
        <v>0.10545337205550176</v>
      </c>
      <c r="V175">
        <f t="shared" si="138"/>
        <v>-1.4893617021276562E-2</v>
      </c>
      <c r="W175">
        <f t="shared" si="138"/>
        <v>-0.12476793089076654</v>
      </c>
      <c r="X175">
        <f t="shared" si="138"/>
        <v>0.18956043956043955</v>
      </c>
      <c r="Y175">
        <f t="shared" si="138"/>
        <v>-2.5723472668810254E-2</v>
      </c>
      <c r="Z175">
        <f t="shared" si="138"/>
        <v>-0.19708689100954291</v>
      </c>
      <c r="AA175">
        <f t="shared" si="138"/>
        <v>-7.5806451612903225E-2</v>
      </c>
      <c r="AB175" s="8">
        <f t="shared" si="124"/>
        <v>3.9170832386752903E-2</v>
      </c>
      <c r="AC175" s="9">
        <f t="shared" si="82"/>
        <v>4.2511713975955683</v>
      </c>
      <c r="AD175" t="s">
        <v>96</v>
      </c>
      <c r="AE175" s="10">
        <v>1492.15</v>
      </c>
      <c r="AF175" s="11">
        <f t="shared" si="83"/>
        <v>-4.091358090610453E-3</v>
      </c>
      <c r="AG175" s="7">
        <f t="shared" si="84"/>
        <v>2.4969426466222009</v>
      </c>
      <c r="AH175" s="12">
        <f t="shared" si="79"/>
        <v>1.7542287509733674</v>
      </c>
      <c r="AJ175">
        <f t="shared" si="125"/>
        <v>6.5910990588499566E-3</v>
      </c>
      <c r="AK175" s="7">
        <f t="shared" si="85"/>
        <v>3.3148855512383215</v>
      </c>
    </row>
    <row r="176" spans="1:37" x14ac:dyDescent="0.35">
      <c r="A176" s="6" t="s">
        <v>97</v>
      </c>
      <c r="B176" t="str">
        <f t="shared" si="135"/>
        <v/>
      </c>
      <c r="C176" t="str">
        <f t="shared" si="135"/>
        <v/>
      </c>
      <c r="D176" t="str">
        <f t="shared" si="135"/>
        <v/>
      </c>
      <c r="E176" t="str">
        <f t="shared" si="135"/>
        <v/>
      </c>
      <c r="F176" t="str">
        <f t="shared" si="135"/>
        <v/>
      </c>
      <c r="G176" t="str">
        <f t="shared" si="135"/>
        <v/>
      </c>
      <c r="H176" t="str">
        <f t="shared" si="135"/>
        <v/>
      </c>
      <c r="I176" t="str">
        <f t="shared" si="135"/>
        <v/>
      </c>
      <c r="J176">
        <f t="shared" si="133"/>
        <v>1.6731016731016624E-2</v>
      </c>
      <c r="K176">
        <f t="shared" si="133"/>
        <v>-0.38504155124653738</v>
      </c>
      <c r="L176">
        <f t="shared" si="133"/>
        <v>-0.40737240075614367</v>
      </c>
      <c r="M176">
        <f t="shared" si="133"/>
        <v>-0.4282407407407407</v>
      </c>
      <c r="N176">
        <f t="shared" si="133"/>
        <v>-1.4329878159665355E-2</v>
      </c>
      <c r="O176">
        <f t="shared" si="133"/>
        <v>-3.0048825769976251E-2</v>
      </c>
      <c r="P176">
        <f t="shared" ref="P176:AA176" si="139">IF(OR($AF117="hydro"),P117,"")</f>
        <v>-0.15467625899280579</v>
      </c>
      <c r="Q176">
        <f t="shared" si="139"/>
        <v>0</v>
      </c>
      <c r="R176">
        <f t="shared" si="139"/>
        <v>8.5333333333333261E-2</v>
      </c>
      <c r="S176">
        <f t="shared" si="139"/>
        <v>9.7345132743362761E-2</v>
      </c>
      <c r="T176">
        <f t="shared" si="139"/>
        <v>7.0126227208975322E-3</v>
      </c>
      <c r="U176">
        <f t="shared" si="139"/>
        <v>4.0866366979975588E-2</v>
      </c>
      <c r="V176">
        <f t="shared" si="139"/>
        <v>8.4233261339092813E-2</v>
      </c>
      <c r="W176">
        <f t="shared" si="139"/>
        <v>-4.3290043290042934E-3</v>
      </c>
      <c r="X176">
        <f t="shared" si="139"/>
        <v>0.14780600461893756</v>
      </c>
      <c r="Y176">
        <f t="shared" si="139"/>
        <v>2.3102310231023049E-2</v>
      </c>
      <c r="Z176">
        <f t="shared" si="139"/>
        <v>-0.238208432378331</v>
      </c>
      <c r="AA176">
        <f t="shared" si="139"/>
        <v>-0.12565445026178013</v>
      </c>
      <c r="AB176" s="8">
        <f t="shared" si="124"/>
        <v>-7.1415082996519191E-2</v>
      </c>
      <c r="AC176" s="9">
        <f t="shared" si="82"/>
        <v>4.1797563145990493</v>
      </c>
      <c r="AD176" t="s">
        <v>97</v>
      </c>
      <c r="AE176" s="10">
        <v>1197.5999999999999</v>
      </c>
      <c r="AF176" s="11">
        <f t="shared" si="83"/>
        <v>-0.19739972522869698</v>
      </c>
      <c r="AG176" s="7">
        <f t="shared" si="84"/>
        <v>2.2995429213935039</v>
      </c>
      <c r="AH176" s="12">
        <f t="shared" si="79"/>
        <v>1.8802133932055454</v>
      </c>
      <c r="AJ176">
        <f t="shared" si="125"/>
        <v>-9.4430901532906258E-2</v>
      </c>
      <c r="AK176" s="7">
        <f t="shared" si="85"/>
        <v>3.2204546497054154</v>
      </c>
    </row>
    <row r="177" spans="1:37" x14ac:dyDescent="0.35">
      <c r="A177" s="6" t="s">
        <v>98</v>
      </c>
      <c r="B177" t="str">
        <f t="shared" si="135"/>
        <v/>
      </c>
      <c r="C177" t="str">
        <f t="shared" si="135"/>
        <v/>
      </c>
      <c r="D177" t="str">
        <f t="shared" si="135"/>
        <v/>
      </c>
      <c r="E177" t="str">
        <f t="shared" si="135"/>
        <v/>
      </c>
      <c r="F177" t="str">
        <f t="shared" si="135"/>
        <v/>
      </c>
      <c r="G177" t="str">
        <f t="shared" si="135"/>
        <v/>
      </c>
      <c r="H177" t="str">
        <f t="shared" si="135"/>
        <v/>
      </c>
      <c r="I177" t="str">
        <f t="shared" si="135"/>
        <v/>
      </c>
      <c r="J177">
        <f t="shared" si="133"/>
        <v>-8.2278481012658222E-2</v>
      </c>
      <c r="K177">
        <f t="shared" si="133"/>
        <v>0.32094304281470198</v>
      </c>
      <c r="L177">
        <f t="shared" si="133"/>
        <v>6.3795853269537517E-2</v>
      </c>
      <c r="M177">
        <f t="shared" si="133"/>
        <v>0.31174089068825905</v>
      </c>
      <c r="N177">
        <f t="shared" si="133"/>
        <v>-1.6346260285598269E-2</v>
      </c>
      <c r="O177">
        <f t="shared" si="133"/>
        <v>-0.11769911504424779</v>
      </c>
      <c r="P177">
        <f t="shared" ref="P177:AA177" si="140">IF(OR($AF118="hydro"),P118,"")</f>
        <v>4.2553191489360653E-3</v>
      </c>
      <c r="Q177">
        <f t="shared" si="140"/>
        <v>-2.7499999999999969E-2</v>
      </c>
      <c r="R177">
        <f t="shared" si="140"/>
        <v>-5.6511056511056479E-2</v>
      </c>
      <c r="S177">
        <f t="shared" si="140"/>
        <v>-5.7318808524024822E-2</v>
      </c>
      <c r="T177">
        <f t="shared" si="140"/>
        <v>-3.8997214484679632E-2</v>
      </c>
      <c r="U177">
        <f t="shared" si="140"/>
        <v>9.591115598182709E-3</v>
      </c>
      <c r="V177">
        <f t="shared" si="140"/>
        <v>-5.9760956175298752E-2</v>
      </c>
      <c r="W177">
        <f t="shared" si="140"/>
        <v>4.708695652173911E-2</v>
      </c>
      <c r="X177">
        <f t="shared" si="140"/>
        <v>-3.2193158953722323E-2</v>
      </c>
      <c r="Y177">
        <f t="shared" si="140"/>
        <v>-1.2903225806451646E-2</v>
      </c>
      <c r="Z177">
        <f t="shared" si="140"/>
        <v>-1.6258827393660691E-2</v>
      </c>
      <c r="AA177">
        <f t="shared" si="140"/>
        <v>7.5848303393213579E-2</v>
      </c>
      <c r="AB177" s="8">
        <f t="shared" si="124"/>
        <v>1.7527465402398412E-2</v>
      </c>
      <c r="AC177" s="9">
        <f t="shared" si="82"/>
        <v>4.197283780001448</v>
      </c>
      <c r="AD177" t="s">
        <v>98</v>
      </c>
      <c r="AE177" s="10">
        <v>1132.1099999999999</v>
      </c>
      <c r="AF177" s="11">
        <f t="shared" si="83"/>
        <v>-5.4684368737474953E-2</v>
      </c>
      <c r="AG177" s="7">
        <f t="shared" si="84"/>
        <v>2.2448585526560292</v>
      </c>
      <c r="AH177" s="12">
        <f t="shared" si="79"/>
        <v>1.9524252273454188</v>
      </c>
      <c r="AJ177">
        <f t="shared" si="125"/>
        <v>1.7137096991780253E-2</v>
      </c>
      <c r="AK177" s="7">
        <f t="shared" si="85"/>
        <v>3.2375917466971957</v>
      </c>
    </row>
    <row r="178" spans="1:37" x14ac:dyDescent="0.35">
      <c r="A178" s="6" t="s">
        <v>99</v>
      </c>
      <c r="B178" t="str">
        <f t="shared" si="135"/>
        <v/>
      </c>
      <c r="C178" t="str">
        <f t="shared" si="135"/>
        <v/>
      </c>
      <c r="D178" t="str">
        <f t="shared" si="135"/>
        <v/>
      </c>
      <c r="E178" t="str">
        <f t="shared" si="135"/>
        <v/>
      </c>
      <c r="F178" t="str">
        <f t="shared" si="135"/>
        <v/>
      </c>
      <c r="G178" t="str">
        <f t="shared" si="135"/>
        <v/>
      </c>
      <c r="H178" t="str">
        <f t="shared" si="135"/>
        <v/>
      </c>
      <c r="I178" t="str">
        <f t="shared" si="135"/>
        <v/>
      </c>
      <c r="J178">
        <f t="shared" si="133"/>
        <v>-0.11172413793103453</v>
      </c>
      <c r="K178">
        <f t="shared" si="133"/>
        <v>0.11764705882352944</v>
      </c>
      <c r="L178">
        <f t="shared" si="133"/>
        <v>1.0494752623688264E-2</v>
      </c>
      <c r="M178">
        <f t="shared" si="133"/>
        <v>-1.2345679012345734E-2</v>
      </c>
      <c r="N178">
        <f t="shared" si="133"/>
        <v>3.3010728486757568E-3</v>
      </c>
      <c r="O178">
        <f t="shared" si="133"/>
        <v>-0.14744232698094284</v>
      </c>
      <c r="P178">
        <f t="shared" ref="P178:AA178" si="141">IF(OR($AF119="hydro"),P119,"")</f>
        <v>0.1384180790960452</v>
      </c>
      <c r="Q178">
        <f t="shared" si="141"/>
        <v>5.3753213367609298E-2</v>
      </c>
      <c r="R178">
        <f t="shared" si="141"/>
        <v>6.0156250000000799E-3</v>
      </c>
      <c r="S178">
        <f t="shared" si="141"/>
        <v>5.579399141630903E-2</v>
      </c>
      <c r="T178">
        <f t="shared" si="141"/>
        <v>-1.1594202898550732E-2</v>
      </c>
      <c r="U178">
        <f t="shared" si="141"/>
        <v>1.1111111111111072E-2</v>
      </c>
      <c r="V178">
        <f t="shared" si="141"/>
        <v>5.7203389830508433E-2</v>
      </c>
      <c r="W178">
        <f t="shared" si="141"/>
        <v>0.12942739691898852</v>
      </c>
      <c r="X178">
        <f t="shared" si="141"/>
        <v>8.9397089397089458E-2</v>
      </c>
      <c r="Y178">
        <f t="shared" si="141"/>
        <v>0.12091503267973858</v>
      </c>
      <c r="Z178">
        <f t="shared" si="141"/>
        <v>-6.9115191986644398E-2</v>
      </c>
      <c r="AA178">
        <f t="shared" si="141"/>
        <v>1.1131725417439675E-2</v>
      </c>
      <c r="AB178" s="8">
        <f t="shared" si="124"/>
        <v>2.5132666651178588E-2</v>
      </c>
      <c r="AC178" s="9">
        <f t="shared" si="82"/>
        <v>4.2224164466526268</v>
      </c>
      <c r="AD178" t="s">
        <v>99</v>
      </c>
      <c r="AE178" s="10">
        <v>1007.09</v>
      </c>
      <c r="AF178" s="11">
        <f t="shared" si="83"/>
        <v>-0.11043096518889495</v>
      </c>
      <c r="AG178" s="7">
        <f t="shared" si="84"/>
        <v>2.1344275874671341</v>
      </c>
      <c r="AH178" s="12">
        <f t="shared" si="79"/>
        <v>2.0879888591854927</v>
      </c>
      <c r="AJ178">
        <f t="shared" si="125"/>
        <v>2.3293678810992677E-2</v>
      </c>
      <c r="AK178" s="7">
        <f t="shared" si="85"/>
        <v>3.2608854255081883</v>
      </c>
    </row>
    <row r="179" spans="1:37" x14ac:dyDescent="0.35">
      <c r="A179" s="6" t="s">
        <v>100</v>
      </c>
      <c r="B179" t="str">
        <f t="shared" si="135"/>
        <v/>
      </c>
      <c r="C179" t="str">
        <f t="shared" si="135"/>
        <v/>
      </c>
      <c r="D179" t="str">
        <f t="shared" si="135"/>
        <v/>
      </c>
      <c r="E179" t="str">
        <f t="shared" si="135"/>
        <v/>
      </c>
      <c r="F179" t="str">
        <f t="shared" si="135"/>
        <v/>
      </c>
      <c r="G179" t="str">
        <f t="shared" si="135"/>
        <v/>
      </c>
      <c r="H179" t="str">
        <f t="shared" si="135"/>
        <v/>
      </c>
      <c r="I179" t="str">
        <f t="shared" si="135"/>
        <v/>
      </c>
      <c r="J179">
        <f t="shared" si="133"/>
        <v>0.19819490923623428</v>
      </c>
      <c r="K179">
        <f t="shared" si="133"/>
        <v>-1.0526315789473717E-2</v>
      </c>
      <c r="L179">
        <f t="shared" si="133"/>
        <v>0.23887025002099271</v>
      </c>
      <c r="M179">
        <f t="shared" si="133"/>
        <v>2.3551356783028776E-2</v>
      </c>
      <c r="N179">
        <f t="shared" si="133"/>
        <v>-7.1449936439093698E-2</v>
      </c>
      <c r="O179">
        <f t="shared" si="133"/>
        <v>6.2196905481394449E-2</v>
      </c>
      <c r="P179" t="str">
        <f t="shared" ref="P179:AA179" si="142">IF(OR($AF120="hydro"),P120,"")</f>
        <v/>
      </c>
      <c r="Q179" t="str">
        <f t="shared" si="142"/>
        <v/>
      </c>
      <c r="R179" t="str">
        <f t="shared" si="142"/>
        <v/>
      </c>
      <c r="S179" t="str">
        <f t="shared" si="142"/>
        <v/>
      </c>
      <c r="T179" t="str">
        <f t="shared" si="142"/>
        <v/>
      </c>
      <c r="U179" t="str">
        <f t="shared" si="142"/>
        <v/>
      </c>
      <c r="V179" t="str">
        <f t="shared" si="142"/>
        <v/>
      </c>
      <c r="W179" t="str">
        <f t="shared" si="142"/>
        <v/>
      </c>
      <c r="X179" t="str">
        <f t="shared" si="142"/>
        <v/>
      </c>
      <c r="Y179" t="str">
        <f t="shared" si="142"/>
        <v/>
      </c>
      <c r="Z179" t="str">
        <f t="shared" si="142"/>
        <v/>
      </c>
      <c r="AA179" t="str">
        <f t="shared" si="142"/>
        <v/>
      </c>
      <c r="AB179" s="8">
        <f t="shared" si="124"/>
        <v>7.3472861548847135E-2</v>
      </c>
      <c r="AC179" s="9">
        <f t="shared" si="82"/>
        <v>4.295889308201474</v>
      </c>
      <c r="AD179" t="s">
        <v>100</v>
      </c>
      <c r="AE179" s="10">
        <v>1064.6400000000001</v>
      </c>
      <c r="AF179" s="11">
        <f t="shared" si="83"/>
        <v>5.7144843062685524E-2</v>
      </c>
      <c r="AG179" s="7">
        <f t="shared" si="84"/>
        <v>2.1915724305298196</v>
      </c>
      <c r="AH179" s="12">
        <f t="shared" si="79"/>
        <v>2.1043168776716543</v>
      </c>
      <c r="AJ179">
        <f t="shared" si="125"/>
        <v>8.4620741570702013E-2</v>
      </c>
      <c r="AK179" s="7">
        <f t="shared" si="85"/>
        <v>3.3455061670788901</v>
      </c>
    </row>
    <row r="180" spans="1:37" x14ac:dyDescent="0.35">
      <c r="A180" s="6" t="s">
        <v>101</v>
      </c>
      <c r="B180">
        <f t="shared" si="135"/>
        <v>-0.18819188191881919</v>
      </c>
      <c r="C180">
        <f t="shared" si="135"/>
        <v>-0.21001615508885296</v>
      </c>
      <c r="D180">
        <f t="shared" si="135"/>
        <v>-0.27090301003344486</v>
      </c>
      <c r="E180">
        <f t="shared" si="135"/>
        <v>-0.13749999999999996</v>
      </c>
      <c r="F180">
        <f t="shared" si="135"/>
        <v>0</v>
      </c>
      <c r="G180">
        <f t="shared" si="135"/>
        <v>-0.14570543508870737</v>
      </c>
      <c r="H180">
        <f t="shared" si="135"/>
        <v>-0.11688311688311692</v>
      </c>
      <c r="I180">
        <f t="shared" si="135"/>
        <v>-0.13430583501006033</v>
      </c>
      <c r="O180" t="str">
        <f t="shared" ref="O180:O188" si="143">IF(OR($AF121="hydro",$AF121="both"),O121,"")</f>
        <v/>
      </c>
      <c r="P180" t="str">
        <f t="shared" ref="P180:AA180" si="144">IF(OR($AF121="hydro"),P121,"")</f>
        <v/>
      </c>
      <c r="Q180" t="str">
        <f t="shared" si="144"/>
        <v/>
      </c>
      <c r="R180" t="str">
        <f t="shared" si="144"/>
        <v/>
      </c>
      <c r="S180" t="str">
        <f t="shared" si="144"/>
        <v/>
      </c>
      <c r="T180" t="str">
        <f t="shared" si="144"/>
        <v/>
      </c>
      <c r="U180" t="str">
        <f t="shared" si="144"/>
        <v/>
      </c>
      <c r="V180" t="str">
        <f t="shared" si="144"/>
        <v/>
      </c>
      <c r="W180" t="str">
        <f t="shared" si="144"/>
        <v/>
      </c>
      <c r="X180" t="str">
        <f t="shared" si="144"/>
        <v/>
      </c>
      <c r="Y180" t="str">
        <f t="shared" si="144"/>
        <v/>
      </c>
      <c r="Z180" t="str">
        <f t="shared" si="144"/>
        <v/>
      </c>
      <c r="AA180" t="str">
        <f t="shared" si="144"/>
        <v/>
      </c>
      <c r="AB180" s="8">
        <f t="shared" si="124"/>
        <v>-0.1504381792528752</v>
      </c>
      <c r="AC180" s="9">
        <f t="shared" si="82"/>
        <v>4.1454511289485989</v>
      </c>
      <c r="AD180" t="s">
        <v>101</v>
      </c>
      <c r="AE180" s="10">
        <v>1120.18</v>
      </c>
      <c r="AF180" s="11">
        <f t="shared" si="83"/>
        <v>5.2167868951006779E-2</v>
      </c>
      <c r="AG180" s="7">
        <f t="shared" si="84"/>
        <v>2.2437402994808266</v>
      </c>
      <c r="AH180" s="12">
        <f t="shared" si="79"/>
        <v>1.9017108294677723</v>
      </c>
      <c r="AJ180">
        <f t="shared" si="125"/>
        <v>-6.2085361609357362E-2</v>
      </c>
      <c r="AK180" s="7">
        <f t="shared" si="85"/>
        <v>3.2834208054695329</v>
      </c>
    </row>
    <row r="181" spans="1:37" x14ac:dyDescent="0.35">
      <c r="A181" s="6" t="s">
        <v>102</v>
      </c>
      <c r="B181">
        <f t="shared" si="135"/>
        <v>4.5454545454545414E-2</v>
      </c>
      <c r="C181">
        <f t="shared" si="135"/>
        <v>5.112474437627812E-2</v>
      </c>
      <c r="D181">
        <f t="shared" si="135"/>
        <v>4.8165137614678999E-2</v>
      </c>
      <c r="E181">
        <f t="shared" si="135"/>
        <v>0.16666666666666674</v>
      </c>
      <c r="F181">
        <f t="shared" si="135"/>
        <v>-4.5454545454545414E-2</v>
      </c>
      <c r="G181">
        <f t="shared" si="135"/>
        <v>-3.7710970464135074E-2</v>
      </c>
      <c r="H181">
        <f t="shared" si="135"/>
        <v>0.14338235294117641</v>
      </c>
      <c r="I181">
        <f t="shared" si="135"/>
        <v>-1.8884369552585323E-3</v>
      </c>
      <c r="J181" t="str">
        <f t="shared" ref="J181:N188" si="145">IF(OR($AF122="hydro",$AF122="both"),J122,"")</f>
        <v/>
      </c>
      <c r="K181" t="str">
        <f t="shared" si="145"/>
        <v/>
      </c>
      <c r="L181" t="str">
        <f t="shared" si="145"/>
        <v/>
      </c>
      <c r="M181" t="str">
        <f t="shared" si="145"/>
        <v/>
      </c>
      <c r="N181" t="str">
        <f t="shared" si="145"/>
        <v/>
      </c>
      <c r="O181" t="str">
        <f t="shared" si="143"/>
        <v/>
      </c>
      <c r="P181" t="str">
        <f t="shared" ref="P181:AA181" si="146">IF(OR($AF122="hydro"),P122,"")</f>
        <v/>
      </c>
      <c r="Q181" t="str">
        <f t="shared" si="146"/>
        <v/>
      </c>
      <c r="R181" t="str">
        <f t="shared" si="146"/>
        <v/>
      </c>
      <c r="S181" t="str">
        <f t="shared" si="146"/>
        <v/>
      </c>
      <c r="T181" t="str">
        <f t="shared" si="146"/>
        <v/>
      </c>
      <c r="U181" t="str">
        <f t="shared" si="146"/>
        <v/>
      </c>
      <c r="V181" t="str">
        <f t="shared" si="146"/>
        <v/>
      </c>
      <c r="W181" t="str">
        <f t="shared" si="146"/>
        <v/>
      </c>
      <c r="X181" t="str">
        <f t="shared" si="146"/>
        <v/>
      </c>
      <c r="Y181" t="str">
        <f t="shared" si="146"/>
        <v/>
      </c>
      <c r="Z181" t="str">
        <f t="shared" si="146"/>
        <v/>
      </c>
      <c r="AA181" t="str">
        <f t="shared" si="146"/>
        <v/>
      </c>
      <c r="AB181" s="8">
        <f t="shared" si="124"/>
        <v>4.6217436772425832E-2</v>
      </c>
      <c r="AC181" s="9">
        <f t="shared" si="82"/>
        <v>4.1916685657210246</v>
      </c>
      <c r="AD181" t="s">
        <v>102</v>
      </c>
      <c r="AE181" s="10">
        <v>1154.1500000000001</v>
      </c>
      <c r="AF181" s="11">
        <f t="shared" si="83"/>
        <v>3.0325483404452847E-2</v>
      </c>
      <c r="AG181" s="7">
        <f t="shared" si="84"/>
        <v>2.2740657828852795</v>
      </c>
      <c r="AH181" s="12">
        <f t="shared" si="79"/>
        <v>1.9176027828357451</v>
      </c>
      <c r="AJ181">
        <f t="shared" si="125"/>
        <v>6.1073321525919218E-2</v>
      </c>
      <c r="AK181" s="7">
        <f t="shared" si="85"/>
        <v>3.344494126995452</v>
      </c>
    </row>
    <row r="182" spans="1:37" x14ac:dyDescent="0.35">
      <c r="A182" s="6" t="s">
        <v>103</v>
      </c>
      <c r="B182">
        <f t="shared" si="135"/>
        <v>-8.6956521739130488E-2</v>
      </c>
      <c r="C182">
        <f t="shared" si="135"/>
        <v>-0.18093385214007784</v>
      </c>
      <c r="D182">
        <f t="shared" si="135"/>
        <v>-0.12691466083150982</v>
      </c>
      <c r="E182">
        <f t="shared" si="135"/>
        <v>-0.13043478260869568</v>
      </c>
      <c r="F182">
        <f t="shared" si="135"/>
        <v>7.6190476190476142E-2</v>
      </c>
      <c r="G182">
        <f t="shared" si="135"/>
        <v>3.7476020827623913E-2</v>
      </c>
      <c r="H182">
        <f t="shared" si="135"/>
        <v>-0.16398713826366562</v>
      </c>
      <c r="I182">
        <f t="shared" si="135"/>
        <v>2.5978751273468159E-2</v>
      </c>
      <c r="J182" t="str">
        <f t="shared" si="145"/>
        <v/>
      </c>
      <c r="K182" t="str">
        <f t="shared" si="145"/>
        <v/>
      </c>
      <c r="L182" t="str">
        <f t="shared" si="145"/>
        <v/>
      </c>
      <c r="M182" t="str">
        <f t="shared" si="145"/>
        <v/>
      </c>
      <c r="N182" t="str">
        <f t="shared" si="145"/>
        <v/>
      </c>
      <c r="O182" t="str">
        <f t="shared" si="143"/>
        <v/>
      </c>
      <c r="P182" t="str">
        <f t="shared" ref="P182:AA182" si="147">IF(OR($AF123="hydro"),P123,"")</f>
        <v/>
      </c>
      <c r="Q182" t="str">
        <f t="shared" si="147"/>
        <v/>
      </c>
      <c r="R182" t="str">
        <f t="shared" si="147"/>
        <v/>
      </c>
      <c r="S182" t="str">
        <f t="shared" si="147"/>
        <v/>
      </c>
      <c r="T182" t="str">
        <f t="shared" si="147"/>
        <v/>
      </c>
      <c r="U182" t="str">
        <f t="shared" si="147"/>
        <v/>
      </c>
      <c r="V182" t="str">
        <f t="shared" si="147"/>
        <v/>
      </c>
      <c r="W182" t="str">
        <f t="shared" si="147"/>
        <v/>
      </c>
      <c r="X182" t="str">
        <f t="shared" si="147"/>
        <v/>
      </c>
      <c r="Y182" t="str">
        <f t="shared" si="147"/>
        <v/>
      </c>
      <c r="Z182" t="str">
        <f t="shared" si="147"/>
        <v/>
      </c>
      <c r="AA182" t="str">
        <f t="shared" si="147"/>
        <v/>
      </c>
      <c r="AB182" s="8">
        <f t="shared" si="124"/>
        <v>-6.8697713411438904E-2</v>
      </c>
      <c r="AC182" s="9">
        <f t="shared" si="82"/>
        <v>4.122970852309586</v>
      </c>
      <c r="AD182" t="s">
        <v>103</v>
      </c>
      <c r="AE182" s="10">
        <v>1129.93</v>
      </c>
      <c r="AF182" s="11">
        <f t="shared" si="83"/>
        <v>-2.0985140579647399E-2</v>
      </c>
      <c r="AG182" s="7">
        <f t="shared" si="84"/>
        <v>2.253080642305632</v>
      </c>
      <c r="AH182" s="12">
        <f t="shared" si="79"/>
        <v>1.8698902100039541</v>
      </c>
      <c r="AJ182">
        <f t="shared" si="125"/>
        <v>1.3455011564654592E-2</v>
      </c>
      <c r="AK182" s="7">
        <f t="shared" si="85"/>
        <v>3.3579491385601066</v>
      </c>
    </row>
    <row r="183" spans="1:37" x14ac:dyDescent="0.35">
      <c r="A183" s="6" t="s">
        <v>104</v>
      </c>
      <c r="B183">
        <f t="shared" ref="B183:I188" si="148">IF(OR($AF124="thermal"),B124,"")</f>
        <v>0.2952380952380953</v>
      </c>
      <c r="C183">
        <f t="shared" si="148"/>
        <v>2.3752969121140222E-3</v>
      </c>
      <c r="D183">
        <f t="shared" si="148"/>
        <v>0.15037593984962405</v>
      </c>
      <c r="E183">
        <f t="shared" si="148"/>
        <v>-1.0714285714285676E-2</v>
      </c>
      <c r="F183">
        <f t="shared" si="148"/>
        <v>0.17699115044247793</v>
      </c>
      <c r="G183">
        <f t="shared" si="148"/>
        <v>8.6508617843227942E-2</v>
      </c>
      <c r="H183">
        <f t="shared" si="148"/>
        <v>0.17692307692307696</v>
      </c>
      <c r="I183">
        <f t="shared" si="148"/>
        <v>5.5323072558337572E-2</v>
      </c>
      <c r="J183" t="str">
        <f t="shared" si="145"/>
        <v/>
      </c>
      <c r="K183" t="str">
        <f t="shared" si="145"/>
        <v/>
      </c>
      <c r="L183" t="str">
        <f t="shared" si="145"/>
        <v/>
      </c>
      <c r="M183" t="str">
        <f t="shared" si="145"/>
        <v/>
      </c>
      <c r="N183" t="str">
        <f t="shared" si="145"/>
        <v/>
      </c>
      <c r="O183" t="str">
        <f t="shared" si="143"/>
        <v/>
      </c>
      <c r="P183" t="str">
        <f t="shared" ref="P183:AA183" si="149">IF(OR($AF124="hydro"),P124,"")</f>
        <v/>
      </c>
      <c r="Q183" t="str">
        <f t="shared" si="149"/>
        <v/>
      </c>
      <c r="R183" t="str">
        <f t="shared" si="149"/>
        <v/>
      </c>
      <c r="S183" t="str">
        <f t="shared" si="149"/>
        <v/>
      </c>
      <c r="T183" t="str">
        <f t="shared" si="149"/>
        <v/>
      </c>
      <c r="U183" t="str">
        <f t="shared" si="149"/>
        <v/>
      </c>
      <c r="V183" t="str">
        <f t="shared" si="149"/>
        <v/>
      </c>
      <c r="W183" t="str">
        <f t="shared" si="149"/>
        <v/>
      </c>
      <c r="X183" t="str">
        <f t="shared" si="149"/>
        <v/>
      </c>
      <c r="Y183" t="str">
        <f t="shared" si="149"/>
        <v/>
      </c>
      <c r="Z183" t="str">
        <f t="shared" si="149"/>
        <v/>
      </c>
      <c r="AA183" t="str">
        <f t="shared" si="149"/>
        <v/>
      </c>
      <c r="AB183" s="8">
        <f t="shared" si="124"/>
        <v>0.11662762050658351</v>
      </c>
      <c r="AC183" s="9">
        <f t="shared" si="82"/>
        <v>4.2395984728161693</v>
      </c>
      <c r="AD183" t="s">
        <v>104</v>
      </c>
      <c r="AE183" s="10">
        <v>1284.0899999999999</v>
      </c>
      <c r="AF183" s="11">
        <f t="shared" si="83"/>
        <v>0.13643323037710298</v>
      </c>
      <c r="AG183" s="7">
        <f t="shared" si="84"/>
        <v>2.389513872682735</v>
      </c>
      <c r="AH183" s="12">
        <f t="shared" si="79"/>
        <v>1.8500846001334343</v>
      </c>
      <c r="AJ183">
        <f t="shared" si="125"/>
        <v>0.11329155387278529</v>
      </c>
      <c r="AK183" s="7">
        <f t="shared" si="85"/>
        <v>3.4712406924328918</v>
      </c>
    </row>
    <row r="184" spans="1:37" x14ac:dyDescent="0.35">
      <c r="A184" s="6" t="s">
        <v>105</v>
      </c>
      <c r="B184" t="str">
        <f t="shared" si="148"/>
        <v/>
      </c>
      <c r="C184" t="str">
        <f t="shared" si="148"/>
        <v/>
      </c>
      <c r="D184" t="str">
        <f t="shared" si="148"/>
        <v/>
      </c>
      <c r="E184" t="str">
        <f t="shared" si="148"/>
        <v/>
      </c>
      <c r="F184" t="str">
        <f t="shared" si="148"/>
        <v/>
      </c>
      <c r="G184" t="str">
        <f t="shared" si="148"/>
        <v/>
      </c>
      <c r="H184" t="str">
        <f t="shared" si="148"/>
        <v/>
      </c>
      <c r="I184" t="str">
        <f t="shared" si="148"/>
        <v/>
      </c>
      <c r="J184">
        <f t="shared" si="145"/>
        <v>-9.0909090909090939E-2</v>
      </c>
      <c r="K184">
        <f t="shared" si="145"/>
        <v>-6.770833333333337E-2</v>
      </c>
      <c r="L184">
        <f t="shared" si="145"/>
        <v>-5.8303886925795023E-2</v>
      </c>
      <c r="M184">
        <f t="shared" si="145"/>
        <v>-0.20820445577770297</v>
      </c>
      <c r="N184">
        <f t="shared" si="145"/>
        <v>2.2723535795323713E-2</v>
      </c>
      <c r="O184">
        <f t="shared" si="143"/>
        <v>4.9999999999998934E-3</v>
      </c>
      <c r="P184" t="str">
        <f t="shared" ref="P184:AA184" si="150">IF(OR($AF125="hydro"),P125,"")</f>
        <v/>
      </c>
      <c r="Q184" t="str">
        <f t="shared" si="150"/>
        <v/>
      </c>
      <c r="R184" t="str">
        <f t="shared" si="150"/>
        <v/>
      </c>
      <c r="S184" t="str">
        <f t="shared" si="150"/>
        <v/>
      </c>
      <c r="T184" t="str">
        <f t="shared" si="150"/>
        <v/>
      </c>
      <c r="U184" t="str">
        <f t="shared" si="150"/>
        <v/>
      </c>
      <c r="V184" t="str">
        <f t="shared" si="150"/>
        <v/>
      </c>
      <c r="W184" t="str">
        <f t="shared" si="150"/>
        <v/>
      </c>
      <c r="X184" t="str">
        <f t="shared" si="150"/>
        <v/>
      </c>
      <c r="Y184" t="str">
        <f t="shared" si="150"/>
        <v/>
      </c>
      <c r="Z184" t="str">
        <f t="shared" si="150"/>
        <v/>
      </c>
      <c r="AA184" t="str">
        <f t="shared" si="150"/>
        <v/>
      </c>
      <c r="AB184" s="8">
        <f t="shared" si="124"/>
        <v>-6.6233705191766454E-2</v>
      </c>
      <c r="AC184" s="9">
        <f t="shared" si="82"/>
        <v>4.1733647676244026</v>
      </c>
      <c r="AD184" t="s">
        <v>105</v>
      </c>
      <c r="AE184" s="10">
        <v>1245.32</v>
      </c>
      <c r="AF184" s="11">
        <f t="shared" si="83"/>
        <v>-3.0192587746964761E-2</v>
      </c>
      <c r="AG184" s="7">
        <f t="shared" si="84"/>
        <v>2.3593212849357701</v>
      </c>
      <c r="AH184" s="12">
        <f t="shared" si="79"/>
        <v>1.8140434826886325</v>
      </c>
      <c r="AJ184">
        <f t="shared" si="125"/>
        <v>-7.0181266273742687E-2</v>
      </c>
      <c r="AK184" s="7">
        <f t="shared" si="85"/>
        <v>3.4010594261591489</v>
      </c>
    </row>
    <row r="185" spans="1:37" x14ac:dyDescent="0.35">
      <c r="A185" s="6" t="s">
        <v>106</v>
      </c>
      <c r="B185" t="str">
        <f t="shared" si="148"/>
        <v/>
      </c>
      <c r="C185" t="str">
        <f t="shared" si="148"/>
        <v/>
      </c>
      <c r="D185" t="str">
        <f t="shared" si="148"/>
        <v/>
      </c>
      <c r="E185" t="str">
        <f t="shared" si="148"/>
        <v/>
      </c>
      <c r="F185" t="str">
        <f t="shared" si="148"/>
        <v/>
      </c>
      <c r="G185" t="str">
        <f t="shared" si="148"/>
        <v/>
      </c>
      <c r="H185" t="str">
        <f t="shared" si="148"/>
        <v/>
      </c>
      <c r="I185" t="str">
        <f t="shared" si="148"/>
        <v/>
      </c>
      <c r="J185">
        <f t="shared" si="145"/>
        <v>0</v>
      </c>
      <c r="K185">
        <f t="shared" si="145"/>
        <v>-1.4905210800770008E-2</v>
      </c>
      <c r="L185">
        <f t="shared" si="145"/>
        <v>-3.7523452157598447E-3</v>
      </c>
      <c r="M185">
        <f t="shared" si="145"/>
        <v>-4.3478260869564966E-3</v>
      </c>
      <c r="N185">
        <f t="shared" si="145"/>
        <v>-6.8617363344051441E-2</v>
      </c>
      <c r="O185">
        <f t="shared" si="143"/>
        <v>0.3681592039800996</v>
      </c>
      <c r="P185" t="str">
        <f t="shared" ref="P185:AA185" si="151">IF(OR($AF126="hydro"),P126,"")</f>
        <v/>
      </c>
      <c r="Q185" t="str">
        <f t="shared" si="151"/>
        <v/>
      </c>
      <c r="R185" t="str">
        <f t="shared" si="151"/>
        <v/>
      </c>
      <c r="S185" t="str">
        <f t="shared" si="151"/>
        <v/>
      </c>
      <c r="T185" t="str">
        <f t="shared" si="151"/>
        <v/>
      </c>
      <c r="U185" t="str">
        <f t="shared" si="151"/>
        <v/>
      </c>
      <c r="V185" t="str">
        <f t="shared" si="151"/>
        <v/>
      </c>
      <c r="W185" t="str">
        <f t="shared" si="151"/>
        <v/>
      </c>
      <c r="X185" t="str">
        <f t="shared" si="151"/>
        <v/>
      </c>
      <c r="Y185" t="str">
        <f t="shared" si="151"/>
        <v/>
      </c>
      <c r="Z185" t="str">
        <f t="shared" si="151"/>
        <v/>
      </c>
      <c r="AA185" t="str">
        <f t="shared" si="151"/>
        <v/>
      </c>
      <c r="AB185" s="8">
        <f t="shared" si="124"/>
        <v>4.6089409755426969E-2</v>
      </c>
      <c r="AC185" s="9">
        <f t="shared" si="82"/>
        <v>4.2194541773798298</v>
      </c>
      <c r="AD185" t="s">
        <v>106</v>
      </c>
      <c r="AE185" s="10">
        <v>1287.94</v>
      </c>
      <c r="AF185" s="11">
        <f t="shared" si="83"/>
        <v>3.4224135162046698E-2</v>
      </c>
      <c r="AG185" s="7">
        <f t="shared" si="84"/>
        <v>2.3935454200978166</v>
      </c>
      <c r="AH185" s="12">
        <f t="shared" si="79"/>
        <v>1.8259087572820132</v>
      </c>
      <c r="AJ185">
        <f t="shared" si="125"/>
        <v>1.9440576389548796E-3</v>
      </c>
      <c r="AK185" s="7">
        <f t="shared" si="85"/>
        <v>3.4030034837981038</v>
      </c>
    </row>
    <row r="186" spans="1:37" x14ac:dyDescent="0.35">
      <c r="A186" s="6" t="s">
        <v>107</v>
      </c>
      <c r="B186" t="str">
        <f t="shared" si="148"/>
        <v/>
      </c>
      <c r="C186" t="str">
        <f t="shared" si="148"/>
        <v/>
      </c>
      <c r="D186" t="str">
        <f t="shared" si="148"/>
        <v/>
      </c>
      <c r="E186" t="str">
        <f t="shared" si="148"/>
        <v/>
      </c>
      <c r="F186" t="str">
        <f t="shared" si="148"/>
        <v/>
      </c>
      <c r="G186" t="str">
        <f t="shared" si="148"/>
        <v/>
      </c>
      <c r="H186" t="str">
        <f t="shared" si="148"/>
        <v/>
      </c>
      <c r="I186" t="str">
        <f t="shared" si="148"/>
        <v/>
      </c>
      <c r="J186">
        <f t="shared" si="145"/>
        <v>6.1538461538461542E-2</v>
      </c>
      <c r="K186">
        <f t="shared" si="145"/>
        <v>-9.3478260869565233E-2</v>
      </c>
      <c r="L186">
        <f t="shared" si="145"/>
        <v>-0.11864406779661019</v>
      </c>
      <c r="M186">
        <f t="shared" si="145"/>
        <v>0.19213973799126638</v>
      </c>
      <c r="N186">
        <f t="shared" si="145"/>
        <v>2.0299661672305458E-2</v>
      </c>
      <c r="O186">
        <f t="shared" si="143"/>
        <v>-0.28654545454545455</v>
      </c>
      <c r="P186" t="str">
        <f t="shared" ref="P186:AA186" si="152">IF(OR($AF127="hydro"),P127,"")</f>
        <v/>
      </c>
      <c r="Q186" t="str">
        <f t="shared" si="152"/>
        <v/>
      </c>
      <c r="R186" t="str">
        <f t="shared" si="152"/>
        <v/>
      </c>
      <c r="S186" t="str">
        <f t="shared" si="152"/>
        <v/>
      </c>
      <c r="T186" t="str">
        <f t="shared" si="152"/>
        <v/>
      </c>
      <c r="U186" t="str">
        <f t="shared" si="152"/>
        <v/>
      </c>
      <c r="V186" t="str">
        <f t="shared" si="152"/>
        <v/>
      </c>
      <c r="W186" t="str">
        <f t="shared" si="152"/>
        <v/>
      </c>
      <c r="X186" t="str">
        <f t="shared" si="152"/>
        <v/>
      </c>
      <c r="Y186" t="str">
        <f t="shared" si="152"/>
        <v/>
      </c>
      <c r="Z186" t="str">
        <f t="shared" si="152"/>
        <v/>
      </c>
      <c r="AA186" t="str">
        <f t="shared" si="152"/>
        <v/>
      </c>
      <c r="AB186" s="8">
        <f t="shared" si="124"/>
        <v>-3.7448320334932762E-2</v>
      </c>
      <c r="AC186" s="9">
        <f t="shared" si="82"/>
        <v>4.1820058570448966</v>
      </c>
      <c r="AD186" t="s">
        <v>107</v>
      </c>
      <c r="AE186" s="10">
        <v>1266.78</v>
      </c>
      <c r="AF186" s="11">
        <f t="shared" si="83"/>
        <v>-1.6429336770346525E-2</v>
      </c>
      <c r="AG186" s="7">
        <f t="shared" si="84"/>
        <v>2.3771160833274703</v>
      </c>
      <c r="AH186" s="12">
        <f t="shared" si="79"/>
        <v>1.8048897737174263</v>
      </c>
      <c r="AJ186">
        <f t="shared" si="125"/>
        <v>-2.3203876535877892E-2</v>
      </c>
      <c r="AK186" s="7">
        <f t="shared" si="85"/>
        <v>3.3797996072622261</v>
      </c>
    </row>
    <row r="187" spans="1:37" x14ac:dyDescent="0.35">
      <c r="A187" s="6" t="s">
        <v>108</v>
      </c>
      <c r="B187" t="str">
        <f t="shared" si="148"/>
        <v/>
      </c>
      <c r="C187" t="str">
        <f t="shared" si="148"/>
        <v/>
      </c>
      <c r="D187" t="str">
        <f t="shared" si="148"/>
        <v/>
      </c>
      <c r="E187" t="str">
        <f t="shared" si="148"/>
        <v/>
      </c>
      <c r="F187" t="str">
        <f t="shared" si="148"/>
        <v/>
      </c>
      <c r="G187" t="str">
        <f t="shared" si="148"/>
        <v/>
      </c>
      <c r="H187" t="str">
        <f t="shared" si="148"/>
        <v/>
      </c>
      <c r="I187" t="str">
        <f t="shared" si="148"/>
        <v/>
      </c>
      <c r="J187">
        <f t="shared" si="145"/>
        <v>0.11331838859712318</v>
      </c>
      <c r="K187">
        <f t="shared" si="145"/>
        <v>0.17026378896882499</v>
      </c>
      <c r="L187">
        <f t="shared" si="145"/>
        <v>0.2621738685799313</v>
      </c>
      <c r="M187">
        <f t="shared" si="145"/>
        <v>0.28571428571428581</v>
      </c>
      <c r="N187">
        <f t="shared" si="145"/>
        <v>1.7967111050957607E-2</v>
      </c>
      <c r="O187">
        <f t="shared" si="143"/>
        <v>0.182466870540265</v>
      </c>
      <c r="P187" t="str">
        <f t="shared" ref="P187:AA187" si="153">IF(OR($AF128="hydro"),P128,"")</f>
        <v/>
      </c>
      <c r="Q187" t="str">
        <f t="shared" si="153"/>
        <v/>
      </c>
      <c r="R187" t="str">
        <f t="shared" si="153"/>
        <v/>
      </c>
      <c r="S187" t="str">
        <f t="shared" si="153"/>
        <v/>
      </c>
      <c r="T187" t="str">
        <f t="shared" si="153"/>
        <v/>
      </c>
      <c r="U187" t="str">
        <f t="shared" si="153"/>
        <v/>
      </c>
      <c r="V187" t="str">
        <f t="shared" si="153"/>
        <v/>
      </c>
      <c r="W187" t="str">
        <f t="shared" si="153"/>
        <v/>
      </c>
      <c r="X187" t="str">
        <f t="shared" si="153"/>
        <v/>
      </c>
      <c r="Y187" t="str">
        <f t="shared" si="153"/>
        <v/>
      </c>
      <c r="Z187" t="str">
        <f t="shared" si="153"/>
        <v/>
      </c>
      <c r="AA187" t="str">
        <f t="shared" si="153"/>
        <v/>
      </c>
      <c r="AB187" s="8">
        <f t="shared" si="124"/>
        <v>0.17198405224189797</v>
      </c>
      <c r="AC187" s="9">
        <f t="shared" si="82"/>
        <v>4.3539899092867946</v>
      </c>
      <c r="AD187" t="s">
        <v>108</v>
      </c>
      <c r="AE187" s="10">
        <v>1306.8599999999999</v>
      </c>
      <c r="AF187" s="11">
        <f t="shared" si="83"/>
        <v>3.1639274380713234E-2</v>
      </c>
      <c r="AG187" s="7">
        <f t="shared" si="84"/>
        <v>2.4087553577081833</v>
      </c>
      <c r="AH187" s="12">
        <f t="shared" si="79"/>
        <v>1.9452345515786114</v>
      </c>
      <c r="AJ187">
        <f t="shared" si="125"/>
        <v>5.5226541000492055E-2</v>
      </c>
      <c r="AK187" s="7">
        <f t="shared" si="85"/>
        <v>3.4350261482627182</v>
      </c>
    </row>
    <row r="188" spans="1:37" x14ac:dyDescent="0.35">
      <c r="A188" s="6" t="s">
        <v>109</v>
      </c>
      <c r="B188" t="str">
        <f t="shared" si="148"/>
        <v/>
      </c>
      <c r="C188" t="str">
        <f t="shared" si="148"/>
        <v/>
      </c>
      <c r="D188" t="str">
        <f t="shared" si="148"/>
        <v/>
      </c>
      <c r="E188" t="str">
        <f t="shared" si="148"/>
        <v/>
      </c>
      <c r="F188" t="str">
        <f t="shared" si="148"/>
        <v/>
      </c>
      <c r="G188" t="str">
        <f t="shared" si="148"/>
        <v/>
      </c>
      <c r="H188" t="str">
        <f t="shared" si="148"/>
        <v/>
      </c>
      <c r="I188" t="str">
        <f t="shared" si="148"/>
        <v/>
      </c>
      <c r="J188">
        <f t="shared" si="145"/>
        <v>-2.9940119760478723E-3</v>
      </c>
      <c r="K188">
        <f t="shared" si="145"/>
        <v>0.16598360655737698</v>
      </c>
      <c r="L188">
        <f t="shared" si="145"/>
        <v>0.18249534450651761</v>
      </c>
      <c r="M188">
        <f t="shared" si="145"/>
        <v>-4.5584045584045607E-2</v>
      </c>
      <c r="N188">
        <f t="shared" si="145"/>
        <v>1.2198770151238048E-2</v>
      </c>
      <c r="O188">
        <f t="shared" si="143"/>
        <v>0</v>
      </c>
      <c r="P188" t="str">
        <f t="shared" ref="P188:AA188" si="154">IF(OR($AF129="hydro"),P129,"")</f>
        <v/>
      </c>
      <c r="Q188" t="str">
        <f t="shared" si="154"/>
        <v/>
      </c>
      <c r="R188" t="str">
        <f t="shared" si="154"/>
        <v/>
      </c>
      <c r="S188" t="str">
        <f t="shared" si="154"/>
        <v/>
      </c>
      <c r="T188" t="str">
        <f t="shared" si="154"/>
        <v/>
      </c>
      <c r="U188" t="str">
        <f t="shared" si="154"/>
        <v/>
      </c>
      <c r="V188" t="str">
        <f t="shared" si="154"/>
        <v/>
      </c>
      <c r="W188" t="str">
        <f t="shared" si="154"/>
        <v/>
      </c>
      <c r="X188" t="str">
        <f t="shared" si="154"/>
        <v/>
      </c>
      <c r="Y188" t="str">
        <f t="shared" si="154"/>
        <v/>
      </c>
      <c r="Z188" t="str">
        <f t="shared" si="154"/>
        <v/>
      </c>
      <c r="AA188" t="str">
        <f t="shared" si="154"/>
        <v/>
      </c>
      <c r="AB188" s="8">
        <f t="shared" si="124"/>
        <v>5.2016610609173196E-2</v>
      </c>
      <c r="AC188" s="9">
        <f t="shared" si="82"/>
        <v>4.4060065198959677</v>
      </c>
      <c r="AD188" t="s">
        <v>109</v>
      </c>
      <c r="AE188" s="10">
        <v>1376.07</v>
      </c>
      <c r="AF188" s="11">
        <f t="shared" si="83"/>
        <v>5.2959000964143188E-2</v>
      </c>
      <c r="AG188" s="7">
        <f t="shared" si="84"/>
        <v>2.4617143586723262</v>
      </c>
      <c r="AH188" s="12">
        <f t="shared" si="79"/>
        <v>1.9442921612236415</v>
      </c>
      <c r="AJ188">
        <f t="shared" si="125"/>
        <v>7.6176106089206712E-3</v>
      </c>
      <c r="AK188" s="7">
        <f t="shared" si="85"/>
        <v>3.4426437588716388</v>
      </c>
    </row>
    <row r="190" spans="1:37" x14ac:dyDescent="0.35">
      <c r="A190" s="6" t="s">
        <v>52</v>
      </c>
    </row>
    <row r="191" spans="1:37" x14ac:dyDescent="0.35">
      <c r="A191" s="6" t="s">
        <v>53</v>
      </c>
    </row>
    <row r="192" spans="1:37" x14ac:dyDescent="0.35">
      <c r="A192" s="6" t="s">
        <v>54</v>
      </c>
    </row>
    <row r="193" spans="1:1" x14ac:dyDescent="0.35">
      <c r="A193" s="6" t="s">
        <v>55</v>
      </c>
    </row>
    <row r="194" spans="1:1" x14ac:dyDescent="0.35">
      <c r="A194" s="6" t="s">
        <v>56</v>
      </c>
    </row>
    <row r="195" spans="1:1" x14ac:dyDescent="0.35">
      <c r="A195" s="6" t="s">
        <v>57</v>
      </c>
    </row>
    <row r="196" spans="1:1" x14ac:dyDescent="0.35">
      <c r="A196" s="6" t="s">
        <v>58</v>
      </c>
    </row>
    <row r="197" spans="1:1" x14ac:dyDescent="0.35">
      <c r="A197" s="6" t="s">
        <v>59</v>
      </c>
    </row>
    <row r="198" spans="1:1" x14ac:dyDescent="0.35">
      <c r="A198" s="6" t="s">
        <v>60</v>
      </c>
    </row>
    <row r="199" spans="1:1" x14ac:dyDescent="0.35">
      <c r="A199" s="6" t="s">
        <v>61</v>
      </c>
    </row>
    <row r="200" spans="1:1" x14ac:dyDescent="0.35">
      <c r="A200" s="6" t="s">
        <v>62</v>
      </c>
    </row>
    <row r="201" spans="1:1" x14ac:dyDescent="0.35">
      <c r="A201" s="6" t="s">
        <v>63</v>
      </c>
    </row>
    <row r="202" spans="1:1" x14ac:dyDescent="0.35">
      <c r="A202" s="6" t="s">
        <v>64</v>
      </c>
    </row>
    <row r="203" spans="1:1" x14ac:dyDescent="0.35">
      <c r="A203" s="6" t="s">
        <v>65</v>
      </c>
    </row>
    <row r="204" spans="1:1" x14ac:dyDescent="0.35">
      <c r="A204" s="6" t="s">
        <v>66</v>
      </c>
    </row>
    <row r="205" spans="1:1" x14ac:dyDescent="0.35">
      <c r="A205" s="6" t="s">
        <v>67</v>
      </c>
    </row>
    <row r="206" spans="1:1" x14ac:dyDescent="0.35">
      <c r="A206" s="6" t="s">
        <v>68</v>
      </c>
    </row>
    <row r="207" spans="1:1" x14ac:dyDescent="0.35">
      <c r="A207" s="6" t="s">
        <v>69</v>
      </c>
    </row>
    <row r="208" spans="1:1" x14ac:dyDescent="0.35">
      <c r="A208" s="6" t="s">
        <v>70</v>
      </c>
    </row>
    <row r="209" spans="1:1" x14ac:dyDescent="0.35">
      <c r="A209" s="6" t="s">
        <v>71</v>
      </c>
    </row>
    <row r="210" spans="1:1" x14ac:dyDescent="0.35">
      <c r="A210" s="6" t="s">
        <v>72</v>
      </c>
    </row>
    <row r="211" spans="1:1" x14ac:dyDescent="0.35">
      <c r="A211" s="6" t="s">
        <v>73</v>
      </c>
    </row>
    <row r="212" spans="1:1" x14ac:dyDescent="0.35">
      <c r="A212" s="6" t="s">
        <v>74</v>
      </c>
    </row>
    <row r="213" spans="1:1" x14ac:dyDescent="0.35">
      <c r="A213" s="6" t="s">
        <v>75</v>
      </c>
    </row>
    <row r="214" spans="1:1" x14ac:dyDescent="0.35">
      <c r="A214" s="6" t="s">
        <v>76</v>
      </c>
    </row>
    <row r="215" spans="1:1" x14ac:dyDescent="0.35">
      <c r="A215" s="6" t="s">
        <v>77</v>
      </c>
    </row>
    <row r="216" spans="1:1" x14ac:dyDescent="0.35">
      <c r="A216" s="6" t="s">
        <v>78</v>
      </c>
    </row>
    <row r="217" spans="1:1" x14ac:dyDescent="0.35">
      <c r="A217" s="6" t="s">
        <v>79</v>
      </c>
    </row>
    <row r="218" spans="1:1" x14ac:dyDescent="0.35">
      <c r="A218" s="6" t="s">
        <v>80</v>
      </c>
    </row>
    <row r="219" spans="1:1" x14ac:dyDescent="0.35">
      <c r="A219" s="6" t="s">
        <v>81</v>
      </c>
    </row>
    <row r="220" spans="1:1" x14ac:dyDescent="0.35">
      <c r="A220" s="6" t="s">
        <v>82</v>
      </c>
    </row>
    <row r="221" spans="1:1" x14ac:dyDescent="0.35">
      <c r="A221" s="6" t="s">
        <v>83</v>
      </c>
    </row>
    <row r="222" spans="1:1" x14ac:dyDescent="0.35">
      <c r="A222" s="6" t="s">
        <v>84</v>
      </c>
    </row>
    <row r="223" spans="1:1" x14ac:dyDescent="0.35">
      <c r="A223" s="6" t="s">
        <v>85</v>
      </c>
    </row>
    <row r="224" spans="1:1" x14ac:dyDescent="0.35">
      <c r="A224" s="6" t="s">
        <v>86</v>
      </c>
    </row>
    <row r="225" spans="1:1" x14ac:dyDescent="0.35">
      <c r="A225" s="6" t="s">
        <v>87</v>
      </c>
    </row>
    <row r="226" spans="1:1" x14ac:dyDescent="0.35">
      <c r="A226" s="6" t="s">
        <v>88</v>
      </c>
    </row>
    <row r="227" spans="1:1" x14ac:dyDescent="0.35">
      <c r="A227" s="6" t="s">
        <v>89</v>
      </c>
    </row>
    <row r="228" spans="1:1" x14ac:dyDescent="0.35">
      <c r="A228" s="6" t="s">
        <v>90</v>
      </c>
    </row>
    <row r="229" spans="1:1" x14ac:dyDescent="0.35">
      <c r="A229" s="6" t="s">
        <v>91</v>
      </c>
    </row>
    <row r="230" spans="1:1" x14ac:dyDescent="0.35">
      <c r="A230" s="6" t="s">
        <v>92</v>
      </c>
    </row>
    <row r="231" spans="1:1" x14ac:dyDescent="0.35">
      <c r="A231" s="6" t="s">
        <v>93</v>
      </c>
    </row>
    <row r="232" spans="1:1" x14ac:dyDescent="0.35">
      <c r="A232" s="6" t="s">
        <v>94</v>
      </c>
    </row>
    <row r="233" spans="1:1" x14ac:dyDescent="0.35">
      <c r="A233" s="6" t="s">
        <v>95</v>
      </c>
    </row>
    <row r="234" spans="1:1" x14ac:dyDescent="0.35">
      <c r="A234" s="6" t="s">
        <v>96</v>
      </c>
    </row>
    <row r="235" spans="1:1" x14ac:dyDescent="0.35">
      <c r="A235" s="6" t="s">
        <v>97</v>
      </c>
    </row>
    <row r="236" spans="1:1" x14ac:dyDescent="0.35">
      <c r="A236" s="6" t="s">
        <v>98</v>
      </c>
    </row>
    <row r="237" spans="1:1" x14ac:dyDescent="0.35">
      <c r="A237" s="6" t="s">
        <v>99</v>
      </c>
    </row>
    <row r="238" spans="1:1" x14ac:dyDescent="0.35">
      <c r="A238" s="6" t="s">
        <v>100</v>
      </c>
    </row>
    <row r="239" spans="1:1" x14ac:dyDescent="0.35">
      <c r="A239" s="6" t="s">
        <v>101</v>
      </c>
    </row>
    <row r="240" spans="1:1" x14ac:dyDescent="0.35">
      <c r="A240" s="6" t="s">
        <v>102</v>
      </c>
    </row>
    <row r="241" spans="1:5" x14ac:dyDescent="0.35">
      <c r="A241" s="6" t="s">
        <v>103</v>
      </c>
    </row>
    <row r="242" spans="1:5" x14ac:dyDescent="0.35">
      <c r="A242" s="6" t="s">
        <v>104</v>
      </c>
    </row>
    <row r="243" spans="1:5" x14ac:dyDescent="0.35">
      <c r="A243" s="6" t="s">
        <v>105</v>
      </c>
    </row>
    <row r="244" spans="1:5" x14ac:dyDescent="0.35">
      <c r="A244" s="6" t="s">
        <v>106</v>
      </c>
    </row>
    <row r="245" spans="1:5" x14ac:dyDescent="0.35">
      <c r="A245" s="6" t="s">
        <v>107</v>
      </c>
    </row>
    <row r="246" spans="1:5" x14ac:dyDescent="0.35">
      <c r="A246" s="6" t="s">
        <v>108</v>
      </c>
    </row>
    <row r="247" spans="1:5" x14ac:dyDescent="0.35">
      <c r="A247" s="6" t="s">
        <v>109</v>
      </c>
    </row>
    <row r="248" spans="1:5" x14ac:dyDescent="0.35">
      <c r="D248" t="s">
        <v>180</v>
      </c>
      <c r="E248" t="s">
        <v>181</v>
      </c>
    </row>
    <row r="249" spans="1:5" x14ac:dyDescent="0.35">
      <c r="B249" t="s">
        <v>156</v>
      </c>
      <c r="C249" t="s">
        <v>157</v>
      </c>
      <c r="D249" t="s">
        <v>155</v>
      </c>
    </row>
    <row r="250" spans="1:5" x14ac:dyDescent="0.35">
      <c r="B250" t="s">
        <v>158</v>
      </c>
      <c r="C250" t="s">
        <v>159</v>
      </c>
      <c r="D250" t="s">
        <v>145</v>
      </c>
      <c r="E250" t="s">
        <v>35</v>
      </c>
    </row>
    <row r="251" spans="1:5" x14ac:dyDescent="0.35">
      <c r="B251" t="s">
        <v>160</v>
      </c>
      <c r="C251" t="s">
        <v>161</v>
      </c>
      <c r="D251" t="s">
        <v>149</v>
      </c>
      <c r="E251" t="s">
        <v>182</v>
      </c>
    </row>
    <row r="252" spans="1:5" x14ac:dyDescent="0.35">
      <c r="B252" t="s">
        <v>160</v>
      </c>
      <c r="C252" t="s">
        <v>162</v>
      </c>
      <c r="D252" t="s">
        <v>148</v>
      </c>
      <c r="E252" t="s">
        <v>41</v>
      </c>
    </row>
    <row r="253" spans="1:5" x14ac:dyDescent="0.35">
      <c r="B253" t="s">
        <v>163</v>
      </c>
      <c r="C253" t="s">
        <v>164</v>
      </c>
      <c r="D253" t="s">
        <v>118</v>
      </c>
    </row>
    <row r="254" spans="1:5" x14ac:dyDescent="0.35">
      <c r="B254" t="s">
        <v>163</v>
      </c>
      <c r="C254" t="s">
        <v>165</v>
      </c>
      <c r="D254" t="s">
        <v>147</v>
      </c>
    </row>
    <row r="255" spans="1:5" x14ac:dyDescent="0.35">
      <c r="B255" t="s">
        <v>163</v>
      </c>
      <c r="C255" t="s">
        <v>166</v>
      </c>
      <c r="D255" t="s">
        <v>147</v>
      </c>
    </row>
    <row r="256" spans="1:5" x14ac:dyDescent="0.35">
      <c r="B256" t="s">
        <v>163</v>
      </c>
      <c r="C256" t="s">
        <v>167</v>
      </c>
      <c r="D256" t="s">
        <v>147</v>
      </c>
    </row>
    <row r="257" spans="2:9" x14ac:dyDescent="0.35">
      <c r="B257" t="s">
        <v>163</v>
      </c>
      <c r="C257" t="s">
        <v>168</v>
      </c>
      <c r="D257" t="s">
        <v>153</v>
      </c>
    </row>
    <row r="258" spans="2:9" x14ac:dyDescent="0.35">
      <c r="B258" t="s">
        <v>163</v>
      </c>
      <c r="C258" t="s">
        <v>169</v>
      </c>
      <c r="D258" t="s">
        <v>154</v>
      </c>
    </row>
    <row r="259" spans="2:9" x14ac:dyDescent="0.35">
      <c r="B259" t="s">
        <v>170</v>
      </c>
      <c r="C259" t="s">
        <v>144</v>
      </c>
      <c r="D259" t="s">
        <v>147</v>
      </c>
    </row>
    <row r="260" spans="2:9" x14ac:dyDescent="0.35">
      <c r="B260" t="s">
        <v>170</v>
      </c>
      <c r="C260" t="s">
        <v>171</v>
      </c>
      <c r="D260" t="s">
        <v>150</v>
      </c>
    </row>
    <row r="261" spans="2:9" x14ac:dyDescent="0.35">
      <c r="B261" t="s">
        <v>170</v>
      </c>
      <c r="C261" t="s">
        <v>172</v>
      </c>
      <c r="D261" t="s">
        <v>150</v>
      </c>
    </row>
    <row r="262" spans="2:9" x14ac:dyDescent="0.35">
      <c r="B262" t="s">
        <v>170</v>
      </c>
      <c r="C262" t="s">
        <v>173</v>
      </c>
      <c r="D262" t="s">
        <v>151</v>
      </c>
    </row>
    <row r="263" spans="2:9" x14ac:dyDescent="0.35">
      <c r="B263" t="s">
        <v>170</v>
      </c>
      <c r="C263" t="s">
        <v>173</v>
      </c>
      <c r="D263" t="s">
        <v>151</v>
      </c>
    </row>
    <row r="264" spans="2:9" x14ac:dyDescent="0.35">
      <c r="B264" t="s">
        <v>170</v>
      </c>
      <c r="C264" t="s">
        <v>173</v>
      </c>
      <c r="D264" t="s">
        <v>151</v>
      </c>
    </row>
    <row r="265" spans="2:9" x14ac:dyDescent="0.35">
      <c r="B265" t="s">
        <v>170</v>
      </c>
      <c r="C265" t="s">
        <v>174</v>
      </c>
      <c r="D265" t="s">
        <v>150</v>
      </c>
    </row>
    <row r="266" spans="2:9" x14ac:dyDescent="0.35">
      <c r="B266" t="s">
        <v>170</v>
      </c>
      <c r="C266" t="s">
        <v>175</v>
      </c>
      <c r="D266" t="s">
        <v>150</v>
      </c>
    </row>
    <row r="267" spans="2:9" x14ac:dyDescent="0.35">
      <c r="B267" t="s">
        <v>176</v>
      </c>
      <c r="C267" t="s">
        <v>177</v>
      </c>
      <c r="D267" t="s">
        <v>152</v>
      </c>
    </row>
    <row r="269" spans="2:9" x14ac:dyDescent="0.35">
      <c r="C269">
        <v>100</v>
      </c>
      <c r="E269">
        <v>662.53</v>
      </c>
      <c r="G269" t="s">
        <v>88</v>
      </c>
      <c r="I269" s="7">
        <f t="shared" ref="I269:I290" si="155">C269/100</f>
        <v>1</v>
      </c>
    </row>
    <row r="270" spans="2:9" x14ac:dyDescent="0.35">
      <c r="C270">
        <f>C269+D270</f>
        <v>123.74</v>
      </c>
      <c r="D270" s="15">
        <v>23.74</v>
      </c>
      <c r="E270">
        <v>825.11</v>
      </c>
      <c r="F270">
        <f>E270/E269-1</f>
        <v>0.24539266146438665</v>
      </c>
      <c r="G270" t="s">
        <v>89</v>
      </c>
      <c r="I270" s="7">
        <f t="shared" si="155"/>
        <v>1.2374000000000001</v>
      </c>
    </row>
    <row r="271" spans="2:9" x14ac:dyDescent="0.35">
      <c r="C271">
        <f t="shared" ref="C271:C290" si="156">C270+D271</f>
        <v>133.29999999999998</v>
      </c>
      <c r="D271" s="15">
        <v>9.56</v>
      </c>
      <c r="E271">
        <v>905.21</v>
      </c>
      <c r="F271">
        <f t="shared" ref="F271:F290" si="157">E271/E270-1</f>
        <v>9.7077965362194263E-2</v>
      </c>
      <c r="G271" t="s">
        <v>90</v>
      </c>
      <c r="I271" s="7">
        <f t="shared" si="155"/>
        <v>1.3329999999999997</v>
      </c>
    </row>
    <row r="272" spans="2:9" x14ac:dyDescent="0.35">
      <c r="C272">
        <f t="shared" si="156"/>
        <v>144.39999999999998</v>
      </c>
      <c r="D272" s="15">
        <v>11.1</v>
      </c>
      <c r="E272" s="10">
        <v>1103.8699999999999</v>
      </c>
      <c r="F272">
        <f t="shared" si="157"/>
        <v>0.21946288706487982</v>
      </c>
      <c r="G272" t="s">
        <v>91</v>
      </c>
      <c r="I272" s="7">
        <f t="shared" si="155"/>
        <v>1.4439999999999997</v>
      </c>
    </row>
    <row r="273" spans="3:9" x14ac:dyDescent="0.35">
      <c r="C273">
        <f t="shared" si="156"/>
        <v>148.03999999999996</v>
      </c>
      <c r="D273" s="15">
        <v>3.64</v>
      </c>
      <c r="E273" s="10">
        <v>1191.44</v>
      </c>
      <c r="F273">
        <f t="shared" si="157"/>
        <v>7.9329993568083346E-2</v>
      </c>
      <c r="G273" t="s">
        <v>92</v>
      </c>
      <c r="I273" s="7">
        <f t="shared" si="155"/>
        <v>1.4803999999999997</v>
      </c>
    </row>
    <row r="274" spans="3:9" x14ac:dyDescent="0.35">
      <c r="C274">
        <f t="shared" si="156"/>
        <v>147.81999999999996</v>
      </c>
      <c r="D274" s="15">
        <v>-0.22</v>
      </c>
      <c r="E274" s="10">
        <v>1408.55</v>
      </c>
      <c r="F274">
        <f t="shared" si="157"/>
        <v>0.182224870744645</v>
      </c>
      <c r="G274" t="s">
        <v>93</v>
      </c>
      <c r="I274" s="7">
        <f t="shared" si="155"/>
        <v>1.4781999999999997</v>
      </c>
    </row>
    <row r="275" spans="3:9" x14ac:dyDescent="0.35">
      <c r="C275">
        <f t="shared" si="156"/>
        <v>162.57999999999996</v>
      </c>
      <c r="D275" s="15">
        <v>14.76</v>
      </c>
      <c r="E275" s="10">
        <v>1342.06</v>
      </c>
      <c r="F275">
        <f t="shared" si="157"/>
        <v>-4.7204572077668483E-2</v>
      </c>
      <c r="G275" t="s">
        <v>94</v>
      </c>
      <c r="I275" s="7">
        <f t="shared" si="155"/>
        <v>1.6257999999999995</v>
      </c>
    </row>
    <row r="276" spans="3:9" x14ac:dyDescent="0.35">
      <c r="C276">
        <f t="shared" si="156"/>
        <v>175.63999999999996</v>
      </c>
      <c r="D276" s="15">
        <v>13.06</v>
      </c>
      <c r="E276" s="10">
        <v>1498.28</v>
      </c>
      <c r="F276">
        <f t="shared" si="157"/>
        <v>0.11640314143927988</v>
      </c>
      <c r="G276" t="s">
        <v>95</v>
      </c>
      <c r="I276" s="7">
        <f t="shared" si="155"/>
        <v>1.7563999999999995</v>
      </c>
    </row>
    <row r="277" spans="3:9" x14ac:dyDescent="0.35">
      <c r="C277">
        <f t="shared" si="156"/>
        <v>188.47999999999996</v>
      </c>
      <c r="D277" s="15">
        <v>12.84</v>
      </c>
      <c r="E277" s="10">
        <v>1492.15</v>
      </c>
      <c r="F277">
        <f t="shared" si="157"/>
        <v>-4.091358090610453E-3</v>
      </c>
      <c r="G277" t="s">
        <v>96</v>
      </c>
      <c r="I277" s="7">
        <f t="shared" si="155"/>
        <v>1.8847999999999996</v>
      </c>
    </row>
    <row r="278" spans="3:9" x14ac:dyDescent="0.35">
      <c r="C278">
        <f t="shared" si="156"/>
        <v>178.55999999999997</v>
      </c>
      <c r="D278" s="15">
        <v>-9.92</v>
      </c>
      <c r="E278" s="10">
        <v>1197.5999999999999</v>
      </c>
      <c r="F278">
        <f t="shared" si="157"/>
        <v>-0.19739972522869698</v>
      </c>
      <c r="G278" t="s">
        <v>97</v>
      </c>
      <c r="I278" s="7">
        <f t="shared" si="155"/>
        <v>1.7855999999999996</v>
      </c>
    </row>
    <row r="279" spans="3:9" x14ac:dyDescent="0.35">
      <c r="C279">
        <f t="shared" si="156"/>
        <v>179.55999999999997</v>
      </c>
      <c r="D279" s="15">
        <v>1</v>
      </c>
      <c r="E279" s="10">
        <v>1132.1099999999999</v>
      </c>
      <c r="F279">
        <f t="shared" si="157"/>
        <v>-5.4684368737474953E-2</v>
      </c>
      <c r="G279" t="s">
        <v>98</v>
      </c>
      <c r="I279" s="7">
        <f t="shared" si="155"/>
        <v>1.7955999999999996</v>
      </c>
    </row>
    <row r="280" spans="3:9" x14ac:dyDescent="0.35">
      <c r="C280">
        <f t="shared" si="156"/>
        <v>174.15999999999997</v>
      </c>
      <c r="D280" s="15">
        <v>-5.4</v>
      </c>
      <c r="E280" s="10">
        <v>1007.09</v>
      </c>
      <c r="F280">
        <f t="shared" si="157"/>
        <v>-0.11043096518889495</v>
      </c>
      <c r="G280" t="s">
        <v>99</v>
      </c>
      <c r="I280" s="7">
        <f t="shared" si="155"/>
        <v>1.7415999999999996</v>
      </c>
    </row>
    <row r="281" spans="3:9" x14ac:dyDescent="0.35">
      <c r="C281">
        <f t="shared" si="156"/>
        <v>179.14999999999998</v>
      </c>
      <c r="D281" s="15">
        <v>4.99</v>
      </c>
      <c r="E281" s="10">
        <v>1064.6400000000001</v>
      </c>
      <c r="F281">
        <f t="shared" si="157"/>
        <v>5.7144843062685524E-2</v>
      </c>
      <c r="G281" t="s">
        <v>100</v>
      </c>
      <c r="I281" s="7">
        <f t="shared" si="155"/>
        <v>1.7914999999999999</v>
      </c>
    </row>
    <row r="282" spans="3:9" x14ac:dyDescent="0.35">
      <c r="C282">
        <f t="shared" si="156"/>
        <v>186.45</v>
      </c>
      <c r="D282" s="15">
        <v>7.3</v>
      </c>
      <c r="E282" s="10">
        <v>1120.18</v>
      </c>
      <c r="F282">
        <f t="shared" si="157"/>
        <v>5.2167868951006779E-2</v>
      </c>
      <c r="G282" t="s">
        <v>101</v>
      </c>
      <c r="I282" s="7">
        <f t="shared" si="155"/>
        <v>1.8644999999999998</v>
      </c>
    </row>
    <row r="283" spans="3:9" x14ac:dyDescent="0.35">
      <c r="C283">
        <f t="shared" si="156"/>
        <v>191.44</v>
      </c>
      <c r="D283" s="15">
        <v>4.99</v>
      </c>
      <c r="E283" s="10">
        <v>1154.1500000000001</v>
      </c>
      <c r="F283">
        <f t="shared" si="157"/>
        <v>3.0325483404452847E-2</v>
      </c>
      <c r="G283" t="s">
        <v>102</v>
      </c>
      <c r="I283" s="7">
        <f t="shared" si="155"/>
        <v>1.9143999999999999</v>
      </c>
    </row>
    <row r="284" spans="3:9" x14ac:dyDescent="0.35">
      <c r="C284">
        <f t="shared" si="156"/>
        <v>190.46</v>
      </c>
      <c r="D284" s="15">
        <v>-0.98</v>
      </c>
      <c r="E284" s="10">
        <v>1129.93</v>
      </c>
      <c r="F284">
        <f t="shared" si="157"/>
        <v>-2.0985140579647399E-2</v>
      </c>
      <c r="G284" t="s">
        <v>103</v>
      </c>
      <c r="I284" s="7">
        <f t="shared" si="155"/>
        <v>1.9046000000000001</v>
      </c>
    </row>
    <row r="285" spans="3:9" x14ac:dyDescent="0.35">
      <c r="C285">
        <f t="shared" si="156"/>
        <v>204.03</v>
      </c>
      <c r="D285" s="15">
        <v>13.57</v>
      </c>
      <c r="E285" s="10">
        <v>1284.0899999999999</v>
      </c>
      <c r="F285">
        <f t="shared" si="157"/>
        <v>0.13643323037710298</v>
      </c>
      <c r="G285" t="s">
        <v>104</v>
      </c>
      <c r="I285" s="7">
        <f t="shared" si="155"/>
        <v>2.0403000000000002</v>
      </c>
    </row>
    <row r="286" spans="3:9" x14ac:dyDescent="0.35">
      <c r="C286">
        <f t="shared" si="156"/>
        <v>217.42000000000002</v>
      </c>
      <c r="D286" s="15">
        <v>13.39</v>
      </c>
      <c r="E286" s="10">
        <v>1245.32</v>
      </c>
      <c r="F286">
        <f t="shared" si="157"/>
        <v>-3.0192587746964761E-2</v>
      </c>
      <c r="G286" t="s">
        <v>105</v>
      </c>
      <c r="I286" s="7">
        <f t="shared" si="155"/>
        <v>2.1742000000000004</v>
      </c>
    </row>
    <row r="287" spans="3:9" x14ac:dyDescent="0.35">
      <c r="C287">
        <f t="shared" si="156"/>
        <v>214.04000000000002</v>
      </c>
      <c r="D287" s="15">
        <v>-3.38</v>
      </c>
      <c r="E287" s="10">
        <v>1287.94</v>
      </c>
      <c r="F287">
        <f t="shared" si="157"/>
        <v>3.4224135162046698E-2</v>
      </c>
      <c r="G287" t="s">
        <v>106</v>
      </c>
      <c r="I287" s="7">
        <f t="shared" si="155"/>
        <v>2.1404000000000001</v>
      </c>
    </row>
    <row r="288" spans="3:9" x14ac:dyDescent="0.35">
      <c r="C288">
        <f t="shared" si="156"/>
        <v>219.83</v>
      </c>
      <c r="D288" s="15">
        <v>5.79</v>
      </c>
      <c r="E288" s="10">
        <v>1266.78</v>
      </c>
      <c r="F288">
        <f t="shared" si="157"/>
        <v>-1.6429336770346525E-2</v>
      </c>
      <c r="G288" t="s">
        <v>107</v>
      </c>
      <c r="I288" s="7">
        <f t="shared" si="155"/>
        <v>2.1983000000000001</v>
      </c>
    </row>
    <row r="289" spans="2:9" x14ac:dyDescent="0.35">
      <c r="C289">
        <f t="shared" si="156"/>
        <v>218.85000000000002</v>
      </c>
      <c r="D289" s="15">
        <v>-0.98</v>
      </c>
      <c r="E289" s="10">
        <v>1306.8599999999999</v>
      </c>
      <c r="F289">
        <f t="shared" si="157"/>
        <v>3.1639274380713234E-2</v>
      </c>
      <c r="G289" t="s">
        <v>108</v>
      </c>
      <c r="I289" s="7">
        <f t="shared" si="155"/>
        <v>2.1885000000000003</v>
      </c>
    </row>
    <row r="290" spans="2:9" x14ac:dyDescent="0.35">
      <c r="C290">
        <f t="shared" si="156"/>
        <v>222.96000000000004</v>
      </c>
      <c r="D290" s="15">
        <v>4.1100000000000003</v>
      </c>
      <c r="E290" s="10">
        <v>1376.07</v>
      </c>
      <c r="F290">
        <f t="shared" si="157"/>
        <v>5.2959000964143188E-2</v>
      </c>
      <c r="G290" t="s">
        <v>109</v>
      </c>
      <c r="I290" s="7">
        <f t="shared" si="155"/>
        <v>2.2296000000000005</v>
      </c>
    </row>
    <row r="296" spans="2:9" x14ac:dyDescent="0.35">
      <c r="B296" t="s">
        <v>178</v>
      </c>
      <c r="C296" t="s">
        <v>179</v>
      </c>
      <c r="D296">
        <v>100</v>
      </c>
      <c r="E296">
        <v>100</v>
      </c>
      <c r="F296" s="7">
        <f>D296/100</f>
        <v>1</v>
      </c>
      <c r="G296" s="7">
        <f>E296/100</f>
        <v>1</v>
      </c>
      <c r="H296" s="7">
        <v>1</v>
      </c>
    </row>
    <row r="297" spans="2:9" x14ac:dyDescent="0.35">
      <c r="B297" s="15">
        <v>36.31</v>
      </c>
      <c r="C297" s="15">
        <v>65</v>
      </c>
      <c r="D297">
        <f>(D296+B297)</f>
        <v>136.31</v>
      </c>
      <c r="E297">
        <f>(E296+C297)</f>
        <v>165</v>
      </c>
      <c r="F297" s="7">
        <f t="shared" ref="F297:F317" si="158">D297/100</f>
        <v>1.3631</v>
      </c>
      <c r="G297" s="7">
        <f t="shared" ref="G297:G317" si="159">E297/100</f>
        <v>1.65</v>
      </c>
      <c r="H297" s="7">
        <f t="shared" ref="H297:H317" si="160">F270+H296</f>
        <v>1.2453926614643867</v>
      </c>
    </row>
    <row r="298" spans="2:9" x14ac:dyDescent="0.35">
      <c r="B298" s="15">
        <v>4.5999999999999996</v>
      </c>
      <c r="C298" s="15">
        <v>12.27</v>
      </c>
      <c r="D298">
        <f t="shared" ref="D298:D317" si="161">(D297+B298)</f>
        <v>140.91</v>
      </c>
      <c r="E298">
        <f t="shared" ref="E298:E317" si="162">(E297+C298)</f>
        <v>177.27</v>
      </c>
      <c r="F298" s="7">
        <f t="shared" si="158"/>
        <v>1.4091</v>
      </c>
      <c r="G298" s="7">
        <f t="shared" si="159"/>
        <v>1.7727000000000002</v>
      </c>
      <c r="H298" s="7">
        <f t="shared" si="160"/>
        <v>1.3424706268265809</v>
      </c>
    </row>
    <row r="299" spans="2:9" x14ac:dyDescent="0.35">
      <c r="B299" s="15">
        <v>10.15</v>
      </c>
      <c r="C299" s="15">
        <v>17.82</v>
      </c>
      <c r="D299">
        <f t="shared" si="161"/>
        <v>151.06</v>
      </c>
      <c r="E299">
        <f t="shared" si="162"/>
        <v>195.09</v>
      </c>
      <c r="F299" s="7">
        <f t="shared" si="158"/>
        <v>1.5105999999999999</v>
      </c>
      <c r="G299" s="7">
        <f t="shared" si="159"/>
        <v>1.9509000000000001</v>
      </c>
      <c r="H299" s="7">
        <f t="shared" si="160"/>
        <v>1.5619335138914607</v>
      </c>
    </row>
    <row r="300" spans="2:9" x14ac:dyDescent="0.35">
      <c r="B300" s="15">
        <v>2.52</v>
      </c>
      <c r="C300" s="15">
        <v>2.71</v>
      </c>
      <c r="D300">
        <f t="shared" si="161"/>
        <v>153.58000000000001</v>
      </c>
      <c r="E300">
        <f t="shared" si="162"/>
        <v>197.8</v>
      </c>
      <c r="F300" s="7">
        <f t="shared" si="158"/>
        <v>1.5358000000000001</v>
      </c>
      <c r="G300" s="7">
        <f t="shared" si="159"/>
        <v>1.9780000000000002</v>
      </c>
      <c r="H300" s="7">
        <f t="shared" si="160"/>
        <v>1.6412635074595441</v>
      </c>
    </row>
    <row r="301" spans="2:9" x14ac:dyDescent="0.35">
      <c r="B301" s="15">
        <v>-0.74</v>
      </c>
      <c r="C301" s="15">
        <v>1.26</v>
      </c>
      <c r="D301">
        <f t="shared" si="161"/>
        <v>152.84</v>
      </c>
      <c r="E301">
        <f t="shared" si="162"/>
        <v>199.06</v>
      </c>
      <c r="F301" s="7">
        <f t="shared" si="158"/>
        <v>1.5284</v>
      </c>
      <c r="G301" s="7">
        <f t="shared" si="159"/>
        <v>1.9905999999999999</v>
      </c>
      <c r="H301" s="7">
        <f t="shared" si="160"/>
        <v>1.8234883782041891</v>
      </c>
    </row>
    <row r="302" spans="2:9" x14ac:dyDescent="0.35">
      <c r="B302" s="15">
        <v>10.35</v>
      </c>
      <c r="C302" s="15">
        <v>15.3</v>
      </c>
      <c r="D302">
        <f t="shared" si="161"/>
        <v>163.19</v>
      </c>
      <c r="E302">
        <f t="shared" si="162"/>
        <v>214.36</v>
      </c>
      <c r="F302" s="7">
        <f t="shared" si="158"/>
        <v>1.6318999999999999</v>
      </c>
      <c r="G302" s="7">
        <f t="shared" si="159"/>
        <v>2.1436000000000002</v>
      </c>
      <c r="H302" s="7">
        <f t="shared" si="160"/>
        <v>1.7762838061265205</v>
      </c>
    </row>
    <row r="303" spans="2:9" x14ac:dyDescent="0.35">
      <c r="B303" s="15">
        <v>16.48</v>
      </c>
      <c r="C303" s="15">
        <v>16.5</v>
      </c>
      <c r="D303">
        <f t="shared" si="161"/>
        <v>179.67</v>
      </c>
      <c r="E303">
        <f t="shared" si="162"/>
        <v>230.86</v>
      </c>
      <c r="F303" s="7">
        <f t="shared" si="158"/>
        <v>1.7967</v>
      </c>
      <c r="G303" s="7">
        <f t="shared" si="159"/>
        <v>2.3086000000000002</v>
      </c>
      <c r="H303" s="7">
        <f t="shared" si="160"/>
        <v>1.8926869475658004</v>
      </c>
    </row>
    <row r="304" spans="2:9" x14ac:dyDescent="0.35">
      <c r="B304" s="15">
        <v>19.62</v>
      </c>
      <c r="C304" s="15">
        <v>15.9</v>
      </c>
      <c r="D304">
        <f t="shared" si="161"/>
        <v>199.29</v>
      </c>
      <c r="E304">
        <f t="shared" si="162"/>
        <v>246.76000000000002</v>
      </c>
      <c r="F304" s="7">
        <f t="shared" si="158"/>
        <v>1.9928999999999999</v>
      </c>
      <c r="G304" s="7">
        <f t="shared" si="159"/>
        <v>2.4676</v>
      </c>
      <c r="H304" s="7">
        <f t="shared" si="160"/>
        <v>1.88859558947519</v>
      </c>
    </row>
    <row r="305" spans="2:10" x14ac:dyDescent="0.35">
      <c r="B305" s="15">
        <v>-13.73</v>
      </c>
      <c r="C305" s="15">
        <v>3.27</v>
      </c>
      <c r="D305">
        <f t="shared" si="161"/>
        <v>185.56</v>
      </c>
      <c r="E305">
        <f t="shared" si="162"/>
        <v>250.03000000000003</v>
      </c>
      <c r="F305" s="7">
        <f t="shared" si="158"/>
        <v>1.8555999999999999</v>
      </c>
      <c r="G305" s="7">
        <f t="shared" si="159"/>
        <v>2.5003000000000002</v>
      </c>
      <c r="H305" s="7">
        <f t="shared" si="160"/>
        <v>1.691195864246493</v>
      </c>
    </row>
    <row r="306" spans="2:10" x14ac:dyDescent="0.35">
      <c r="B306" s="15">
        <v>3.56</v>
      </c>
      <c r="C306" s="15">
        <v>-13.35</v>
      </c>
      <c r="D306">
        <f t="shared" si="161"/>
        <v>189.12</v>
      </c>
      <c r="E306">
        <f t="shared" si="162"/>
        <v>236.68000000000004</v>
      </c>
      <c r="F306" s="7">
        <f t="shared" si="158"/>
        <v>1.8912</v>
      </c>
      <c r="G306" s="7">
        <f t="shared" si="159"/>
        <v>2.3668000000000005</v>
      </c>
      <c r="H306" s="7">
        <f t="shared" si="160"/>
        <v>1.6365114955090181</v>
      </c>
    </row>
    <row r="307" spans="2:10" x14ac:dyDescent="0.35">
      <c r="B307" s="15">
        <v>-5.9</v>
      </c>
      <c r="C307" s="15">
        <v>-7.07</v>
      </c>
      <c r="D307">
        <f t="shared" si="161"/>
        <v>183.22</v>
      </c>
      <c r="E307">
        <f t="shared" si="162"/>
        <v>229.61000000000004</v>
      </c>
      <c r="F307" s="7">
        <f t="shared" si="158"/>
        <v>1.8322000000000001</v>
      </c>
      <c r="G307" s="7">
        <f t="shared" si="159"/>
        <v>2.2961000000000005</v>
      </c>
      <c r="H307" s="7">
        <f t="shared" si="160"/>
        <v>1.5260805303201233</v>
      </c>
    </row>
    <row r="308" spans="2:10" x14ac:dyDescent="0.35">
      <c r="B308" s="15">
        <v>-1.54</v>
      </c>
      <c r="C308" s="15">
        <v>-4.13</v>
      </c>
      <c r="D308">
        <f t="shared" si="161"/>
        <v>181.68</v>
      </c>
      <c r="E308">
        <f t="shared" si="162"/>
        <v>225.48000000000005</v>
      </c>
      <c r="F308" s="7">
        <f t="shared" si="158"/>
        <v>1.8168</v>
      </c>
      <c r="G308" s="7">
        <f t="shared" si="159"/>
        <v>2.2548000000000004</v>
      </c>
      <c r="H308" s="7">
        <f t="shared" si="160"/>
        <v>1.5832253733828088</v>
      </c>
    </row>
    <row r="309" spans="2:10" x14ac:dyDescent="0.35">
      <c r="B309" s="15">
        <v>13.16</v>
      </c>
      <c r="C309" s="15">
        <v>9.3699999999999992</v>
      </c>
      <c r="D309">
        <f t="shared" si="161"/>
        <v>194.84</v>
      </c>
      <c r="E309">
        <f t="shared" si="162"/>
        <v>234.85000000000005</v>
      </c>
      <c r="F309" s="7">
        <f t="shared" si="158"/>
        <v>1.9484000000000001</v>
      </c>
      <c r="G309" s="7">
        <f t="shared" si="159"/>
        <v>2.3485000000000005</v>
      </c>
      <c r="H309" s="7">
        <f t="shared" si="160"/>
        <v>1.6353932423338156</v>
      </c>
    </row>
    <row r="310" spans="2:10" x14ac:dyDescent="0.35">
      <c r="B310" s="15">
        <v>6.39</v>
      </c>
      <c r="C310" s="15">
        <v>2.13</v>
      </c>
      <c r="D310">
        <f t="shared" si="161"/>
        <v>201.23</v>
      </c>
      <c r="E310">
        <f t="shared" si="162"/>
        <v>236.98000000000005</v>
      </c>
      <c r="F310" s="7">
        <f t="shared" si="158"/>
        <v>2.0122999999999998</v>
      </c>
      <c r="G310" s="7">
        <f t="shared" si="159"/>
        <v>2.3698000000000006</v>
      </c>
      <c r="H310" s="7">
        <f t="shared" si="160"/>
        <v>1.6657187257382684</v>
      </c>
    </row>
    <row r="311" spans="2:10" x14ac:dyDescent="0.35">
      <c r="B311" s="15">
        <v>-3.24</v>
      </c>
      <c r="C311" s="15">
        <v>0.15</v>
      </c>
      <c r="D311">
        <f t="shared" si="161"/>
        <v>197.98999999999998</v>
      </c>
      <c r="E311">
        <f t="shared" si="162"/>
        <v>237.13000000000005</v>
      </c>
      <c r="F311" s="7">
        <f t="shared" si="158"/>
        <v>1.9798999999999998</v>
      </c>
      <c r="G311" s="7">
        <f t="shared" si="159"/>
        <v>2.3713000000000006</v>
      </c>
      <c r="H311" s="7">
        <f t="shared" si="160"/>
        <v>1.6447335851586211</v>
      </c>
    </row>
    <row r="312" spans="2:10" x14ac:dyDescent="0.35">
      <c r="B312" s="15">
        <v>15.45</v>
      </c>
      <c r="C312" s="15">
        <v>9.16</v>
      </c>
      <c r="D312">
        <f t="shared" si="161"/>
        <v>213.43999999999997</v>
      </c>
      <c r="E312">
        <f t="shared" si="162"/>
        <v>246.29000000000005</v>
      </c>
      <c r="F312" s="7">
        <f t="shared" si="158"/>
        <v>2.1343999999999999</v>
      </c>
      <c r="G312" s="7">
        <f t="shared" si="159"/>
        <v>2.4629000000000003</v>
      </c>
      <c r="H312" s="7">
        <f t="shared" si="160"/>
        <v>1.7811668155357241</v>
      </c>
    </row>
    <row r="313" spans="2:10" x14ac:dyDescent="0.35">
      <c r="B313" s="15">
        <v>12.9</v>
      </c>
      <c r="C313" s="15">
        <v>6.44</v>
      </c>
      <c r="D313">
        <f t="shared" si="161"/>
        <v>226.33999999999997</v>
      </c>
      <c r="E313">
        <f t="shared" si="162"/>
        <v>252.73000000000005</v>
      </c>
      <c r="F313" s="7">
        <f t="shared" si="158"/>
        <v>2.2633999999999999</v>
      </c>
      <c r="G313" s="7">
        <f t="shared" si="159"/>
        <v>2.5273000000000003</v>
      </c>
      <c r="H313" s="7">
        <f t="shared" si="160"/>
        <v>1.7509742277887592</v>
      </c>
    </row>
    <row r="314" spans="2:10" x14ac:dyDescent="0.35">
      <c r="B314" s="15">
        <v>-3.21</v>
      </c>
      <c r="C314" s="15">
        <v>-2.95</v>
      </c>
      <c r="D314">
        <f t="shared" si="161"/>
        <v>223.12999999999997</v>
      </c>
      <c r="E314">
        <f t="shared" si="162"/>
        <v>249.78000000000006</v>
      </c>
      <c r="F314" s="7">
        <f t="shared" si="158"/>
        <v>2.2312999999999996</v>
      </c>
      <c r="G314" s="7">
        <f t="shared" si="159"/>
        <v>2.4978000000000007</v>
      </c>
      <c r="H314" s="7">
        <f t="shared" si="160"/>
        <v>1.7851983629508059</v>
      </c>
    </row>
    <row r="315" spans="2:10" x14ac:dyDescent="0.35">
      <c r="B315" s="15">
        <v>8.57</v>
      </c>
      <c r="C315" s="15">
        <v>3.81</v>
      </c>
      <c r="D315">
        <f t="shared" si="161"/>
        <v>231.69999999999996</v>
      </c>
      <c r="E315">
        <f t="shared" si="162"/>
        <v>253.59000000000006</v>
      </c>
      <c r="F315" s="7">
        <f t="shared" si="158"/>
        <v>2.3169999999999997</v>
      </c>
      <c r="G315" s="7">
        <f t="shared" si="159"/>
        <v>2.5359000000000007</v>
      </c>
      <c r="H315" s="7">
        <f t="shared" si="160"/>
        <v>1.7687690261804594</v>
      </c>
    </row>
    <row r="316" spans="2:10" x14ac:dyDescent="0.35">
      <c r="B316" s="15">
        <v>-1.69</v>
      </c>
      <c r="C316" s="15">
        <v>11.39</v>
      </c>
      <c r="D316">
        <f t="shared" si="161"/>
        <v>230.00999999999996</v>
      </c>
      <c r="E316">
        <f t="shared" si="162"/>
        <v>264.98000000000008</v>
      </c>
      <c r="F316" s="7">
        <f t="shared" si="158"/>
        <v>2.3000999999999996</v>
      </c>
      <c r="G316" s="7">
        <f t="shared" si="159"/>
        <v>2.6498000000000008</v>
      </c>
      <c r="H316" s="7">
        <f t="shared" si="160"/>
        <v>1.8004083005611726</v>
      </c>
    </row>
    <row r="317" spans="2:10" x14ac:dyDescent="0.35">
      <c r="B317" s="15">
        <v>4.28</v>
      </c>
      <c r="C317" s="15">
        <v>6.09</v>
      </c>
      <c r="D317">
        <f t="shared" si="161"/>
        <v>234.28999999999996</v>
      </c>
      <c r="E317">
        <f t="shared" si="162"/>
        <v>271.07000000000005</v>
      </c>
      <c r="F317" s="7">
        <f t="shared" si="158"/>
        <v>2.3428999999999998</v>
      </c>
      <c r="G317" s="7">
        <f t="shared" si="159"/>
        <v>2.7107000000000006</v>
      </c>
      <c r="H317" s="7">
        <f t="shared" si="160"/>
        <v>1.8533673015253158</v>
      </c>
    </row>
    <row r="319" spans="2:10" x14ac:dyDescent="0.35">
      <c r="E319" t="s">
        <v>204</v>
      </c>
      <c r="F319" t="s">
        <v>205</v>
      </c>
    </row>
    <row r="320" spans="2:10" x14ac:dyDescent="0.35">
      <c r="B320" s="16"/>
      <c r="C320" t="s">
        <v>156</v>
      </c>
      <c r="D320" t="s">
        <v>157</v>
      </c>
      <c r="E320" t="s">
        <v>21</v>
      </c>
      <c r="F320" t="s">
        <v>29</v>
      </c>
      <c r="I320" t="s">
        <v>180</v>
      </c>
      <c r="J320" t="s">
        <v>181</v>
      </c>
    </row>
    <row r="321" spans="2:10" x14ac:dyDescent="0.35">
      <c r="B321" s="16"/>
      <c r="C321" t="s">
        <v>158</v>
      </c>
      <c r="D321" t="s">
        <v>183</v>
      </c>
      <c r="G321" t="s">
        <v>156</v>
      </c>
      <c r="H321" t="s">
        <v>157</v>
      </c>
      <c r="I321" t="s">
        <v>155</v>
      </c>
    </row>
    <row r="322" spans="2:10" x14ac:dyDescent="0.35">
      <c r="B322" s="16"/>
      <c r="C322" t="s">
        <v>158</v>
      </c>
      <c r="D322" t="s">
        <v>184</v>
      </c>
      <c r="G322" t="s">
        <v>158</v>
      </c>
      <c r="H322" t="s">
        <v>159</v>
      </c>
      <c r="I322" t="s">
        <v>145</v>
      </c>
      <c r="J322" t="s">
        <v>35</v>
      </c>
    </row>
    <row r="323" spans="2:10" x14ac:dyDescent="0.35">
      <c r="B323" s="16"/>
      <c r="C323" t="s">
        <v>158</v>
      </c>
      <c r="D323" t="s">
        <v>185</v>
      </c>
      <c r="F323" t="s">
        <v>119</v>
      </c>
      <c r="G323" t="s">
        <v>160</v>
      </c>
      <c r="H323" t="s">
        <v>161</v>
      </c>
      <c r="I323" t="s">
        <v>149</v>
      </c>
      <c r="J323" t="s">
        <v>182</v>
      </c>
    </row>
    <row r="324" spans="2:10" x14ac:dyDescent="0.35">
      <c r="B324" s="16"/>
      <c r="C324" t="s">
        <v>158</v>
      </c>
      <c r="D324" t="s">
        <v>186</v>
      </c>
      <c r="G324" t="s">
        <v>160</v>
      </c>
      <c r="H324" t="s">
        <v>162</v>
      </c>
      <c r="I324" t="s">
        <v>148</v>
      </c>
      <c r="J324" t="s">
        <v>41</v>
      </c>
    </row>
    <row r="325" spans="2:10" x14ac:dyDescent="0.35">
      <c r="B325" s="16"/>
      <c r="C325" t="s">
        <v>158</v>
      </c>
      <c r="D325" t="s">
        <v>159</v>
      </c>
      <c r="E325" t="s">
        <v>19</v>
      </c>
      <c r="F325" t="s">
        <v>35</v>
      </c>
      <c r="G325" t="s">
        <v>163</v>
      </c>
      <c r="H325" t="s">
        <v>164</v>
      </c>
      <c r="I325" t="s">
        <v>118</v>
      </c>
    </row>
    <row r="326" spans="2:10" x14ac:dyDescent="0.35">
      <c r="B326" s="16"/>
      <c r="C326" t="s">
        <v>160</v>
      </c>
      <c r="D326" t="s">
        <v>187</v>
      </c>
      <c r="F326" t="s">
        <v>33</v>
      </c>
      <c r="G326" t="s">
        <v>163</v>
      </c>
      <c r="H326" t="s">
        <v>165</v>
      </c>
      <c r="I326" t="s">
        <v>147</v>
      </c>
    </row>
    <row r="327" spans="2:10" x14ac:dyDescent="0.35">
      <c r="B327" s="16"/>
      <c r="C327" t="s">
        <v>160</v>
      </c>
      <c r="D327" t="s">
        <v>161</v>
      </c>
      <c r="E327" t="s">
        <v>23</v>
      </c>
      <c r="F327" t="s">
        <v>45</v>
      </c>
      <c r="G327" t="s">
        <v>163</v>
      </c>
      <c r="H327" t="s">
        <v>166</v>
      </c>
      <c r="I327" t="s">
        <v>147</v>
      </c>
    </row>
    <row r="328" spans="2:10" x14ac:dyDescent="0.35">
      <c r="B328" s="16"/>
      <c r="C328" t="s">
        <v>160</v>
      </c>
      <c r="D328" t="s">
        <v>162</v>
      </c>
      <c r="E328" t="s">
        <v>23</v>
      </c>
      <c r="F328" t="s">
        <v>41</v>
      </c>
      <c r="G328" t="s">
        <v>163</v>
      </c>
      <c r="H328" t="s">
        <v>167</v>
      </c>
      <c r="I328" t="s">
        <v>147</v>
      </c>
    </row>
    <row r="329" spans="2:10" x14ac:dyDescent="0.35">
      <c r="B329" s="16"/>
      <c r="C329" t="s">
        <v>163</v>
      </c>
      <c r="D329" t="s">
        <v>164</v>
      </c>
      <c r="F329" t="s">
        <v>118</v>
      </c>
      <c r="G329" t="s">
        <v>163</v>
      </c>
      <c r="H329" t="s">
        <v>168</v>
      </c>
      <c r="I329" t="s">
        <v>153</v>
      </c>
    </row>
    <row r="330" spans="2:10" x14ac:dyDescent="0.35">
      <c r="B330" s="16"/>
      <c r="C330" t="s">
        <v>163</v>
      </c>
      <c r="D330" t="s">
        <v>188</v>
      </c>
      <c r="G330" t="s">
        <v>163</v>
      </c>
      <c r="H330" t="s">
        <v>169</v>
      </c>
      <c r="I330" t="s">
        <v>154</v>
      </c>
    </row>
    <row r="331" spans="2:10" x14ac:dyDescent="0.35">
      <c r="B331" s="16"/>
      <c r="C331" t="s">
        <v>163</v>
      </c>
      <c r="D331" t="s">
        <v>165</v>
      </c>
      <c r="E331" t="s">
        <v>19</v>
      </c>
      <c r="F331" t="s">
        <v>31</v>
      </c>
      <c r="G331" t="s">
        <v>170</v>
      </c>
      <c r="H331" t="s">
        <v>144</v>
      </c>
      <c r="I331" t="s">
        <v>147</v>
      </c>
    </row>
    <row r="332" spans="2:10" x14ac:dyDescent="0.35">
      <c r="B332" s="16"/>
      <c r="C332" t="s">
        <v>163</v>
      </c>
      <c r="D332" t="s">
        <v>189</v>
      </c>
      <c r="G332" t="s">
        <v>170</v>
      </c>
      <c r="H332" t="s">
        <v>171</v>
      </c>
      <c r="I332" t="s">
        <v>150</v>
      </c>
    </row>
    <row r="333" spans="2:10" x14ac:dyDescent="0.35">
      <c r="B333" s="16"/>
      <c r="C333" t="s">
        <v>163</v>
      </c>
      <c r="D333" t="s">
        <v>166</v>
      </c>
      <c r="E333" t="s">
        <v>19</v>
      </c>
      <c r="F333" t="s">
        <v>31</v>
      </c>
      <c r="G333" t="s">
        <v>170</v>
      </c>
      <c r="H333" t="s">
        <v>172</v>
      </c>
      <c r="I333" t="s">
        <v>150</v>
      </c>
    </row>
    <row r="334" spans="2:10" x14ac:dyDescent="0.35">
      <c r="B334" s="16"/>
      <c r="C334" t="s">
        <v>163</v>
      </c>
      <c r="D334" t="s">
        <v>167</v>
      </c>
      <c r="E334" t="s">
        <v>19</v>
      </c>
      <c r="F334" t="s">
        <v>31</v>
      </c>
      <c r="G334" t="s">
        <v>170</v>
      </c>
      <c r="H334" t="s">
        <v>173</v>
      </c>
      <c r="I334" t="s">
        <v>151</v>
      </c>
    </row>
    <row r="335" spans="2:10" x14ac:dyDescent="0.35">
      <c r="B335" s="16"/>
      <c r="C335" t="s">
        <v>163</v>
      </c>
      <c r="D335" t="s">
        <v>190</v>
      </c>
      <c r="G335" t="s">
        <v>170</v>
      </c>
      <c r="H335" t="s">
        <v>173</v>
      </c>
      <c r="I335" t="s">
        <v>151</v>
      </c>
    </row>
    <row r="336" spans="2:10" x14ac:dyDescent="0.35">
      <c r="B336" s="16"/>
      <c r="C336" t="s">
        <v>163</v>
      </c>
      <c r="D336" t="s">
        <v>168</v>
      </c>
      <c r="F336" t="s">
        <v>207</v>
      </c>
      <c r="G336" t="s">
        <v>170</v>
      </c>
      <c r="H336" t="s">
        <v>173</v>
      </c>
      <c r="I336" t="s">
        <v>151</v>
      </c>
    </row>
    <row r="337" spans="2:9" x14ac:dyDescent="0.35">
      <c r="B337" s="16"/>
      <c r="C337" t="s">
        <v>163</v>
      </c>
      <c r="D337" t="s">
        <v>169</v>
      </c>
      <c r="E337" t="s">
        <v>19</v>
      </c>
      <c r="F337" t="s">
        <v>31</v>
      </c>
      <c r="G337" t="s">
        <v>170</v>
      </c>
      <c r="H337" t="s">
        <v>174</v>
      </c>
      <c r="I337" t="s">
        <v>150</v>
      </c>
    </row>
    <row r="338" spans="2:9" x14ac:dyDescent="0.35">
      <c r="B338" s="16"/>
      <c r="C338" t="s">
        <v>170</v>
      </c>
      <c r="D338" t="s">
        <v>171</v>
      </c>
      <c r="G338" t="s">
        <v>170</v>
      </c>
      <c r="H338" t="s">
        <v>175</v>
      </c>
      <c r="I338" t="s">
        <v>150</v>
      </c>
    </row>
    <row r="339" spans="2:9" x14ac:dyDescent="0.35">
      <c r="B339" s="16"/>
      <c r="C339" t="s">
        <v>170</v>
      </c>
      <c r="D339" t="s">
        <v>172</v>
      </c>
      <c r="E339" t="s">
        <v>25</v>
      </c>
      <c r="F339" t="s">
        <v>27</v>
      </c>
      <c r="G339" t="s">
        <v>176</v>
      </c>
      <c r="H339" t="s">
        <v>177</v>
      </c>
      <c r="I339" t="s">
        <v>152</v>
      </c>
    </row>
    <row r="340" spans="2:9" x14ac:dyDescent="0.35">
      <c r="B340" s="16"/>
      <c r="C340" t="s">
        <v>170</v>
      </c>
      <c r="D340" t="s">
        <v>191</v>
      </c>
      <c r="F340" t="s">
        <v>49</v>
      </c>
    </row>
    <row r="341" spans="2:9" x14ac:dyDescent="0.35">
      <c r="B341" s="16"/>
      <c r="C341" t="s">
        <v>170</v>
      </c>
      <c r="D341" t="s">
        <v>192</v>
      </c>
      <c r="F341" t="s">
        <v>49</v>
      </c>
    </row>
    <row r="342" spans="2:9" x14ac:dyDescent="0.35">
      <c r="B342" s="16"/>
      <c r="C342" t="s">
        <v>170</v>
      </c>
      <c r="D342" t="s">
        <v>193</v>
      </c>
      <c r="F342" t="s">
        <v>49</v>
      </c>
      <c r="I342">
        <v>1</v>
      </c>
    </row>
    <row r="343" spans="2:9" x14ac:dyDescent="0.35">
      <c r="B343" s="16"/>
      <c r="C343" t="s">
        <v>170</v>
      </c>
      <c r="D343" t="s">
        <v>174</v>
      </c>
      <c r="E343" t="s">
        <v>25</v>
      </c>
      <c r="F343" t="s">
        <v>27</v>
      </c>
      <c r="G343" s="15">
        <v>42.3</v>
      </c>
      <c r="H343">
        <f>G343/100</f>
        <v>0.42299999999999999</v>
      </c>
      <c r="I343">
        <f t="shared" ref="I343:I350" si="163">(I342)*(1+H343)</f>
        <v>1.423</v>
      </c>
    </row>
    <row r="344" spans="2:9" x14ac:dyDescent="0.35">
      <c r="B344" s="16"/>
      <c r="C344" t="s">
        <v>170</v>
      </c>
      <c r="D344" t="s">
        <v>175</v>
      </c>
      <c r="E344" t="s">
        <v>25</v>
      </c>
      <c r="F344" t="s">
        <v>27</v>
      </c>
      <c r="G344" s="15">
        <v>25.19</v>
      </c>
      <c r="H344">
        <f t="shared" ref="H344:H363" si="164">G344/100</f>
        <v>0.25190000000000001</v>
      </c>
      <c r="I344">
        <f t="shared" si="163"/>
        <v>1.7814537000000001</v>
      </c>
    </row>
    <row r="345" spans="2:9" x14ac:dyDescent="0.35">
      <c r="B345" s="16"/>
      <c r="C345" t="s">
        <v>170</v>
      </c>
      <c r="D345" t="s">
        <v>194</v>
      </c>
      <c r="G345" s="15">
        <v>12.17</v>
      </c>
      <c r="H345">
        <f t="shared" si="164"/>
        <v>0.1217</v>
      </c>
      <c r="I345">
        <f t="shared" si="163"/>
        <v>1.9982566152900001</v>
      </c>
    </row>
    <row r="346" spans="2:9" x14ac:dyDescent="0.35">
      <c r="B346" s="16"/>
      <c r="C346" t="s">
        <v>170</v>
      </c>
      <c r="D346" t="s">
        <v>195</v>
      </c>
      <c r="G346" s="15">
        <v>-10.7</v>
      </c>
      <c r="H346">
        <f t="shared" si="164"/>
        <v>-0.107</v>
      </c>
      <c r="I346">
        <f t="shared" si="163"/>
        <v>1.7844431574539701</v>
      </c>
    </row>
    <row r="347" spans="2:9" x14ac:dyDescent="0.35">
      <c r="B347" s="16"/>
      <c r="C347" t="s">
        <v>170</v>
      </c>
      <c r="D347" t="s">
        <v>196</v>
      </c>
      <c r="G347" s="15">
        <v>6.39</v>
      </c>
      <c r="H347">
        <f t="shared" si="164"/>
        <v>6.3899999999999998E-2</v>
      </c>
      <c r="I347">
        <f t="shared" si="163"/>
        <v>1.8984690752152789</v>
      </c>
    </row>
    <row r="348" spans="2:9" x14ac:dyDescent="0.35">
      <c r="B348" s="16"/>
      <c r="C348" t="s">
        <v>170</v>
      </c>
      <c r="D348" t="s">
        <v>197</v>
      </c>
      <c r="G348" s="15">
        <v>16.440000000000001</v>
      </c>
      <c r="H348">
        <f t="shared" si="164"/>
        <v>0.16440000000000002</v>
      </c>
      <c r="I348">
        <f t="shared" si="163"/>
        <v>2.2105773911806708</v>
      </c>
    </row>
    <row r="349" spans="2:9" x14ac:dyDescent="0.35">
      <c r="B349" s="16"/>
      <c r="C349" t="s">
        <v>170</v>
      </c>
      <c r="D349" t="s">
        <v>198</v>
      </c>
      <c r="G349" s="15">
        <v>18.68</v>
      </c>
      <c r="H349">
        <f t="shared" si="164"/>
        <v>0.18679999999999999</v>
      </c>
      <c r="I349">
        <f t="shared" si="163"/>
        <v>2.6235132478532202</v>
      </c>
    </row>
    <row r="350" spans="2:9" x14ac:dyDescent="0.35">
      <c r="B350" s="16"/>
      <c r="C350" t="s">
        <v>170</v>
      </c>
      <c r="D350" t="s">
        <v>199</v>
      </c>
      <c r="F350" t="s">
        <v>206</v>
      </c>
      <c r="G350" s="15">
        <v>13.43</v>
      </c>
      <c r="H350">
        <f t="shared" si="164"/>
        <v>0.1343</v>
      </c>
      <c r="I350">
        <f t="shared" si="163"/>
        <v>2.9758510770399078</v>
      </c>
    </row>
    <row r="351" spans="2:9" x14ac:dyDescent="0.35">
      <c r="B351" s="16"/>
      <c r="C351" t="s">
        <v>170</v>
      </c>
      <c r="D351" t="s">
        <v>200</v>
      </c>
      <c r="F351" t="s">
        <v>206</v>
      </c>
      <c r="G351" s="15">
        <v>41.33</v>
      </c>
      <c r="H351">
        <f t="shared" si="164"/>
        <v>0.4133</v>
      </c>
      <c r="I351">
        <f t="shared" ref="I351:I363" si="165">(I350)*(1+H351)</f>
        <v>4.2057703271805016</v>
      </c>
    </row>
    <row r="352" spans="2:9" x14ac:dyDescent="0.35">
      <c r="B352" s="16"/>
      <c r="C352" t="s">
        <v>170</v>
      </c>
      <c r="D352" t="s">
        <v>201</v>
      </c>
      <c r="G352" s="15">
        <v>15.22</v>
      </c>
      <c r="H352">
        <f t="shared" si="164"/>
        <v>0.1522</v>
      </c>
      <c r="I352">
        <f t="shared" si="165"/>
        <v>4.8458885709773742</v>
      </c>
    </row>
    <row r="353" spans="2:9" x14ac:dyDescent="0.35">
      <c r="B353" s="16"/>
      <c r="C353" t="s">
        <v>170</v>
      </c>
      <c r="D353" t="s">
        <v>202</v>
      </c>
      <c r="G353" s="15">
        <v>-18.5</v>
      </c>
      <c r="H353">
        <f t="shared" si="164"/>
        <v>-0.185</v>
      </c>
      <c r="I353">
        <f t="shared" si="165"/>
        <v>3.9493991853465595</v>
      </c>
    </row>
    <row r="354" spans="2:9" x14ac:dyDescent="0.35">
      <c r="B354" s="16"/>
      <c r="C354" t="s">
        <v>170</v>
      </c>
      <c r="D354" t="s">
        <v>144</v>
      </c>
      <c r="E354" t="s">
        <v>19</v>
      </c>
      <c r="F354" t="s">
        <v>31</v>
      </c>
      <c r="G354" s="15">
        <v>8.76</v>
      </c>
      <c r="H354">
        <f t="shared" si="164"/>
        <v>8.7599999999999997E-2</v>
      </c>
      <c r="I354">
        <f t="shared" si="165"/>
        <v>4.2953665539829178</v>
      </c>
    </row>
    <row r="355" spans="2:9" x14ac:dyDescent="0.35">
      <c r="B355" s="16"/>
      <c r="C355" t="s">
        <v>176</v>
      </c>
      <c r="D355" t="s">
        <v>203</v>
      </c>
      <c r="G355" s="15">
        <v>16.27</v>
      </c>
      <c r="H355">
        <f t="shared" si="164"/>
        <v>0.16269999999999998</v>
      </c>
      <c r="I355">
        <f t="shared" si="165"/>
        <v>4.9942226923159385</v>
      </c>
    </row>
    <row r="356" spans="2:9" x14ac:dyDescent="0.35">
      <c r="B356" s="16"/>
      <c r="C356" t="s">
        <v>176</v>
      </c>
      <c r="D356" t="s">
        <v>177</v>
      </c>
      <c r="E356" t="s">
        <v>19</v>
      </c>
      <c r="F356" t="s">
        <v>37</v>
      </c>
      <c r="G356" s="15">
        <v>-10.210000000000001</v>
      </c>
      <c r="H356">
        <f t="shared" si="164"/>
        <v>-0.10210000000000001</v>
      </c>
      <c r="I356">
        <f t="shared" si="165"/>
        <v>4.4843125554304812</v>
      </c>
    </row>
    <row r="357" spans="2:9" x14ac:dyDescent="0.35">
      <c r="B357" s="16"/>
      <c r="G357" s="15">
        <v>13.88</v>
      </c>
      <c r="H357">
        <f t="shared" si="164"/>
        <v>0.13880000000000001</v>
      </c>
      <c r="I357">
        <f t="shared" si="165"/>
        <v>5.1067351381242325</v>
      </c>
    </row>
    <row r="358" spans="2:9" x14ac:dyDescent="0.35">
      <c r="B358" s="16"/>
      <c r="G358" s="15">
        <v>11.3</v>
      </c>
      <c r="H358">
        <f t="shared" si="164"/>
        <v>0.113</v>
      </c>
      <c r="I358">
        <f t="shared" si="165"/>
        <v>5.6837962087322706</v>
      </c>
    </row>
    <row r="359" spans="2:9" x14ac:dyDescent="0.35">
      <c r="B359" s="16"/>
      <c r="G359" s="15">
        <v>4.68</v>
      </c>
      <c r="H359">
        <f t="shared" si="164"/>
        <v>4.6799999999999994E-2</v>
      </c>
      <c r="I359">
        <f t="shared" si="165"/>
        <v>5.949797871300941</v>
      </c>
    </row>
    <row r="360" spans="2:9" x14ac:dyDescent="0.35">
      <c r="B360" s="16"/>
      <c r="G360" s="15">
        <v>-2.56</v>
      </c>
      <c r="H360">
        <f t="shared" si="164"/>
        <v>-2.5600000000000001E-2</v>
      </c>
      <c r="I360">
        <f t="shared" si="165"/>
        <v>5.7974830457956372</v>
      </c>
    </row>
    <row r="361" spans="2:9" x14ac:dyDescent="0.35">
      <c r="B361" s="16"/>
      <c r="G361" s="15">
        <v>-2.61</v>
      </c>
      <c r="H361">
        <f t="shared" si="164"/>
        <v>-2.6099999999999998E-2</v>
      </c>
      <c r="I361">
        <f t="shared" si="165"/>
        <v>5.6461687383003714</v>
      </c>
    </row>
    <row r="362" spans="2:9" x14ac:dyDescent="0.35">
      <c r="B362" s="16"/>
      <c r="G362" s="15">
        <v>8.11</v>
      </c>
      <c r="H362">
        <f t="shared" si="164"/>
        <v>8.1099999999999992E-2</v>
      </c>
      <c r="I362">
        <f t="shared" si="165"/>
        <v>6.1040730229765314</v>
      </c>
    </row>
    <row r="363" spans="2:9" x14ac:dyDescent="0.35">
      <c r="B363" s="16"/>
      <c r="G363" s="15">
        <v>4.25</v>
      </c>
      <c r="H363">
        <f t="shared" si="164"/>
        <v>4.2500000000000003E-2</v>
      </c>
      <c r="I363">
        <f t="shared" si="165"/>
        <v>6.3634961264530343</v>
      </c>
    </row>
    <row r="364" spans="2:9" x14ac:dyDescent="0.35">
      <c r="B364" s="16"/>
    </row>
    <row r="365" spans="2:9" x14ac:dyDescent="0.35">
      <c r="B365" s="16"/>
    </row>
    <row r="366" spans="2:9" x14ac:dyDescent="0.35">
      <c r="B366" s="16"/>
    </row>
    <row r="367" spans="2:9" x14ac:dyDescent="0.35">
      <c r="B367" s="16"/>
    </row>
    <row r="368" spans="2:9" x14ac:dyDescent="0.35">
      <c r="B368" s="16"/>
    </row>
    <row r="369" spans="2:2" x14ac:dyDescent="0.35">
      <c r="B369" s="16"/>
    </row>
    <row r="370" spans="2:2" x14ac:dyDescent="0.35">
      <c r="B370" s="16"/>
    </row>
    <row r="371" spans="2:2" x14ac:dyDescent="0.35">
      <c r="B371" s="16"/>
    </row>
    <row r="372" spans="2:2" x14ac:dyDescent="0.35">
      <c r="B372" s="16"/>
    </row>
    <row r="373" spans="2:2" x14ac:dyDescent="0.35">
      <c r="B373" s="16"/>
    </row>
    <row r="374" spans="2:2" x14ac:dyDescent="0.35">
      <c r="B374" s="16"/>
    </row>
    <row r="375" spans="2:2" x14ac:dyDescent="0.35">
      <c r="B375" s="16"/>
    </row>
    <row r="376" spans="2:2" x14ac:dyDescent="0.35">
      <c r="B376" s="16"/>
    </row>
    <row r="377" spans="2:2" x14ac:dyDescent="0.35">
      <c r="B377" s="16"/>
    </row>
    <row r="378" spans="2:2" x14ac:dyDescent="0.35">
      <c r="B378" s="16"/>
    </row>
    <row r="379" spans="2:2" x14ac:dyDescent="0.35">
      <c r="B379" s="16"/>
    </row>
    <row r="380" spans="2:2" x14ac:dyDescent="0.35">
      <c r="B380" s="16"/>
    </row>
    <row r="381" spans="2:2" x14ac:dyDescent="0.35">
      <c r="B381" s="16"/>
    </row>
    <row r="382" spans="2:2" x14ac:dyDescent="0.35">
      <c r="B382" s="16"/>
    </row>
    <row r="383" spans="2:2" x14ac:dyDescent="0.35">
      <c r="B383" s="16"/>
    </row>
    <row r="384" spans="2:2" x14ac:dyDescent="0.35">
      <c r="B384" s="16"/>
    </row>
    <row r="385" spans="2:2" x14ac:dyDescent="0.35">
      <c r="B385" s="16"/>
    </row>
    <row r="386" spans="2:2" x14ac:dyDescent="0.35">
      <c r="B386" s="16"/>
    </row>
    <row r="387" spans="2:2" x14ac:dyDescent="0.35">
      <c r="B387" s="16"/>
    </row>
    <row r="388" spans="2:2" x14ac:dyDescent="0.35">
      <c r="B388" s="16"/>
    </row>
    <row r="389" spans="2:2" x14ac:dyDescent="0.35">
      <c r="B389" s="16"/>
    </row>
    <row r="390" spans="2:2" x14ac:dyDescent="0.35">
      <c r="B390" s="16"/>
    </row>
    <row r="391" spans="2:2" x14ac:dyDescent="0.35">
      <c r="B391" s="16"/>
    </row>
    <row r="392" spans="2:2" x14ac:dyDescent="0.35">
      <c r="B392" s="16"/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EE3B9C5488B34E9CE3D8D8035958D8" ma:contentTypeVersion="4" ma:contentTypeDescription="Create a new document." ma:contentTypeScope="" ma:versionID="75060c2618d2ae9b8ac1d0e78eb1eb93">
  <xsd:schema xmlns:xsd="http://www.w3.org/2001/XMLSchema" xmlns:xs="http://www.w3.org/2001/XMLSchema" xmlns:p="http://schemas.microsoft.com/office/2006/metadata/properties" xmlns:ns2="924f728f-4100-4632-8e1e-fad03c81615e" targetNamespace="http://schemas.microsoft.com/office/2006/metadata/properties" ma:root="true" ma:fieldsID="02bc83fd7de3a4f06af8e0fdb21faaf5" ns2:_="">
    <xsd:import namespace="924f728f-4100-4632-8e1e-fad03c8161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f728f-4100-4632-8e1e-fad03c816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C480B3-2C14-44AA-9972-C55D09C7D0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CA1739-0D09-4C59-AE25-F264957141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AB74C1-4C1D-478E-9259-90C683E96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f728f-4100-4632-8e1e-fad03c8161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FiinPro-X</dc:creator>
  <cp:keywords/>
  <dc:description/>
  <cp:lastModifiedBy>Dan Vu Ha Huy (AMIR)</cp:lastModifiedBy>
  <cp:revision/>
  <dcterms:created xsi:type="dcterms:W3CDTF">2019-10-07T03:44:38Z</dcterms:created>
  <dcterms:modified xsi:type="dcterms:W3CDTF">2025-08-20T20:02:47Z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0x0101007CEE3B9C5488B34E9CE3D8D8035958D8</vt:lpwstr>
  </property>
</Properties>
</file>