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gumo/Downloads/"/>
    </mc:Choice>
  </mc:AlternateContent>
  <xr:revisionPtr revIDLastSave="0" documentId="8_{AD4284E0-7296-7A48-A70C-E57641FB44F7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M4" i="1" s="1"/>
  <c r="A4" i="1"/>
  <c r="D4" i="1" s="1"/>
  <c r="H16" i="1" l="1"/>
  <c r="E16" i="1"/>
  <c r="B16" i="1"/>
  <c r="N16" i="1"/>
  <c r="K16" i="1"/>
</calcChain>
</file>

<file path=xl/sharedStrings.xml><?xml version="1.0" encoding="utf-8"?>
<sst xmlns="http://schemas.openxmlformats.org/spreadsheetml/2006/main" count="66" uniqueCount="22">
  <si>
    <t>Mon May 12</t>
  </si>
  <si>
    <t>Area (cm^2)</t>
  </si>
  <si>
    <t>Thickness (cm)</t>
  </si>
  <si>
    <t>(Area/thickness) (cm)</t>
  </si>
  <si>
    <t>301-2</t>
  </si>
  <si>
    <t>301-2FL</t>
  </si>
  <si>
    <t>353ND</t>
  </si>
  <si>
    <t>832HD-DG</t>
  </si>
  <si>
    <t>Obs Voltage (V)</t>
  </si>
  <si>
    <t xml:space="preserve">Measured Current (pA) </t>
  </si>
  <si>
    <t>Calculated Resistivity (Ohm*cm)</t>
  </si>
  <si>
    <t>Actual Resistivity (Ohm*cm)</t>
  </si>
  <si>
    <t>&gt;_ 2.0E+12</t>
  </si>
  <si>
    <t>&gt;_ 0.6E+12</t>
  </si>
  <si>
    <t>&gt;_ 1.0E+13</t>
  </si>
  <si>
    <t>&gt;_ 1.8E+13</t>
  </si>
  <si>
    <t>Resistivity (ohm cm)</t>
  </si>
  <si>
    <t>Voltage obs (V)</t>
  </si>
  <si>
    <t>Measured Current (pA)</t>
  </si>
  <si>
    <t>STDEV (pA)</t>
  </si>
  <si>
    <t>Voltage Sourced (V)</t>
  </si>
  <si>
    <t>TRIAL 2: NEGATIVE VOLTAGES (-25V to -200V)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</si>
</sst>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Display"/>
      <scheme val="major"/>
    </font>
    <font>
      <sz val="11"/>
      <color rgb="FF1F2328"/>
      <name val="Aptos Display"/>
      <scheme val="major"/>
    </font>
    <font>
      <sz val="11"/>
      <color rgb="FF000000"/>
      <name val="Aptos Narrow"/>
    </font>
    <font>
      <sz val="12"/>
      <color rgb="FF1F2328"/>
      <name val="Helvetica"/>
      <family val="2"/>
    </font>
    <font>
      <sz val="14"/>
      <color rgb="FF1F2328"/>
      <name val="Helvetica"/>
      <family val="2"/>
    </font>
    <font>
      <sz val="12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1" fillId="2" borderId="0" xfId="0" applyNumberFormat="1" applyFont="1" applyFill="1"/>
    <xf numFmtId="165" fontId="1" fillId="0" borderId="0" xfId="0" applyNumberFormat="1" applyFont="1" applyFill="1"/>
    <xf numFmtId="11" fontId="4" fillId="0" borderId="0" xfId="0" applyNumberFormat="1" applyFont="1"/>
    <xf numFmtId="11" fontId="2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164" fontId="1" fillId="0" borderId="0" xfId="0" applyNumberFormat="1" applyFont="1" applyFill="1"/>
    <xf numFmtId="165" fontId="0" fillId="0" borderId="0" xfId="0" applyNumberForma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47607297336802E-2"/>
          <c:y val="5.2015788672175052E-2"/>
          <c:w val="0.90815134210771398"/>
          <c:h val="0.87081988723334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256946966625587E-2"/>
                  <c:y val="-3.1578235553030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23.3</c:v>
                </c:pt>
                <c:pt idx="1">
                  <c:v>21.5</c:v>
                </c:pt>
                <c:pt idx="2">
                  <c:v>23.6</c:v>
                </c:pt>
                <c:pt idx="3">
                  <c:v>25.8</c:v>
                </c:pt>
                <c:pt idx="4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A048-9178-1DCECC28B061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Sheet1!$D$10:$D$14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</c:v>
                </c:pt>
                <c:pt idx="4">
                  <c:v>199.99799999999999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30.6</c:v>
                </c:pt>
                <c:pt idx="1">
                  <c:v>35.4</c:v>
                </c:pt>
                <c:pt idx="2">
                  <c:v>46</c:v>
                </c:pt>
                <c:pt idx="3">
                  <c:v>56.6</c:v>
                </c:pt>
                <c:pt idx="4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A048-9178-1DCECC28B061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8356407623954E-3"/>
                  <c:y val="8.051819985521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2.5</c:v>
                </c:pt>
                <c:pt idx="1">
                  <c:v>2.7</c:v>
                </c:pt>
                <c:pt idx="2">
                  <c:v>3</c:v>
                </c:pt>
                <c:pt idx="3">
                  <c:v>3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2-A048-9178-1DCECC28B061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583748419534561E-3"/>
                  <c:y val="-2.2360830881634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(Sheet1!$J$10:$J$12,Sheet1!$J$14)</c:f>
              <c:numCache>
                <c:formatCode>General</c:formatCode>
                <c:ptCount val="4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199.999</c:v>
                </c:pt>
              </c:numCache>
            </c:numRef>
          </c:xVal>
          <c:yVal>
            <c:numRef>
              <c:f>(Sheet1!$K$10:$K$12,Sheet1!$K$14)</c:f>
              <c:numCache>
                <c:formatCode>General</c:formatCode>
                <c:ptCount val="4"/>
                <c:pt idx="0">
                  <c:v>178.9</c:v>
                </c:pt>
                <c:pt idx="1">
                  <c:v>196.1</c:v>
                </c:pt>
                <c:pt idx="2">
                  <c:v>224.4</c:v>
                </c:pt>
                <c:pt idx="3">
                  <c:v>255.9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2-A048-9178-1DCECC28B061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Sheet1!$M$10:$M$13</c:f>
              <c:numCache>
                <c:formatCode>General</c:formatCode>
                <c:ptCount val="4"/>
                <c:pt idx="0">
                  <c:v>25.003</c:v>
                </c:pt>
                <c:pt idx="1">
                  <c:v>50.000999999999998</c:v>
                </c:pt>
                <c:pt idx="2">
                  <c:v>100</c:v>
                </c:pt>
                <c:pt idx="3">
                  <c:v>149.99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352.5</c:v>
                </c:pt>
                <c:pt idx="1">
                  <c:v>505.7</c:v>
                </c:pt>
                <c:pt idx="2">
                  <c:v>786.7</c:v>
                </c:pt>
                <c:pt idx="3">
                  <c:v>1005.1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2-A048-9178-1DCECC28B061}"/>
            </c:ext>
          </c:extLst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Sheet1!$C$47:$C$51</c:f>
              <c:numCache>
                <c:formatCode>General</c:formatCode>
                <c:ptCount val="5"/>
                <c:pt idx="0">
                  <c:v>-25.001000000000001</c:v>
                </c:pt>
                <c:pt idx="1">
                  <c:v>-49.999000000000002</c:v>
                </c:pt>
                <c:pt idx="2">
                  <c:v>-100</c:v>
                </c:pt>
                <c:pt idx="3">
                  <c:v>-149.99700000000001</c:v>
                </c:pt>
                <c:pt idx="4">
                  <c:v>-199.99700000000001</c:v>
                </c:pt>
              </c:numCache>
            </c:numRef>
          </c:xVal>
          <c:yVal>
            <c:numRef>
              <c:f>Sheet1!$D$47:$D$51</c:f>
              <c:numCache>
                <c:formatCode>General</c:formatCode>
                <c:ptCount val="5"/>
                <c:pt idx="0">
                  <c:v>10.4</c:v>
                </c:pt>
                <c:pt idx="1">
                  <c:v>8.3000000000000007</c:v>
                </c:pt>
                <c:pt idx="2">
                  <c:v>6.8</c:v>
                </c:pt>
                <c:pt idx="3">
                  <c:v>4.2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672-A048-9178-1DCECC28B061}"/>
            </c:ext>
          </c:extLst>
        </c:ser>
        <c:ser>
          <c:idx val="6"/>
          <c:order val="6"/>
          <c:tx>
            <c:strRef>
              <c:f>Sheet1!$A$55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Sheet1!$C$58:$C$62</c:f>
              <c:numCache>
                <c:formatCode>General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-100.001</c:v>
                </c:pt>
                <c:pt idx="3">
                  <c:v>-149.99700000000001</c:v>
                </c:pt>
                <c:pt idx="4">
                  <c:v>-199.99799999999999</c:v>
                </c:pt>
              </c:numCache>
            </c:numRef>
          </c:xVal>
          <c:yVal>
            <c:numRef>
              <c:f>Sheet1!$D$58:$D$62</c:f>
              <c:numCache>
                <c:formatCode>General</c:formatCode>
                <c:ptCount val="5"/>
                <c:pt idx="0">
                  <c:v>26.2</c:v>
                </c:pt>
                <c:pt idx="1">
                  <c:v>22.3</c:v>
                </c:pt>
                <c:pt idx="2">
                  <c:v>13.2</c:v>
                </c:pt>
                <c:pt idx="3">
                  <c:v>4.2</c:v>
                </c:pt>
                <c:pt idx="4">
                  <c:v>-5.0999999999999996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672-A048-9178-1DCECC28B061}"/>
            </c:ext>
          </c:extLst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6448665650466"/>
                  <c:y val="-6.2724802270951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0752124374415"/>
                  <c:y val="8.1948486711095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Sheet1!$C$67:$C$71</c:f>
              <c:numCache>
                <c:formatCode>General</c:formatCode>
                <c:ptCount val="5"/>
                <c:pt idx="0">
                  <c:v>-25.001000000000001</c:v>
                </c:pt>
                <c:pt idx="1">
                  <c:v>-50</c:v>
                </c:pt>
                <c:pt idx="2">
                  <c:v>-100</c:v>
                </c:pt>
                <c:pt idx="3">
                  <c:v>-149.99700000000001</c:v>
                </c:pt>
                <c:pt idx="4">
                  <c:v>-199.99700000000001</c:v>
                </c:pt>
              </c:numCache>
            </c:numRef>
          </c:xVal>
          <c:yVal>
            <c:numRef>
              <c:f>Sheet1!$D$67:$D$71</c:f>
              <c:numCache>
                <c:formatCode>General</c:formatCode>
                <c:ptCount val="5"/>
                <c:pt idx="0">
                  <c:v>-0.1</c:v>
                </c:pt>
                <c:pt idx="1">
                  <c:v>-0.3</c:v>
                </c:pt>
                <c:pt idx="2">
                  <c:v>-0.8</c:v>
                </c:pt>
                <c:pt idx="3">
                  <c:v>-1.7</c:v>
                </c:pt>
                <c:pt idx="4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72-A048-9178-1DCECC28B061}"/>
            </c:ext>
          </c:extLst>
        </c:ser>
        <c:ser>
          <c:idx val="8"/>
          <c:order val="8"/>
          <c:tx>
            <c:strRef>
              <c:f>Sheet1!$A$73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Sheet1!$C$76:$C$80</c:f>
              <c:numCache>
                <c:formatCode>General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</c:v>
                </c:pt>
                <c:pt idx="3">
                  <c:v>-149.99700000000001</c:v>
                </c:pt>
                <c:pt idx="4">
                  <c:v>-199.99700000000001</c:v>
                </c:pt>
              </c:numCache>
            </c:numRef>
          </c:xVal>
          <c:yVal>
            <c:numRef>
              <c:f>Sheet1!$D$76:$D$80</c:f>
              <c:numCache>
                <c:formatCode>General</c:formatCode>
                <c:ptCount val="5"/>
                <c:pt idx="0">
                  <c:v>75.7</c:v>
                </c:pt>
                <c:pt idx="1">
                  <c:v>39.5</c:v>
                </c:pt>
                <c:pt idx="2">
                  <c:v>-6.5</c:v>
                </c:pt>
                <c:pt idx="3">
                  <c:v>-34.5</c:v>
                </c:pt>
                <c:pt idx="4">
                  <c:v>-17.5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72-A048-9178-1DCECC28B061}"/>
            </c:ext>
          </c:extLst>
        </c:ser>
        <c:ser>
          <c:idx val="9"/>
          <c:order val="9"/>
          <c:tx>
            <c:strRef>
              <c:f>Sheet1!$A$82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332429139917452E-2"/>
                  <c:y val="0.30183588925234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Sheet1!$C$85:$C$87</c:f>
              <c:numCache>
                <c:formatCode>General</c:formatCode>
                <c:ptCount val="3"/>
                <c:pt idx="0">
                  <c:v>-25.001000000000001</c:v>
                </c:pt>
                <c:pt idx="1">
                  <c:v>-49.999000000000002</c:v>
                </c:pt>
                <c:pt idx="2">
                  <c:v>-100</c:v>
                </c:pt>
              </c:numCache>
            </c:numRef>
          </c:xVal>
          <c:yVal>
            <c:numRef>
              <c:f>Sheet1!$D$85:$D$87</c:f>
              <c:numCache>
                <c:formatCode>General</c:formatCode>
                <c:ptCount val="3"/>
                <c:pt idx="0">
                  <c:v>-13.7</c:v>
                </c:pt>
                <c:pt idx="1">
                  <c:v>-179.8</c:v>
                </c:pt>
                <c:pt idx="2">
                  <c:v>-566.4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72-A048-9178-1DCECC28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6960"/>
        <c:axId val="339009920"/>
      </c:scatterChart>
      <c:valAx>
        <c:axId val="386636960"/>
        <c:scaling>
          <c:orientation val="minMax"/>
          <c:max val="200"/>
          <c:min val="-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Obs Voltage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64545628486989"/>
              <c:y val="0.9505388952768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9920"/>
        <c:crosses val="autoZero"/>
        <c:crossBetween val="midCat"/>
      </c:valAx>
      <c:valAx>
        <c:axId val="339009920"/>
        <c:scaling>
          <c:orientation val="minMax"/>
          <c:max val="1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Measured Current (pA)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798400931243384E-3"/>
              <c:y val="0.3390968353657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5.0922625911238244E-2"/>
          <c:y val="5.8944003753894955E-2"/>
          <c:w val="0.4418823175874485"/>
          <c:h val="0.31320591548694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03174153607863E-2"/>
          <c:y val="5.0925925925925923E-2"/>
          <c:w val="0.88060784420200655"/>
          <c:h val="0.88658944251487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71993055633613E-3"/>
                  <c:y val="-2.1361776495282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Sheet1!$C$10:$C$14</c:f>
              <c:numCache>
                <c:formatCode>0.00E+00</c:formatCode>
                <c:ptCount val="5"/>
                <c:pt idx="0">
                  <c:v>69800000000000</c:v>
                </c:pt>
                <c:pt idx="1">
                  <c:v>151000000000000</c:v>
                </c:pt>
                <c:pt idx="2">
                  <c:v>275000000000000</c:v>
                </c:pt>
                <c:pt idx="3">
                  <c:v>378000000000000</c:v>
                </c:pt>
                <c:pt idx="4">
                  <c:v>461000000000000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1B48-A0FA-02F6A5F412A7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999587903845916E-2"/>
                  <c:y val="-1.6589584639202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</c:v>
                </c:pt>
                <c:pt idx="4">
                  <c:v>199.99799999999999</c:v>
                </c:pt>
              </c:numCache>
            </c:numRef>
          </c:xVal>
          <c:yVal>
            <c:numRef>
              <c:f>Sheet1!$F$10:$F$14</c:f>
              <c:numCache>
                <c:formatCode>0.00E+00</c:formatCode>
                <c:ptCount val="5"/>
                <c:pt idx="0">
                  <c:v>53100000000000</c:v>
                </c:pt>
                <c:pt idx="1">
                  <c:v>91700000000000</c:v>
                </c:pt>
                <c:pt idx="2">
                  <c:v>141000000000000</c:v>
                </c:pt>
                <c:pt idx="3">
                  <c:v>172000000000000</c:v>
                </c:pt>
                <c:pt idx="4">
                  <c:v>189000000000000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F-1B48-A0FA-02F6A5F412A7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221082594169755E-2"/>
                  <c:y val="-4.07967339005366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Sheet1!$G$10:$G$13</c:f>
              <c:numCache>
                <c:formatCode>General</c:formatCode>
                <c:ptCount val="4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</c:numCache>
            </c:numRef>
          </c:xVal>
          <c:yVal>
            <c:numRef>
              <c:f>Sheet1!$I$10:$I$13</c:f>
              <c:numCache>
                <c:formatCode>0.00E+00</c:formatCode>
                <c:ptCount val="4"/>
                <c:pt idx="0">
                  <c:v>659000000000000</c:v>
                </c:pt>
                <c:pt idx="1">
                  <c:v>1210000000000000</c:v>
                </c:pt>
                <c:pt idx="2">
                  <c:v>2160000000000000</c:v>
                </c:pt>
                <c:pt idx="3">
                  <c:v>3210000000000000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F-1B48-A0FA-02F6A5F412A7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997371481964581E-2"/>
                  <c:y val="8.4819553562983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Sheet1!$J$10:$J$14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Sheet1!$L$10:$L$14</c:f>
              <c:numCache>
                <c:formatCode>0.00E+00</c:formatCode>
                <c:ptCount val="5"/>
                <c:pt idx="0">
                  <c:v>9080000000000</c:v>
                </c:pt>
                <c:pt idx="1">
                  <c:v>16600000000000</c:v>
                </c:pt>
                <c:pt idx="2">
                  <c:v>29000000000000</c:v>
                </c:pt>
                <c:pt idx="3">
                  <c:v>44600000000000</c:v>
                </c:pt>
                <c:pt idx="4">
                  <c:v>50800000000000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F-1B48-A0FA-02F6A5F412A7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420200184058006E-2"/>
                  <c:y val="9.5108619742441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Sheet1!$M$10:$M$14</c:f>
              <c:numCache>
                <c:formatCode>General</c:formatCode>
                <c:ptCount val="5"/>
                <c:pt idx="0">
                  <c:v>25.003</c:v>
                </c:pt>
                <c:pt idx="1">
                  <c:v>50.000999999999998</c:v>
                </c:pt>
                <c:pt idx="2">
                  <c:v>100</c:v>
                </c:pt>
                <c:pt idx="3">
                  <c:v>149.99</c:v>
                </c:pt>
                <c:pt idx="4">
                  <c:v>175.23599999999999</c:v>
                </c:pt>
              </c:numCache>
            </c:numRef>
          </c:xVal>
          <c:yVal>
            <c:numRef>
              <c:f>Sheet1!$O$10:$O$14</c:f>
              <c:numCache>
                <c:formatCode>0.00E+00</c:formatCode>
                <c:ptCount val="5"/>
                <c:pt idx="0">
                  <c:v>4610000000000</c:v>
                </c:pt>
                <c:pt idx="1">
                  <c:v>6420000000000</c:v>
                </c:pt>
                <c:pt idx="2">
                  <c:v>8260000000000</c:v>
                </c:pt>
                <c:pt idx="3">
                  <c:v>9700000000000</c:v>
                </c:pt>
                <c:pt idx="4">
                  <c:v>10800000000000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AF-1B48-A0FA-02F6A5F412A7}"/>
            </c:ext>
          </c:extLst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37947216546161E-2"/>
                  <c:y val="0.1894433970262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Sheet1!$C$47:$C$49</c:f>
              <c:numCache>
                <c:formatCode>General</c:formatCode>
                <c:ptCount val="3"/>
                <c:pt idx="0">
                  <c:v>-25.001000000000001</c:v>
                </c:pt>
                <c:pt idx="1">
                  <c:v>-49.999000000000002</c:v>
                </c:pt>
                <c:pt idx="2">
                  <c:v>-100</c:v>
                </c:pt>
              </c:numCache>
            </c:numRef>
          </c:xVal>
          <c:yVal>
            <c:numRef>
              <c:f>Sheet1!$F$47:$F$49</c:f>
              <c:numCache>
                <c:formatCode>0.00E+00</c:formatCode>
                <c:ptCount val="3"/>
                <c:pt idx="0">
                  <c:v>-156000000000000</c:v>
                </c:pt>
                <c:pt idx="1">
                  <c:v>-389000000000000</c:v>
                </c:pt>
                <c:pt idx="2">
                  <c:v>-952000000000000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AF-1B48-A0FA-02F6A5F412A7}"/>
            </c:ext>
          </c:extLst>
        </c:ser>
        <c:ser>
          <c:idx val="6"/>
          <c:order val="6"/>
          <c:tx>
            <c:strRef>
              <c:f>Sheet1!$A$55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48295310352098"/>
                  <c:y val="0.10135106326149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Sheet1!$C$58:$C$60</c:f>
              <c:numCache>
                <c:formatCode>General</c:formatCode>
                <c:ptCount val="3"/>
                <c:pt idx="0">
                  <c:v>-25</c:v>
                </c:pt>
                <c:pt idx="1">
                  <c:v>-49.999000000000002</c:v>
                </c:pt>
                <c:pt idx="2">
                  <c:v>-100.001</c:v>
                </c:pt>
              </c:numCache>
            </c:numRef>
          </c:xVal>
          <c:yVal>
            <c:numRef>
              <c:f>Sheet1!$F$58:$F$60</c:f>
              <c:numCache>
                <c:formatCode>0.00E+00</c:formatCode>
                <c:ptCount val="3"/>
                <c:pt idx="0">
                  <c:v>-62000000000000</c:v>
                </c:pt>
                <c:pt idx="1">
                  <c:v>-146000000000000</c:v>
                </c:pt>
                <c:pt idx="2">
                  <c:v>-493000000000000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AF-1B48-A0FA-02F6A5F412A7}"/>
            </c:ext>
          </c:extLst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Sheet1!$C$67:$C$71</c:f>
              <c:numCache>
                <c:formatCode>General</c:formatCode>
                <c:ptCount val="5"/>
                <c:pt idx="0">
                  <c:v>-25.001000000000001</c:v>
                </c:pt>
                <c:pt idx="1">
                  <c:v>-50</c:v>
                </c:pt>
                <c:pt idx="2">
                  <c:v>-100</c:v>
                </c:pt>
                <c:pt idx="3">
                  <c:v>-149.99700000000001</c:v>
                </c:pt>
                <c:pt idx="4">
                  <c:v>-199.99700000000001</c:v>
                </c:pt>
              </c:numCache>
            </c:numRef>
          </c:xVal>
          <c:yVal>
            <c:numRef>
              <c:f>Sheet1!$F$67:$F$71</c:f>
              <c:numCache>
                <c:formatCode>0.00E+00</c:formatCode>
                <c:ptCount val="5"/>
                <c:pt idx="0">
                  <c:v>3.07E+16</c:v>
                </c:pt>
                <c:pt idx="1">
                  <c:v>1.04E+16</c:v>
                </c:pt>
                <c:pt idx="2">
                  <c:v>7810000000000000</c:v>
                </c:pt>
                <c:pt idx="3">
                  <c:v>5870000000000000</c:v>
                </c:pt>
                <c:pt idx="4">
                  <c:v>4980000000000000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AF-1B48-A0FA-02F6A5F412A7}"/>
            </c:ext>
          </c:extLst>
        </c:ser>
        <c:ser>
          <c:idx val="8"/>
          <c:order val="8"/>
          <c:tx>
            <c:strRef>
              <c:f>Sheet1!$A$73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6748472687429"/>
                  <c:y val="-0.14400968013694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(Sheet1!$C$77,Sheet1!$C$79:$C$80)</c:f>
              <c:numCache>
                <c:formatCode>General</c:formatCode>
                <c:ptCount val="3"/>
                <c:pt idx="0">
                  <c:v>-49.999000000000002</c:v>
                </c:pt>
                <c:pt idx="1">
                  <c:v>-149.99700000000001</c:v>
                </c:pt>
                <c:pt idx="2">
                  <c:v>-199.99700000000001</c:v>
                </c:pt>
              </c:numCache>
            </c:numRef>
          </c:xVal>
          <c:yVal>
            <c:numRef>
              <c:f>(Sheet1!$F$76,Sheet1!$F$79:$F$80)</c:f>
              <c:numCache>
                <c:formatCode>0.00E+00</c:formatCode>
                <c:ptCount val="3"/>
                <c:pt idx="0">
                  <c:v>-21500000000000</c:v>
                </c:pt>
                <c:pt idx="1">
                  <c:v>282000000000000</c:v>
                </c:pt>
                <c:pt idx="2">
                  <c:v>742000000000000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AF-1B48-A0FA-02F6A5F412A7}"/>
            </c:ext>
          </c:extLst>
        </c:ser>
        <c:ser>
          <c:idx val="9"/>
          <c:order val="9"/>
          <c:tx>
            <c:strRef>
              <c:f>Sheet1!$A$82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30569919640461E-3"/>
                  <c:y val="-4.779420593422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Sheet1!$C$85:$C$87</c:f>
              <c:numCache>
                <c:formatCode>General</c:formatCode>
                <c:ptCount val="3"/>
                <c:pt idx="0">
                  <c:v>-25.001000000000001</c:v>
                </c:pt>
                <c:pt idx="1">
                  <c:v>-49.999000000000002</c:v>
                </c:pt>
                <c:pt idx="2">
                  <c:v>-100</c:v>
                </c:pt>
              </c:numCache>
            </c:numRef>
          </c:xVal>
          <c:yVal>
            <c:numRef>
              <c:f>Sheet1!$F$85:$F$87</c:f>
              <c:numCache>
                <c:formatCode>0.00E+00</c:formatCode>
                <c:ptCount val="3"/>
                <c:pt idx="0">
                  <c:v>119000000000000</c:v>
                </c:pt>
                <c:pt idx="1">
                  <c:v>18100000000000</c:v>
                </c:pt>
                <c:pt idx="2">
                  <c:v>11500000000000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CAF-1B48-A0FA-02F6A5F4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14448"/>
        <c:axId val="394510816"/>
      </c:scatterChart>
      <c:valAx>
        <c:axId val="703314448"/>
        <c:scaling>
          <c:orientation val="minMax"/>
          <c:max val="200"/>
          <c:min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Obs Voltage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09968230758639"/>
              <c:y val="0.94996341523778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0816"/>
        <c:crosses val="autoZero"/>
        <c:crossBetween val="midCat"/>
      </c:valAx>
      <c:valAx>
        <c:axId val="394510816"/>
        <c:scaling>
          <c:orientation val="minMax"/>
          <c:max val="32500000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Resistivity (ohm cm)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039361119559011E-3"/>
              <c:y val="0.35945398773908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3.5736636519635057E-3"/>
          <c:y val="1.0844086182231812E-2"/>
          <c:w val="0.43144456720958974"/>
          <c:h val="0.501478338047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56982883102644E-2"/>
          <c:y val="2.810880020280189E-2"/>
          <c:w val="0.886662499147018"/>
          <c:h val="0.94102618886490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908581508605509E-2"/>
                  <c:y val="-1.1430038837942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23.3</c:v>
                </c:pt>
                <c:pt idx="1">
                  <c:v>21.5</c:v>
                </c:pt>
                <c:pt idx="2">
                  <c:v>23.6</c:v>
                </c:pt>
                <c:pt idx="3">
                  <c:v>25.8</c:v>
                </c:pt>
                <c:pt idx="4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1-7440-86A6-1E5931D4617B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8948169284961"/>
                  <c:y val="-9.86431662445287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</c:v>
                </c:pt>
                <c:pt idx="4">
                  <c:v>199.99799999999999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30.6</c:v>
                </c:pt>
                <c:pt idx="1">
                  <c:v>35.4</c:v>
                </c:pt>
                <c:pt idx="2">
                  <c:v>46</c:v>
                </c:pt>
                <c:pt idx="3">
                  <c:v>56.6</c:v>
                </c:pt>
                <c:pt idx="4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1-7440-86A6-1E5931D4617B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581174471876697E-2"/>
                  <c:y val="5.288489141596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2.5</c:v>
                </c:pt>
                <c:pt idx="1">
                  <c:v>2.7</c:v>
                </c:pt>
                <c:pt idx="2">
                  <c:v>3</c:v>
                </c:pt>
                <c:pt idx="3">
                  <c:v>3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B1-7440-86A6-1E5931D4617B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583748419534561E-3"/>
                  <c:y val="-2.2360830881634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(Sheet1!$J$10:$J$12,Sheet1!$J$14)</c:f>
              <c:numCache>
                <c:formatCode>General</c:formatCode>
                <c:ptCount val="4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199.999</c:v>
                </c:pt>
              </c:numCache>
            </c:numRef>
          </c:xVal>
          <c:yVal>
            <c:numRef>
              <c:f>(Sheet1!$K$10:$K$12,Sheet1!$K$14)</c:f>
              <c:numCache>
                <c:formatCode>General</c:formatCode>
                <c:ptCount val="4"/>
                <c:pt idx="0">
                  <c:v>178.9</c:v>
                </c:pt>
                <c:pt idx="1">
                  <c:v>196.1</c:v>
                </c:pt>
                <c:pt idx="2">
                  <c:v>224.4</c:v>
                </c:pt>
                <c:pt idx="3">
                  <c:v>255.9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B1-7440-86A6-1E5931D4617B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Sheet1!$M$10:$M$13</c:f>
              <c:numCache>
                <c:formatCode>General</c:formatCode>
                <c:ptCount val="4"/>
                <c:pt idx="0">
                  <c:v>25.003</c:v>
                </c:pt>
                <c:pt idx="1">
                  <c:v>50.000999999999998</c:v>
                </c:pt>
                <c:pt idx="2">
                  <c:v>100</c:v>
                </c:pt>
                <c:pt idx="3">
                  <c:v>149.99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352.5</c:v>
                </c:pt>
                <c:pt idx="1">
                  <c:v>505.7</c:v>
                </c:pt>
                <c:pt idx="2">
                  <c:v>786.7</c:v>
                </c:pt>
                <c:pt idx="3">
                  <c:v>1005.1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B1-7440-86A6-1E5931D46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6960"/>
        <c:axId val="339009920"/>
      </c:scatterChart>
      <c:valAx>
        <c:axId val="386636960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Obs Voltage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64545628486989"/>
              <c:y val="0.9505388952768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9920"/>
        <c:crosses val="autoZero"/>
        <c:crossBetween val="midCat"/>
      </c:valAx>
      <c:valAx>
        <c:axId val="339009920"/>
        <c:scaling>
          <c:orientation val="minMax"/>
          <c:max val="1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Measured Current (pA) 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798400931243384E-3"/>
              <c:y val="0.3390968353657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787898133325595"/>
          <c:y val="0.19902192582095538"/>
          <c:w val="0.26614780566208984"/>
          <c:h val="0.37203856706772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940637585424"/>
          <c:y val="5.0925925925925923E-2"/>
          <c:w val="0.84851427335879237"/>
          <c:h val="0.88658944251487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301-2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71993055633613E-3"/>
                  <c:y val="-2.1361776495282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Sheet1!$C$10:$C$14</c:f>
              <c:numCache>
                <c:formatCode>0.00E+00</c:formatCode>
                <c:ptCount val="5"/>
                <c:pt idx="0">
                  <c:v>69800000000000</c:v>
                </c:pt>
                <c:pt idx="1">
                  <c:v>151000000000000</c:v>
                </c:pt>
                <c:pt idx="2">
                  <c:v>275000000000000</c:v>
                </c:pt>
                <c:pt idx="3">
                  <c:v>378000000000000</c:v>
                </c:pt>
                <c:pt idx="4">
                  <c:v>461000000000000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104B-8700-8ACBB793BB4A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301-2FL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999587903845916E-2"/>
                  <c:y val="-1.6589584639202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Sheet1!$D$10:$D$14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</c:v>
                </c:pt>
                <c:pt idx="4">
                  <c:v>199.99799999999999</c:v>
                </c:pt>
              </c:numCache>
            </c:numRef>
          </c:xVal>
          <c:yVal>
            <c:numRef>
              <c:f>Sheet1!$F$10:$F$14</c:f>
              <c:numCache>
                <c:formatCode>0.00E+00</c:formatCode>
                <c:ptCount val="5"/>
                <c:pt idx="0">
                  <c:v>53100000000000</c:v>
                </c:pt>
                <c:pt idx="1">
                  <c:v>91700000000000</c:v>
                </c:pt>
                <c:pt idx="2">
                  <c:v>141000000000000</c:v>
                </c:pt>
                <c:pt idx="3">
                  <c:v>172000000000000</c:v>
                </c:pt>
                <c:pt idx="4">
                  <c:v>189000000000000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F-104B-8700-8ACBB793BB4A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221082594169755E-2"/>
                  <c:y val="-4.07967339005366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Sheet1!$G$10:$G$13</c:f>
              <c:numCache>
                <c:formatCode>General</c:formatCode>
                <c:ptCount val="4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</c:numCache>
            </c:numRef>
          </c:xVal>
          <c:yVal>
            <c:numRef>
              <c:f>Sheet1!$I$10:$I$13</c:f>
              <c:numCache>
                <c:formatCode>0.00E+00</c:formatCode>
                <c:ptCount val="4"/>
                <c:pt idx="0">
                  <c:v>659000000000000</c:v>
                </c:pt>
                <c:pt idx="1">
                  <c:v>1210000000000000</c:v>
                </c:pt>
                <c:pt idx="2">
                  <c:v>2160000000000000</c:v>
                </c:pt>
                <c:pt idx="3">
                  <c:v>3210000000000000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F-104B-8700-8ACBB793BB4A}"/>
            </c:ext>
          </c:extLst>
        </c:ser>
        <c:ser>
          <c:idx val="3"/>
          <c:order val="3"/>
          <c:tx>
            <c:strRef>
              <c:f>Sheet1!$J$8</c:f>
              <c:strCache>
                <c:ptCount val="1"/>
                <c:pt idx="0">
                  <c:v>353ND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997371481964581E-2"/>
                  <c:y val="8.4819553562983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Sheet1!$J$10:$J$14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Sheet1!$L$10:$L$14</c:f>
              <c:numCache>
                <c:formatCode>0.00E+00</c:formatCode>
                <c:ptCount val="5"/>
                <c:pt idx="0">
                  <c:v>9080000000000</c:v>
                </c:pt>
                <c:pt idx="1">
                  <c:v>16600000000000</c:v>
                </c:pt>
                <c:pt idx="2">
                  <c:v>29000000000000</c:v>
                </c:pt>
                <c:pt idx="3">
                  <c:v>44600000000000</c:v>
                </c:pt>
                <c:pt idx="4">
                  <c:v>50800000000000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6F-104B-8700-8ACBB793BB4A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832HD-DG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420200184058006E-2"/>
                  <c:y val="9.5108619742441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Sheet1!$M$10:$M$14</c:f>
              <c:numCache>
                <c:formatCode>General</c:formatCode>
                <c:ptCount val="5"/>
                <c:pt idx="0">
                  <c:v>25.003</c:v>
                </c:pt>
                <c:pt idx="1">
                  <c:v>50.000999999999998</c:v>
                </c:pt>
                <c:pt idx="2">
                  <c:v>100</c:v>
                </c:pt>
                <c:pt idx="3">
                  <c:v>149.99</c:v>
                </c:pt>
                <c:pt idx="4">
                  <c:v>175.23599999999999</c:v>
                </c:pt>
              </c:numCache>
            </c:numRef>
          </c:xVal>
          <c:yVal>
            <c:numRef>
              <c:f>Sheet1!$O$10:$O$14</c:f>
              <c:numCache>
                <c:formatCode>0.00E+00</c:formatCode>
                <c:ptCount val="5"/>
                <c:pt idx="0">
                  <c:v>4610000000000</c:v>
                </c:pt>
                <c:pt idx="1">
                  <c:v>6420000000000</c:v>
                </c:pt>
                <c:pt idx="2">
                  <c:v>8260000000000</c:v>
                </c:pt>
                <c:pt idx="3">
                  <c:v>9700000000000</c:v>
                </c:pt>
                <c:pt idx="4">
                  <c:v>10800000000000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F-104B-8700-8ACBB793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14448"/>
        <c:axId val="394510816"/>
      </c:scatterChart>
      <c:valAx>
        <c:axId val="703314448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Obs Voltage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09968230758639"/>
              <c:y val="0.94996341523778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0816"/>
        <c:crosses val="autoZero"/>
        <c:crossBetween val="midCat"/>
      </c:valAx>
      <c:valAx>
        <c:axId val="394510816"/>
        <c:scaling>
          <c:orientation val="minMax"/>
          <c:max val="32500000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Resistivity (ohm cm)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039361119559011E-3"/>
              <c:y val="0.35945398773908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0160946546313574"/>
          <c:y val="0.18193211735042611"/>
          <c:w val="0.26696486967267213"/>
          <c:h val="0.42855568553463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225779</xdr:colOff>
      <xdr:row>22</xdr:row>
      <xdr:rowOff>121597</xdr:rowOff>
    </xdr:from>
    <xdr:to>
      <xdr:col>4</xdr:col>
      <xdr:colOff>863877</xdr:colOff>
      <xdr:row>41</xdr:row>
      <xdr:rowOff>98778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2550-434C-4876-9C3F-31A97E41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910166</xdr:colOff>
      <xdr:row>22</xdr:row>
      <xdr:rowOff>131232</xdr:rowOff>
    </xdr:from>
    <xdr:to>
      <xdr:col>7</xdr:col>
      <xdr:colOff>1770063</xdr:colOff>
      <xdr:row>43</xdr:row>
      <xdr:rowOff>87311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DF07C-420E-6080-EC69-5F6807D7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599722</xdr:colOff>
      <xdr:row>28</xdr:row>
      <xdr:rowOff>123472</xdr:rowOff>
    </xdr:from>
    <xdr:to>
      <xdr:col>11</xdr:col>
      <xdr:colOff>1502834</xdr:colOff>
      <xdr:row>57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808F1-07D1-AA4F-BFC6-65098F378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254000</xdr:colOff>
      <xdr:row>55</xdr:row>
      <xdr:rowOff>137584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76D3B-DA2C-4745-BAB6-7B3D5C1D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52" zoomScaleNormal="52" workbookViewId="0">
      <selection activeCell="S53" sqref="S53"/>
    </sheetView>
  </sheetViews>
  <sheetFormatPr baseColWidth="10" defaultColWidth="8.83203125" defaultRowHeight="15" x14ac:dyDescent="0.2"/>
  <cols>
    <col min="1" max="1" width="30" bestFit="1" customWidth="1"/>
    <col min="2" max="2" width="26" bestFit="1" customWidth="1"/>
    <col min="3" max="3" width="26" customWidth="1"/>
    <col min="4" max="4" width="19.83203125" bestFit="1" customWidth="1"/>
    <col min="5" max="5" width="26" bestFit="1" customWidth="1"/>
    <col min="6" max="6" width="26" customWidth="1"/>
    <col min="7" max="7" width="19.83203125" bestFit="1" customWidth="1"/>
    <col min="8" max="8" width="26" bestFit="1" customWidth="1"/>
    <col min="9" max="9" width="26" customWidth="1"/>
    <col min="10" max="10" width="19.83203125" bestFit="1" customWidth="1"/>
    <col min="11" max="11" width="26" bestFit="1" customWidth="1"/>
    <col min="12" max="12" width="26" customWidth="1"/>
    <col min="13" max="13" width="19.83203125" bestFit="1" customWidth="1"/>
    <col min="14" max="14" width="21.1640625" bestFit="1" customWidth="1"/>
    <col min="15" max="15" width="21.1640625" customWidth="1"/>
    <col min="16" max="16" width="14.5" bestFit="1" customWidth="1"/>
    <col min="17" max="17" width="21.1640625" bestFit="1" customWidth="1"/>
    <col min="18" max="18" width="14.5" bestFit="1" customWidth="1"/>
  </cols>
  <sheetData>
    <row r="1" spans="1:20" x14ac:dyDescent="0.2">
      <c r="A1" t="s">
        <v>0</v>
      </c>
    </row>
    <row r="3" spans="1:20" x14ac:dyDescent="0.2">
      <c r="A3" s="3" t="s">
        <v>1</v>
      </c>
      <c r="B3" t="s">
        <v>2</v>
      </c>
      <c r="D3" t="s">
        <v>3</v>
      </c>
      <c r="J3" s="3" t="s">
        <v>1</v>
      </c>
      <c r="K3" t="s">
        <v>2</v>
      </c>
      <c r="M3" t="s">
        <v>3</v>
      </c>
    </row>
    <row r="4" spans="1:20" x14ac:dyDescent="0.2">
      <c r="A4" s="4">
        <f>3.42*3.42</f>
        <v>11.696399999999999</v>
      </c>
      <c r="B4" s="5">
        <v>0.18</v>
      </c>
      <c r="C4" s="5"/>
      <c r="D4">
        <f>A4/B4</f>
        <v>64.97999999999999</v>
      </c>
      <c r="J4" s="4">
        <f>3.2*3.2</f>
        <v>10.240000000000002</v>
      </c>
      <c r="K4" s="5">
        <v>0.18</v>
      </c>
      <c r="L4" s="5"/>
      <c r="M4">
        <f>J4/K4</f>
        <v>56.8888888888889</v>
      </c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0" x14ac:dyDescent="0.2">
      <c r="A8" s="6" t="s">
        <v>4</v>
      </c>
      <c r="B8" s="1"/>
      <c r="C8" s="1"/>
      <c r="D8" s="6" t="s">
        <v>5</v>
      </c>
      <c r="E8" s="1"/>
      <c r="F8" s="1"/>
      <c r="G8" s="6">
        <v>301</v>
      </c>
      <c r="H8" s="1"/>
      <c r="I8" s="1"/>
      <c r="J8" s="6" t="s">
        <v>6</v>
      </c>
      <c r="K8" s="1"/>
      <c r="L8" s="1"/>
      <c r="M8" s="6" t="s">
        <v>7</v>
      </c>
      <c r="N8" s="1"/>
      <c r="O8" s="1"/>
      <c r="P8" s="16"/>
      <c r="Q8" s="16"/>
      <c r="R8" s="17"/>
      <c r="S8" s="17"/>
      <c r="T8" s="17"/>
    </row>
    <row r="9" spans="1:20" ht="16" x14ac:dyDescent="0.2">
      <c r="A9" s="1" t="s">
        <v>8</v>
      </c>
      <c r="B9" s="1" t="s">
        <v>9</v>
      </c>
      <c r="C9" s="1" t="s">
        <v>16</v>
      </c>
      <c r="D9" s="1" t="s">
        <v>8</v>
      </c>
      <c r="E9" s="1" t="s">
        <v>9</v>
      </c>
      <c r="F9" s="14" t="s">
        <v>16</v>
      </c>
      <c r="G9" s="1" t="s">
        <v>8</v>
      </c>
      <c r="H9" s="1" t="s">
        <v>9</v>
      </c>
      <c r="I9" s="14" t="s">
        <v>16</v>
      </c>
      <c r="J9" s="1" t="s">
        <v>8</v>
      </c>
      <c r="K9" s="1" t="s">
        <v>9</v>
      </c>
      <c r="L9" s="14" t="s">
        <v>16</v>
      </c>
      <c r="M9" s="1" t="s">
        <v>8</v>
      </c>
      <c r="N9" s="1" t="s">
        <v>9</v>
      </c>
      <c r="O9" s="14" t="s">
        <v>16</v>
      </c>
      <c r="P9" s="16"/>
      <c r="Q9" s="16"/>
      <c r="R9" s="18"/>
      <c r="S9" s="17"/>
      <c r="T9" s="17"/>
    </row>
    <row r="10" spans="1:20" ht="16" x14ac:dyDescent="0.2">
      <c r="A10" s="2">
        <v>25.004000000000001</v>
      </c>
      <c r="B10" s="2">
        <v>23.3</v>
      </c>
      <c r="C10" s="12">
        <v>69800000000000</v>
      </c>
      <c r="D10" s="2">
        <v>25.004000000000001</v>
      </c>
      <c r="E10" s="2">
        <v>30.6</v>
      </c>
      <c r="F10" s="12">
        <v>53100000000000</v>
      </c>
      <c r="G10" s="2">
        <v>25.004000000000001</v>
      </c>
      <c r="H10" s="2">
        <v>2.5</v>
      </c>
      <c r="I10" s="12">
        <v>659000000000000</v>
      </c>
      <c r="J10" s="2">
        <v>25.004000000000001</v>
      </c>
      <c r="K10" s="2">
        <v>178.9</v>
      </c>
      <c r="L10" s="12">
        <v>9080000000000</v>
      </c>
      <c r="M10" s="2">
        <v>25.003</v>
      </c>
      <c r="N10" s="2">
        <v>352.5</v>
      </c>
      <c r="O10" s="12">
        <v>4610000000000</v>
      </c>
      <c r="P10" s="16"/>
      <c r="Q10" s="16"/>
      <c r="R10" s="17"/>
      <c r="S10" s="17"/>
      <c r="T10" s="17"/>
    </row>
    <row r="11" spans="1:20" ht="16" x14ac:dyDescent="0.2">
      <c r="A11" s="2">
        <v>50.000999999999998</v>
      </c>
      <c r="B11" s="2">
        <v>21.5</v>
      </c>
      <c r="C11" s="12">
        <v>151000000000000</v>
      </c>
      <c r="D11" s="2">
        <v>50.000999999999998</v>
      </c>
      <c r="E11" s="2">
        <v>35.4</v>
      </c>
      <c r="F11" s="12">
        <v>91700000000000</v>
      </c>
      <c r="G11" s="2">
        <v>50.000999999999998</v>
      </c>
      <c r="H11" s="2">
        <v>2.7</v>
      </c>
      <c r="I11" s="12">
        <v>1210000000000000</v>
      </c>
      <c r="J11" s="2">
        <v>50.000999999999998</v>
      </c>
      <c r="K11" s="2">
        <v>196.1</v>
      </c>
      <c r="L11" s="12">
        <v>16600000000000</v>
      </c>
      <c r="M11" s="2">
        <v>50.000999999999998</v>
      </c>
      <c r="N11" s="2">
        <v>505.7</v>
      </c>
      <c r="O11" s="12">
        <v>6420000000000</v>
      </c>
      <c r="P11" s="19"/>
      <c r="Q11" s="16"/>
      <c r="R11" s="17"/>
      <c r="S11" s="17"/>
      <c r="T11" s="17"/>
    </row>
    <row r="12" spans="1:20" ht="16" x14ac:dyDescent="0.2">
      <c r="A12" s="2">
        <v>100.003</v>
      </c>
      <c r="B12" s="2">
        <v>23.6</v>
      </c>
      <c r="C12" s="13">
        <v>275000000000000</v>
      </c>
      <c r="D12" s="2">
        <v>100.003</v>
      </c>
      <c r="E12" s="2">
        <v>46</v>
      </c>
      <c r="F12" s="12">
        <v>141000000000000</v>
      </c>
      <c r="G12" s="2">
        <v>100.003</v>
      </c>
      <c r="H12" s="2">
        <v>3</v>
      </c>
      <c r="I12" s="12">
        <v>2160000000000000</v>
      </c>
      <c r="J12" s="2">
        <v>100.003</v>
      </c>
      <c r="K12" s="2">
        <v>224.4</v>
      </c>
      <c r="L12" s="12">
        <v>29000000000000</v>
      </c>
      <c r="M12" s="2">
        <v>100</v>
      </c>
      <c r="N12" s="2">
        <v>786.7</v>
      </c>
      <c r="O12" s="12">
        <v>8260000000000</v>
      </c>
      <c r="P12" s="16"/>
      <c r="Q12" s="16"/>
      <c r="R12" s="17"/>
      <c r="S12" s="17"/>
      <c r="T12" s="17"/>
    </row>
    <row r="13" spans="1:20" ht="16" x14ac:dyDescent="0.2">
      <c r="A13" s="2">
        <v>150.001</v>
      </c>
      <c r="B13" s="2">
        <v>25.8</v>
      </c>
      <c r="C13" s="12">
        <v>378000000000000</v>
      </c>
      <c r="D13" s="2">
        <v>150</v>
      </c>
      <c r="E13" s="2">
        <v>56.6</v>
      </c>
      <c r="F13" s="12">
        <v>172000000000000</v>
      </c>
      <c r="G13" s="2">
        <v>150.001</v>
      </c>
      <c r="H13" s="2">
        <v>3</v>
      </c>
      <c r="I13" s="12">
        <v>3210000000000000</v>
      </c>
      <c r="J13" s="2">
        <v>150.001</v>
      </c>
      <c r="K13" s="2">
        <v>218.8</v>
      </c>
      <c r="L13" s="12">
        <v>44600000000000</v>
      </c>
      <c r="M13" s="2">
        <v>149.99</v>
      </c>
      <c r="N13" s="2">
        <v>1005.1</v>
      </c>
      <c r="O13" s="12">
        <v>9700000000000</v>
      </c>
      <c r="P13" s="16"/>
      <c r="Q13" s="16"/>
      <c r="R13" s="17"/>
      <c r="S13" s="17"/>
      <c r="T13" s="17"/>
    </row>
    <row r="14" spans="1:20" ht="16" x14ac:dyDescent="0.2">
      <c r="A14" s="2">
        <v>199.999</v>
      </c>
      <c r="B14" s="2">
        <v>28.2</v>
      </c>
      <c r="C14" s="12">
        <v>461000000000000</v>
      </c>
      <c r="D14" s="2">
        <v>199.99799999999999</v>
      </c>
      <c r="E14" s="2">
        <v>68.900000000000006</v>
      </c>
      <c r="F14" s="12">
        <v>189000000000000</v>
      </c>
      <c r="G14" s="2">
        <v>199.999</v>
      </c>
      <c r="H14" s="2">
        <v>3.9</v>
      </c>
      <c r="I14" s="12">
        <v>3340000000000000</v>
      </c>
      <c r="J14" s="2">
        <v>199.999</v>
      </c>
      <c r="K14" s="2">
        <v>255.9</v>
      </c>
      <c r="L14" s="12">
        <v>50800000000000</v>
      </c>
      <c r="M14" s="2">
        <v>175.23599999999999</v>
      </c>
      <c r="N14" s="2">
        <v>1058.2</v>
      </c>
      <c r="O14" s="12">
        <v>10800000000000</v>
      </c>
      <c r="P14" s="16"/>
      <c r="Q14" s="16"/>
      <c r="R14" s="17"/>
      <c r="S14" s="17"/>
      <c r="T14" s="17"/>
    </row>
    <row r="15" spans="1:20" x14ac:dyDescent="0.2">
      <c r="A15" s="1"/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6"/>
      <c r="Q15" s="16"/>
      <c r="R15" s="17"/>
      <c r="S15" s="17"/>
      <c r="T15" s="17"/>
    </row>
    <row r="16" spans="1:20" x14ac:dyDescent="0.2">
      <c r="A16" s="1" t="s">
        <v>10</v>
      </c>
      <c r="B16" s="10">
        <f>(1/0.033)*D4*10^12</f>
        <v>1969090909090908.5</v>
      </c>
      <c r="C16" s="11"/>
      <c r="D16" s="1"/>
      <c r="E16" s="10">
        <f>(1/0.2179)*D4*10^12</f>
        <v>298210188159706.19</v>
      </c>
      <c r="F16" s="11"/>
      <c r="G16" s="1"/>
      <c r="H16" s="10">
        <f>(1/0.0069)*D4*10^12</f>
        <v>9417391304347824</v>
      </c>
      <c r="I16" s="11"/>
      <c r="J16" s="1"/>
      <c r="K16" s="10">
        <f>(1/0.3872)*M4*10^12</f>
        <v>146923783287419.69</v>
      </c>
      <c r="L16" s="11"/>
      <c r="M16" s="1"/>
      <c r="N16" s="10">
        <f>(1/4.7881)*M4*10^12</f>
        <v>11881307593594.307</v>
      </c>
      <c r="O16" s="11"/>
      <c r="P16" s="16"/>
      <c r="Q16" s="11"/>
      <c r="R16" s="17"/>
      <c r="S16" s="17"/>
      <c r="T16" s="17"/>
    </row>
    <row r="17" spans="1:20" x14ac:dyDescent="0.2">
      <c r="A17" s="1" t="s">
        <v>11</v>
      </c>
      <c r="B17" s="7" t="s">
        <v>12</v>
      </c>
      <c r="C17" s="7"/>
      <c r="E17" s="8" t="s">
        <v>13</v>
      </c>
      <c r="F17" s="8"/>
      <c r="H17" s="7" t="s">
        <v>14</v>
      </c>
      <c r="I17" s="7"/>
      <c r="K17" s="7" t="s">
        <v>15</v>
      </c>
      <c r="L17" s="7"/>
      <c r="N17" s="9">
        <v>14000000000000</v>
      </c>
      <c r="O17" s="9"/>
      <c r="P17" s="17"/>
      <c r="Q17" s="20"/>
      <c r="R17" s="17"/>
      <c r="S17" s="17"/>
      <c r="T17" s="17"/>
    </row>
    <row r="18" spans="1:20" x14ac:dyDescent="0.2">
      <c r="P18" s="17"/>
      <c r="Q18" s="17"/>
      <c r="R18" s="17"/>
      <c r="S18" s="17"/>
      <c r="T18" s="17"/>
    </row>
    <row r="27" spans="1:20" ht="16" x14ac:dyDescent="0.2">
      <c r="I27" s="14"/>
      <c r="J27" s="14"/>
      <c r="K27" s="14"/>
      <c r="L27" s="14"/>
      <c r="M27" s="14"/>
      <c r="N27" s="14"/>
      <c r="O27" s="14"/>
    </row>
    <row r="28" spans="1:20" ht="18" x14ac:dyDescent="0.2">
      <c r="I28" s="15"/>
      <c r="J28" s="14"/>
      <c r="K28" s="14"/>
      <c r="L28" s="15"/>
      <c r="M28" s="14"/>
      <c r="N28" s="14"/>
      <c r="O28" s="14"/>
      <c r="P28" s="14"/>
      <c r="Q28" s="12"/>
    </row>
    <row r="29" spans="1:20" ht="18" x14ac:dyDescent="0.2">
      <c r="I29" s="15"/>
      <c r="J29" s="14"/>
      <c r="K29" s="14"/>
      <c r="L29" s="15"/>
      <c r="M29" s="14"/>
      <c r="N29" s="14"/>
      <c r="O29" s="14"/>
      <c r="P29" s="14"/>
      <c r="Q29" s="12"/>
    </row>
    <row r="30" spans="1:20" ht="18" x14ac:dyDescent="0.2">
      <c r="E30" s="14"/>
      <c r="F30" s="14"/>
      <c r="G30" s="14"/>
      <c r="H30" s="14"/>
      <c r="I30" s="15"/>
      <c r="J30" s="14"/>
      <c r="K30" s="14"/>
      <c r="L30" s="15"/>
      <c r="M30" s="14"/>
      <c r="N30" s="14"/>
      <c r="O30" s="14"/>
      <c r="P30" s="14"/>
      <c r="Q30" s="12"/>
    </row>
    <row r="31" spans="1:20" ht="18" x14ac:dyDescent="0.2">
      <c r="E31" s="15"/>
      <c r="F31" s="14"/>
      <c r="G31" s="14"/>
      <c r="H31" s="14"/>
      <c r="I31" s="15"/>
      <c r="J31" s="14"/>
      <c r="K31" s="14"/>
      <c r="L31" s="15"/>
      <c r="M31" s="14"/>
      <c r="N31" s="14"/>
      <c r="O31" s="14"/>
      <c r="P31" s="14"/>
      <c r="Q31" s="12"/>
    </row>
    <row r="32" spans="1:20" ht="18" x14ac:dyDescent="0.2">
      <c r="E32" s="15"/>
      <c r="F32" s="14"/>
      <c r="G32" s="14"/>
      <c r="H32" s="14"/>
      <c r="I32" s="15"/>
      <c r="J32" s="14"/>
      <c r="K32" s="14"/>
      <c r="L32" s="15"/>
      <c r="M32" s="14"/>
      <c r="N32" s="14"/>
      <c r="O32" s="14"/>
      <c r="P32" s="14"/>
      <c r="Q32" s="12"/>
    </row>
    <row r="33" spans="1:16" ht="18" x14ac:dyDescent="0.2">
      <c r="E33" s="15"/>
      <c r="F33" s="14"/>
      <c r="G33" s="14"/>
      <c r="H33" s="14"/>
      <c r="I33" s="14"/>
      <c r="J33" s="12"/>
      <c r="L33" s="15"/>
      <c r="M33" s="14"/>
      <c r="N33" s="14"/>
      <c r="O33" s="14"/>
      <c r="P33" s="14"/>
    </row>
    <row r="34" spans="1:16" ht="18" x14ac:dyDescent="0.2">
      <c r="E34" s="15"/>
      <c r="F34" s="14"/>
      <c r="G34" s="14"/>
      <c r="H34" s="14"/>
      <c r="I34" s="14"/>
      <c r="J34" s="12"/>
    </row>
    <row r="35" spans="1:16" ht="18" x14ac:dyDescent="0.2">
      <c r="E35" s="15"/>
      <c r="F35" s="14"/>
      <c r="G35" s="14"/>
      <c r="H35" s="14"/>
      <c r="I35" s="14"/>
      <c r="J35" s="12"/>
    </row>
    <row r="37" spans="1:16" ht="16" x14ac:dyDescent="0.2">
      <c r="B37" s="14"/>
      <c r="C37" s="14"/>
      <c r="D37" s="14"/>
      <c r="E37" s="14"/>
    </row>
    <row r="38" spans="1:16" ht="18" x14ac:dyDescent="0.2">
      <c r="B38" s="15"/>
      <c r="C38" s="14"/>
      <c r="D38" s="14"/>
      <c r="E38" s="14"/>
      <c r="F38" s="14"/>
      <c r="G38" s="12"/>
    </row>
    <row r="39" spans="1:16" ht="18" x14ac:dyDescent="0.2">
      <c r="B39" s="15"/>
      <c r="C39" s="14"/>
      <c r="D39" s="14"/>
      <c r="E39" s="14"/>
      <c r="F39" s="14"/>
      <c r="G39" s="12"/>
    </row>
    <row r="40" spans="1:16" ht="18" x14ac:dyDescent="0.2">
      <c r="B40" s="15"/>
      <c r="C40" s="14"/>
      <c r="D40" s="14"/>
      <c r="E40" s="14"/>
      <c r="F40" s="14"/>
      <c r="G40" s="12"/>
    </row>
    <row r="41" spans="1:16" ht="18" x14ac:dyDescent="0.2">
      <c r="B41" s="15"/>
      <c r="C41" s="14"/>
      <c r="D41" s="14"/>
      <c r="E41" s="14"/>
      <c r="F41" s="14"/>
      <c r="G41" s="12"/>
    </row>
    <row r="42" spans="1:16" ht="18" x14ac:dyDescent="0.2">
      <c r="B42" s="15"/>
      <c r="C42" s="14"/>
      <c r="D42" s="14"/>
      <c r="E42" s="14"/>
      <c r="F42" s="14"/>
      <c r="G42" s="12"/>
    </row>
    <row r="44" spans="1:16" x14ac:dyDescent="0.2">
      <c r="A44" s="6" t="s">
        <v>4</v>
      </c>
    </row>
    <row r="45" spans="1:16" ht="16" x14ac:dyDescent="0.2">
      <c r="A45" s="14" t="s">
        <v>21</v>
      </c>
      <c r="B45" s="14"/>
      <c r="C45" s="14"/>
      <c r="D45" s="14"/>
      <c r="E45" s="14"/>
    </row>
    <row r="46" spans="1:16" ht="18" x14ac:dyDescent="0.2">
      <c r="A46" s="15"/>
      <c r="B46" s="14" t="s">
        <v>20</v>
      </c>
      <c r="C46" s="14" t="s">
        <v>17</v>
      </c>
      <c r="D46" s="14" t="s">
        <v>18</v>
      </c>
      <c r="E46" s="14" t="s">
        <v>19</v>
      </c>
      <c r="F46" s="14" t="s">
        <v>16</v>
      </c>
    </row>
    <row r="47" spans="1:16" ht="18" x14ac:dyDescent="0.2">
      <c r="A47" s="15"/>
      <c r="B47" s="14">
        <v>-25</v>
      </c>
      <c r="C47" s="14">
        <v>-25.001000000000001</v>
      </c>
      <c r="D47" s="14">
        <v>10.4</v>
      </c>
      <c r="E47" s="14">
        <v>0.1</v>
      </c>
      <c r="F47" s="12">
        <v>-156000000000000</v>
      </c>
    </row>
    <row r="48" spans="1:16" ht="18" x14ac:dyDescent="0.2">
      <c r="A48" s="15"/>
      <c r="B48" s="14">
        <v>-50</v>
      </c>
      <c r="C48" s="14">
        <v>-49.999000000000002</v>
      </c>
      <c r="D48" s="14">
        <v>8.3000000000000007</v>
      </c>
      <c r="E48" s="14">
        <v>0.1</v>
      </c>
      <c r="F48" s="12">
        <v>-389000000000000</v>
      </c>
    </row>
    <row r="49" spans="1:6" ht="18" x14ac:dyDescent="0.2">
      <c r="A49" s="15"/>
      <c r="B49" s="14">
        <v>-100</v>
      </c>
      <c r="C49" s="14">
        <v>-100</v>
      </c>
      <c r="D49" s="14">
        <v>6.8</v>
      </c>
      <c r="E49" s="14">
        <v>0.2</v>
      </c>
      <c r="F49" s="12">
        <v>-952000000000000</v>
      </c>
    </row>
    <row r="50" spans="1:6" ht="18" x14ac:dyDescent="0.2">
      <c r="A50" s="15"/>
      <c r="B50" s="14">
        <v>-150</v>
      </c>
      <c r="C50" s="14">
        <v>-149.99700000000001</v>
      </c>
      <c r="D50" s="14">
        <v>4.2</v>
      </c>
      <c r="E50" s="14">
        <v>0.1</v>
      </c>
      <c r="F50" s="12">
        <v>-2300000000000000</v>
      </c>
    </row>
    <row r="51" spans="1:6" ht="18" x14ac:dyDescent="0.2">
      <c r="A51" s="15"/>
      <c r="B51" s="14">
        <v>-200</v>
      </c>
      <c r="C51" s="14">
        <v>-199.99700000000001</v>
      </c>
      <c r="D51" s="14">
        <v>0.8</v>
      </c>
      <c r="E51" s="14">
        <v>0.1</v>
      </c>
      <c r="F51" s="12">
        <v>-1.56E+16</v>
      </c>
    </row>
    <row r="55" spans="1:6" x14ac:dyDescent="0.2">
      <c r="A55" s="6" t="s">
        <v>5</v>
      </c>
    </row>
    <row r="56" spans="1:6" ht="16" x14ac:dyDescent="0.2">
      <c r="A56" s="21" t="s">
        <v>21</v>
      </c>
      <c r="B56" s="21"/>
      <c r="C56" s="21"/>
      <c r="D56" s="21"/>
      <c r="E56" s="21"/>
    </row>
    <row r="57" spans="1:6" ht="16" x14ac:dyDescent="0.2">
      <c r="A57" s="22"/>
      <c r="B57" s="21" t="s">
        <v>20</v>
      </c>
      <c r="C57" s="21" t="s">
        <v>17</v>
      </c>
      <c r="D57" s="21" t="s">
        <v>18</v>
      </c>
      <c r="E57" s="21" t="s">
        <v>19</v>
      </c>
      <c r="F57" s="21" t="s">
        <v>16</v>
      </c>
    </row>
    <row r="58" spans="1:6" ht="16" x14ac:dyDescent="0.2">
      <c r="A58" s="22"/>
      <c r="B58" s="21">
        <v>-25</v>
      </c>
      <c r="C58" s="21">
        <v>-25</v>
      </c>
      <c r="D58" s="21">
        <v>26.2</v>
      </c>
      <c r="E58" s="21">
        <v>0.1</v>
      </c>
      <c r="F58" s="23">
        <v>-62000000000000</v>
      </c>
    </row>
    <row r="59" spans="1:6" ht="16" x14ac:dyDescent="0.2">
      <c r="A59" s="22"/>
      <c r="B59" s="21">
        <v>-50</v>
      </c>
      <c r="C59" s="21">
        <v>-49.999000000000002</v>
      </c>
      <c r="D59" s="21">
        <v>22.3</v>
      </c>
      <c r="E59" s="21">
        <v>0.2</v>
      </c>
      <c r="F59" s="23">
        <v>-146000000000000</v>
      </c>
    </row>
    <row r="60" spans="1:6" ht="16" x14ac:dyDescent="0.2">
      <c r="A60" s="22"/>
      <c r="B60" s="21">
        <v>-100</v>
      </c>
      <c r="C60" s="21">
        <v>-100.001</v>
      </c>
      <c r="D60" s="21">
        <v>13.2</v>
      </c>
      <c r="E60" s="21">
        <v>0.1</v>
      </c>
      <c r="F60" s="23">
        <v>-493000000000000</v>
      </c>
    </row>
    <row r="61" spans="1:6" ht="16" x14ac:dyDescent="0.2">
      <c r="A61" s="22"/>
      <c r="B61" s="21">
        <v>-150</v>
      </c>
      <c r="C61" s="21">
        <v>-149.99700000000001</v>
      </c>
      <c r="D61" s="21">
        <v>4.2</v>
      </c>
      <c r="E61" s="21">
        <v>0.1</v>
      </c>
      <c r="F61" s="23">
        <v>-2310000000000000</v>
      </c>
    </row>
    <row r="62" spans="1:6" ht="16" x14ac:dyDescent="0.2">
      <c r="A62" s="22"/>
      <c r="B62" s="21">
        <v>-200</v>
      </c>
      <c r="C62" s="21">
        <v>-199.99799999999999</v>
      </c>
      <c r="D62" s="21">
        <v>-5.0999999999999996</v>
      </c>
      <c r="E62" s="21">
        <v>0.1</v>
      </c>
      <c r="F62" s="23">
        <v>2560000000000000</v>
      </c>
    </row>
    <row r="64" spans="1:6" x14ac:dyDescent="0.2">
      <c r="A64" s="6">
        <v>301</v>
      </c>
    </row>
    <row r="65" spans="1:6" ht="16" x14ac:dyDescent="0.2">
      <c r="A65" s="21" t="s">
        <v>21</v>
      </c>
      <c r="B65" s="21"/>
      <c r="C65" s="21"/>
      <c r="D65" s="21"/>
      <c r="E65" s="21"/>
    </row>
    <row r="66" spans="1:6" ht="16" x14ac:dyDescent="0.2">
      <c r="A66" s="22"/>
      <c r="B66" s="21" t="s">
        <v>20</v>
      </c>
      <c r="C66" s="21" t="s">
        <v>17</v>
      </c>
      <c r="D66" s="21" t="s">
        <v>18</v>
      </c>
      <c r="E66" s="21" t="s">
        <v>19</v>
      </c>
      <c r="F66" s="21" t="s">
        <v>16</v>
      </c>
    </row>
    <row r="67" spans="1:6" ht="16" x14ac:dyDescent="0.2">
      <c r="A67" s="22"/>
      <c r="B67" s="21">
        <v>-25</v>
      </c>
      <c r="C67" s="21">
        <v>-25.001000000000001</v>
      </c>
      <c r="D67" s="21">
        <v>-0.1</v>
      </c>
      <c r="E67" s="21">
        <v>0.1</v>
      </c>
      <c r="F67" s="23">
        <v>3.07E+16</v>
      </c>
    </row>
    <row r="68" spans="1:6" ht="16" x14ac:dyDescent="0.2">
      <c r="A68" s="22"/>
      <c r="B68" s="21">
        <v>-50</v>
      </c>
      <c r="C68" s="21">
        <v>-50</v>
      </c>
      <c r="D68" s="21">
        <v>-0.3</v>
      </c>
      <c r="E68" s="21">
        <v>0</v>
      </c>
      <c r="F68" s="23">
        <v>1.04E+16</v>
      </c>
    </row>
    <row r="69" spans="1:6" ht="16" x14ac:dyDescent="0.2">
      <c r="A69" s="22"/>
      <c r="B69" s="21">
        <v>-100</v>
      </c>
      <c r="C69" s="21">
        <v>-100</v>
      </c>
      <c r="D69" s="21">
        <v>-0.8</v>
      </c>
      <c r="E69" s="21">
        <v>0.2</v>
      </c>
      <c r="F69" s="23">
        <v>7810000000000000</v>
      </c>
    </row>
    <row r="70" spans="1:6" ht="16" x14ac:dyDescent="0.2">
      <c r="A70" s="22"/>
      <c r="B70" s="21">
        <v>-150</v>
      </c>
      <c r="C70" s="21">
        <v>-149.99700000000001</v>
      </c>
      <c r="D70" s="21">
        <v>-1.7</v>
      </c>
      <c r="E70" s="21">
        <v>0.1</v>
      </c>
      <c r="F70" s="23">
        <v>5870000000000000</v>
      </c>
    </row>
    <row r="71" spans="1:6" ht="16" x14ac:dyDescent="0.2">
      <c r="A71" s="22"/>
      <c r="B71" s="21">
        <v>-200</v>
      </c>
      <c r="C71" s="21">
        <v>-199.99700000000001</v>
      </c>
      <c r="D71" s="21">
        <v>-2.6</v>
      </c>
      <c r="E71" s="21">
        <v>0.1</v>
      </c>
      <c r="F71" s="23">
        <v>4980000000000000</v>
      </c>
    </row>
    <row r="73" spans="1:6" x14ac:dyDescent="0.2">
      <c r="A73" s="6" t="s">
        <v>6</v>
      </c>
    </row>
    <row r="74" spans="1:6" ht="16" x14ac:dyDescent="0.2">
      <c r="A74" s="21" t="s">
        <v>21</v>
      </c>
      <c r="B74" s="21"/>
      <c r="C74" s="21"/>
      <c r="D74" s="21"/>
      <c r="E74" s="21"/>
    </row>
    <row r="75" spans="1:6" ht="16" x14ac:dyDescent="0.2">
      <c r="A75" s="22"/>
      <c r="B75" s="21" t="s">
        <v>20</v>
      </c>
      <c r="C75" s="21" t="s">
        <v>17</v>
      </c>
      <c r="D75" s="21" t="s">
        <v>18</v>
      </c>
      <c r="E75" s="21" t="s">
        <v>19</v>
      </c>
      <c r="F75" s="21" t="s">
        <v>16</v>
      </c>
    </row>
    <row r="76" spans="1:6" ht="16" x14ac:dyDescent="0.2">
      <c r="A76" s="22"/>
      <c r="B76" s="21">
        <v>-25</v>
      </c>
      <c r="C76" s="21">
        <v>-25</v>
      </c>
      <c r="D76" s="21">
        <v>75.7</v>
      </c>
      <c r="E76" s="21">
        <v>0.3</v>
      </c>
      <c r="F76" s="23">
        <v>-21500000000000</v>
      </c>
    </row>
    <row r="77" spans="1:6" ht="16" x14ac:dyDescent="0.2">
      <c r="A77" s="22"/>
      <c r="B77" s="21">
        <v>-50</v>
      </c>
      <c r="C77" s="21">
        <v>-49.999000000000002</v>
      </c>
      <c r="D77" s="21">
        <v>39.5</v>
      </c>
      <c r="E77" s="21">
        <v>0.3</v>
      </c>
      <c r="F77" s="23">
        <v>-82300000000000</v>
      </c>
    </row>
    <row r="78" spans="1:6" ht="16" x14ac:dyDescent="0.2">
      <c r="A78" s="22"/>
      <c r="B78" s="21">
        <v>-100</v>
      </c>
      <c r="C78" s="21">
        <v>-100</v>
      </c>
      <c r="D78" s="21">
        <v>-6.5</v>
      </c>
      <c r="E78" s="21">
        <v>0.3</v>
      </c>
      <c r="F78" s="23">
        <v>1000000000000000</v>
      </c>
    </row>
    <row r="79" spans="1:6" ht="16" x14ac:dyDescent="0.2">
      <c r="A79" s="22"/>
      <c r="B79" s="21">
        <v>-150</v>
      </c>
      <c r="C79" s="21">
        <v>-149.99700000000001</v>
      </c>
      <c r="D79" s="21">
        <v>-34.5</v>
      </c>
      <c r="E79" s="21">
        <v>0.5</v>
      </c>
      <c r="F79" s="23">
        <v>282000000000000</v>
      </c>
    </row>
    <row r="80" spans="1:6" ht="16" x14ac:dyDescent="0.2">
      <c r="A80" s="22"/>
      <c r="B80" s="21">
        <v>-200</v>
      </c>
      <c r="C80" s="21">
        <v>-199.99700000000001</v>
      </c>
      <c r="D80" s="21">
        <v>-17.5</v>
      </c>
      <c r="E80" s="21">
        <v>0.1</v>
      </c>
      <c r="F80" s="23">
        <v>742000000000000</v>
      </c>
    </row>
    <row r="82" spans="1:6" x14ac:dyDescent="0.2">
      <c r="A82" s="6" t="s">
        <v>7</v>
      </c>
    </row>
    <row r="83" spans="1:6" ht="16" x14ac:dyDescent="0.2">
      <c r="A83" s="21" t="s">
        <v>21</v>
      </c>
      <c r="B83" s="21"/>
      <c r="C83" s="21"/>
      <c r="D83" s="21"/>
      <c r="E83" s="21"/>
    </row>
    <row r="84" spans="1:6" ht="16" x14ac:dyDescent="0.2">
      <c r="A84" s="22"/>
      <c r="B84" s="21" t="s">
        <v>20</v>
      </c>
      <c r="C84" s="21" t="s">
        <v>17</v>
      </c>
      <c r="D84" s="21" t="s">
        <v>18</v>
      </c>
      <c r="E84" s="21" t="s">
        <v>19</v>
      </c>
      <c r="F84" s="21" t="s">
        <v>16</v>
      </c>
    </row>
    <row r="85" spans="1:6" ht="16" x14ac:dyDescent="0.2">
      <c r="A85" s="22"/>
      <c r="B85" s="21">
        <v>-25</v>
      </c>
      <c r="C85" s="21">
        <v>-25.001000000000001</v>
      </c>
      <c r="D85" s="21">
        <v>-13.7</v>
      </c>
      <c r="E85" s="21">
        <v>0.1</v>
      </c>
      <c r="F85" s="23">
        <v>119000000000000</v>
      </c>
    </row>
    <row r="86" spans="1:6" ht="16" x14ac:dyDescent="0.2">
      <c r="A86" s="22"/>
      <c r="B86" s="21">
        <v>-50</v>
      </c>
      <c r="C86" s="21">
        <v>-49.999000000000002</v>
      </c>
      <c r="D86" s="21">
        <v>-179.8</v>
      </c>
      <c r="E86" s="21">
        <v>0.2</v>
      </c>
      <c r="F86" s="23">
        <v>18100000000000</v>
      </c>
    </row>
    <row r="87" spans="1:6" ht="16" x14ac:dyDescent="0.2">
      <c r="A87" s="22"/>
      <c r="B87" s="21">
        <v>-100</v>
      </c>
      <c r="C87" s="21">
        <v>-100</v>
      </c>
      <c r="D87" s="21">
        <v>-566.4</v>
      </c>
      <c r="E87" s="21">
        <v>0.1</v>
      </c>
      <c r="F87" s="23">
        <v>11500000000000</v>
      </c>
    </row>
    <row r="88" spans="1:6" ht="16" x14ac:dyDescent="0.2">
      <c r="A88" s="22"/>
      <c r="B88" s="21">
        <v>-150</v>
      </c>
      <c r="C88" s="21">
        <v>-149.98599999999999</v>
      </c>
      <c r="D88" s="21">
        <v>-1043.5999999999999</v>
      </c>
      <c r="E88" s="21">
        <v>0.4</v>
      </c>
      <c r="F88" s="23">
        <v>9340000000000</v>
      </c>
    </row>
    <row r="89" spans="1:6" ht="16" x14ac:dyDescent="0.2">
      <c r="A89" s="22"/>
      <c r="B89" s="21">
        <v>-200</v>
      </c>
      <c r="C89" s="21">
        <v>-143.376</v>
      </c>
      <c r="D89" s="21">
        <v>-1058.4000000000001</v>
      </c>
      <c r="E89" s="21">
        <v>0</v>
      </c>
      <c r="F89" s="23">
        <v>8800000000000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Gonzalez, Gumaro</cp:lastModifiedBy>
  <cp:revision/>
  <dcterms:created xsi:type="dcterms:W3CDTF">2025-05-12T18:54:22Z</dcterms:created>
  <dcterms:modified xsi:type="dcterms:W3CDTF">2025-05-13T20:39:12Z</dcterms:modified>
  <cp:category/>
  <cp:contentStatus/>
</cp:coreProperties>
</file>