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mo/Downloads/"/>
    </mc:Choice>
  </mc:AlternateContent>
  <xr:revisionPtr revIDLastSave="0" documentId="13_ncr:1_{0E84D909-B1D9-8F49-8D01-2D32E7A87E8F}" xr6:coauthVersionLast="47" xr6:coauthVersionMax="47" xr10:uidLastSave="{00000000-0000-0000-0000-000000000000}"/>
  <bookViews>
    <workbookView xWindow="0" yWindow="0" windowWidth="28800" windowHeight="18000" xr2:uid="{F1C85ED1-4034-BD40-B269-59E923F88E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F22" i="1"/>
  <c r="F21" i="1"/>
  <c r="F20" i="1"/>
  <c r="F19" i="1" l="1"/>
  <c r="F18" i="1" l="1"/>
  <c r="F13" i="1"/>
  <c r="F12" i="1"/>
  <c r="F11" i="1"/>
  <c r="F10" i="1"/>
  <c r="F9" i="1"/>
  <c r="G2" i="1"/>
  <c r="E2" i="1"/>
</calcChain>
</file>

<file path=xl/sharedStrings.xml><?xml version="1.0" encoding="utf-8"?>
<sst xmlns="http://schemas.openxmlformats.org/spreadsheetml/2006/main" count="26" uniqueCount="21">
  <si>
    <t>Wed May 14</t>
  </si>
  <si>
    <t>Gorilla Glue</t>
  </si>
  <si>
    <t>Range (Measure)</t>
  </si>
  <si>
    <t>10nA</t>
  </si>
  <si>
    <t>Measuring current and sourcing voltage</t>
  </si>
  <si>
    <t xml:space="preserve">Range </t>
  </si>
  <si>
    <t>200V</t>
  </si>
  <si>
    <t>Limit</t>
  </si>
  <si>
    <t>10.5nA</t>
  </si>
  <si>
    <t>Resistivity (ohm cm)</t>
  </si>
  <si>
    <t>Area (cm^2)</t>
  </si>
  <si>
    <t>Thickness (cm)</t>
  </si>
  <si>
    <t>Trial 1</t>
  </si>
  <si>
    <t>Trial 2</t>
  </si>
  <si>
    <t>Voltage Sourced (V)</t>
  </si>
  <si>
    <t>Voltage obs (V)</t>
  </si>
  <si>
    <t>Measured Current (pA)</t>
  </si>
  <si>
    <t>STDEV (pA)</t>
  </si>
  <si>
    <t>15 min intervals</t>
  </si>
  <si>
    <t>Area/Thickness (cm)</t>
  </si>
  <si>
    <t>Calculated Resistivity (ohm 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</si>
</sst>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2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I/V</a:t>
            </a:r>
            <a:r>
              <a:rPr lang="en-US" baseline="0"/>
              <a:t> Measurments for Gorilla Glue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603699406383536E-2"/>
          <c:y val="0.11636939735387979"/>
          <c:w val="0.8834345219548112"/>
          <c:h val="0.8014174443898673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151723316928029E-2"/>
                  <c:y val="-1.28184728326453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Sheet1!$C$9:$C$13</c:f>
              <c:numCache>
                <c:formatCode>0.000</c:formatCode>
                <c:ptCount val="5"/>
                <c:pt idx="0" formatCode="General">
                  <c:v>25.001999999999999</c:v>
                </c:pt>
                <c:pt idx="1">
                  <c:v>49.999000000000002</c:v>
                </c:pt>
                <c:pt idx="2">
                  <c:v>100</c:v>
                </c:pt>
                <c:pt idx="3" formatCode="General">
                  <c:v>149.99700000000001</c:v>
                </c:pt>
                <c:pt idx="4" formatCode="General">
                  <c:v>199.995</c:v>
                </c:pt>
              </c:numCache>
            </c:numRef>
          </c:xVal>
          <c:yVal>
            <c:numRef>
              <c:f>Sheet1!$D$9:$D$13</c:f>
              <c:numCache>
                <c:formatCode>General</c:formatCode>
                <c:ptCount val="5"/>
                <c:pt idx="0">
                  <c:v>253.8</c:v>
                </c:pt>
                <c:pt idx="1">
                  <c:v>342.4</c:v>
                </c:pt>
                <c:pt idx="2">
                  <c:v>506.8</c:v>
                </c:pt>
                <c:pt idx="3">
                  <c:v>649.29999999999995</c:v>
                </c:pt>
                <c:pt idx="4">
                  <c:v>750.7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C-5543-96BF-A2D14EC1E9C7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369990996610259E-3"/>
                  <c:y val="-2.86540307030591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Sheet1!$C$18:$C$22</c:f>
              <c:numCache>
                <c:formatCode>0.000</c:formatCode>
                <c:ptCount val="5"/>
                <c:pt idx="0" formatCode="General">
                  <c:v>-25.001000000000001</c:v>
                </c:pt>
                <c:pt idx="1">
                  <c:v>-50</c:v>
                </c:pt>
                <c:pt idx="2">
                  <c:v>-100.001</c:v>
                </c:pt>
                <c:pt idx="3" formatCode="General">
                  <c:v>-149.99700000000001</c:v>
                </c:pt>
                <c:pt idx="4" formatCode="General">
                  <c:v>-199.99700000000001</c:v>
                </c:pt>
              </c:numCache>
            </c:numRef>
          </c:xVal>
          <c:yVal>
            <c:numRef>
              <c:f>Sheet1!$D$18:$D$22</c:f>
              <c:numCache>
                <c:formatCode>General</c:formatCode>
                <c:ptCount val="5"/>
                <c:pt idx="0">
                  <c:v>34.299999999999997</c:v>
                </c:pt>
                <c:pt idx="1">
                  <c:v>-29.9</c:v>
                </c:pt>
                <c:pt idx="2">
                  <c:v>-155.69999999999999</c:v>
                </c:pt>
                <c:pt idx="3">
                  <c:v>-269.8</c:v>
                </c:pt>
                <c:pt idx="4">
                  <c:v>-379.8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C-5543-96BF-A2D14EC1E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317136"/>
        <c:axId val="2136318848"/>
      </c:scatterChart>
      <c:valAx>
        <c:axId val="2136317136"/>
        <c:scaling>
          <c:orientation val="minMax"/>
          <c:max val="200"/>
          <c:min val="-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Voltage obs (V)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605177013899803"/>
              <c:y val="0.9397521893694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18848"/>
        <c:crosses val="autoZero"/>
        <c:crossBetween val="midCat"/>
      </c:valAx>
      <c:valAx>
        <c:axId val="2136318848"/>
        <c:scaling>
          <c:orientation val="minMax"/>
          <c:max val="800"/>
          <c:min val="-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Measured Current (pA)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3449122917986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1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8754784728636575"/>
          <c:y val="0.28714762789070397"/>
          <c:w val="0.12100861559407922"/>
          <c:h val="0.10751993353564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Resistivity</a:t>
            </a:r>
            <a:r>
              <a:rPr lang="en-US" baseline="0"/>
              <a:t> vs Voltage for Gorilla Glue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90072608199938E-2"/>
          <c:y val="0.14232597719544876"/>
          <c:w val="0.89034085526165341"/>
          <c:h val="0.746166899314195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Trial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5995477913538779E-2"/>
                  <c:y val="-4.124908889375080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Sheet1!$C$9:$C$13</c:f>
              <c:numCache>
                <c:formatCode>0.000</c:formatCode>
                <c:ptCount val="5"/>
                <c:pt idx="0" formatCode="General">
                  <c:v>25.001999999999999</c:v>
                </c:pt>
                <c:pt idx="1">
                  <c:v>49.999000000000002</c:v>
                </c:pt>
                <c:pt idx="2">
                  <c:v>100</c:v>
                </c:pt>
                <c:pt idx="3" formatCode="General">
                  <c:v>149.99700000000001</c:v>
                </c:pt>
                <c:pt idx="4" formatCode="General">
                  <c:v>199.995</c:v>
                </c:pt>
              </c:numCache>
            </c:numRef>
          </c:xVal>
          <c:yVal>
            <c:numRef>
              <c:f>Sheet1!$F$9:$F$13</c:f>
              <c:numCache>
                <c:formatCode>0.0E+00</c:formatCode>
                <c:ptCount val="5"/>
                <c:pt idx="0">
                  <c:v>6401221276595.7432</c:v>
                </c:pt>
                <c:pt idx="1">
                  <c:v>9488712091121.4941</c:v>
                </c:pt>
                <c:pt idx="2">
                  <c:v>12821625887924.227</c:v>
                </c:pt>
                <c:pt idx="3">
                  <c:v>15011250669952.256</c:v>
                </c:pt>
                <c:pt idx="4">
                  <c:v>17311409484481.15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8-7346-8BD9-2524385F673A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Trial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415006154436985E-2"/>
                  <c:y val="1.73095077790040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Sheet1!$C$20:$C$22</c:f>
              <c:numCache>
                <c:formatCode>General</c:formatCode>
                <c:ptCount val="3"/>
                <c:pt idx="0" formatCode="0.000">
                  <c:v>-100.001</c:v>
                </c:pt>
                <c:pt idx="1">
                  <c:v>-149.99700000000001</c:v>
                </c:pt>
                <c:pt idx="2">
                  <c:v>-199.99700000000001</c:v>
                </c:pt>
              </c:numCache>
            </c:numRef>
          </c:xVal>
          <c:yVal>
            <c:numRef>
              <c:f>Sheet1!$F$20:$F$22</c:f>
              <c:numCache>
                <c:formatCode>0.0E+00</c:formatCode>
                <c:ptCount val="3"/>
                <c:pt idx="0">
                  <c:v>41734521387283.234</c:v>
                </c:pt>
                <c:pt idx="1">
                  <c:v>36126038028169.016</c:v>
                </c:pt>
                <c:pt idx="2">
                  <c:v>34217496208530.805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8-7346-8BD9-2524385F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66848"/>
        <c:axId val="2111248208"/>
      </c:scatterChart>
      <c:valAx>
        <c:axId val="211176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Voltage obs (V)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0.42610135056235249"/>
              <c:y val="0.9443529768768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48208"/>
        <c:crosses val="autoZero"/>
        <c:crossBetween val="midCat"/>
      </c:valAx>
      <c:valAx>
        <c:axId val="2111248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Resistivity (ohm cm)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766848"/>
        <c:crosses val="autoZero"/>
        <c:crossBetween val="midCat"/>
        <c:majorUnit val="10000000000000"/>
        <c:minorUnit val="2000000000000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2678056700677307"/>
          <c:y val="0.25118368264613056"/>
          <c:w val="0.12092850607435261"/>
          <c:h val="0.10405486435637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340836</xdr:colOff>
      <xdr:row>3</xdr:row>
      <xdr:rowOff>142631</xdr:rowOff>
    </xdr:from>
    <xdr:to>
      <xdr:col>10</xdr:col>
      <xdr:colOff>618717</xdr:colOff>
      <xdr:row>23</xdr:row>
      <xdr:rowOff>65129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EDE7C-1E37-42DC-8343-AEAD01C7A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340837</xdr:colOff>
      <xdr:row>23</xdr:row>
      <xdr:rowOff>97150</xdr:rowOff>
    </xdr:from>
    <xdr:to>
      <xdr:col>10</xdr:col>
      <xdr:colOff>622301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F539F9-E702-A8F4-102D-A27CA214A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F921-F723-D140-AE08-2EE615A058E9}">
  <dimension ref="A1:L26"/>
  <sheetViews>
    <sheetView tabSelected="1" zoomScaleNormal="100" workbookViewId="0">
      <selection activeCell="C26" sqref="C26"/>
    </sheetView>
  </sheetViews>
  <sheetFormatPr baseColWidth="10" defaultRowHeight="16" x14ac:dyDescent="0.2"/>
  <cols>
    <col min="2" max="2" width="27.33203125" bestFit="1" customWidth="1"/>
    <col min="3" max="3" width="14.83203125" bestFit="1" customWidth="1"/>
    <col min="4" max="4" width="19.6640625" bestFit="1" customWidth="1"/>
    <col min="5" max="5" width="13.1640625" bestFit="1" customWidth="1"/>
    <col min="6" max="7" width="17.6640625" bestFit="1" customWidth="1"/>
    <col min="8" max="8" width="17" bestFit="1" customWidth="1"/>
    <col min="9" max="9" width="13" bestFit="1" customWidth="1"/>
    <col min="10" max="10" width="19.6640625" bestFit="1" customWidth="1"/>
    <col min="12" max="12" width="17.6640625" bestFit="1" customWidth="1"/>
  </cols>
  <sheetData>
    <row r="1" spans="1:12" x14ac:dyDescent="0.2">
      <c r="A1" t="s">
        <v>0</v>
      </c>
      <c r="C1" t="s">
        <v>2</v>
      </c>
      <c r="D1" t="s">
        <v>3</v>
      </c>
      <c r="E1" s="2" t="s">
        <v>10</v>
      </c>
      <c r="F1" t="s">
        <v>11</v>
      </c>
      <c r="G1" t="s">
        <v>19</v>
      </c>
    </row>
    <row r="2" spans="1:12" x14ac:dyDescent="0.2">
      <c r="C2" t="s">
        <v>5</v>
      </c>
      <c r="D2" t="s">
        <v>6</v>
      </c>
      <c r="E2" s="4">
        <f>3.42*3.42</f>
        <v>11.696399999999999</v>
      </c>
      <c r="F2" s="5">
        <v>0.18</v>
      </c>
      <c r="G2">
        <f>E2/F2</f>
        <v>64.97999999999999</v>
      </c>
    </row>
    <row r="3" spans="1:12" x14ac:dyDescent="0.2">
      <c r="A3" t="s">
        <v>1</v>
      </c>
      <c r="C3" t="s">
        <v>7</v>
      </c>
      <c r="D3" t="s">
        <v>8</v>
      </c>
    </row>
    <row r="5" spans="1:12" x14ac:dyDescent="0.2">
      <c r="A5" s="1" t="s">
        <v>4</v>
      </c>
      <c r="B5" s="1"/>
      <c r="C5" s="1"/>
      <c r="D5" s="2" t="s">
        <v>18</v>
      </c>
    </row>
    <row r="6" spans="1:12" x14ac:dyDescent="0.2">
      <c r="A6" s="3"/>
      <c r="B6" s="3"/>
      <c r="C6" s="3"/>
      <c r="D6" s="2"/>
    </row>
    <row r="7" spans="1:12" x14ac:dyDescent="0.2">
      <c r="B7" s="6" t="s">
        <v>12</v>
      </c>
      <c r="C7" s="6"/>
      <c r="D7" s="6"/>
      <c r="E7" s="6"/>
      <c r="H7" s="6"/>
      <c r="I7" s="6"/>
      <c r="J7" s="6"/>
      <c r="K7" s="6"/>
    </row>
    <row r="8" spans="1:12" x14ac:dyDescent="0.2">
      <c r="B8" s="3" t="s">
        <v>14</v>
      </c>
      <c r="C8" s="3" t="s">
        <v>15</v>
      </c>
      <c r="D8" s="3" t="s">
        <v>16</v>
      </c>
      <c r="E8" s="3" t="s">
        <v>17</v>
      </c>
      <c r="F8" s="3" t="s">
        <v>9</v>
      </c>
      <c r="G8" s="3"/>
      <c r="H8" s="3"/>
      <c r="I8" s="3"/>
      <c r="J8" s="3"/>
      <c r="K8" s="3"/>
      <c r="L8" s="3"/>
    </row>
    <row r="9" spans="1:12" x14ac:dyDescent="0.2">
      <c r="B9">
        <v>25</v>
      </c>
      <c r="C9">
        <v>25.001999999999999</v>
      </c>
      <c r="D9">
        <v>253.8</v>
      </c>
      <c r="E9">
        <v>2.6</v>
      </c>
      <c r="F9" s="7">
        <f>(C9/D9)*$G$2*10^12</f>
        <v>6401221276595.7432</v>
      </c>
      <c r="L9" s="7"/>
    </row>
    <row r="10" spans="1:12" x14ac:dyDescent="0.2">
      <c r="B10">
        <v>50</v>
      </c>
      <c r="C10" s="8">
        <v>49.999000000000002</v>
      </c>
      <c r="D10">
        <v>342.4</v>
      </c>
      <c r="E10">
        <v>8.8000000000000007</v>
      </c>
      <c r="F10" s="7">
        <f>(C10/D10)*$G$2*10^12</f>
        <v>9488712091121.4941</v>
      </c>
      <c r="I10" s="8"/>
      <c r="L10" s="7"/>
    </row>
    <row r="11" spans="1:12" x14ac:dyDescent="0.2">
      <c r="B11">
        <v>100</v>
      </c>
      <c r="C11" s="8">
        <v>100</v>
      </c>
      <c r="D11">
        <v>506.8</v>
      </c>
      <c r="E11">
        <v>13.5</v>
      </c>
      <c r="F11" s="7">
        <f>(C11/D11)*$G$2*10^12</f>
        <v>12821625887924.227</v>
      </c>
      <c r="I11" s="8"/>
      <c r="L11" s="7"/>
    </row>
    <row r="12" spans="1:12" x14ac:dyDescent="0.2">
      <c r="B12">
        <v>150</v>
      </c>
      <c r="C12">
        <v>149.99700000000001</v>
      </c>
      <c r="D12">
        <v>649.29999999999995</v>
      </c>
      <c r="E12" s="9">
        <v>14.2</v>
      </c>
      <c r="F12" s="7">
        <f>(C12/D12)*$G$2*10^12</f>
        <v>15011250669952.256</v>
      </c>
      <c r="K12" s="9"/>
      <c r="L12" s="7"/>
    </row>
    <row r="13" spans="1:12" x14ac:dyDescent="0.2">
      <c r="B13">
        <v>200</v>
      </c>
      <c r="C13">
        <v>199.995</v>
      </c>
      <c r="D13">
        <v>750.7</v>
      </c>
      <c r="E13" s="9">
        <v>28</v>
      </c>
      <c r="F13" s="7">
        <f>(C13/D13)*$G$2*10^12</f>
        <v>17311409484481.15</v>
      </c>
      <c r="L13" s="7"/>
    </row>
    <row r="16" spans="1:12" x14ac:dyDescent="0.2">
      <c r="B16" s="6" t="s">
        <v>13</v>
      </c>
      <c r="C16" s="6"/>
      <c r="D16" s="6"/>
      <c r="E16" s="6"/>
    </row>
    <row r="17" spans="2:6" x14ac:dyDescent="0.2">
      <c r="B17" s="3" t="s">
        <v>14</v>
      </c>
      <c r="C17" s="3" t="s">
        <v>15</v>
      </c>
      <c r="D17" s="3" t="s">
        <v>16</v>
      </c>
      <c r="E17" s="3" t="s">
        <v>17</v>
      </c>
      <c r="F17" s="3" t="s">
        <v>9</v>
      </c>
    </row>
    <row r="18" spans="2:6" x14ac:dyDescent="0.2">
      <c r="B18">
        <v>-25</v>
      </c>
      <c r="C18">
        <v>-25.001000000000001</v>
      </c>
      <c r="D18">
        <v>34.299999999999997</v>
      </c>
      <c r="E18">
        <v>1.8</v>
      </c>
      <c r="F18" s="7">
        <f>(C18/D18)*$G$2*10^12</f>
        <v>-47363410495626.82</v>
      </c>
    </row>
    <row r="19" spans="2:6" x14ac:dyDescent="0.2">
      <c r="B19">
        <v>-50</v>
      </c>
      <c r="C19" s="8">
        <v>-50</v>
      </c>
      <c r="D19">
        <v>-29.9</v>
      </c>
      <c r="E19">
        <v>2.9</v>
      </c>
      <c r="F19" s="7">
        <f>(C19/D19)*$G$2*10^12</f>
        <v>108662207357859.52</v>
      </c>
    </row>
    <row r="20" spans="2:6" x14ac:dyDescent="0.2">
      <c r="B20">
        <v>-100</v>
      </c>
      <c r="C20" s="8">
        <v>-100.001</v>
      </c>
      <c r="D20">
        <v>-155.69999999999999</v>
      </c>
      <c r="E20" s="9">
        <v>5</v>
      </c>
      <c r="F20" s="7">
        <f>(C20/D20)*$G$2*10^12</f>
        <v>41734521387283.234</v>
      </c>
    </row>
    <row r="21" spans="2:6" x14ac:dyDescent="0.2">
      <c r="B21">
        <v>-150</v>
      </c>
      <c r="C21">
        <v>-149.99700000000001</v>
      </c>
      <c r="D21">
        <v>-269.8</v>
      </c>
      <c r="E21" s="9">
        <v>7.7</v>
      </c>
      <c r="F21" s="7">
        <f>(C21/D21)*$G$2*10^12</f>
        <v>36126038028169.016</v>
      </c>
    </row>
    <row r="22" spans="2:6" x14ac:dyDescent="0.2">
      <c r="B22">
        <v>-200</v>
      </c>
      <c r="C22">
        <v>-199.99700000000001</v>
      </c>
      <c r="D22">
        <v>-379.8</v>
      </c>
      <c r="E22">
        <v>6.4</v>
      </c>
      <c r="F22" s="7">
        <f>(C22/D22)*$G$2*10^12</f>
        <v>34217496208530.805</v>
      </c>
    </row>
    <row r="26" spans="2:6" x14ac:dyDescent="0.2">
      <c r="B26" t="s">
        <v>20</v>
      </c>
      <c r="C26">
        <f>(1/2.8)*G2*10^12</f>
        <v>23207142857142.855</v>
      </c>
    </row>
  </sheetData>
  <mergeCells count="4">
    <mergeCell ref="A5:C5"/>
    <mergeCell ref="B7:E7"/>
    <mergeCell ref="H7:K7"/>
    <mergeCell ref="B16:E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Gumaro GONZALEZ</dc:creator>
  <cp:lastModifiedBy>Gumaro GONZALEZ</cp:lastModifiedBy>
  <dcterms:created xsi:type="dcterms:W3CDTF">2025-05-14T14:21:20Z</dcterms:created>
  <dcterms:modified xsi:type="dcterms:W3CDTF">2025-05-14T22:04:18Z</dcterms:modified>
</cp:coreProperties>
</file>