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08"/>
  <workbookPr/>
  <mc:AlternateContent xmlns:mc="http://schemas.openxmlformats.org/markup-compatibility/2006">
    <mc:Choice Requires="x15">
      <x15ac:absPath xmlns:x15ac="http://schemas.microsoft.com/office/spreadsheetml/2010/11/ac" url="/Users/gumo/Downloads/"/>
    </mc:Choice>
  </mc:AlternateContent>
  <xr:revisionPtr revIDLastSave="0" documentId="8_{B3D0CFD5-9883-4A0A-9A7A-F43EC45C6B20}" xr6:coauthVersionLast="47" xr6:coauthVersionMax="47" xr10:uidLastSave="{00000000-0000-0000-0000-000000000000}"/>
  <bookViews>
    <workbookView xWindow="0" yWindow="0" windowWidth="40960" windowHeight="23040" activeTab="1" xr2:uid="{00000000-000D-0000-FFFF-FFFF00000000}"/>
  </bookViews>
  <sheets>
    <sheet name="Combined" sheetId="1" r:id="rId1"/>
    <sheet name="301 "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M4" i="1" s="1"/>
  <c r="A4" i="1"/>
  <c r="D4" i="1" s="1"/>
  <c r="H16" i="1" l="1"/>
  <c r="E16" i="1"/>
  <c r="B16" i="1"/>
  <c r="N16" i="1"/>
  <c r="K16" i="1"/>
</calcChain>
</file>

<file path=xl/sharedStrings.xml><?xml version="1.0" encoding="utf-8"?>
<sst xmlns="http://schemas.openxmlformats.org/spreadsheetml/2006/main" count="163" uniqueCount="45">
  <si>
    <t>Mon May 12</t>
  </si>
  <si>
    <t>Area (cm^2)</t>
  </si>
  <si>
    <t>Thickness (cm)</t>
  </si>
  <si>
    <t>(Area/thickness) (cm)</t>
  </si>
  <si>
    <t>301-2</t>
  </si>
  <si>
    <t>301-2FL</t>
  </si>
  <si>
    <t>353ND</t>
  </si>
  <si>
    <t>832HD-DG</t>
  </si>
  <si>
    <t>Obs Voltage (V)</t>
  </si>
  <si>
    <t xml:space="preserve">Measured Current (pA) </t>
  </si>
  <si>
    <t>Resistivity (ohm cm)</t>
  </si>
  <si>
    <t>Calculated Resistivity (Ohm*cm)</t>
  </si>
  <si>
    <t>Actual Resistivity (Ohm*cm)</t>
  </si>
  <si>
    <t>&gt;_ 2.0E+12</t>
  </si>
  <si>
    <t>&gt;_ 0.6E+12</t>
  </si>
  <si>
    <t>&gt;_ 1.0E+13</t>
  </si>
  <si>
    <t>&gt;_ 1.8E+13</t>
  </si>
  <si>
    <t>TRIAL 2: NEGATIVE VOLTAGES (-25V to -200V)</t>
  </si>
  <si>
    <t>Voltage Sourced (V)</t>
  </si>
  <si>
    <t>Voltage obs (V)</t>
  </si>
  <si>
    <t>Measured Current (pA)</t>
  </si>
  <si>
    <t>STDEV (pA)</t>
  </si>
  <si>
    <t>Python Script Comparison</t>
  </si>
  <si>
    <t>Manual Data</t>
  </si>
  <si>
    <t xml:space="preserve">Older 301 - 3min </t>
  </si>
  <si>
    <t>TRIAL 1: POSITIVE VOLTAGES (25V-200V)</t>
  </si>
  <si>
    <t>Trial 1</t>
  </si>
  <si>
    <t>Trial 2</t>
  </si>
  <si>
    <t xml:space="preserve">Older 301 - 15min </t>
  </si>
  <si>
    <t>Trial 3</t>
  </si>
  <si>
    <t>TRIAL 3: POSITIVE VOLTAGES (10V-120V)</t>
  </si>
  <si>
    <t>Trial 4</t>
  </si>
  <si>
    <t xml:space="preserve">Current went up. We determined that the wires were certainly contributing to leakage current. However, after replacing the wires we should expect the current to go down, but it went up slightly. This could be due to the tips, which were part of the original wires. Ordering new tips and then retesting. </t>
  </si>
  <si>
    <t>TRIAL 4: NEGATIVE VOLTAGES (-10V to -120V)</t>
  </si>
  <si>
    <t>Trial 5</t>
  </si>
  <si>
    <t>15min longer wait time</t>
  </si>
  <si>
    <t>Trial 6</t>
  </si>
  <si>
    <t>Trial 7</t>
  </si>
  <si>
    <t>New Tips - Retest &amp; compare with leakage test</t>
  </si>
  <si>
    <t>15 min</t>
  </si>
  <si>
    <t xml:space="preserve">Old 301 setup </t>
  </si>
  <si>
    <t>Trial 8</t>
  </si>
  <si>
    <t>New Tips &amp; New 301 Setup - Compare with Python Script</t>
  </si>
  <si>
    <t xml:space="preserve">Neglected to use small clamps to improve seal. Resulted in what seems to be epoxy spilling though the damn/gasket into other pads. </t>
  </si>
  <si>
    <t>Also, oven temp. knob was not working so it was difficult to achieve 65C most of the time the temp. hovered around 60C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</si>
</sst>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E+00"/>
    <numFmt numFmtId="166" formatCode="0.0"/>
  </numFmts>
  <fonts count="13">
    <font>
      <sz val="11"/>
      <color theme="1"/>
      <name val="Aptos Narrow"/>
      <family val="2"/>
      <scheme val="minor"/>
    </font>
    <font>
      <sz val="11"/>
      <color theme="1"/>
      <name val="Calibri"/>
      <scheme val="minor"/>
    </font>
    <font>
      <sz val="11"/>
      <color theme="1"/>
      <name val="Aptos Display"/>
      <scheme val="major"/>
    </font>
    <font>
      <sz val="11"/>
      <color rgb="FF1F2328"/>
      <name val="Aptos Display"/>
      <scheme val="major"/>
    </font>
    <font>
      <sz val="11"/>
      <color rgb="FF000000"/>
      <name val="Aptos Narrow"/>
    </font>
    <font>
      <sz val="12"/>
      <color rgb="FF1F2328"/>
      <name val="Helvetica"/>
      <family val="2"/>
    </font>
    <font>
      <sz val="14"/>
      <color rgb="FF1F2328"/>
      <name val="Helvetica"/>
      <family val="2"/>
    </font>
    <font>
      <sz val="12"/>
      <color theme="1"/>
      <name val="Helvetica"/>
      <family val="2"/>
    </font>
    <font>
      <sz val="11"/>
      <color theme="1"/>
      <name val="Helvetica"/>
      <family val="2"/>
    </font>
    <font>
      <sz val="11"/>
      <color theme="1"/>
      <name val="Aptos Narrow"/>
      <family val="2"/>
      <scheme val="minor"/>
    </font>
    <font>
      <sz val="11"/>
      <color rgb="FF006100"/>
      <name val="Calibri"/>
      <scheme val="minor"/>
    </font>
    <font>
      <sz val="11"/>
      <color rgb="FF000000"/>
      <name val="Aptos Display"/>
      <scheme val="major"/>
    </font>
    <font>
      <b/>
      <sz val="11"/>
      <color rgb="FF000000"/>
      <name val="Aptos Display"/>
      <scheme val="major"/>
    </font>
  </fonts>
  <fills count="7">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FFCC"/>
      </patternFill>
    </fill>
    <fill>
      <patternFill patternType="solid">
        <fgColor theme="7" tint="0.79998168889431442"/>
        <bgColor indexed="65"/>
      </patternFill>
    </fill>
    <fill>
      <patternFill patternType="solid">
        <fgColor theme="2"/>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4">
    <xf numFmtId="0" fontId="0" fillId="0" borderId="0"/>
    <xf numFmtId="0" fontId="10" fillId="3" borderId="0" applyNumberFormat="0" applyBorder="0" applyAlignment="0" applyProtection="0"/>
    <xf numFmtId="0" fontId="9" fillId="4" borderId="1" applyNumberFormat="0" applyFont="0" applyAlignment="0" applyProtection="0"/>
    <xf numFmtId="0" fontId="1" fillId="5" borderId="0" applyNumberFormat="0" applyBorder="0" applyAlignment="0" applyProtection="0"/>
  </cellStyleXfs>
  <cellXfs count="68">
    <xf numFmtId="0" fontId="0" fillId="0" borderId="0" xfId="0"/>
    <xf numFmtId="0" fontId="2" fillId="0" borderId="0" xfId="0" applyFont="1"/>
    <xf numFmtId="0" fontId="3" fillId="0" borderId="0" xfId="0" applyFont="1"/>
    <xf numFmtId="0" fontId="0" fillId="0" borderId="0" xfId="0" applyAlignment="1">
      <alignment vertical="center"/>
    </xf>
    <xf numFmtId="2" fontId="0" fillId="0" borderId="0" xfId="0" applyNumberFormat="1" applyAlignment="1">
      <alignment horizontal="left" vertical="center"/>
    </xf>
    <xf numFmtId="0" fontId="0" fillId="0" borderId="0" xfId="0" applyAlignment="1">
      <alignment horizontal="left"/>
    </xf>
    <xf numFmtId="0" fontId="2" fillId="2" borderId="0" xfId="0" applyFont="1" applyFill="1"/>
    <xf numFmtId="0" fontId="0" fillId="0" borderId="0" xfId="0" applyAlignment="1">
      <alignment horizontal="right"/>
    </xf>
    <xf numFmtId="0" fontId="4" fillId="0" borderId="0" xfId="0" applyFont="1" applyAlignment="1">
      <alignment horizontal="right"/>
    </xf>
    <xf numFmtId="165" fontId="0" fillId="0" borderId="0" xfId="0" applyNumberFormat="1" applyAlignment="1">
      <alignment horizontal="right"/>
    </xf>
    <xf numFmtId="165" fontId="2" fillId="2" borderId="0" xfId="0" applyNumberFormat="1" applyFont="1" applyFill="1"/>
    <xf numFmtId="165" fontId="2" fillId="0" borderId="0" xfId="0" applyNumberFormat="1" applyFont="1"/>
    <xf numFmtId="11" fontId="5" fillId="0" borderId="0" xfId="0" applyNumberFormat="1" applyFont="1"/>
    <xf numFmtId="11" fontId="3" fillId="0" borderId="0" xfId="0" applyNumberFormat="1" applyFont="1"/>
    <xf numFmtId="0" fontId="5" fillId="0" borderId="0" xfId="0" applyFont="1"/>
    <xf numFmtId="0" fontId="6" fillId="0" borderId="0" xfId="0" applyFont="1"/>
    <xf numFmtId="164" fontId="2" fillId="0" borderId="0" xfId="0" applyNumberFormat="1" applyFont="1"/>
    <xf numFmtId="0" fontId="7" fillId="0" borderId="0" xfId="0" applyFont="1"/>
    <xf numFmtId="0" fontId="8" fillId="0" borderId="0" xfId="0" applyFont="1"/>
    <xf numFmtId="11" fontId="7" fillId="0" borderId="0" xfId="0" applyNumberFormat="1" applyFont="1"/>
    <xf numFmtId="165" fontId="0" fillId="0" borderId="0" xfId="0" applyNumberFormat="1"/>
    <xf numFmtId="0" fontId="11" fillId="0" borderId="0" xfId="0" applyFont="1"/>
    <xf numFmtId="0" fontId="11" fillId="6" borderId="0" xfId="0" applyFont="1" applyFill="1"/>
    <xf numFmtId="0" fontId="11" fillId="0" borderId="0" xfId="0" applyFont="1" applyAlignment="1"/>
    <xf numFmtId="0" fontId="11" fillId="0" borderId="0" xfId="0" applyFont="1" applyAlignment="1">
      <alignment horizontal="center"/>
    </xf>
    <xf numFmtId="0" fontId="11" fillId="0" borderId="0" xfId="0" applyFont="1" applyAlignment="1">
      <alignment horizontal="center" vertical="center"/>
    </xf>
    <xf numFmtId="11" fontId="11" fillId="0" borderId="0" xfId="0" applyNumberFormat="1" applyFont="1" applyAlignment="1"/>
    <xf numFmtId="165" fontId="11" fillId="0" borderId="0" xfId="0" applyNumberFormat="1" applyFont="1"/>
    <xf numFmtId="164" fontId="11" fillId="0" borderId="0" xfId="0" applyNumberFormat="1" applyFont="1"/>
    <xf numFmtId="166" fontId="11" fillId="0" borderId="0" xfId="0" applyNumberFormat="1" applyFont="1"/>
    <xf numFmtId="0" fontId="12" fillId="0" borderId="0" xfId="3" applyFont="1" applyFill="1" applyAlignment="1">
      <alignment horizontal="center" vertical="center"/>
    </xf>
    <xf numFmtId="0" fontId="11" fillId="0" borderId="0" xfId="0" applyFont="1" applyAlignment="1">
      <alignment horizontal="center"/>
    </xf>
    <xf numFmtId="1" fontId="11" fillId="0" borderId="0" xfId="0" applyNumberFormat="1" applyFont="1" applyAlignment="1">
      <alignment horizontal="right" vertical="center"/>
    </xf>
    <xf numFmtId="164" fontId="11" fillId="0" borderId="0" xfId="0" applyNumberFormat="1" applyFont="1" applyAlignment="1">
      <alignment horizontal="right" vertical="center"/>
    </xf>
    <xf numFmtId="166" fontId="11" fillId="0" borderId="0" xfId="0" applyNumberFormat="1" applyFont="1" applyAlignment="1">
      <alignment horizontal="right" vertical="center"/>
    </xf>
    <xf numFmtId="0" fontId="11" fillId="0" borderId="0" xfId="0" applyFont="1" applyAlignment="1">
      <alignment horizontal="right" vertical="center"/>
    </xf>
    <xf numFmtId="166" fontId="11" fillId="0" borderId="0" xfId="0" applyNumberFormat="1" applyFont="1" applyAlignment="1">
      <alignment horizontal="right"/>
    </xf>
    <xf numFmtId="0" fontId="11" fillId="0" borderId="0" xfId="0" applyFont="1" applyAlignment="1">
      <alignment horizontal="right"/>
    </xf>
    <xf numFmtId="0" fontId="11" fillId="0" borderId="0" xfId="0" applyFont="1" applyFill="1"/>
    <xf numFmtId="0" fontId="11" fillId="0" borderId="0" xfId="0" applyFont="1" applyAlignment="1">
      <alignment horizontal="center" vertical="center" wrapText="1"/>
    </xf>
    <xf numFmtId="0" fontId="11" fillId="0" borderId="1" xfId="2" applyFont="1" applyFill="1" applyAlignment="1">
      <alignment horizontal="center" vertical="center" wrapText="1"/>
    </xf>
    <xf numFmtId="0" fontId="11" fillId="0" borderId="0" xfId="1" applyFont="1" applyFill="1" applyAlignment="1">
      <alignment horizontal="center" vertical="center"/>
    </xf>
    <xf numFmtId="0" fontId="11" fillId="0" borderId="0" xfId="3" applyFont="1" applyFill="1" applyAlignment="1">
      <alignment horizontal="center" vertical="center"/>
    </xf>
    <xf numFmtId="0" fontId="11" fillId="0" borderId="0" xfId="0" applyFont="1" applyFill="1" applyAlignment="1">
      <alignment horizontal="center" vertical="center"/>
    </xf>
    <xf numFmtId="0" fontId="11" fillId="0" borderId="0" xfId="0" applyFont="1" applyAlignment="1">
      <alignment horizontal="left" vertical="center"/>
    </xf>
    <xf numFmtId="2" fontId="11" fillId="0" borderId="0" xfId="0" applyNumberFormat="1" applyFont="1" applyAlignment="1">
      <alignment horizontal="left" vertical="center"/>
    </xf>
    <xf numFmtId="0" fontId="11" fillId="0" borderId="0" xfId="0" applyFont="1" applyAlignment="1">
      <alignment horizontal="left"/>
    </xf>
    <xf numFmtId="0" fontId="11" fillId="0" borderId="0" xfId="0" applyFont="1" applyAlignment="1">
      <alignment vertical="center"/>
    </xf>
    <xf numFmtId="0" fontId="11" fillId="0" borderId="0" xfId="0" applyFont="1" applyAlignment="1">
      <alignment horizontal="center" vertical="center" wrapText="1"/>
    </xf>
    <xf numFmtId="0" fontId="11" fillId="3" borderId="0" xfId="1" applyFont="1" applyAlignment="1">
      <alignment horizontal="center" vertical="center"/>
    </xf>
    <xf numFmtId="14" fontId="11" fillId="3" borderId="0" xfId="1" applyNumberFormat="1" applyFont="1" applyAlignment="1">
      <alignment horizontal="center" vertical="center"/>
    </xf>
    <xf numFmtId="20" fontId="11" fillId="3" borderId="0" xfId="1" applyNumberFormat="1" applyFont="1" applyAlignment="1">
      <alignment horizontal="center" vertical="center"/>
    </xf>
    <xf numFmtId="0" fontId="11" fillId="3" borderId="0" xfId="1" applyFont="1" applyAlignment="1"/>
    <xf numFmtId="0" fontId="11" fillId="5" borderId="0" xfId="3" applyFont="1" applyAlignment="1">
      <alignment horizontal="center" vertical="center"/>
    </xf>
    <xf numFmtId="0" fontId="11" fillId="4" borderId="2" xfId="2" applyFont="1" applyBorder="1" applyAlignment="1">
      <alignment horizontal="center" vertical="center" wrapText="1"/>
    </xf>
    <xf numFmtId="0" fontId="11" fillId="4" borderId="3" xfId="2" applyFont="1" applyBorder="1" applyAlignment="1">
      <alignment horizontal="center" vertical="center" wrapText="1"/>
    </xf>
    <xf numFmtId="0" fontId="11" fillId="4" borderId="4" xfId="2" applyFont="1" applyBorder="1" applyAlignment="1">
      <alignment horizontal="center" vertical="center" wrapText="1"/>
    </xf>
    <xf numFmtId="0" fontId="11" fillId="0" borderId="0" xfId="0" applyFont="1" applyAlignment="1">
      <alignment horizontal="center" wrapText="1"/>
    </xf>
    <xf numFmtId="0" fontId="11" fillId="4" borderId="5" xfId="2" applyFont="1" applyBorder="1" applyAlignment="1">
      <alignment horizontal="center" vertical="center" wrapText="1"/>
    </xf>
    <xf numFmtId="0" fontId="11" fillId="4" borderId="6" xfId="2" applyFont="1" applyBorder="1" applyAlignment="1">
      <alignment horizontal="center" vertical="center" wrapText="1"/>
    </xf>
    <xf numFmtId="0" fontId="11" fillId="4" borderId="7" xfId="2" applyFont="1" applyBorder="1" applyAlignment="1">
      <alignment horizontal="center" vertical="center" wrapText="1"/>
    </xf>
    <xf numFmtId="0" fontId="11" fillId="0" borderId="0" xfId="0" applyFont="1" applyAlignment="1">
      <alignment wrapText="1"/>
    </xf>
    <xf numFmtId="0" fontId="11" fillId="2" borderId="0" xfId="0" applyFont="1" applyFill="1" applyAlignment="1"/>
    <xf numFmtId="0" fontId="11" fillId="2" borderId="0" xfId="0" applyFont="1" applyFill="1"/>
    <xf numFmtId="166" fontId="11" fillId="2" borderId="0" xfId="0" applyNumberFormat="1" applyFont="1" applyFill="1" applyAlignment="1">
      <alignment horizontal="right"/>
    </xf>
    <xf numFmtId="166" fontId="11" fillId="2" borderId="0" xfId="0" applyNumberFormat="1" applyFont="1" applyFill="1"/>
    <xf numFmtId="165" fontId="11" fillId="2" borderId="0" xfId="0" applyNumberFormat="1" applyFont="1" applyFill="1"/>
    <xf numFmtId="11" fontId="11" fillId="2" borderId="0" xfId="0" applyNumberFormat="1" applyFont="1" applyFill="1" applyAlignment="1"/>
  </cellXfs>
  <cellStyles count="4">
    <cellStyle name="20% - Accent4" xfId="3" builtinId="42"/>
    <cellStyle name="Good" xfId="1" builtinId="26"/>
    <cellStyle name="Normal" xfId="0" builtinId="0"/>
    <cellStyle name="Note" xfId="2" builtinId="1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647607297336802E-2"/>
          <c:y val="5.2015788672175052E-2"/>
          <c:w val="0.90815134210771398"/>
          <c:h val="0.87081988723334458"/>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5.6256946966625587E-2"/>
                  <c:y val="-3.157823555303055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Combined!$B$10:$B$14</c:f>
              <c:numCache>
                <c:formatCode>General</c:formatCode>
                <c:ptCount val="5"/>
                <c:pt idx="0">
                  <c:v>23.3</c:v>
                </c:pt>
                <c:pt idx="1">
                  <c:v>21.5</c:v>
                </c:pt>
                <c:pt idx="2">
                  <c:v>23.6</c:v>
                </c:pt>
                <c:pt idx="3">
                  <c:v>25.8</c:v>
                </c:pt>
                <c:pt idx="4">
                  <c:v>28.2</c:v>
                </c:pt>
              </c:numCache>
            </c:numRef>
          </c:yVal>
          <c:smooth val="0"/>
          <c:extLst>
            <c:ext xmlns:c16="http://schemas.microsoft.com/office/drawing/2014/chart" uri="{C3380CC4-5D6E-409C-BE32-E72D297353CC}">
              <c16:uniqueId val="{00000000-7672-A048-9178-1DCECC28B061}"/>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Combined!$E$10:$E$14</c:f>
              <c:numCache>
                <c:formatCode>General</c:formatCode>
                <c:ptCount val="5"/>
                <c:pt idx="0">
                  <c:v>30.6</c:v>
                </c:pt>
                <c:pt idx="1">
                  <c:v>35.4</c:v>
                </c:pt>
                <c:pt idx="2">
                  <c:v>46</c:v>
                </c:pt>
                <c:pt idx="3">
                  <c:v>56.6</c:v>
                </c:pt>
                <c:pt idx="4">
                  <c:v>68.900000000000006</c:v>
                </c:pt>
              </c:numCache>
            </c:numRef>
          </c:yVal>
          <c:smooth val="0"/>
          <c:extLst>
            <c:ext xmlns:c16="http://schemas.microsoft.com/office/drawing/2014/chart" uri="{C3380CC4-5D6E-409C-BE32-E72D297353CC}">
              <c16:uniqueId val="{00000001-7672-A048-9178-1DCECC28B061}"/>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6.858356407623954E-3"/>
                  <c:y val="8.05181998552190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Combined!$G$10:$G$14</c:f>
              <c:numCache>
                <c:formatCode>General</c:formatCode>
                <c:ptCount val="5"/>
                <c:pt idx="0">
                  <c:v>25.004000000000001</c:v>
                </c:pt>
                <c:pt idx="1">
                  <c:v>50.000999999999998</c:v>
                </c:pt>
                <c:pt idx="2">
                  <c:v>100.003</c:v>
                </c:pt>
                <c:pt idx="3">
                  <c:v>150.001</c:v>
                </c:pt>
                <c:pt idx="4">
                  <c:v>199.999</c:v>
                </c:pt>
              </c:numCache>
            </c:numRef>
          </c:xVal>
          <c:yVal>
            <c:numRef>
              <c:f>Combined!$H$10:$H$14</c:f>
              <c:numCache>
                <c:formatCode>General</c:formatCode>
                <c:ptCount val="5"/>
                <c:pt idx="0">
                  <c:v>2.5</c:v>
                </c:pt>
                <c:pt idx="1">
                  <c:v>2.7</c:v>
                </c:pt>
                <c:pt idx="2">
                  <c:v>3</c:v>
                </c:pt>
                <c:pt idx="3">
                  <c:v>3</c:v>
                </c:pt>
                <c:pt idx="4">
                  <c:v>3.9</c:v>
                </c:pt>
              </c:numCache>
            </c:numRef>
          </c:yVal>
          <c:smooth val="0"/>
          <c:extLst>
            <c:ext xmlns:c16="http://schemas.microsoft.com/office/drawing/2014/chart" uri="{C3380CC4-5D6E-409C-BE32-E72D297353CC}">
              <c16:uniqueId val="{00000002-7672-A048-9178-1DCECC28B061}"/>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1.4583748419534561E-3"/>
                  <c:y val="-2.236083088163403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(Combined!$J$10:$J$12,Combined!$J$14)</c:f>
              <c:numCache>
                <c:formatCode>General</c:formatCode>
                <c:ptCount val="4"/>
                <c:pt idx="0">
                  <c:v>25.004000000000001</c:v>
                </c:pt>
                <c:pt idx="1">
                  <c:v>50.000999999999998</c:v>
                </c:pt>
                <c:pt idx="2">
                  <c:v>100.003</c:v>
                </c:pt>
                <c:pt idx="3">
                  <c:v>199.999</c:v>
                </c:pt>
              </c:numCache>
            </c:numRef>
          </c:xVal>
          <c:yVal>
            <c:numRef>
              <c:f>(Combined!$K$10:$K$12,Combined!$K$14)</c:f>
              <c:numCache>
                <c:formatCode>General</c:formatCode>
                <c:ptCount val="4"/>
                <c:pt idx="0">
                  <c:v>178.9</c:v>
                </c:pt>
                <c:pt idx="1">
                  <c:v>196.1</c:v>
                </c:pt>
                <c:pt idx="2">
                  <c:v>224.4</c:v>
                </c:pt>
                <c:pt idx="3">
                  <c:v>255.9</c:v>
                </c:pt>
              </c:numCache>
            </c:numRef>
          </c:yVal>
          <c:smooth val="0"/>
          <c:extLst>
            <c:ext xmlns:c16="http://schemas.microsoft.com/office/drawing/2014/chart" uri="{C3380CC4-5D6E-409C-BE32-E72D297353CC}">
              <c16:uniqueId val="{00000003-7672-A048-9178-1DCECC28B061}"/>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Combined!$M$10:$M$13</c:f>
              <c:numCache>
                <c:formatCode>General</c:formatCode>
                <c:ptCount val="4"/>
                <c:pt idx="0">
                  <c:v>25.003</c:v>
                </c:pt>
                <c:pt idx="1">
                  <c:v>50.000999999999998</c:v>
                </c:pt>
                <c:pt idx="2">
                  <c:v>100</c:v>
                </c:pt>
                <c:pt idx="3">
                  <c:v>149.99</c:v>
                </c:pt>
              </c:numCache>
            </c:numRef>
          </c:xVal>
          <c:yVal>
            <c:numRef>
              <c:f>Combined!$N$10:$N$13</c:f>
              <c:numCache>
                <c:formatCode>General</c:formatCode>
                <c:ptCount val="4"/>
                <c:pt idx="0">
                  <c:v>352.5</c:v>
                </c:pt>
                <c:pt idx="1">
                  <c:v>505.7</c:v>
                </c:pt>
                <c:pt idx="2">
                  <c:v>786.7</c:v>
                </c:pt>
                <c:pt idx="3">
                  <c:v>1005.1</c:v>
                </c:pt>
              </c:numCache>
            </c:numRef>
          </c:yVal>
          <c:smooth val="0"/>
          <c:extLst>
            <c:ext xmlns:c16="http://schemas.microsoft.com/office/drawing/2014/chart" uri="{C3380CC4-5D6E-409C-BE32-E72D297353CC}">
              <c16:uniqueId val="{00000004-7672-A048-9178-1DCECC28B061}"/>
            </c:ext>
          </c:extLst>
        </c:ser>
        <c:ser>
          <c:idx val="5"/>
          <c:order val="5"/>
          <c:tx>
            <c:strRef>
              <c:f>Combined!$A$44</c:f>
              <c:strCache>
                <c:ptCount val="1"/>
                <c:pt idx="0">
                  <c:v>301-2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Combined!$C$47:$C$51</c:f>
              <c:numCache>
                <c:formatCode>General</c:formatCode>
                <c:ptCount val="5"/>
                <c:pt idx="0">
                  <c:v>-25.001000000000001</c:v>
                </c:pt>
                <c:pt idx="1">
                  <c:v>-49.999000000000002</c:v>
                </c:pt>
                <c:pt idx="2">
                  <c:v>-100</c:v>
                </c:pt>
                <c:pt idx="3">
                  <c:v>-149.99700000000001</c:v>
                </c:pt>
                <c:pt idx="4">
                  <c:v>-199.99700000000001</c:v>
                </c:pt>
              </c:numCache>
            </c:numRef>
          </c:xVal>
          <c:yVal>
            <c:numRef>
              <c:f>Combined!$D$47:$D$51</c:f>
              <c:numCache>
                <c:formatCode>General</c:formatCode>
                <c:ptCount val="5"/>
                <c:pt idx="0">
                  <c:v>10.4</c:v>
                </c:pt>
                <c:pt idx="1">
                  <c:v>8.3000000000000007</c:v>
                </c:pt>
                <c:pt idx="2">
                  <c:v>6.8</c:v>
                </c:pt>
                <c:pt idx="3">
                  <c:v>4.2</c:v>
                </c:pt>
                <c:pt idx="4">
                  <c:v>0.8</c:v>
                </c:pt>
              </c:numCache>
            </c:numRef>
          </c:yVal>
          <c:smooth val="0"/>
          <c:extLst>
            <c:ext xmlns:c16="http://schemas.microsoft.com/office/drawing/2014/chart" uri="{C3380CC4-5D6E-409C-BE32-E72D297353CC}">
              <c16:uniqueId val="{0000000B-7672-A048-9178-1DCECC28B061}"/>
            </c:ext>
          </c:extLst>
        </c:ser>
        <c:ser>
          <c:idx val="6"/>
          <c:order val="6"/>
          <c:tx>
            <c:strRef>
              <c:f>Combined!$A$55</c:f>
              <c:strCache>
                <c:ptCount val="1"/>
                <c:pt idx="0">
                  <c:v>301-2FL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Combined!$C$58:$C$62</c:f>
              <c:numCache>
                <c:formatCode>General</c:formatCode>
                <c:ptCount val="5"/>
                <c:pt idx="0">
                  <c:v>-25</c:v>
                </c:pt>
                <c:pt idx="1">
                  <c:v>-49.999000000000002</c:v>
                </c:pt>
                <c:pt idx="2">
                  <c:v>-100.001</c:v>
                </c:pt>
                <c:pt idx="3">
                  <c:v>-149.99700000000001</c:v>
                </c:pt>
                <c:pt idx="4">
                  <c:v>-199.99799999999999</c:v>
                </c:pt>
              </c:numCache>
            </c:numRef>
          </c:xVal>
          <c:yVal>
            <c:numRef>
              <c:f>Combined!$D$58:$D$62</c:f>
              <c:numCache>
                <c:formatCode>General</c:formatCode>
                <c:ptCount val="5"/>
                <c:pt idx="0">
                  <c:v>26.2</c:v>
                </c:pt>
                <c:pt idx="1">
                  <c:v>22.3</c:v>
                </c:pt>
                <c:pt idx="2">
                  <c:v>13.2</c:v>
                </c:pt>
                <c:pt idx="3">
                  <c:v>4.2</c:v>
                </c:pt>
                <c:pt idx="4">
                  <c:v>-5.0999999999999996</c:v>
                </c:pt>
              </c:numCache>
            </c:numRef>
          </c:yVal>
          <c:smooth val="0"/>
          <c:extLst>
            <c:ext xmlns:c16="http://schemas.microsoft.com/office/drawing/2014/chart" uri="{C3380CC4-5D6E-409C-BE32-E72D297353CC}">
              <c16:uniqueId val="{0000000C-7672-A048-9178-1DCECC28B061}"/>
            </c:ext>
          </c:extLst>
        </c:ser>
        <c:ser>
          <c:idx val="7"/>
          <c:order val="7"/>
          <c:tx>
            <c:strRef>
              <c:f>Combined!$A$64</c:f>
              <c:strCache>
                <c:ptCount val="1"/>
                <c:pt idx="0">
                  <c:v>301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trendline>
            <c:spPr>
              <a:ln w="19050" cap="rnd">
                <a:solidFill>
                  <a:schemeClr val="accent2">
                    <a:lumMod val="60000"/>
                  </a:schemeClr>
                </a:solidFill>
                <a:prstDash val="sysDot"/>
              </a:ln>
              <a:effectLst/>
            </c:spPr>
            <c:trendlineType val="linear"/>
            <c:dispRSqr val="0"/>
            <c:dispEq val="1"/>
            <c:trendlineLbl>
              <c:layout>
                <c:manualLayout>
                  <c:x val="-0.11916448665650466"/>
                  <c:y val="-6.272480227095132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2">
                    <a:lumMod val="60000"/>
                  </a:schemeClr>
                </a:solidFill>
                <a:prstDash val="sysDot"/>
              </a:ln>
              <a:effectLst/>
            </c:spPr>
            <c:trendlineType val="linear"/>
            <c:dispRSqr val="0"/>
            <c:dispEq val="1"/>
            <c:trendlineLbl>
              <c:layout>
                <c:manualLayout>
                  <c:x val="-0.1960752124374415"/>
                  <c:y val="8.19484867110955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Combined!$C$67:$C$71</c:f>
              <c:numCache>
                <c:formatCode>General</c:formatCode>
                <c:ptCount val="5"/>
                <c:pt idx="0">
                  <c:v>-25.001000000000001</c:v>
                </c:pt>
                <c:pt idx="1">
                  <c:v>-50</c:v>
                </c:pt>
                <c:pt idx="2">
                  <c:v>-100</c:v>
                </c:pt>
                <c:pt idx="3">
                  <c:v>-149.99700000000001</c:v>
                </c:pt>
                <c:pt idx="4">
                  <c:v>-199.99700000000001</c:v>
                </c:pt>
              </c:numCache>
            </c:numRef>
          </c:xVal>
          <c:yVal>
            <c:numRef>
              <c:f>Combined!$D$67:$D$71</c:f>
              <c:numCache>
                <c:formatCode>General</c:formatCode>
                <c:ptCount val="5"/>
                <c:pt idx="0">
                  <c:v>-0.1</c:v>
                </c:pt>
                <c:pt idx="1">
                  <c:v>-0.3</c:v>
                </c:pt>
                <c:pt idx="2">
                  <c:v>-0.8</c:v>
                </c:pt>
                <c:pt idx="3">
                  <c:v>-1.7</c:v>
                </c:pt>
                <c:pt idx="4">
                  <c:v>-2.6</c:v>
                </c:pt>
              </c:numCache>
            </c:numRef>
          </c:yVal>
          <c:smooth val="0"/>
          <c:extLst>
            <c:ext xmlns:c16="http://schemas.microsoft.com/office/drawing/2014/chart" uri="{C3380CC4-5D6E-409C-BE32-E72D297353CC}">
              <c16:uniqueId val="{0000000D-7672-A048-9178-1DCECC28B061}"/>
            </c:ext>
          </c:extLst>
        </c:ser>
        <c:ser>
          <c:idx val="8"/>
          <c:order val="8"/>
          <c:tx>
            <c:strRef>
              <c:f>Combined!$A$73</c:f>
              <c:strCache>
                <c:ptCount val="1"/>
                <c:pt idx="0">
                  <c:v>353ND</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Combined!$C$76:$C$80</c:f>
              <c:numCache>
                <c:formatCode>General</c:formatCode>
                <c:ptCount val="5"/>
                <c:pt idx="0">
                  <c:v>-25</c:v>
                </c:pt>
                <c:pt idx="1">
                  <c:v>-49.999000000000002</c:v>
                </c:pt>
                <c:pt idx="2">
                  <c:v>-100</c:v>
                </c:pt>
                <c:pt idx="3">
                  <c:v>-149.99700000000001</c:v>
                </c:pt>
                <c:pt idx="4">
                  <c:v>-199.99700000000001</c:v>
                </c:pt>
              </c:numCache>
            </c:numRef>
          </c:xVal>
          <c:yVal>
            <c:numRef>
              <c:f>Combined!$D$76:$D$80</c:f>
              <c:numCache>
                <c:formatCode>General</c:formatCode>
                <c:ptCount val="5"/>
                <c:pt idx="0">
                  <c:v>75.7</c:v>
                </c:pt>
                <c:pt idx="1">
                  <c:v>39.5</c:v>
                </c:pt>
                <c:pt idx="2">
                  <c:v>-6.5</c:v>
                </c:pt>
                <c:pt idx="3">
                  <c:v>-34.5</c:v>
                </c:pt>
                <c:pt idx="4">
                  <c:v>-17.5</c:v>
                </c:pt>
              </c:numCache>
            </c:numRef>
          </c:yVal>
          <c:smooth val="0"/>
          <c:extLst>
            <c:ext xmlns:c16="http://schemas.microsoft.com/office/drawing/2014/chart" uri="{C3380CC4-5D6E-409C-BE32-E72D297353CC}">
              <c16:uniqueId val="{0000000E-7672-A048-9178-1DCECC28B061}"/>
            </c:ext>
          </c:extLst>
        </c:ser>
        <c:ser>
          <c:idx val="9"/>
          <c:order val="9"/>
          <c:tx>
            <c:strRef>
              <c:f>Combined!$A$82</c:f>
              <c:strCache>
                <c:ptCount val="1"/>
                <c:pt idx="0">
                  <c:v>832HD-DG</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1"/>
            <c:trendlineLbl>
              <c:layout>
                <c:manualLayout>
                  <c:x val="-4.4332429139917452E-2"/>
                  <c:y val="0.301835889252342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Combined!$C$85:$C$87</c:f>
              <c:numCache>
                <c:formatCode>General</c:formatCode>
                <c:ptCount val="3"/>
                <c:pt idx="0">
                  <c:v>-25.001000000000001</c:v>
                </c:pt>
                <c:pt idx="1">
                  <c:v>-49.999000000000002</c:v>
                </c:pt>
                <c:pt idx="2">
                  <c:v>-100</c:v>
                </c:pt>
              </c:numCache>
            </c:numRef>
          </c:xVal>
          <c:yVal>
            <c:numRef>
              <c:f>Combined!$D$85:$D$87</c:f>
              <c:numCache>
                <c:formatCode>General</c:formatCode>
                <c:ptCount val="3"/>
                <c:pt idx="0">
                  <c:v>-13.7</c:v>
                </c:pt>
                <c:pt idx="1">
                  <c:v>-179.8</c:v>
                </c:pt>
                <c:pt idx="2">
                  <c:v>-566.4</c:v>
                </c:pt>
              </c:numCache>
            </c:numRef>
          </c:yVal>
          <c:smooth val="0"/>
          <c:extLst>
            <c:ext xmlns:c16="http://schemas.microsoft.com/office/drawing/2014/chart" uri="{C3380CC4-5D6E-409C-BE32-E72D297353CC}">
              <c16:uniqueId val="{0000000F-7672-A048-9178-1DCECC28B061}"/>
            </c:ext>
          </c:extLst>
        </c:ser>
        <c:dLbls>
          <c:showLegendKey val="0"/>
          <c:showVal val="0"/>
          <c:showCatName val="0"/>
          <c:showSerName val="0"/>
          <c:showPercent val="0"/>
          <c:showBubbleSize val="0"/>
        </c:dLbls>
        <c:axId val="386636960"/>
        <c:axId val="339009920"/>
      </c:scatterChart>
      <c:valAx>
        <c:axId val="386636960"/>
        <c:scaling>
          <c:orientation val="minMax"/>
          <c:max val="200"/>
          <c:min val="-2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2864545628486989"/>
              <c:y val="0.950538895276801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09920"/>
        <c:crosses val="autoZero"/>
        <c:crossBetween val="midCat"/>
      </c:valAx>
      <c:valAx>
        <c:axId val="339009920"/>
        <c:scaling>
          <c:orientation val="minMax"/>
          <c:max val="1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 </a:t>
                </a:r>
                <a:r>
                  <a:rPr lang="en-US" sz="1000" b="0" i="0" u="none" strike="noStrike" baseline="0"/>
                  <a:t> </a:t>
                </a:r>
                <a:endParaRPr lang="en-US"/>
              </a:p>
            </c:rich>
          </c:tx>
          <c:layout>
            <c:manualLayout>
              <c:xMode val="edge"/>
              <c:yMode val="edge"/>
              <c:x val="2.5798400931243384E-3"/>
              <c:y val="0.33909683536572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36960"/>
        <c:crosses val="autoZero"/>
        <c:crossBetween val="midCat"/>
      </c:valAx>
      <c:spPr>
        <a:noFill/>
        <a:ln>
          <a:noFill/>
        </a:ln>
        <a:effectLst/>
      </c:spPr>
    </c:plotArea>
    <c:legend>
      <c:legendPos val="r"/>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ayout>
        <c:manualLayout>
          <c:xMode val="edge"/>
          <c:yMode val="edge"/>
          <c:x val="5.0922625911238244E-2"/>
          <c:y val="5.8944003753894955E-2"/>
          <c:w val="0.4418823175874485"/>
          <c:h val="0.313205915486949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503174153607863E-2"/>
          <c:y val="5.0925925925925923E-2"/>
          <c:w val="0.88060784420200655"/>
          <c:h val="0.88658944251487526"/>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6471993055633613E-3"/>
                  <c:y val="-2.136177649528269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Combined!$C$10:$C$14</c:f>
              <c:numCache>
                <c:formatCode>0.00E+00</c:formatCode>
                <c:ptCount val="5"/>
                <c:pt idx="0">
                  <c:v>69800000000000</c:v>
                </c:pt>
                <c:pt idx="1">
                  <c:v>151000000000000</c:v>
                </c:pt>
                <c:pt idx="2">
                  <c:v>275000000000000</c:v>
                </c:pt>
                <c:pt idx="3">
                  <c:v>378000000000000</c:v>
                </c:pt>
                <c:pt idx="4">
                  <c:v>461000000000000</c:v>
                </c:pt>
              </c:numCache>
            </c:numRef>
          </c:yVal>
          <c:smooth val="0"/>
          <c:extLst>
            <c:ext xmlns:c16="http://schemas.microsoft.com/office/drawing/2014/chart" uri="{C3380CC4-5D6E-409C-BE32-E72D297353CC}">
              <c16:uniqueId val="{00000000-CCAF-1B48-A0FA-02F6A5F412A7}"/>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6.8999587903845916E-2"/>
                  <c:y val="-1.658958463920269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Combined!$F$10:$F$14</c:f>
              <c:numCache>
                <c:formatCode>0.00E+00</c:formatCode>
                <c:ptCount val="5"/>
                <c:pt idx="0">
                  <c:v>53100000000000</c:v>
                </c:pt>
                <c:pt idx="1">
                  <c:v>91700000000000</c:v>
                </c:pt>
                <c:pt idx="2">
                  <c:v>141000000000000</c:v>
                </c:pt>
                <c:pt idx="3">
                  <c:v>172000000000000</c:v>
                </c:pt>
                <c:pt idx="4">
                  <c:v>189000000000000</c:v>
                </c:pt>
              </c:numCache>
            </c:numRef>
          </c:yVal>
          <c:smooth val="0"/>
          <c:extLst>
            <c:ext xmlns:c16="http://schemas.microsoft.com/office/drawing/2014/chart" uri="{C3380CC4-5D6E-409C-BE32-E72D297353CC}">
              <c16:uniqueId val="{00000001-CCAF-1B48-A0FA-02F6A5F412A7}"/>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3.0221082594169755E-2"/>
                  <c:y val="-4.0796733900536628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Combined!$G$10:$G$13</c:f>
              <c:numCache>
                <c:formatCode>General</c:formatCode>
                <c:ptCount val="4"/>
                <c:pt idx="0">
                  <c:v>25.004000000000001</c:v>
                </c:pt>
                <c:pt idx="1">
                  <c:v>50.000999999999998</c:v>
                </c:pt>
                <c:pt idx="2">
                  <c:v>100.003</c:v>
                </c:pt>
                <c:pt idx="3">
                  <c:v>150.001</c:v>
                </c:pt>
              </c:numCache>
            </c:numRef>
          </c:xVal>
          <c:yVal>
            <c:numRef>
              <c:f>Combined!$I$10:$I$13</c:f>
              <c:numCache>
                <c:formatCode>0.00E+00</c:formatCode>
                <c:ptCount val="4"/>
                <c:pt idx="0">
                  <c:v>659000000000000</c:v>
                </c:pt>
                <c:pt idx="1">
                  <c:v>1210000000000000</c:v>
                </c:pt>
                <c:pt idx="2">
                  <c:v>2160000000000000</c:v>
                </c:pt>
                <c:pt idx="3">
                  <c:v>3210000000000000</c:v>
                </c:pt>
              </c:numCache>
            </c:numRef>
          </c:yVal>
          <c:smooth val="0"/>
          <c:extLst>
            <c:ext xmlns:c16="http://schemas.microsoft.com/office/drawing/2014/chart" uri="{C3380CC4-5D6E-409C-BE32-E72D297353CC}">
              <c16:uniqueId val="{00000002-CCAF-1B48-A0FA-02F6A5F412A7}"/>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8997371481964581E-2"/>
                  <c:y val="8.48195535629833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Combined!$J$10:$J$14</c:f>
              <c:numCache>
                <c:formatCode>General</c:formatCode>
                <c:ptCount val="5"/>
                <c:pt idx="0">
                  <c:v>25.004000000000001</c:v>
                </c:pt>
                <c:pt idx="1">
                  <c:v>50.000999999999998</c:v>
                </c:pt>
                <c:pt idx="2">
                  <c:v>100.003</c:v>
                </c:pt>
                <c:pt idx="3">
                  <c:v>150.001</c:v>
                </c:pt>
                <c:pt idx="4">
                  <c:v>199.999</c:v>
                </c:pt>
              </c:numCache>
            </c:numRef>
          </c:xVal>
          <c:yVal>
            <c:numRef>
              <c:f>Combined!$L$10:$L$14</c:f>
              <c:numCache>
                <c:formatCode>0.00E+00</c:formatCode>
                <c:ptCount val="5"/>
                <c:pt idx="0">
                  <c:v>9080000000000</c:v>
                </c:pt>
                <c:pt idx="1">
                  <c:v>16600000000000</c:v>
                </c:pt>
                <c:pt idx="2">
                  <c:v>29000000000000</c:v>
                </c:pt>
                <c:pt idx="3">
                  <c:v>44600000000000</c:v>
                </c:pt>
                <c:pt idx="4">
                  <c:v>50800000000000</c:v>
                </c:pt>
              </c:numCache>
            </c:numRef>
          </c:yVal>
          <c:smooth val="0"/>
          <c:extLst>
            <c:ext xmlns:c16="http://schemas.microsoft.com/office/drawing/2014/chart" uri="{C3380CC4-5D6E-409C-BE32-E72D297353CC}">
              <c16:uniqueId val="{00000003-CCAF-1B48-A0FA-02F6A5F412A7}"/>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5.3420200184058006E-2"/>
                  <c:y val="9.51086197424413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Combined!$M$10:$M$14</c:f>
              <c:numCache>
                <c:formatCode>General</c:formatCode>
                <c:ptCount val="5"/>
                <c:pt idx="0">
                  <c:v>25.003</c:v>
                </c:pt>
                <c:pt idx="1">
                  <c:v>50.000999999999998</c:v>
                </c:pt>
                <c:pt idx="2">
                  <c:v>100</c:v>
                </c:pt>
                <c:pt idx="3">
                  <c:v>149.99</c:v>
                </c:pt>
                <c:pt idx="4">
                  <c:v>175.23599999999999</c:v>
                </c:pt>
              </c:numCache>
            </c:numRef>
          </c:xVal>
          <c:yVal>
            <c:numRef>
              <c:f>Combined!$O$10:$O$14</c:f>
              <c:numCache>
                <c:formatCode>0.00E+00</c:formatCode>
                <c:ptCount val="5"/>
                <c:pt idx="0">
                  <c:v>4610000000000</c:v>
                </c:pt>
                <c:pt idx="1">
                  <c:v>6420000000000</c:v>
                </c:pt>
                <c:pt idx="2">
                  <c:v>8260000000000</c:v>
                </c:pt>
                <c:pt idx="3">
                  <c:v>9700000000000</c:v>
                </c:pt>
                <c:pt idx="4">
                  <c:v>10800000000000</c:v>
                </c:pt>
              </c:numCache>
            </c:numRef>
          </c:yVal>
          <c:smooth val="0"/>
          <c:extLst>
            <c:ext xmlns:c16="http://schemas.microsoft.com/office/drawing/2014/chart" uri="{C3380CC4-5D6E-409C-BE32-E72D297353CC}">
              <c16:uniqueId val="{00000004-CCAF-1B48-A0FA-02F6A5F412A7}"/>
            </c:ext>
          </c:extLst>
        </c:ser>
        <c:ser>
          <c:idx val="5"/>
          <c:order val="5"/>
          <c:tx>
            <c:strRef>
              <c:f>Combined!$A$44</c:f>
              <c:strCache>
                <c:ptCount val="1"/>
                <c:pt idx="0">
                  <c:v>301-2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1"/>
            <c:trendlineLbl>
              <c:layout>
                <c:manualLayout>
                  <c:x val="-1.8737947216546161E-2"/>
                  <c:y val="0.1894433970262689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Combined!$C$47:$C$49</c:f>
              <c:numCache>
                <c:formatCode>General</c:formatCode>
                <c:ptCount val="3"/>
                <c:pt idx="0">
                  <c:v>-25.001000000000001</c:v>
                </c:pt>
                <c:pt idx="1">
                  <c:v>-49.999000000000002</c:v>
                </c:pt>
                <c:pt idx="2">
                  <c:v>-100</c:v>
                </c:pt>
              </c:numCache>
            </c:numRef>
          </c:xVal>
          <c:yVal>
            <c:numRef>
              <c:f>Combined!$F$47:$F$49</c:f>
              <c:numCache>
                <c:formatCode>0.00E+00</c:formatCode>
                <c:ptCount val="3"/>
                <c:pt idx="0">
                  <c:v>-156000000000000</c:v>
                </c:pt>
                <c:pt idx="1">
                  <c:v>-389000000000000</c:v>
                </c:pt>
                <c:pt idx="2">
                  <c:v>-952000000000000</c:v>
                </c:pt>
              </c:numCache>
            </c:numRef>
          </c:yVal>
          <c:smooth val="0"/>
          <c:extLst>
            <c:ext xmlns:c16="http://schemas.microsoft.com/office/drawing/2014/chart" uri="{C3380CC4-5D6E-409C-BE32-E72D297353CC}">
              <c16:uniqueId val="{0000000A-CCAF-1B48-A0FA-02F6A5F412A7}"/>
            </c:ext>
          </c:extLst>
        </c:ser>
        <c:ser>
          <c:idx val="6"/>
          <c:order val="6"/>
          <c:tx>
            <c:strRef>
              <c:f>Combined!$A$55</c:f>
              <c:strCache>
                <c:ptCount val="1"/>
                <c:pt idx="0">
                  <c:v>301-2FL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trendline>
            <c:spPr>
              <a:ln w="19050" cap="rnd">
                <a:solidFill>
                  <a:schemeClr val="accent1">
                    <a:lumMod val="60000"/>
                  </a:schemeClr>
                </a:solidFill>
                <a:prstDash val="sysDot"/>
              </a:ln>
              <a:effectLst/>
            </c:spPr>
            <c:trendlineType val="linear"/>
            <c:dispRSqr val="0"/>
            <c:dispEq val="1"/>
            <c:trendlineLbl>
              <c:layout>
                <c:manualLayout>
                  <c:x val="-0.15948295310352098"/>
                  <c:y val="0.101351063261498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Combined!$C$58:$C$60</c:f>
              <c:numCache>
                <c:formatCode>General</c:formatCode>
                <c:ptCount val="3"/>
                <c:pt idx="0">
                  <c:v>-25</c:v>
                </c:pt>
                <c:pt idx="1">
                  <c:v>-49.999000000000002</c:v>
                </c:pt>
                <c:pt idx="2">
                  <c:v>-100.001</c:v>
                </c:pt>
              </c:numCache>
            </c:numRef>
          </c:xVal>
          <c:yVal>
            <c:numRef>
              <c:f>Combined!$F$58:$F$60</c:f>
              <c:numCache>
                <c:formatCode>0.00E+00</c:formatCode>
                <c:ptCount val="3"/>
                <c:pt idx="0">
                  <c:v>-62000000000000</c:v>
                </c:pt>
                <c:pt idx="1">
                  <c:v>-146000000000000</c:v>
                </c:pt>
                <c:pt idx="2">
                  <c:v>-493000000000000</c:v>
                </c:pt>
              </c:numCache>
            </c:numRef>
          </c:yVal>
          <c:smooth val="0"/>
          <c:extLst>
            <c:ext xmlns:c16="http://schemas.microsoft.com/office/drawing/2014/chart" uri="{C3380CC4-5D6E-409C-BE32-E72D297353CC}">
              <c16:uniqueId val="{0000000B-CCAF-1B48-A0FA-02F6A5F412A7}"/>
            </c:ext>
          </c:extLst>
        </c:ser>
        <c:ser>
          <c:idx val="7"/>
          <c:order val="7"/>
          <c:tx>
            <c:strRef>
              <c:f>Combined!$A$64</c:f>
              <c:strCache>
                <c:ptCount val="1"/>
                <c:pt idx="0">
                  <c:v>301</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Combined!$C$67:$C$71</c:f>
              <c:numCache>
                <c:formatCode>General</c:formatCode>
                <c:ptCount val="5"/>
                <c:pt idx="0">
                  <c:v>-25.001000000000001</c:v>
                </c:pt>
                <c:pt idx="1">
                  <c:v>-50</c:v>
                </c:pt>
                <c:pt idx="2">
                  <c:v>-100</c:v>
                </c:pt>
                <c:pt idx="3">
                  <c:v>-149.99700000000001</c:v>
                </c:pt>
                <c:pt idx="4">
                  <c:v>-199.99700000000001</c:v>
                </c:pt>
              </c:numCache>
            </c:numRef>
          </c:xVal>
          <c:yVal>
            <c:numRef>
              <c:f>Combined!$F$67:$F$71</c:f>
              <c:numCache>
                <c:formatCode>0.00E+00</c:formatCode>
                <c:ptCount val="5"/>
                <c:pt idx="0">
                  <c:v>3.07E+16</c:v>
                </c:pt>
                <c:pt idx="1">
                  <c:v>1.04E+16</c:v>
                </c:pt>
                <c:pt idx="2">
                  <c:v>7810000000000000</c:v>
                </c:pt>
                <c:pt idx="3">
                  <c:v>5870000000000000</c:v>
                </c:pt>
                <c:pt idx="4">
                  <c:v>4980000000000000</c:v>
                </c:pt>
              </c:numCache>
            </c:numRef>
          </c:yVal>
          <c:smooth val="0"/>
          <c:extLst>
            <c:ext xmlns:c16="http://schemas.microsoft.com/office/drawing/2014/chart" uri="{C3380CC4-5D6E-409C-BE32-E72D297353CC}">
              <c16:uniqueId val="{0000000C-CCAF-1B48-A0FA-02F6A5F412A7}"/>
            </c:ext>
          </c:extLst>
        </c:ser>
        <c:ser>
          <c:idx val="8"/>
          <c:order val="8"/>
          <c:tx>
            <c:strRef>
              <c:f>Combined!$A$73</c:f>
              <c:strCache>
                <c:ptCount val="1"/>
                <c:pt idx="0">
                  <c:v>353ND</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trendline>
            <c:spPr>
              <a:ln w="19050" cap="rnd">
                <a:solidFill>
                  <a:schemeClr val="accent3">
                    <a:lumMod val="60000"/>
                  </a:schemeClr>
                </a:solidFill>
                <a:prstDash val="sysDot"/>
              </a:ln>
              <a:effectLst/>
            </c:spPr>
            <c:trendlineType val="linear"/>
            <c:dispRSqr val="0"/>
            <c:dispEq val="1"/>
            <c:trendlineLbl>
              <c:layout>
                <c:manualLayout>
                  <c:x val="-0.1286748472687429"/>
                  <c:y val="-0.144009680136949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(Combined!$C$77,Combined!$C$79:$C$80)</c:f>
              <c:numCache>
                <c:formatCode>General</c:formatCode>
                <c:ptCount val="3"/>
                <c:pt idx="0">
                  <c:v>-49.999000000000002</c:v>
                </c:pt>
                <c:pt idx="1">
                  <c:v>-149.99700000000001</c:v>
                </c:pt>
                <c:pt idx="2">
                  <c:v>-199.99700000000001</c:v>
                </c:pt>
              </c:numCache>
            </c:numRef>
          </c:xVal>
          <c:yVal>
            <c:numRef>
              <c:f>(Combined!$F$76,Combined!$F$79:$F$80)</c:f>
              <c:numCache>
                <c:formatCode>0.00E+00</c:formatCode>
                <c:ptCount val="3"/>
                <c:pt idx="0">
                  <c:v>-21500000000000</c:v>
                </c:pt>
                <c:pt idx="1">
                  <c:v>282000000000000</c:v>
                </c:pt>
                <c:pt idx="2">
                  <c:v>742000000000000</c:v>
                </c:pt>
              </c:numCache>
            </c:numRef>
          </c:yVal>
          <c:smooth val="0"/>
          <c:extLst>
            <c:ext xmlns:c16="http://schemas.microsoft.com/office/drawing/2014/chart" uri="{C3380CC4-5D6E-409C-BE32-E72D297353CC}">
              <c16:uniqueId val="{0000000D-CCAF-1B48-A0FA-02F6A5F412A7}"/>
            </c:ext>
          </c:extLst>
        </c:ser>
        <c:ser>
          <c:idx val="9"/>
          <c:order val="9"/>
          <c:tx>
            <c:strRef>
              <c:f>Combined!$A$82</c:f>
              <c:strCache>
                <c:ptCount val="1"/>
                <c:pt idx="0">
                  <c:v>832HD-DG</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1"/>
            <c:trendlineLbl>
              <c:layout>
                <c:manualLayout>
                  <c:x val="-2.6530569919640461E-3"/>
                  <c:y val="-4.779420593422976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Combined!$C$85:$C$87</c:f>
              <c:numCache>
                <c:formatCode>General</c:formatCode>
                <c:ptCount val="3"/>
                <c:pt idx="0">
                  <c:v>-25.001000000000001</c:v>
                </c:pt>
                <c:pt idx="1">
                  <c:v>-49.999000000000002</c:v>
                </c:pt>
                <c:pt idx="2">
                  <c:v>-100</c:v>
                </c:pt>
              </c:numCache>
            </c:numRef>
          </c:xVal>
          <c:yVal>
            <c:numRef>
              <c:f>Combined!$F$85:$F$87</c:f>
              <c:numCache>
                <c:formatCode>0.00E+00</c:formatCode>
                <c:ptCount val="3"/>
                <c:pt idx="0">
                  <c:v>119000000000000</c:v>
                </c:pt>
                <c:pt idx="1">
                  <c:v>18100000000000</c:v>
                </c:pt>
                <c:pt idx="2">
                  <c:v>11500000000000</c:v>
                </c:pt>
              </c:numCache>
            </c:numRef>
          </c:yVal>
          <c:smooth val="0"/>
          <c:extLst>
            <c:ext xmlns:c16="http://schemas.microsoft.com/office/drawing/2014/chart" uri="{C3380CC4-5D6E-409C-BE32-E72D297353CC}">
              <c16:uniqueId val="{0000000E-CCAF-1B48-A0FA-02F6A5F412A7}"/>
            </c:ext>
          </c:extLst>
        </c:ser>
        <c:dLbls>
          <c:showLegendKey val="0"/>
          <c:showVal val="0"/>
          <c:showCatName val="0"/>
          <c:showSerName val="0"/>
          <c:showPercent val="0"/>
          <c:showBubbleSize val="0"/>
        </c:dLbls>
        <c:axId val="703314448"/>
        <c:axId val="394510816"/>
      </c:scatterChart>
      <c:valAx>
        <c:axId val="703314448"/>
        <c:scaling>
          <c:orientation val="minMax"/>
          <c:max val="200"/>
          <c:min val="-2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3409968230758639"/>
              <c:y val="0.949963415237786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10816"/>
        <c:crosses val="autoZero"/>
        <c:crossBetween val="midCat"/>
      </c:valAx>
      <c:valAx>
        <c:axId val="394510816"/>
        <c:scaling>
          <c:orientation val="minMax"/>
          <c:max val="325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 </a:t>
                </a:r>
                <a:endParaRPr lang="en-US"/>
              </a:p>
            </c:rich>
          </c:tx>
          <c:layout>
            <c:manualLayout>
              <c:xMode val="edge"/>
              <c:yMode val="edge"/>
              <c:x val="4.8039361119559011E-3"/>
              <c:y val="0.359453987739081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4448"/>
        <c:crosses val="autoZero"/>
        <c:crossBetween val="midCat"/>
      </c:valAx>
      <c:spPr>
        <a:noFill/>
        <a:ln>
          <a:noFill/>
        </a:ln>
        <a:effectLst/>
      </c:spPr>
    </c:plotArea>
    <c:legend>
      <c:legendPos val="r"/>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ayout>
        <c:manualLayout>
          <c:xMode val="edge"/>
          <c:yMode val="edge"/>
          <c:x val="3.5736636519635057E-3"/>
          <c:y val="1.0844086182231812E-2"/>
          <c:w val="0.43144456720958974"/>
          <c:h val="0.501478338047123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756982883102644E-2"/>
          <c:y val="2.810880020280189E-2"/>
          <c:w val="0.886662499147018"/>
          <c:h val="0.94102618886490885"/>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6908581508605509E-2"/>
                  <c:y val="-1.143003883794265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Combined!$B$10:$B$14</c:f>
              <c:numCache>
                <c:formatCode>General</c:formatCode>
                <c:ptCount val="5"/>
                <c:pt idx="0">
                  <c:v>23.3</c:v>
                </c:pt>
                <c:pt idx="1">
                  <c:v>21.5</c:v>
                </c:pt>
                <c:pt idx="2">
                  <c:v>23.6</c:v>
                </c:pt>
                <c:pt idx="3">
                  <c:v>25.8</c:v>
                </c:pt>
                <c:pt idx="4">
                  <c:v>28.2</c:v>
                </c:pt>
              </c:numCache>
            </c:numRef>
          </c:yVal>
          <c:smooth val="0"/>
          <c:extLst>
            <c:ext xmlns:c16="http://schemas.microsoft.com/office/drawing/2014/chart" uri="{C3380CC4-5D6E-409C-BE32-E72D297353CC}">
              <c16:uniqueId val="{00000001-98B1-7440-86A6-1E5931D4617B}"/>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2178948169284961"/>
                  <c:y val="-9.8643166244528763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Combined!$E$10:$E$14</c:f>
              <c:numCache>
                <c:formatCode>General</c:formatCode>
                <c:ptCount val="5"/>
                <c:pt idx="0">
                  <c:v>30.6</c:v>
                </c:pt>
                <c:pt idx="1">
                  <c:v>35.4</c:v>
                </c:pt>
                <c:pt idx="2">
                  <c:v>46</c:v>
                </c:pt>
                <c:pt idx="3">
                  <c:v>56.6</c:v>
                </c:pt>
                <c:pt idx="4">
                  <c:v>68.900000000000006</c:v>
                </c:pt>
              </c:numCache>
            </c:numRef>
          </c:yVal>
          <c:smooth val="0"/>
          <c:extLst>
            <c:ext xmlns:c16="http://schemas.microsoft.com/office/drawing/2014/chart" uri="{C3380CC4-5D6E-409C-BE32-E72D297353CC}">
              <c16:uniqueId val="{00000003-98B1-7440-86A6-1E5931D4617B}"/>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4.2581174471876697E-2"/>
                  <c:y val="5.2884891415964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Combined!$G$10:$G$14</c:f>
              <c:numCache>
                <c:formatCode>General</c:formatCode>
                <c:ptCount val="5"/>
                <c:pt idx="0">
                  <c:v>25.004000000000001</c:v>
                </c:pt>
                <c:pt idx="1">
                  <c:v>50.000999999999998</c:v>
                </c:pt>
                <c:pt idx="2">
                  <c:v>100.003</c:v>
                </c:pt>
                <c:pt idx="3">
                  <c:v>150.001</c:v>
                </c:pt>
                <c:pt idx="4">
                  <c:v>199.999</c:v>
                </c:pt>
              </c:numCache>
            </c:numRef>
          </c:xVal>
          <c:yVal>
            <c:numRef>
              <c:f>Combined!$H$10:$H$14</c:f>
              <c:numCache>
                <c:formatCode>General</c:formatCode>
                <c:ptCount val="5"/>
                <c:pt idx="0">
                  <c:v>2.5</c:v>
                </c:pt>
                <c:pt idx="1">
                  <c:v>2.7</c:v>
                </c:pt>
                <c:pt idx="2">
                  <c:v>3</c:v>
                </c:pt>
                <c:pt idx="3">
                  <c:v>3</c:v>
                </c:pt>
                <c:pt idx="4">
                  <c:v>3.9</c:v>
                </c:pt>
              </c:numCache>
            </c:numRef>
          </c:yVal>
          <c:smooth val="0"/>
          <c:extLst>
            <c:ext xmlns:c16="http://schemas.microsoft.com/office/drawing/2014/chart" uri="{C3380CC4-5D6E-409C-BE32-E72D297353CC}">
              <c16:uniqueId val="{00000005-98B1-7440-86A6-1E5931D4617B}"/>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1.4583748419534561E-3"/>
                  <c:y val="-2.236083088163403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(Combined!$J$10:$J$12,Combined!$J$14)</c:f>
              <c:numCache>
                <c:formatCode>General</c:formatCode>
                <c:ptCount val="4"/>
                <c:pt idx="0">
                  <c:v>25.004000000000001</c:v>
                </c:pt>
                <c:pt idx="1">
                  <c:v>50.000999999999998</c:v>
                </c:pt>
                <c:pt idx="2">
                  <c:v>100.003</c:v>
                </c:pt>
                <c:pt idx="3">
                  <c:v>199.999</c:v>
                </c:pt>
              </c:numCache>
            </c:numRef>
          </c:xVal>
          <c:yVal>
            <c:numRef>
              <c:f>(Combined!$K$10:$K$12,Combined!$K$14)</c:f>
              <c:numCache>
                <c:formatCode>General</c:formatCode>
                <c:ptCount val="4"/>
                <c:pt idx="0">
                  <c:v>178.9</c:v>
                </c:pt>
                <c:pt idx="1">
                  <c:v>196.1</c:v>
                </c:pt>
                <c:pt idx="2">
                  <c:v>224.4</c:v>
                </c:pt>
                <c:pt idx="3">
                  <c:v>255.9</c:v>
                </c:pt>
              </c:numCache>
            </c:numRef>
          </c:yVal>
          <c:smooth val="0"/>
          <c:extLst>
            <c:ext xmlns:c16="http://schemas.microsoft.com/office/drawing/2014/chart" uri="{C3380CC4-5D6E-409C-BE32-E72D297353CC}">
              <c16:uniqueId val="{00000007-98B1-7440-86A6-1E5931D4617B}"/>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Combined!$M$10:$M$13</c:f>
              <c:numCache>
                <c:formatCode>General</c:formatCode>
                <c:ptCount val="4"/>
                <c:pt idx="0">
                  <c:v>25.003</c:v>
                </c:pt>
                <c:pt idx="1">
                  <c:v>50.000999999999998</c:v>
                </c:pt>
                <c:pt idx="2">
                  <c:v>100</c:v>
                </c:pt>
                <c:pt idx="3">
                  <c:v>149.99</c:v>
                </c:pt>
              </c:numCache>
            </c:numRef>
          </c:xVal>
          <c:yVal>
            <c:numRef>
              <c:f>Combined!$N$10:$N$13</c:f>
              <c:numCache>
                <c:formatCode>General</c:formatCode>
                <c:ptCount val="4"/>
                <c:pt idx="0">
                  <c:v>352.5</c:v>
                </c:pt>
                <c:pt idx="1">
                  <c:v>505.7</c:v>
                </c:pt>
                <c:pt idx="2">
                  <c:v>786.7</c:v>
                </c:pt>
                <c:pt idx="3">
                  <c:v>1005.1</c:v>
                </c:pt>
              </c:numCache>
            </c:numRef>
          </c:yVal>
          <c:smooth val="0"/>
          <c:extLst>
            <c:ext xmlns:c16="http://schemas.microsoft.com/office/drawing/2014/chart" uri="{C3380CC4-5D6E-409C-BE32-E72D297353CC}">
              <c16:uniqueId val="{00000009-98B1-7440-86A6-1E5931D4617B}"/>
            </c:ext>
          </c:extLst>
        </c:ser>
        <c:dLbls>
          <c:showLegendKey val="0"/>
          <c:showVal val="0"/>
          <c:showCatName val="0"/>
          <c:showSerName val="0"/>
          <c:showPercent val="0"/>
          <c:showBubbleSize val="0"/>
        </c:dLbls>
        <c:axId val="386636960"/>
        <c:axId val="339009920"/>
      </c:scatterChart>
      <c:valAx>
        <c:axId val="386636960"/>
        <c:scaling>
          <c:orientation val="minMax"/>
          <c:max val="20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2864545628486989"/>
              <c:y val="0.950538895276801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09920"/>
        <c:crosses val="autoZero"/>
        <c:crossBetween val="midCat"/>
      </c:valAx>
      <c:valAx>
        <c:axId val="339009920"/>
        <c:scaling>
          <c:orientation val="minMax"/>
          <c:max val="1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Measured Current (pA) </a:t>
                </a:r>
                <a:r>
                  <a:rPr lang="en-US" sz="1000" b="0" i="0" u="none" strike="noStrike" baseline="0"/>
                  <a:t> </a:t>
                </a:r>
                <a:endParaRPr lang="en-US"/>
              </a:p>
            </c:rich>
          </c:tx>
          <c:layout>
            <c:manualLayout>
              <c:xMode val="edge"/>
              <c:yMode val="edge"/>
              <c:x val="2.5798400931243384E-3"/>
              <c:y val="0.33909683536572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36960"/>
        <c:crosses val="autoZero"/>
        <c:crossBetween val="midCat"/>
      </c:valAx>
      <c:spPr>
        <a:noFill/>
        <a:ln>
          <a:noFill/>
        </a:ln>
        <a:effectLst/>
      </c:spPr>
    </c:plotArea>
    <c:legend>
      <c:legendPos val="r"/>
      <c:legendEntry>
        <c:idx val="5"/>
        <c:delete val="1"/>
      </c:legendEntry>
      <c:legendEntry>
        <c:idx val="6"/>
        <c:delete val="1"/>
      </c:legendEntry>
      <c:legendEntry>
        <c:idx val="7"/>
        <c:delete val="1"/>
      </c:legendEntry>
      <c:legendEntry>
        <c:idx val="8"/>
        <c:delete val="1"/>
      </c:legendEntry>
      <c:legendEntry>
        <c:idx val="9"/>
        <c:delete val="1"/>
      </c:legendEntry>
      <c:layout>
        <c:manualLayout>
          <c:xMode val="edge"/>
          <c:yMode val="edge"/>
          <c:x val="0.6787898133325595"/>
          <c:y val="0.19902192582095538"/>
          <c:w val="0.26614780566208984"/>
          <c:h val="0.3720385670677230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91940637585424"/>
          <c:y val="5.0925925925925923E-2"/>
          <c:w val="0.84851427335879237"/>
          <c:h val="0.88658944251487526"/>
        </c:manualLayout>
      </c:layout>
      <c:scatterChart>
        <c:scatterStyle val="lineMarker"/>
        <c:varyColors val="0"/>
        <c:ser>
          <c:idx val="0"/>
          <c:order val="0"/>
          <c:tx>
            <c:strRef>
              <c:f>Combined!$A$8</c:f>
              <c:strCache>
                <c:ptCount val="1"/>
                <c:pt idx="0">
                  <c:v>301-2</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6471993055633613E-3"/>
                  <c:y val="-2.136177649528269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Combined!$A$10:$A$14</c:f>
              <c:numCache>
                <c:formatCode>General</c:formatCode>
                <c:ptCount val="5"/>
                <c:pt idx="0">
                  <c:v>25.004000000000001</c:v>
                </c:pt>
                <c:pt idx="1">
                  <c:v>50.000999999999998</c:v>
                </c:pt>
                <c:pt idx="2">
                  <c:v>100.003</c:v>
                </c:pt>
                <c:pt idx="3">
                  <c:v>150.001</c:v>
                </c:pt>
                <c:pt idx="4">
                  <c:v>199.999</c:v>
                </c:pt>
              </c:numCache>
            </c:numRef>
          </c:xVal>
          <c:yVal>
            <c:numRef>
              <c:f>Combined!$C$10:$C$14</c:f>
              <c:numCache>
                <c:formatCode>0.00E+00</c:formatCode>
                <c:ptCount val="5"/>
                <c:pt idx="0">
                  <c:v>69800000000000</c:v>
                </c:pt>
                <c:pt idx="1">
                  <c:v>151000000000000</c:v>
                </c:pt>
                <c:pt idx="2">
                  <c:v>275000000000000</c:v>
                </c:pt>
                <c:pt idx="3">
                  <c:v>378000000000000</c:v>
                </c:pt>
                <c:pt idx="4">
                  <c:v>461000000000000</c:v>
                </c:pt>
              </c:numCache>
            </c:numRef>
          </c:yVal>
          <c:smooth val="0"/>
          <c:extLst>
            <c:ext xmlns:c16="http://schemas.microsoft.com/office/drawing/2014/chart" uri="{C3380CC4-5D6E-409C-BE32-E72D297353CC}">
              <c16:uniqueId val="{00000001-E46F-104B-8700-8ACBB793BB4A}"/>
            </c:ext>
          </c:extLst>
        </c:ser>
        <c:ser>
          <c:idx val="1"/>
          <c:order val="1"/>
          <c:tx>
            <c:strRef>
              <c:f>Combined!$D$8</c:f>
              <c:strCache>
                <c:ptCount val="1"/>
                <c:pt idx="0">
                  <c:v>301-2FL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6.8999587903845916E-2"/>
                  <c:y val="-1.658958463920269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Combined!$D$10:$D$14</c:f>
              <c:numCache>
                <c:formatCode>General</c:formatCode>
                <c:ptCount val="5"/>
                <c:pt idx="0">
                  <c:v>25.004000000000001</c:v>
                </c:pt>
                <c:pt idx="1">
                  <c:v>50.000999999999998</c:v>
                </c:pt>
                <c:pt idx="2">
                  <c:v>100.003</c:v>
                </c:pt>
                <c:pt idx="3">
                  <c:v>150</c:v>
                </c:pt>
                <c:pt idx="4">
                  <c:v>199.99799999999999</c:v>
                </c:pt>
              </c:numCache>
            </c:numRef>
          </c:xVal>
          <c:yVal>
            <c:numRef>
              <c:f>Combined!$F$10:$F$14</c:f>
              <c:numCache>
                <c:formatCode>0.00E+00</c:formatCode>
                <c:ptCount val="5"/>
                <c:pt idx="0">
                  <c:v>53100000000000</c:v>
                </c:pt>
                <c:pt idx="1">
                  <c:v>91700000000000</c:v>
                </c:pt>
                <c:pt idx="2">
                  <c:v>141000000000000</c:v>
                </c:pt>
                <c:pt idx="3">
                  <c:v>172000000000000</c:v>
                </c:pt>
                <c:pt idx="4">
                  <c:v>189000000000000</c:v>
                </c:pt>
              </c:numCache>
            </c:numRef>
          </c:yVal>
          <c:smooth val="0"/>
          <c:extLst>
            <c:ext xmlns:c16="http://schemas.microsoft.com/office/drawing/2014/chart" uri="{C3380CC4-5D6E-409C-BE32-E72D297353CC}">
              <c16:uniqueId val="{00000003-E46F-104B-8700-8ACBB793BB4A}"/>
            </c:ext>
          </c:extLst>
        </c:ser>
        <c:ser>
          <c:idx val="2"/>
          <c:order val="2"/>
          <c:tx>
            <c:strRef>
              <c:f>Combined!$G$8</c:f>
              <c:strCache>
                <c:ptCount val="1"/>
                <c:pt idx="0">
                  <c:v>301</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3.0221082594169755E-2"/>
                  <c:y val="-4.0796733900536628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Combined!$G$10:$G$13</c:f>
              <c:numCache>
                <c:formatCode>General</c:formatCode>
                <c:ptCount val="4"/>
                <c:pt idx="0">
                  <c:v>25.004000000000001</c:v>
                </c:pt>
                <c:pt idx="1">
                  <c:v>50.000999999999998</c:v>
                </c:pt>
                <c:pt idx="2">
                  <c:v>100.003</c:v>
                </c:pt>
                <c:pt idx="3">
                  <c:v>150.001</c:v>
                </c:pt>
              </c:numCache>
            </c:numRef>
          </c:xVal>
          <c:yVal>
            <c:numRef>
              <c:f>Combined!$I$10:$I$13</c:f>
              <c:numCache>
                <c:formatCode>0.00E+00</c:formatCode>
                <c:ptCount val="4"/>
                <c:pt idx="0">
                  <c:v>659000000000000</c:v>
                </c:pt>
                <c:pt idx="1">
                  <c:v>1210000000000000</c:v>
                </c:pt>
                <c:pt idx="2">
                  <c:v>2160000000000000</c:v>
                </c:pt>
                <c:pt idx="3">
                  <c:v>3210000000000000</c:v>
                </c:pt>
              </c:numCache>
            </c:numRef>
          </c:yVal>
          <c:smooth val="0"/>
          <c:extLst>
            <c:ext xmlns:c16="http://schemas.microsoft.com/office/drawing/2014/chart" uri="{C3380CC4-5D6E-409C-BE32-E72D297353CC}">
              <c16:uniqueId val="{00000005-E46F-104B-8700-8ACBB793BB4A}"/>
            </c:ext>
          </c:extLst>
        </c:ser>
        <c:ser>
          <c:idx val="3"/>
          <c:order val="3"/>
          <c:tx>
            <c:strRef>
              <c:f>Combined!$J$8</c:f>
              <c:strCache>
                <c:ptCount val="1"/>
                <c:pt idx="0">
                  <c:v>353ND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6.8997371481964581E-2"/>
                  <c:y val="8.48195535629833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Combined!$J$10:$J$14</c:f>
              <c:numCache>
                <c:formatCode>General</c:formatCode>
                <c:ptCount val="5"/>
                <c:pt idx="0">
                  <c:v>25.004000000000001</c:v>
                </c:pt>
                <c:pt idx="1">
                  <c:v>50.000999999999998</c:v>
                </c:pt>
                <c:pt idx="2">
                  <c:v>100.003</c:v>
                </c:pt>
                <c:pt idx="3">
                  <c:v>150.001</c:v>
                </c:pt>
                <c:pt idx="4">
                  <c:v>199.999</c:v>
                </c:pt>
              </c:numCache>
            </c:numRef>
          </c:xVal>
          <c:yVal>
            <c:numRef>
              <c:f>Combined!$L$10:$L$14</c:f>
              <c:numCache>
                <c:formatCode>0.00E+00</c:formatCode>
                <c:ptCount val="5"/>
                <c:pt idx="0">
                  <c:v>9080000000000</c:v>
                </c:pt>
                <c:pt idx="1">
                  <c:v>16600000000000</c:v>
                </c:pt>
                <c:pt idx="2">
                  <c:v>29000000000000</c:v>
                </c:pt>
                <c:pt idx="3">
                  <c:v>44600000000000</c:v>
                </c:pt>
                <c:pt idx="4">
                  <c:v>50800000000000</c:v>
                </c:pt>
              </c:numCache>
            </c:numRef>
          </c:yVal>
          <c:smooth val="0"/>
          <c:extLst>
            <c:ext xmlns:c16="http://schemas.microsoft.com/office/drawing/2014/chart" uri="{C3380CC4-5D6E-409C-BE32-E72D297353CC}">
              <c16:uniqueId val="{00000007-E46F-104B-8700-8ACBB793BB4A}"/>
            </c:ext>
          </c:extLst>
        </c:ser>
        <c:ser>
          <c:idx val="4"/>
          <c:order val="4"/>
          <c:tx>
            <c:strRef>
              <c:f>Combined!$M$8</c:f>
              <c:strCache>
                <c:ptCount val="1"/>
                <c:pt idx="0">
                  <c:v>832HD-DG</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1"/>
            <c:trendlineLbl>
              <c:layout>
                <c:manualLayout>
                  <c:x val="-5.3420200184058006E-2"/>
                  <c:y val="9.510861974244130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Combined!$M$10:$M$14</c:f>
              <c:numCache>
                <c:formatCode>General</c:formatCode>
                <c:ptCount val="5"/>
                <c:pt idx="0">
                  <c:v>25.003</c:v>
                </c:pt>
                <c:pt idx="1">
                  <c:v>50.000999999999998</c:v>
                </c:pt>
                <c:pt idx="2">
                  <c:v>100</c:v>
                </c:pt>
                <c:pt idx="3">
                  <c:v>149.99</c:v>
                </c:pt>
                <c:pt idx="4">
                  <c:v>175.23599999999999</c:v>
                </c:pt>
              </c:numCache>
            </c:numRef>
          </c:xVal>
          <c:yVal>
            <c:numRef>
              <c:f>Combined!$O$10:$O$14</c:f>
              <c:numCache>
                <c:formatCode>0.00E+00</c:formatCode>
                <c:ptCount val="5"/>
                <c:pt idx="0">
                  <c:v>4610000000000</c:v>
                </c:pt>
                <c:pt idx="1">
                  <c:v>6420000000000</c:v>
                </c:pt>
                <c:pt idx="2">
                  <c:v>8260000000000</c:v>
                </c:pt>
                <c:pt idx="3">
                  <c:v>9700000000000</c:v>
                </c:pt>
                <c:pt idx="4">
                  <c:v>10800000000000</c:v>
                </c:pt>
              </c:numCache>
            </c:numRef>
          </c:yVal>
          <c:smooth val="0"/>
          <c:extLst>
            <c:ext xmlns:c16="http://schemas.microsoft.com/office/drawing/2014/chart" uri="{C3380CC4-5D6E-409C-BE32-E72D297353CC}">
              <c16:uniqueId val="{00000009-E46F-104B-8700-8ACBB793BB4A}"/>
            </c:ext>
          </c:extLst>
        </c:ser>
        <c:dLbls>
          <c:showLegendKey val="0"/>
          <c:showVal val="0"/>
          <c:showCatName val="0"/>
          <c:showSerName val="0"/>
          <c:showPercent val="0"/>
          <c:showBubbleSize val="0"/>
        </c:dLbls>
        <c:axId val="703314448"/>
        <c:axId val="394510816"/>
      </c:scatterChart>
      <c:valAx>
        <c:axId val="703314448"/>
        <c:scaling>
          <c:orientation val="minMax"/>
          <c:max val="20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Obs Voltage (V)</a:t>
                </a:r>
                <a:r>
                  <a:rPr lang="en-US" sz="1000" b="0" i="0" u="none" strike="noStrike" baseline="0"/>
                  <a:t> </a:t>
                </a:r>
                <a:endParaRPr lang="en-US"/>
              </a:p>
            </c:rich>
          </c:tx>
          <c:layout>
            <c:manualLayout>
              <c:xMode val="edge"/>
              <c:yMode val="edge"/>
              <c:x val="0.43409968230758639"/>
              <c:y val="0.949963415237786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10816"/>
        <c:crosses val="autoZero"/>
        <c:crossBetween val="midCat"/>
      </c:valAx>
      <c:valAx>
        <c:axId val="394510816"/>
        <c:scaling>
          <c:orientation val="minMax"/>
          <c:max val="3250000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Resistivity (ohm cm) </a:t>
                </a:r>
                <a:endParaRPr lang="en-US"/>
              </a:p>
            </c:rich>
          </c:tx>
          <c:layout>
            <c:manualLayout>
              <c:xMode val="edge"/>
              <c:yMode val="edge"/>
              <c:x val="4.8039361119559011E-3"/>
              <c:y val="0.359453987739081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314448"/>
        <c:crosses val="autoZero"/>
        <c:crossBetween val="midCat"/>
      </c:valAx>
      <c:spPr>
        <a:noFill/>
        <a:ln>
          <a:noFill/>
        </a:ln>
        <a:effectLst/>
      </c:spPr>
    </c:plotArea>
    <c:legend>
      <c:legendPos val="r"/>
      <c:legendEntry>
        <c:idx val="5"/>
        <c:delete val="1"/>
      </c:legendEntry>
      <c:legendEntry>
        <c:idx val="6"/>
        <c:delete val="1"/>
      </c:legendEntry>
      <c:legendEntry>
        <c:idx val="7"/>
        <c:delete val="1"/>
      </c:legendEntry>
      <c:legendEntry>
        <c:idx val="8"/>
        <c:delete val="1"/>
      </c:legendEntry>
      <c:legendEntry>
        <c:idx val="9"/>
        <c:delete val="1"/>
      </c:legendEntry>
      <c:layout>
        <c:manualLayout>
          <c:xMode val="edge"/>
          <c:yMode val="edge"/>
          <c:x val="0.70160946546313574"/>
          <c:y val="0.18193211735042611"/>
          <c:w val="0.26696486967267213"/>
          <c:h val="0.4285556855346383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225779</xdr:colOff>
      <xdr:row>22</xdr:row>
      <xdr:rowOff>121597</xdr:rowOff>
    </xdr:from>
    <xdr:to>
      <xdr:col>4</xdr:col>
      <xdr:colOff>863877</xdr:colOff>
      <xdr:row>41</xdr:row>
      <xdr:rowOff>98778</xdr:rowOff>
    </xdr:to>
    <xdr:graphicFrame macro="">
      <xdr:nvGraphicFramePr>
        <xdr:cNvPr id="2" name="Chart 1">
          <a:extLst>
            <a:ext uri="{FF2B5EF4-FFF2-40B4-BE49-F238E27FC236}">
              <a16:creationId xmlns:a16="http://schemas.microsoft.com/office/drawing/2014/main" id="{4D792550-434C-4876-9C3F-31A97E411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910166</xdr:colOff>
      <xdr:row>22</xdr:row>
      <xdr:rowOff>131232</xdr:rowOff>
    </xdr:from>
    <xdr:to>
      <xdr:col>7</xdr:col>
      <xdr:colOff>1770063</xdr:colOff>
      <xdr:row>43</xdr:row>
      <xdr:rowOff>87311</xdr:rowOff>
    </xdr:to>
    <xdr:graphicFrame macro="">
      <xdr:nvGraphicFramePr>
        <xdr:cNvPr id="3" name="Chart 2">
          <a:extLst>
            <a:ext uri="{FF2B5EF4-FFF2-40B4-BE49-F238E27FC236}">
              <a16:creationId xmlns:a16="http://schemas.microsoft.com/office/drawing/2014/main" id="{858DF07C-420E-6080-EC69-5F6807D704E5}"/>
            </a:ext>
            <a:ext uri="{147F2762-F138-4A5C-976F-8EAC2B608ADB}">
              <a16:predDERef xmlns:a16="http://schemas.microsoft.com/office/drawing/2014/main" pred="{4D792550-434C-4876-9C3F-31A97E411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599722</xdr:colOff>
      <xdr:row>28</xdr:row>
      <xdr:rowOff>123472</xdr:rowOff>
    </xdr:from>
    <xdr:to>
      <xdr:col>11</xdr:col>
      <xdr:colOff>1502834</xdr:colOff>
      <xdr:row>57</xdr:row>
      <xdr:rowOff>169333</xdr:rowOff>
    </xdr:to>
    <xdr:graphicFrame macro="">
      <xdr:nvGraphicFramePr>
        <xdr:cNvPr id="4" name="Chart 3">
          <a:extLst>
            <a:ext uri="{FF2B5EF4-FFF2-40B4-BE49-F238E27FC236}">
              <a16:creationId xmlns:a16="http://schemas.microsoft.com/office/drawing/2014/main" id="{C71808F1-07D1-AA4F-BFC6-65098F378743}"/>
            </a:ext>
            <a:ext uri="{147F2762-F138-4A5C-976F-8EAC2B608ADB}">
              <a16:predDERef xmlns:a16="http://schemas.microsoft.com/office/drawing/2014/main" pred="{858DF07C-420E-6080-EC69-5F6807D70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28</xdr:row>
      <xdr:rowOff>0</xdr:rowOff>
    </xdr:from>
    <xdr:to>
      <xdr:col>17</xdr:col>
      <xdr:colOff>254000</xdr:colOff>
      <xdr:row>55</xdr:row>
      <xdr:rowOff>137584</xdr:rowOff>
    </xdr:to>
    <xdr:graphicFrame macro="">
      <xdr:nvGraphicFramePr>
        <xdr:cNvPr id="5" name="Chart 4">
          <a:extLst>
            <a:ext uri="{FF2B5EF4-FFF2-40B4-BE49-F238E27FC236}">
              <a16:creationId xmlns:a16="http://schemas.microsoft.com/office/drawing/2014/main" id="{CF276D3B-DA2C-4745-BAB6-7B3D5C1DDF49}"/>
            </a:ext>
            <a:ext uri="{147F2762-F138-4A5C-976F-8EAC2B608ADB}">
              <a16:predDERef xmlns:a16="http://schemas.microsoft.com/office/drawing/2014/main" pred="{C71808F1-07D1-AA4F-BFC6-65098F378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9"/>
  <sheetViews>
    <sheetView zoomScale="52" zoomScaleNormal="52" workbookViewId="0">
      <selection activeCell="S53" sqref="S53"/>
    </sheetView>
  </sheetViews>
  <sheetFormatPr defaultColWidth="8.85546875" defaultRowHeight="15"/>
  <cols>
    <col min="1" max="1" width="30" bestFit="1" customWidth="1"/>
    <col min="2" max="2" width="26" bestFit="1" customWidth="1"/>
    <col min="3" max="3" width="26" customWidth="1"/>
    <col min="4" max="4" width="19.85546875" bestFit="1" customWidth="1"/>
    <col min="5" max="5" width="26" bestFit="1" customWidth="1"/>
    <col min="6" max="6" width="26" customWidth="1"/>
    <col min="7" max="7" width="19.85546875" bestFit="1" customWidth="1"/>
    <col min="8" max="8" width="26" bestFit="1" customWidth="1"/>
    <col min="9" max="9" width="26" customWidth="1"/>
    <col min="10" max="10" width="19.85546875" bestFit="1" customWidth="1"/>
    <col min="11" max="11" width="26" bestFit="1" customWidth="1"/>
    <col min="12" max="12" width="26" customWidth="1"/>
    <col min="13" max="13" width="19.85546875" bestFit="1" customWidth="1"/>
    <col min="14" max="14" width="21.140625" bestFit="1" customWidth="1"/>
    <col min="15" max="15" width="21.140625" customWidth="1"/>
    <col min="16" max="16" width="14.42578125" bestFit="1" customWidth="1"/>
    <col min="17" max="17" width="21.140625" bestFit="1" customWidth="1"/>
    <col min="18" max="18" width="14.42578125" bestFit="1" customWidth="1"/>
  </cols>
  <sheetData>
    <row r="1" spans="1:18">
      <c r="A1" t="s">
        <v>0</v>
      </c>
    </row>
    <row r="3" spans="1:18">
      <c r="A3" s="3" t="s">
        <v>1</v>
      </c>
      <c r="B3" t="s">
        <v>2</v>
      </c>
      <c r="D3" t="s">
        <v>3</v>
      </c>
      <c r="J3" s="3" t="s">
        <v>1</v>
      </c>
      <c r="K3" t="s">
        <v>2</v>
      </c>
      <c r="M3" t="s">
        <v>3</v>
      </c>
    </row>
    <row r="4" spans="1:18">
      <c r="A4" s="4">
        <f>3.42*3.42</f>
        <v>11.696399999999999</v>
      </c>
      <c r="B4" s="5">
        <v>0.18</v>
      </c>
      <c r="C4" s="5"/>
      <c r="D4">
        <f>A4/B4</f>
        <v>64.97999999999999</v>
      </c>
      <c r="J4" s="4">
        <f>3.2*3.2</f>
        <v>10.240000000000002</v>
      </c>
      <c r="K4" s="5">
        <v>0.18</v>
      </c>
      <c r="L4" s="5"/>
      <c r="M4">
        <f>J4/K4</f>
        <v>56.8888888888889</v>
      </c>
    </row>
    <row r="7" spans="1:18">
      <c r="A7" s="1"/>
      <c r="B7" s="1"/>
      <c r="C7" s="1"/>
      <c r="D7" s="1"/>
      <c r="E7" s="1"/>
      <c r="F7" s="1"/>
      <c r="G7" s="1"/>
      <c r="H7" s="1"/>
      <c r="I7" s="1"/>
      <c r="J7" s="1"/>
      <c r="K7" s="1"/>
      <c r="L7" s="1"/>
      <c r="M7" s="1"/>
      <c r="N7" s="1"/>
      <c r="O7" s="1"/>
      <c r="P7" s="1"/>
      <c r="Q7" s="1"/>
    </row>
    <row r="8" spans="1:18">
      <c r="A8" s="6" t="s">
        <v>4</v>
      </c>
      <c r="B8" s="1"/>
      <c r="C8" s="1"/>
      <c r="D8" s="6" t="s">
        <v>5</v>
      </c>
      <c r="E8" s="1"/>
      <c r="F8" s="1"/>
      <c r="G8" s="6">
        <v>301</v>
      </c>
      <c r="H8" s="1"/>
      <c r="I8" s="1"/>
      <c r="J8" s="6" t="s">
        <v>6</v>
      </c>
      <c r="K8" s="1"/>
      <c r="L8" s="1"/>
      <c r="M8" s="6" t="s">
        <v>7</v>
      </c>
      <c r="N8" s="1"/>
      <c r="O8" s="1"/>
      <c r="P8" s="1"/>
      <c r="Q8" s="1"/>
    </row>
    <row r="9" spans="1:18" ht="15.95">
      <c r="A9" s="1" t="s">
        <v>8</v>
      </c>
      <c r="B9" s="1" t="s">
        <v>9</v>
      </c>
      <c r="C9" s="1" t="s">
        <v>10</v>
      </c>
      <c r="D9" s="1" t="s">
        <v>8</v>
      </c>
      <c r="E9" s="1" t="s">
        <v>9</v>
      </c>
      <c r="F9" s="14" t="s">
        <v>10</v>
      </c>
      <c r="G9" s="1" t="s">
        <v>8</v>
      </c>
      <c r="H9" s="1" t="s">
        <v>9</v>
      </c>
      <c r="I9" s="14" t="s">
        <v>10</v>
      </c>
      <c r="J9" s="1" t="s">
        <v>8</v>
      </c>
      <c r="K9" s="1" t="s">
        <v>9</v>
      </c>
      <c r="L9" s="14" t="s">
        <v>10</v>
      </c>
      <c r="M9" s="1" t="s">
        <v>8</v>
      </c>
      <c r="N9" s="1" t="s">
        <v>9</v>
      </c>
      <c r="O9" s="14" t="s">
        <v>10</v>
      </c>
      <c r="P9" s="1"/>
      <c r="Q9" s="1"/>
      <c r="R9" s="14"/>
    </row>
    <row r="10" spans="1:18" ht="15.95">
      <c r="A10" s="2">
        <v>25.004000000000001</v>
      </c>
      <c r="B10" s="2">
        <v>23.3</v>
      </c>
      <c r="C10" s="12">
        <v>69800000000000</v>
      </c>
      <c r="D10" s="2">
        <v>25.004000000000001</v>
      </c>
      <c r="E10" s="2">
        <v>30.6</v>
      </c>
      <c r="F10" s="12">
        <v>53100000000000</v>
      </c>
      <c r="G10" s="2">
        <v>25.004000000000001</v>
      </c>
      <c r="H10" s="2">
        <v>2.5</v>
      </c>
      <c r="I10" s="12">
        <v>659000000000000</v>
      </c>
      <c r="J10" s="2">
        <v>25.004000000000001</v>
      </c>
      <c r="K10" s="2">
        <v>178.9</v>
      </c>
      <c r="L10" s="12">
        <v>9080000000000</v>
      </c>
      <c r="M10" s="2">
        <v>25.003</v>
      </c>
      <c r="N10" s="2">
        <v>352.5</v>
      </c>
      <c r="O10" s="12">
        <v>4610000000000</v>
      </c>
      <c r="P10" s="1"/>
      <c r="Q10" s="1"/>
    </row>
    <row r="11" spans="1:18" ht="15.95">
      <c r="A11" s="2">
        <v>50.000999999999998</v>
      </c>
      <c r="B11" s="2">
        <v>21.5</v>
      </c>
      <c r="C11" s="12">
        <v>151000000000000</v>
      </c>
      <c r="D11" s="2">
        <v>50.000999999999998</v>
      </c>
      <c r="E11" s="2">
        <v>35.4</v>
      </c>
      <c r="F11" s="12">
        <v>91700000000000</v>
      </c>
      <c r="G11" s="2">
        <v>50.000999999999998</v>
      </c>
      <c r="H11" s="2">
        <v>2.7</v>
      </c>
      <c r="I11" s="12">
        <v>1210000000000000</v>
      </c>
      <c r="J11" s="2">
        <v>50.000999999999998</v>
      </c>
      <c r="K11" s="2">
        <v>196.1</v>
      </c>
      <c r="L11" s="12">
        <v>16600000000000</v>
      </c>
      <c r="M11" s="2">
        <v>50.000999999999998</v>
      </c>
      <c r="N11" s="2">
        <v>505.7</v>
      </c>
      <c r="O11" s="12">
        <v>6420000000000</v>
      </c>
      <c r="P11" s="16"/>
      <c r="Q11" s="1"/>
    </row>
    <row r="12" spans="1:18" ht="15.95">
      <c r="A12" s="2">
        <v>100.003</v>
      </c>
      <c r="B12" s="2">
        <v>23.6</v>
      </c>
      <c r="C12" s="13">
        <v>275000000000000</v>
      </c>
      <c r="D12" s="2">
        <v>100.003</v>
      </c>
      <c r="E12" s="2">
        <v>46</v>
      </c>
      <c r="F12" s="12">
        <v>141000000000000</v>
      </c>
      <c r="G12" s="2">
        <v>100.003</v>
      </c>
      <c r="H12" s="2">
        <v>3</v>
      </c>
      <c r="I12" s="12">
        <v>2160000000000000</v>
      </c>
      <c r="J12" s="2">
        <v>100.003</v>
      </c>
      <c r="K12" s="2">
        <v>224.4</v>
      </c>
      <c r="L12" s="12">
        <v>29000000000000</v>
      </c>
      <c r="M12" s="2">
        <v>100</v>
      </c>
      <c r="N12" s="2">
        <v>786.7</v>
      </c>
      <c r="O12" s="12">
        <v>8260000000000</v>
      </c>
      <c r="P12" s="1"/>
      <c r="Q12" s="1"/>
    </row>
    <row r="13" spans="1:18" ht="15.95">
      <c r="A13" s="2">
        <v>150.001</v>
      </c>
      <c r="B13" s="2">
        <v>25.8</v>
      </c>
      <c r="C13" s="12">
        <v>378000000000000</v>
      </c>
      <c r="D13" s="2">
        <v>150</v>
      </c>
      <c r="E13" s="2">
        <v>56.6</v>
      </c>
      <c r="F13" s="12">
        <v>172000000000000</v>
      </c>
      <c r="G13" s="2">
        <v>150.001</v>
      </c>
      <c r="H13" s="2">
        <v>3</v>
      </c>
      <c r="I13" s="12">
        <v>3210000000000000</v>
      </c>
      <c r="J13" s="2">
        <v>150.001</v>
      </c>
      <c r="K13" s="2">
        <v>218.8</v>
      </c>
      <c r="L13" s="12">
        <v>44600000000000</v>
      </c>
      <c r="M13" s="2">
        <v>149.99</v>
      </c>
      <c r="N13" s="2">
        <v>1005.1</v>
      </c>
      <c r="O13" s="12">
        <v>9700000000000</v>
      </c>
      <c r="P13" s="1"/>
      <c r="Q13" s="1"/>
    </row>
    <row r="14" spans="1:18" ht="15.95">
      <c r="A14" s="2">
        <v>199.999</v>
      </c>
      <c r="B14" s="2">
        <v>28.2</v>
      </c>
      <c r="C14" s="12">
        <v>461000000000000</v>
      </c>
      <c r="D14" s="2">
        <v>199.99799999999999</v>
      </c>
      <c r="E14" s="2">
        <v>68.900000000000006</v>
      </c>
      <c r="F14" s="12">
        <v>189000000000000</v>
      </c>
      <c r="G14" s="2">
        <v>199.999</v>
      </c>
      <c r="H14" s="2">
        <v>3.9</v>
      </c>
      <c r="I14" s="12">
        <v>3340000000000000</v>
      </c>
      <c r="J14" s="2">
        <v>199.999</v>
      </c>
      <c r="K14" s="2">
        <v>255.9</v>
      </c>
      <c r="L14" s="12">
        <v>50800000000000</v>
      </c>
      <c r="M14" s="2">
        <v>175.23599999999999</v>
      </c>
      <c r="N14" s="2">
        <v>1058.2</v>
      </c>
      <c r="O14" s="12">
        <v>10800000000000</v>
      </c>
      <c r="P14" s="1"/>
      <c r="Q14" s="1"/>
    </row>
    <row r="15" spans="1:18">
      <c r="A15" s="1"/>
      <c r="B15" s="1"/>
      <c r="C15" s="1"/>
      <c r="D15" s="1"/>
      <c r="E15" s="1"/>
      <c r="F15" s="1"/>
      <c r="G15" s="1"/>
      <c r="H15" s="1"/>
      <c r="J15" s="1"/>
      <c r="K15" s="1"/>
      <c r="L15" s="1"/>
      <c r="M15" s="1"/>
      <c r="N15" s="1"/>
      <c r="O15" s="1"/>
      <c r="P15" s="1"/>
      <c r="Q15" s="1"/>
    </row>
    <row r="16" spans="1:18">
      <c r="A16" s="1" t="s">
        <v>11</v>
      </c>
      <c r="B16" s="10">
        <f>(1/0.033)*D4*10^12</f>
        <v>1969090909090908.5</v>
      </c>
      <c r="C16" s="11"/>
      <c r="D16" s="1"/>
      <c r="E16" s="10">
        <f>(1/0.2179)*D4*10^12</f>
        <v>298210188159706.19</v>
      </c>
      <c r="F16" s="11"/>
      <c r="G16" s="1"/>
      <c r="H16" s="10">
        <f>(1/0.0069)*D4*10^12</f>
        <v>9417391304347824</v>
      </c>
      <c r="I16" s="11"/>
      <c r="J16" s="1"/>
      <c r="K16" s="10">
        <f>(1/0.3872)*M4*10^12</f>
        <v>146923783287419.69</v>
      </c>
      <c r="L16" s="11"/>
      <c r="M16" s="1"/>
      <c r="N16" s="10">
        <f>(1/4.7881)*M4*10^12</f>
        <v>11881307593594.307</v>
      </c>
      <c r="O16" s="11"/>
      <c r="P16" s="1"/>
      <c r="Q16" s="11"/>
    </row>
    <row r="17" spans="1:17">
      <c r="A17" s="1" t="s">
        <v>12</v>
      </c>
      <c r="B17" s="7" t="s">
        <v>13</v>
      </c>
      <c r="C17" s="7"/>
      <c r="E17" s="8" t="s">
        <v>14</v>
      </c>
      <c r="F17" s="8"/>
      <c r="H17" s="7" t="s">
        <v>15</v>
      </c>
      <c r="I17" s="7"/>
      <c r="K17" s="7" t="s">
        <v>16</v>
      </c>
      <c r="L17" s="7"/>
      <c r="N17" s="9">
        <v>14000000000000</v>
      </c>
      <c r="O17" s="9"/>
      <c r="Q17" s="9"/>
    </row>
    <row r="27" spans="1:17" ht="15.95">
      <c r="I27" s="14"/>
      <c r="J27" s="14"/>
      <c r="K27" s="14"/>
      <c r="L27" s="14"/>
      <c r="M27" s="14"/>
      <c r="N27" s="14"/>
      <c r="O27" s="14"/>
    </row>
    <row r="28" spans="1:17" ht="18">
      <c r="I28" s="15"/>
      <c r="J28" s="14"/>
      <c r="K28" s="14"/>
      <c r="L28" s="15"/>
      <c r="M28" s="14"/>
      <c r="N28" s="14"/>
      <c r="O28" s="14"/>
      <c r="P28" s="14"/>
      <c r="Q28" s="12"/>
    </row>
    <row r="29" spans="1:17" ht="18">
      <c r="I29" s="15"/>
      <c r="J29" s="14"/>
      <c r="K29" s="14"/>
      <c r="L29" s="15"/>
      <c r="M29" s="14"/>
      <c r="N29" s="14"/>
      <c r="O29" s="14"/>
      <c r="P29" s="14"/>
      <c r="Q29" s="12"/>
    </row>
    <row r="30" spans="1:17" ht="18">
      <c r="E30" s="14"/>
      <c r="F30" s="14"/>
      <c r="G30" s="14"/>
      <c r="H30" s="14"/>
      <c r="I30" s="15"/>
      <c r="J30" s="14"/>
      <c r="K30" s="14"/>
      <c r="L30" s="15"/>
      <c r="M30" s="14"/>
      <c r="N30" s="14"/>
      <c r="O30" s="14"/>
      <c r="P30" s="14"/>
      <c r="Q30" s="12"/>
    </row>
    <row r="31" spans="1:17" ht="18">
      <c r="E31" s="15"/>
      <c r="F31" s="14"/>
      <c r="G31" s="14"/>
      <c r="H31" s="14"/>
      <c r="I31" s="15"/>
      <c r="J31" s="14"/>
      <c r="K31" s="14"/>
      <c r="L31" s="15"/>
      <c r="M31" s="14"/>
      <c r="N31" s="14"/>
      <c r="O31" s="14"/>
      <c r="P31" s="14"/>
      <c r="Q31" s="12"/>
    </row>
    <row r="32" spans="1:17" ht="18">
      <c r="E32" s="15"/>
      <c r="F32" s="14"/>
      <c r="G32" s="14"/>
      <c r="H32" s="14"/>
      <c r="I32" s="15"/>
      <c r="J32" s="14"/>
      <c r="K32" s="14"/>
      <c r="L32" s="15"/>
      <c r="M32" s="14"/>
      <c r="N32" s="14"/>
      <c r="O32" s="14"/>
      <c r="P32" s="14"/>
      <c r="Q32" s="12"/>
    </row>
    <row r="33" spans="1:16" ht="18">
      <c r="E33" s="15"/>
      <c r="F33" s="14"/>
      <c r="G33" s="14"/>
      <c r="H33" s="14"/>
      <c r="I33" s="14"/>
      <c r="J33" s="12"/>
      <c r="L33" s="15"/>
      <c r="M33" s="14"/>
      <c r="N33" s="14"/>
      <c r="O33" s="14"/>
      <c r="P33" s="14"/>
    </row>
    <row r="34" spans="1:16" ht="18">
      <c r="E34" s="15"/>
      <c r="F34" s="14"/>
      <c r="G34" s="14"/>
      <c r="H34" s="14"/>
      <c r="I34" s="14"/>
      <c r="J34" s="12"/>
    </row>
    <row r="35" spans="1:16" ht="18">
      <c r="E35" s="15"/>
      <c r="F35" s="14"/>
      <c r="G35" s="14"/>
      <c r="H35" s="14"/>
      <c r="I35" s="14"/>
      <c r="J35" s="12"/>
    </row>
    <row r="37" spans="1:16" ht="15.95">
      <c r="B37" s="14"/>
      <c r="C37" s="14"/>
      <c r="D37" s="14"/>
      <c r="E37" s="14"/>
    </row>
    <row r="38" spans="1:16" ht="18">
      <c r="B38" s="15"/>
      <c r="C38" s="14"/>
      <c r="D38" s="14"/>
      <c r="E38" s="14"/>
      <c r="F38" s="14"/>
      <c r="G38" s="12"/>
    </row>
    <row r="39" spans="1:16" ht="18">
      <c r="B39" s="15"/>
      <c r="C39" s="14"/>
      <c r="D39" s="14"/>
      <c r="E39" s="14"/>
      <c r="F39" s="14"/>
      <c r="G39" s="12"/>
    </row>
    <row r="40" spans="1:16" ht="18">
      <c r="B40" s="15"/>
      <c r="C40" s="14"/>
      <c r="D40" s="14"/>
      <c r="E40" s="14"/>
      <c r="F40" s="14"/>
      <c r="G40" s="12"/>
    </row>
    <row r="41" spans="1:16" ht="18">
      <c r="B41" s="15"/>
      <c r="C41" s="14"/>
      <c r="D41" s="14"/>
      <c r="E41" s="14"/>
      <c r="F41" s="14"/>
      <c r="G41" s="12"/>
    </row>
    <row r="42" spans="1:16" ht="18">
      <c r="B42" s="15"/>
      <c r="C42" s="14"/>
      <c r="D42" s="14"/>
      <c r="E42" s="14"/>
      <c r="F42" s="14"/>
      <c r="G42" s="12"/>
    </row>
    <row r="44" spans="1:16">
      <c r="A44" s="6" t="s">
        <v>4</v>
      </c>
    </row>
    <row r="45" spans="1:16" ht="15.95">
      <c r="A45" s="14" t="s">
        <v>17</v>
      </c>
      <c r="B45" s="14"/>
      <c r="C45" s="14"/>
      <c r="D45" s="14"/>
      <c r="E45" s="14"/>
    </row>
    <row r="46" spans="1:16" ht="18">
      <c r="A46" s="15"/>
      <c r="B46" s="14" t="s">
        <v>18</v>
      </c>
      <c r="C46" s="14" t="s">
        <v>19</v>
      </c>
      <c r="D46" s="14" t="s">
        <v>20</v>
      </c>
      <c r="E46" s="14" t="s">
        <v>21</v>
      </c>
      <c r="F46" s="14" t="s">
        <v>10</v>
      </c>
    </row>
    <row r="47" spans="1:16" ht="18">
      <c r="A47" s="15"/>
      <c r="B47" s="14">
        <v>-25</v>
      </c>
      <c r="C47" s="14">
        <v>-25.001000000000001</v>
      </c>
      <c r="D47" s="14">
        <v>10.4</v>
      </c>
      <c r="E47" s="14">
        <v>0.1</v>
      </c>
      <c r="F47" s="12">
        <v>-156000000000000</v>
      </c>
    </row>
    <row r="48" spans="1:16" ht="18">
      <c r="A48" s="15"/>
      <c r="B48" s="14">
        <v>-50</v>
      </c>
      <c r="C48" s="14">
        <v>-49.999000000000002</v>
      </c>
      <c r="D48" s="14">
        <v>8.3000000000000007</v>
      </c>
      <c r="E48" s="14">
        <v>0.1</v>
      </c>
      <c r="F48" s="12">
        <v>-389000000000000</v>
      </c>
    </row>
    <row r="49" spans="1:6" ht="18">
      <c r="A49" s="15"/>
      <c r="B49" s="14">
        <v>-100</v>
      </c>
      <c r="C49" s="14">
        <v>-100</v>
      </c>
      <c r="D49" s="14">
        <v>6.8</v>
      </c>
      <c r="E49" s="14">
        <v>0.2</v>
      </c>
      <c r="F49" s="12">
        <v>-952000000000000</v>
      </c>
    </row>
    <row r="50" spans="1:6" ht="18">
      <c r="A50" s="15"/>
      <c r="B50" s="14">
        <v>-150</v>
      </c>
      <c r="C50" s="14">
        <v>-149.99700000000001</v>
      </c>
      <c r="D50" s="14">
        <v>4.2</v>
      </c>
      <c r="E50" s="14">
        <v>0.1</v>
      </c>
      <c r="F50" s="12">
        <v>-2300000000000000</v>
      </c>
    </row>
    <row r="51" spans="1:6" ht="18">
      <c r="A51" s="15"/>
      <c r="B51" s="14">
        <v>-200</v>
      </c>
      <c r="C51" s="14">
        <v>-199.99700000000001</v>
      </c>
      <c r="D51" s="14">
        <v>0.8</v>
      </c>
      <c r="E51" s="14">
        <v>0.1</v>
      </c>
      <c r="F51" s="12">
        <v>-1.56E+16</v>
      </c>
    </row>
    <row r="55" spans="1:6">
      <c r="A55" s="6" t="s">
        <v>5</v>
      </c>
    </row>
    <row r="56" spans="1:6" ht="15.95">
      <c r="A56" s="17" t="s">
        <v>17</v>
      </c>
      <c r="B56" s="17"/>
      <c r="C56" s="17"/>
      <c r="D56" s="17"/>
      <c r="E56" s="17"/>
    </row>
    <row r="57" spans="1:6" ht="15.95">
      <c r="A57" s="18"/>
      <c r="B57" s="17" t="s">
        <v>18</v>
      </c>
      <c r="C57" s="17" t="s">
        <v>19</v>
      </c>
      <c r="D57" s="17" t="s">
        <v>20</v>
      </c>
      <c r="E57" s="17" t="s">
        <v>21</v>
      </c>
      <c r="F57" s="17" t="s">
        <v>10</v>
      </c>
    </row>
    <row r="58" spans="1:6" ht="15.95">
      <c r="A58" s="18"/>
      <c r="B58" s="17">
        <v>-25</v>
      </c>
      <c r="C58" s="17">
        <v>-25</v>
      </c>
      <c r="D58" s="17">
        <v>26.2</v>
      </c>
      <c r="E58" s="17">
        <v>0.1</v>
      </c>
      <c r="F58" s="19">
        <v>-62000000000000</v>
      </c>
    </row>
    <row r="59" spans="1:6" ht="15.95">
      <c r="A59" s="18"/>
      <c r="B59" s="17">
        <v>-50</v>
      </c>
      <c r="C59" s="17">
        <v>-49.999000000000002</v>
      </c>
      <c r="D59" s="17">
        <v>22.3</v>
      </c>
      <c r="E59" s="17">
        <v>0.2</v>
      </c>
      <c r="F59" s="19">
        <v>-146000000000000</v>
      </c>
    </row>
    <row r="60" spans="1:6" ht="15.95">
      <c r="A60" s="18"/>
      <c r="B60" s="17">
        <v>-100</v>
      </c>
      <c r="C60" s="17">
        <v>-100.001</v>
      </c>
      <c r="D60" s="17">
        <v>13.2</v>
      </c>
      <c r="E60" s="17">
        <v>0.1</v>
      </c>
      <c r="F60" s="19">
        <v>-493000000000000</v>
      </c>
    </row>
    <row r="61" spans="1:6" ht="15.95">
      <c r="A61" s="18"/>
      <c r="B61" s="17">
        <v>-150</v>
      </c>
      <c r="C61" s="17">
        <v>-149.99700000000001</v>
      </c>
      <c r="D61" s="17">
        <v>4.2</v>
      </c>
      <c r="E61" s="17">
        <v>0.1</v>
      </c>
      <c r="F61" s="19">
        <v>-2310000000000000</v>
      </c>
    </row>
    <row r="62" spans="1:6" ht="15.95">
      <c r="A62" s="18"/>
      <c r="B62" s="17">
        <v>-200</v>
      </c>
      <c r="C62" s="17">
        <v>-199.99799999999999</v>
      </c>
      <c r="D62" s="17">
        <v>-5.0999999999999996</v>
      </c>
      <c r="E62" s="17">
        <v>0.1</v>
      </c>
      <c r="F62" s="19">
        <v>2560000000000000</v>
      </c>
    </row>
    <row r="64" spans="1:6">
      <c r="A64" s="6">
        <v>301</v>
      </c>
    </row>
    <row r="65" spans="1:6" ht="15.95">
      <c r="A65" s="17" t="s">
        <v>17</v>
      </c>
      <c r="B65" s="17"/>
      <c r="C65" s="17"/>
      <c r="D65" s="17"/>
      <c r="E65" s="17"/>
    </row>
    <row r="66" spans="1:6" ht="15.95">
      <c r="A66" s="18"/>
      <c r="B66" s="17" t="s">
        <v>18</v>
      </c>
      <c r="C66" s="17" t="s">
        <v>19</v>
      </c>
      <c r="D66" s="17" t="s">
        <v>20</v>
      </c>
      <c r="E66" s="17" t="s">
        <v>21</v>
      </c>
      <c r="F66" s="17" t="s">
        <v>10</v>
      </c>
    </row>
    <row r="67" spans="1:6" ht="15.95">
      <c r="A67" s="18"/>
      <c r="B67" s="17">
        <v>-25</v>
      </c>
      <c r="C67" s="17">
        <v>-25.001000000000001</v>
      </c>
      <c r="D67" s="17">
        <v>-0.1</v>
      </c>
      <c r="E67" s="17">
        <v>0.1</v>
      </c>
      <c r="F67" s="19">
        <v>3.07E+16</v>
      </c>
    </row>
    <row r="68" spans="1:6" ht="15.95">
      <c r="A68" s="18"/>
      <c r="B68" s="17">
        <v>-50</v>
      </c>
      <c r="C68" s="17">
        <v>-50</v>
      </c>
      <c r="D68" s="17">
        <v>-0.3</v>
      </c>
      <c r="E68" s="17">
        <v>0</v>
      </c>
      <c r="F68" s="19">
        <v>1.04E+16</v>
      </c>
    </row>
    <row r="69" spans="1:6" ht="15.95">
      <c r="A69" s="18"/>
      <c r="B69" s="17">
        <v>-100</v>
      </c>
      <c r="C69" s="17">
        <v>-100</v>
      </c>
      <c r="D69" s="17">
        <v>-0.8</v>
      </c>
      <c r="E69" s="17">
        <v>0.2</v>
      </c>
      <c r="F69" s="19">
        <v>7810000000000000</v>
      </c>
    </row>
    <row r="70" spans="1:6" ht="15.95">
      <c r="A70" s="18"/>
      <c r="B70" s="17">
        <v>-150</v>
      </c>
      <c r="C70" s="17">
        <v>-149.99700000000001</v>
      </c>
      <c r="D70" s="17">
        <v>-1.7</v>
      </c>
      <c r="E70" s="17">
        <v>0.1</v>
      </c>
      <c r="F70" s="19">
        <v>5870000000000000</v>
      </c>
    </row>
    <row r="71" spans="1:6" ht="15.95">
      <c r="A71" s="18"/>
      <c r="B71" s="17">
        <v>-200</v>
      </c>
      <c r="C71" s="17">
        <v>-199.99700000000001</v>
      </c>
      <c r="D71" s="17">
        <v>-2.6</v>
      </c>
      <c r="E71" s="17">
        <v>0.1</v>
      </c>
      <c r="F71" s="19">
        <v>4980000000000000</v>
      </c>
    </row>
    <row r="73" spans="1:6">
      <c r="A73" s="6" t="s">
        <v>6</v>
      </c>
    </row>
    <row r="74" spans="1:6" ht="15.95">
      <c r="A74" s="17" t="s">
        <v>17</v>
      </c>
      <c r="B74" s="17"/>
      <c r="C74" s="17"/>
      <c r="D74" s="17"/>
      <c r="E74" s="17"/>
    </row>
    <row r="75" spans="1:6" ht="15.95">
      <c r="A75" s="18"/>
      <c r="B75" s="17" t="s">
        <v>18</v>
      </c>
      <c r="C75" s="17" t="s">
        <v>19</v>
      </c>
      <c r="D75" s="17" t="s">
        <v>20</v>
      </c>
      <c r="E75" s="17" t="s">
        <v>21</v>
      </c>
      <c r="F75" s="17" t="s">
        <v>10</v>
      </c>
    </row>
    <row r="76" spans="1:6" ht="15.95">
      <c r="A76" s="18"/>
      <c r="B76" s="17">
        <v>-25</v>
      </c>
      <c r="C76" s="17">
        <v>-25</v>
      </c>
      <c r="D76" s="17">
        <v>75.7</v>
      </c>
      <c r="E76" s="17">
        <v>0.3</v>
      </c>
      <c r="F76" s="19">
        <v>-21500000000000</v>
      </c>
    </row>
    <row r="77" spans="1:6" ht="15.95">
      <c r="A77" s="18"/>
      <c r="B77" s="17">
        <v>-50</v>
      </c>
      <c r="C77" s="17">
        <v>-49.999000000000002</v>
      </c>
      <c r="D77" s="17">
        <v>39.5</v>
      </c>
      <c r="E77" s="17">
        <v>0.3</v>
      </c>
      <c r="F77" s="19">
        <v>-82300000000000</v>
      </c>
    </row>
    <row r="78" spans="1:6" ht="15.95">
      <c r="A78" s="18"/>
      <c r="B78" s="17">
        <v>-100</v>
      </c>
      <c r="C78" s="17">
        <v>-100</v>
      </c>
      <c r="D78" s="17">
        <v>-6.5</v>
      </c>
      <c r="E78" s="17">
        <v>0.3</v>
      </c>
      <c r="F78" s="19">
        <v>1000000000000000</v>
      </c>
    </row>
    <row r="79" spans="1:6" ht="15.95">
      <c r="A79" s="18"/>
      <c r="B79" s="17">
        <v>-150</v>
      </c>
      <c r="C79" s="17">
        <v>-149.99700000000001</v>
      </c>
      <c r="D79" s="17">
        <v>-34.5</v>
      </c>
      <c r="E79" s="17">
        <v>0.5</v>
      </c>
      <c r="F79" s="19">
        <v>282000000000000</v>
      </c>
    </row>
    <row r="80" spans="1:6" ht="15.95">
      <c r="A80" s="18"/>
      <c r="B80" s="17">
        <v>-200</v>
      </c>
      <c r="C80" s="17">
        <v>-199.99700000000001</v>
      </c>
      <c r="D80" s="17">
        <v>-17.5</v>
      </c>
      <c r="E80" s="17">
        <v>0.1</v>
      </c>
      <c r="F80" s="19">
        <v>742000000000000</v>
      </c>
    </row>
    <row r="82" spans="1:6">
      <c r="A82" s="6" t="s">
        <v>7</v>
      </c>
    </row>
    <row r="83" spans="1:6" ht="15.95">
      <c r="A83" s="17" t="s">
        <v>17</v>
      </c>
      <c r="B83" s="17"/>
      <c r="C83" s="17"/>
      <c r="D83" s="17"/>
      <c r="E83" s="17"/>
    </row>
    <row r="84" spans="1:6" ht="15.95">
      <c r="A84" s="18"/>
      <c r="B84" s="17" t="s">
        <v>18</v>
      </c>
      <c r="C84" s="17" t="s">
        <v>19</v>
      </c>
      <c r="D84" s="17" t="s">
        <v>20</v>
      </c>
      <c r="E84" s="17" t="s">
        <v>21</v>
      </c>
      <c r="F84" s="17" t="s">
        <v>10</v>
      </c>
    </row>
    <row r="85" spans="1:6" ht="15.95">
      <c r="A85" s="18"/>
      <c r="B85" s="17">
        <v>-25</v>
      </c>
      <c r="C85" s="17">
        <v>-25.001000000000001</v>
      </c>
      <c r="D85" s="17">
        <v>-13.7</v>
      </c>
      <c r="E85" s="17">
        <v>0.1</v>
      </c>
      <c r="F85" s="19">
        <v>119000000000000</v>
      </c>
    </row>
    <row r="86" spans="1:6" ht="15.95">
      <c r="A86" s="18"/>
      <c r="B86" s="17">
        <v>-50</v>
      </c>
      <c r="C86" s="17">
        <v>-49.999000000000002</v>
      </c>
      <c r="D86" s="17">
        <v>-179.8</v>
      </c>
      <c r="E86" s="17">
        <v>0.2</v>
      </c>
      <c r="F86" s="19">
        <v>18100000000000</v>
      </c>
    </row>
    <row r="87" spans="1:6" ht="15.95">
      <c r="A87" s="18"/>
      <c r="B87" s="17">
        <v>-100</v>
      </c>
      <c r="C87" s="17">
        <v>-100</v>
      </c>
      <c r="D87" s="17">
        <v>-566.4</v>
      </c>
      <c r="E87" s="17">
        <v>0.1</v>
      </c>
      <c r="F87" s="19">
        <v>11500000000000</v>
      </c>
    </row>
    <row r="88" spans="1:6" ht="15.95">
      <c r="A88" s="18"/>
      <c r="B88" s="17">
        <v>-150</v>
      </c>
      <c r="C88" s="17">
        <v>-149.98599999999999</v>
      </c>
      <c r="D88" s="17">
        <v>-1043.5999999999999</v>
      </c>
      <c r="E88" s="17">
        <v>0.4</v>
      </c>
      <c r="F88" s="19">
        <v>9340000000000</v>
      </c>
    </row>
    <row r="89" spans="1:6" ht="15.95">
      <c r="A89" s="18"/>
      <c r="B89" s="17">
        <v>-200</v>
      </c>
      <c r="C89" s="17">
        <v>-143.376</v>
      </c>
      <c r="D89" s="17">
        <v>-1058.4000000000001</v>
      </c>
      <c r="E89" s="17">
        <v>0</v>
      </c>
      <c r="F89" s="19">
        <v>8800000000000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7C5A-20D3-432B-B253-5F0A22AB7714}">
  <dimension ref="A1:W117"/>
  <sheetViews>
    <sheetView tabSelected="1" workbookViewId="0">
      <selection activeCell="V34" sqref="V34"/>
    </sheetView>
  </sheetViews>
  <sheetFormatPr defaultRowHeight="15"/>
  <cols>
    <col min="1" max="1" width="37" style="21" bestFit="1" customWidth="1"/>
    <col min="2" max="3" width="12.7109375" style="21" bestFit="1" customWidth="1"/>
    <col min="4" max="4" width="18.7109375" style="21" bestFit="1" customWidth="1"/>
    <col min="5" max="5" width="10.85546875" style="21" bestFit="1" customWidth="1"/>
    <col min="6" max="6" width="16.42578125" style="21" bestFit="1" customWidth="1"/>
    <col min="7" max="7" width="9.140625" style="22"/>
    <col min="8" max="8" width="12" style="21" bestFit="1" customWidth="1"/>
    <col min="9" max="9" width="18.7109375" style="21" bestFit="1" customWidth="1"/>
    <col min="10" max="10" width="19.7109375" style="21" bestFit="1" customWidth="1"/>
    <col min="11" max="11" width="20.85546875" style="21" bestFit="1" customWidth="1"/>
    <col min="12" max="12" width="14.140625" style="21" bestFit="1" customWidth="1"/>
    <col min="13" max="13" width="18.7109375" style="21" bestFit="1" customWidth="1"/>
    <col min="14" max="16384" width="9.140625" style="21"/>
  </cols>
  <sheetData>
    <row r="1" spans="1:22">
      <c r="A1" s="21" t="s">
        <v>22</v>
      </c>
      <c r="H1" s="21" t="s">
        <v>23</v>
      </c>
    </row>
    <row r="3" spans="1:22">
      <c r="A3" s="21" t="s">
        <v>24</v>
      </c>
    </row>
    <row r="5" spans="1:22">
      <c r="A5" s="23" t="s">
        <v>25</v>
      </c>
      <c r="B5" s="23"/>
      <c r="C5" s="23"/>
      <c r="D5" s="23"/>
      <c r="I5" s="24" t="s">
        <v>26</v>
      </c>
      <c r="J5" s="24"/>
      <c r="K5" s="24"/>
      <c r="L5" s="24"/>
    </row>
    <row r="6" spans="1:22">
      <c r="A6" s="23" t="s">
        <v>18</v>
      </c>
      <c r="B6" s="23" t="s">
        <v>19</v>
      </c>
      <c r="C6" s="23" t="s">
        <v>20</v>
      </c>
      <c r="D6" s="23" t="s">
        <v>21</v>
      </c>
      <c r="E6" s="23" t="s">
        <v>10</v>
      </c>
      <c r="I6" s="25" t="s">
        <v>18</v>
      </c>
      <c r="J6" s="25" t="s">
        <v>19</v>
      </c>
      <c r="K6" s="25" t="s">
        <v>20</v>
      </c>
      <c r="L6" s="25" t="s">
        <v>21</v>
      </c>
      <c r="M6" s="25" t="s">
        <v>10</v>
      </c>
      <c r="N6" s="25"/>
    </row>
    <row r="7" spans="1:22">
      <c r="A7" s="23">
        <v>25</v>
      </c>
      <c r="B7" s="23">
        <v>25.004000000000001</v>
      </c>
      <c r="C7" s="23">
        <v>19.600000000000001</v>
      </c>
      <c r="D7" s="23">
        <v>0.1</v>
      </c>
      <c r="E7" s="26">
        <v>82900000000000</v>
      </c>
      <c r="I7" s="21">
        <v>25</v>
      </c>
      <c r="J7" s="21">
        <v>25.001999999999999</v>
      </c>
      <c r="K7" s="21">
        <v>12.8</v>
      </c>
      <c r="L7" s="21">
        <v>2.2000000000000002</v>
      </c>
      <c r="M7" s="27">
        <v>126924215624999.97</v>
      </c>
    </row>
    <row r="8" spans="1:22">
      <c r="A8" s="23">
        <v>50</v>
      </c>
      <c r="B8" s="23">
        <v>50.000999999999998</v>
      </c>
      <c r="C8" s="23">
        <v>17.600000000000001</v>
      </c>
      <c r="D8" s="23">
        <v>0.2</v>
      </c>
      <c r="E8" s="26">
        <v>184000000000000</v>
      </c>
      <c r="I8" s="21">
        <v>50</v>
      </c>
      <c r="J8" s="28">
        <v>50</v>
      </c>
      <c r="K8" s="21">
        <v>19.600000000000001</v>
      </c>
      <c r="L8" s="21">
        <v>0.8</v>
      </c>
      <c r="M8" s="27">
        <v>165765306122448.94</v>
      </c>
    </row>
    <row r="9" spans="1:22">
      <c r="A9" s="23">
        <v>100</v>
      </c>
      <c r="B9" s="23">
        <v>100.003</v>
      </c>
      <c r="C9" s="23">
        <v>22.6</v>
      </c>
      <c r="D9" s="23">
        <v>0.1</v>
      </c>
      <c r="E9" s="26">
        <v>288000000000000</v>
      </c>
      <c r="I9" s="21">
        <v>100</v>
      </c>
      <c r="J9" s="21">
        <v>100.001</v>
      </c>
      <c r="K9" s="21">
        <v>34.799999999999997</v>
      </c>
      <c r="L9" s="21">
        <v>3.2</v>
      </c>
      <c r="M9" s="27">
        <v>186726005172413.78</v>
      </c>
    </row>
    <row r="10" spans="1:22">
      <c r="A10" s="23">
        <v>150</v>
      </c>
      <c r="B10" s="23">
        <v>150</v>
      </c>
      <c r="C10" s="23">
        <v>28.1</v>
      </c>
      <c r="D10" s="23">
        <v>0.1</v>
      </c>
      <c r="E10" s="26">
        <v>347000000000000</v>
      </c>
      <c r="I10" s="21">
        <v>150</v>
      </c>
      <c r="J10" s="21">
        <v>149.999</v>
      </c>
      <c r="K10" s="21">
        <v>47.2</v>
      </c>
      <c r="L10" s="29">
        <v>0.8</v>
      </c>
      <c r="M10" s="27">
        <v>206502860593220.28</v>
      </c>
    </row>
    <row r="11" spans="1:22">
      <c r="A11" s="23">
        <v>200</v>
      </c>
      <c r="B11" s="23">
        <v>199.99799999999999</v>
      </c>
      <c r="C11" s="23">
        <v>34.299999999999997</v>
      </c>
      <c r="D11" s="23">
        <v>0.2</v>
      </c>
      <c r="E11" s="26">
        <v>379000000000000</v>
      </c>
      <c r="I11" s="21">
        <v>200</v>
      </c>
      <c r="J11" s="21">
        <v>199.99700000000001</v>
      </c>
      <c r="K11" s="21">
        <v>60.4</v>
      </c>
      <c r="L11" s="29">
        <v>1</v>
      </c>
      <c r="M11" s="27">
        <v>215162335430463.56</v>
      </c>
    </row>
    <row r="12" spans="1:22">
      <c r="A12" s="23"/>
      <c r="B12" s="23"/>
      <c r="C12" s="23"/>
      <c r="D12" s="23"/>
      <c r="E12" s="23"/>
      <c r="L12" s="29"/>
      <c r="M12" s="27"/>
      <c r="S12" s="27"/>
    </row>
    <row r="13" spans="1:22">
      <c r="A13" s="23" t="s">
        <v>17</v>
      </c>
      <c r="B13" s="23"/>
      <c r="C13" s="23"/>
      <c r="D13" s="23"/>
      <c r="E13" s="23"/>
      <c r="L13" s="29"/>
      <c r="M13" s="27"/>
      <c r="S13" s="27"/>
    </row>
    <row r="14" spans="1:22">
      <c r="A14" s="23" t="s">
        <v>18</v>
      </c>
      <c r="B14" s="23" t="s">
        <v>19</v>
      </c>
      <c r="C14" s="23" t="s">
        <v>20</v>
      </c>
      <c r="D14" s="23" t="s">
        <v>21</v>
      </c>
      <c r="E14" s="23" t="s">
        <v>10</v>
      </c>
      <c r="I14" s="24" t="s">
        <v>27</v>
      </c>
      <c r="J14" s="24"/>
      <c r="K14" s="24"/>
      <c r="L14" s="24"/>
    </row>
    <row r="15" spans="1:22">
      <c r="A15" s="23">
        <v>-25</v>
      </c>
      <c r="B15" s="23">
        <v>-25.001000000000001</v>
      </c>
      <c r="C15" s="23">
        <v>11.6</v>
      </c>
      <c r="D15" s="23">
        <v>0.1</v>
      </c>
      <c r="E15" s="26">
        <v>-141000000000000</v>
      </c>
      <c r="I15" s="25" t="s">
        <v>18</v>
      </c>
      <c r="J15" s="25" t="s">
        <v>19</v>
      </c>
      <c r="K15" s="25" t="s">
        <v>20</v>
      </c>
      <c r="L15" s="25" t="s">
        <v>21</v>
      </c>
      <c r="M15" s="25" t="s">
        <v>10</v>
      </c>
      <c r="O15" s="25"/>
      <c r="P15" s="25"/>
    </row>
    <row r="16" spans="1:22">
      <c r="A16" s="23">
        <v>-50</v>
      </c>
      <c r="B16" s="23">
        <v>-49.999000000000002</v>
      </c>
      <c r="C16" s="23">
        <v>9.3000000000000007</v>
      </c>
      <c r="D16" s="23">
        <v>0.2</v>
      </c>
      <c r="E16" s="26">
        <v>-348000000000000</v>
      </c>
      <c r="H16" s="30"/>
      <c r="I16" s="21">
        <v>-25</v>
      </c>
      <c r="J16" s="21">
        <v>-25.001000000000001</v>
      </c>
      <c r="K16" s="21">
        <v>4.0999999999999996</v>
      </c>
      <c r="L16" s="21">
        <v>0.7</v>
      </c>
      <c r="M16" s="27">
        <v>-396235360975609.75</v>
      </c>
      <c r="V16" s="25"/>
    </row>
    <row r="17" spans="1:15">
      <c r="A17" s="23">
        <v>-100</v>
      </c>
      <c r="B17" s="23">
        <v>-100.001</v>
      </c>
      <c r="C17" s="23">
        <v>5</v>
      </c>
      <c r="D17" s="23">
        <v>0.1</v>
      </c>
      <c r="E17" s="26">
        <v>-1310000000000000</v>
      </c>
      <c r="I17" s="21">
        <v>-50</v>
      </c>
      <c r="J17" s="28">
        <v>-50</v>
      </c>
      <c r="K17" s="21">
        <v>-2.4</v>
      </c>
      <c r="L17" s="21">
        <v>0.9</v>
      </c>
      <c r="M17" s="27">
        <v>1353750000000000</v>
      </c>
      <c r="O17" s="28"/>
    </row>
    <row r="18" spans="1:15">
      <c r="A18" s="23">
        <v>-150</v>
      </c>
      <c r="B18" s="23">
        <v>-149.99700000000001</v>
      </c>
      <c r="C18" s="23">
        <v>0.2</v>
      </c>
      <c r="D18" s="23">
        <v>0.1</v>
      </c>
      <c r="E18" s="26">
        <v>-4.4E+16</v>
      </c>
      <c r="I18" s="21">
        <v>-100</v>
      </c>
      <c r="J18" s="28">
        <v>-100</v>
      </c>
      <c r="K18" s="21">
        <v>-15.8</v>
      </c>
      <c r="L18" s="21">
        <v>0.9</v>
      </c>
      <c r="M18" s="27">
        <v>411265822784810.06</v>
      </c>
    </row>
    <row r="19" spans="1:15">
      <c r="A19" s="23">
        <v>-200</v>
      </c>
      <c r="B19" s="23">
        <v>-199.99700000000001</v>
      </c>
      <c r="C19" s="23">
        <v>-4.8</v>
      </c>
      <c r="D19" s="23">
        <v>0.1</v>
      </c>
      <c r="E19" s="26">
        <v>2700000000000000</v>
      </c>
      <c r="I19" s="21">
        <v>-150</v>
      </c>
      <c r="J19" s="21">
        <v>-149.99600000000001</v>
      </c>
      <c r="K19" s="21">
        <v>-29.8</v>
      </c>
      <c r="L19" s="29">
        <v>0.7</v>
      </c>
      <c r="M19" s="27">
        <v>327071814765100.63</v>
      </c>
    </row>
    <row r="20" spans="1:15">
      <c r="I20" s="21">
        <v>-200</v>
      </c>
      <c r="J20" s="21">
        <v>-199.99600000000001</v>
      </c>
      <c r="K20" s="21">
        <v>-47.8</v>
      </c>
      <c r="L20" s="21">
        <v>2.6</v>
      </c>
      <c r="M20" s="27">
        <v>271877407531380.75</v>
      </c>
    </row>
    <row r="23" spans="1:15">
      <c r="A23" s="63" t="s">
        <v>28</v>
      </c>
    </row>
    <row r="25" spans="1:15">
      <c r="A25" s="23" t="s">
        <v>25</v>
      </c>
      <c r="B25" s="23"/>
      <c r="C25" s="23"/>
      <c r="D25" s="23"/>
      <c r="I25" s="31" t="s">
        <v>29</v>
      </c>
      <c r="J25" s="31"/>
      <c r="K25" s="31"/>
      <c r="L25" s="31"/>
    </row>
    <row r="26" spans="1:15">
      <c r="A26" s="23" t="s">
        <v>18</v>
      </c>
      <c r="B26" s="23" t="s">
        <v>19</v>
      </c>
      <c r="C26" s="23" t="s">
        <v>20</v>
      </c>
      <c r="D26" s="23" t="s">
        <v>21</v>
      </c>
      <c r="E26" s="23" t="s">
        <v>10</v>
      </c>
      <c r="I26" s="25" t="s">
        <v>18</v>
      </c>
      <c r="J26" s="25" t="s">
        <v>19</v>
      </c>
      <c r="K26" s="25" t="s">
        <v>20</v>
      </c>
      <c r="L26" s="25" t="s">
        <v>21</v>
      </c>
      <c r="M26" s="25" t="s">
        <v>10</v>
      </c>
    </row>
    <row r="27" spans="1:15">
      <c r="A27" s="23">
        <v>25</v>
      </c>
      <c r="B27" s="23">
        <v>25.004000000000001</v>
      </c>
      <c r="C27" s="62">
        <v>25.8</v>
      </c>
      <c r="D27" s="23">
        <v>0.1</v>
      </c>
      <c r="E27" s="67">
        <v>62900000000000</v>
      </c>
      <c r="I27" s="32">
        <v>10</v>
      </c>
      <c r="J27" s="33">
        <v>10.000999999999999</v>
      </c>
      <c r="K27" s="34">
        <v>13.9</v>
      </c>
      <c r="L27" s="34">
        <v>1</v>
      </c>
      <c r="M27" s="27">
        <v>46752876258992.789</v>
      </c>
    </row>
    <row r="28" spans="1:15">
      <c r="A28" s="23">
        <v>50</v>
      </c>
      <c r="B28" s="23">
        <v>50.000999999999998</v>
      </c>
      <c r="C28" s="62">
        <v>28.4</v>
      </c>
      <c r="D28" s="23">
        <v>0.1</v>
      </c>
      <c r="E28" s="67">
        <v>115000000000000</v>
      </c>
      <c r="I28" s="35">
        <v>20</v>
      </c>
      <c r="J28" s="33">
        <v>20</v>
      </c>
      <c r="K28" s="35">
        <v>16.2</v>
      </c>
      <c r="L28" s="35">
        <v>0.7</v>
      </c>
      <c r="M28" s="27">
        <v>80222222222222.219</v>
      </c>
    </row>
    <row r="29" spans="1:15">
      <c r="A29" s="23">
        <v>100</v>
      </c>
      <c r="B29" s="23">
        <v>100.003</v>
      </c>
      <c r="C29" s="62">
        <v>34</v>
      </c>
      <c r="D29" s="23">
        <v>0.1</v>
      </c>
      <c r="E29" s="67">
        <v>191000000000000</v>
      </c>
      <c r="I29" s="21">
        <v>30</v>
      </c>
      <c r="J29" s="21">
        <v>30.001000000000001</v>
      </c>
      <c r="K29" s="21">
        <v>19.100000000000001</v>
      </c>
      <c r="L29" s="21">
        <v>0.9</v>
      </c>
      <c r="M29" s="27">
        <v>102066229319371.7</v>
      </c>
    </row>
    <row r="30" spans="1:15">
      <c r="A30" s="23">
        <v>150</v>
      </c>
      <c r="B30" s="23">
        <v>150.001</v>
      </c>
      <c r="C30" s="62">
        <v>38.700000000000003</v>
      </c>
      <c r="D30" s="23">
        <v>0.2</v>
      </c>
      <c r="E30" s="67">
        <v>252000000000000</v>
      </c>
      <c r="I30" s="21">
        <v>40</v>
      </c>
      <c r="J30" s="21">
        <v>40.002000000000002</v>
      </c>
      <c r="K30" s="21">
        <v>20.3</v>
      </c>
      <c r="L30" s="21">
        <v>0.6</v>
      </c>
      <c r="M30" s="27">
        <v>128045810837438.39</v>
      </c>
    </row>
    <row r="31" spans="1:15">
      <c r="A31" s="23">
        <v>200</v>
      </c>
      <c r="B31" s="23">
        <v>199.999</v>
      </c>
      <c r="C31" s="62">
        <v>44.7</v>
      </c>
      <c r="D31" s="23">
        <v>0.1</v>
      </c>
      <c r="E31" s="67">
        <v>291000000000000</v>
      </c>
      <c r="I31" s="21">
        <v>50</v>
      </c>
      <c r="J31" s="28">
        <v>50</v>
      </c>
      <c r="K31" s="21">
        <v>22.9</v>
      </c>
      <c r="L31" s="21">
        <v>0.6</v>
      </c>
      <c r="M31" s="27">
        <v>141877729257641.91</v>
      </c>
    </row>
    <row r="32" spans="1:15">
      <c r="A32" s="23"/>
      <c r="B32" s="23"/>
      <c r="C32" s="23"/>
      <c r="D32" s="23"/>
      <c r="E32" s="23"/>
      <c r="I32" s="21">
        <v>60</v>
      </c>
      <c r="J32" s="21">
        <v>60.000999999999998</v>
      </c>
      <c r="K32" s="21">
        <v>25.7</v>
      </c>
      <c r="L32" s="29">
        <v>0.6</v>
      </c>
      <c r="M32" s="27">
        <v>151706808560311.25</v>
      </c>
    </row>
    <row r="33" spans="1:13">
      <c r="A33" s="23" t="s">
        <v>17</v>
      </c>
      <c r="B33" s="23"/>
      <c r="C33" s="23"/>
      <c r="D33" s="23"/>
      <c r="E33" s="23"/>
      <c r="I33" s="21">
        <v>70</v>
      </c>
      <c r="J33" s="21">
        <v>70.001999999999995</v>
      </c>
      <c r="K33" s="21">
        <v>28.3</v>
      </c>
      <c r="L33" s="21">
        <v>0.6</v>
      </c>
      <c r="M33" s="27">
        <v>160732507420494.66</v>
      </c>
    </row>
    <row r="34" spans="1:13">
      <c r="A34" s="23" t="s">
        <v>18</v>
      </c>
      <c r="B34" s="23" t="s">
        <v>19</v>
      </c>
      <c r="C34" s="23" t="s">
        <v>20</v>
      </c>
      <c r="D34" s="23" t="s">
        <v>21</v>
      </c>
      <c r="E34" s="23" t="s">
        <v>10</v>
      </c>
      <c r="I34" s="21">
        <v>80</v>
      </c>
      <c r="J34" s="21">
        <v>79.998999999999995</v>
      </c>
      <c r="K34" s="21">
        <v>31.1</v>
      </c>
      <c r="L34" s="29">
        <v>1.1000000000000001</v>
      </c>
      <c r="M34" s="27">
        <v>167149036012861.72</v>
      </c>
    </row>
    <row r="35" spans="1:13">
      <c r="A35" s="23">
        <v>-25</v>
      </c>
      <c r="B35" s="23">
        <v>-25.001000000000001</v>
      </c>
      <c r="C35" s="23">
        <v>15.5</v>
      </c>
      <c r="D35" s="23">
        <v>0.1</v>
      </c>
      <c r="E35" s="26">
        <v>-105000000000000</v>
      </c>
      <c r="I35" s="21">
        <v>90</v>
      </c>
      <c r="J35" s="21">
        <v>90.001000000000005</v>
      </c>
      <c r="K35" s="21">
        <v>33.700000000000003</v>
      </c>
      <c r="L35" s="21">
        <v>0.8</v>
      </c>
      <c r="M35" s="27">
        <v>173539020178041.5</v>
      </c>
    </row>
    <row r="36" spans="1:13">
      <c r="A36" s="23">
        <v>-50</v>
      </c>
      <c r="B36" s="23">
        <v>-49.999000000000002</v>
      </c>
      <c r="C36" s="23">
        <v>13.6</v>
      </c>
      <c r="D36" s="23">
        <v>0.1</v>
      </c>
      <c r="E36" s="26">
        <v>-238000000000000</v>
      </c>
      <c r="I36" s="21">
        <v>100</v>
      </c>
      <c r="J36" s="21">
        <v>100.001</v>
      </c>
      <c r="K36" s="21">
        <v>36.5</v>
      </c>
      <c r="L36" s="29">
        <v>0.8</v>
      </c>
      <c r="M36" s="27">
        <v>178029177534246.53</v>
      </c>
    </row>
    <row r="37" spans="1:13">
      <c r="A37" s="23">
        <v>-100</v>
      </c>
      <c r="B37" s="23">
        <v>-100</v>
      </c>
      <c r="C37" s="23">
        <v>8.6999999999999993</v>
      </c>
      <c r="D37" s="23">
        <v>0.1</v>
      </c>
      <c r="E37" s="26">
        <v>-750000000000000</v>
      </c>
      <c r="I37" s="21">
        <v>110</v>
      </c>
      <c r="J37" s="21">
        <v>109.999</v>
      </c>
      <c r="K37" s="21">
        <v>38.9</v>
      </c>
      <c r="L37" s="21">
        <v>1.2</v>
      </c>
      <c r="M37" s="27">
        <v>183746401542416.41</v>
      </c>
    </row>
    <row r="38" spans="1:13">
      <c r="A38" s="23">
        <v>-150</v>
      </c>
      <c r="B38" s="23">
        <v>-149.99700000000001</v>
      </c>
      <c r="C38" s="23">
        <v>3.9</v>
      </c>
      <c r="D38" s="23">
        <v>0.4</v>
      </c>
      <c r="E38" s="26">
        <v>-2490000000000000</v>
      </c>
      <c r="I38" s="21">
        <v>120</v>
      </c>
      <c r="J38" s="28">
        <v>120</v>
      </c>
      <c r="K38" s="21">
        <v>41.4</v>
      </c>
      <c r="L38" s="29">
        <v>0.7</v>
      </c>
      <c r="M38" s="27">
        <v>188347826086956.5</v>
      </c>
    </row>
    <row r="39" spans="1:13">
      <c r="A39" s="23">
        <v>-200</v>
      </c>
      <c r="B39" s="23">
        <v>-199.99700000000001</v>
      </c>
      <c r="C39" s="23">
        <v>-1.1000000000000001</v>
      </c>
      <c r="D39" s="23">
        <v>0.1</v>
      </c>
      <c r="E39" s="26">
        <v>1.15E+16</v>
      </c>
    </row>
    <row r="40" spans="1:13">
      <c r="A40" s="23"/>
      <c r="B40" s="23"/>
      <c r="C40" s="23"/>
      <c r="D40" s="23"/>
      <c r="E40" s="23"/>
    </row>
    <row r="41" spans="1:13">
      <c r="A41" s="23" t="s">
        <v>30</v>
      </c>
      <c r="B41" s="23"/>
      <c r="C41" s="23"/>
      <c r="D41" s="23"/>
      <c r="E41" s="23"/>
      <c r="I41" s="31" t="s">
        <v>31</v>
      </c>
      <c r="J41" s="31"/>
      <c r="K41" s="31"/>
      <c r="L41" s="31"/>
    </row>
    <row r="42" spans="1:13">
      <c r="A42" s="23" t="s">
        <v>18</v>
      </c>
      <c r="B42" s="23" t="s">
        <v>19</v>
      </c>
      <c r="C42" s="23" t="s">
        <v>20</v>
      </c>
      <c r="D42" s="23" t="s">
        <v>21</v>
      </c>
      <c r="E42" s="23" t="s">
        <v>10</v>
      </c>
      <c r="I42" s="25" t="s">
        <v>18</v>
      </c>
      <c r="J42" s="25" t="s">
        <v>19</v>
      </c>
      <c r="K42" s="25" t="s">
        <v>20</v>
      </c>
      <c r="L42" s="25" t="s">
        <v>21</v>
      </c>
      <c r="M42" s="25" t="s">
        <v>10</v>
      </c>
    </row>
    <row r="43" spans="1:13">
      <c r="A43" s="23">
        <v>10</v>
      </c>
      <c r="B43" s="23">
        <v>10.003</v>
      </c>
      <c r="C43" s="23">
        <v>23.1</v>
      </c>
      <c r="D43" s="23">
        <v>0</v>
      </c>
      <c r="E43" s="26">
        <v>28200000000000</v>
      </c>
      <c r="I43" s="35">
        <v>-10</v>
      </c>
      <c r="J43" s="35">
        <v>-9.9979999999999993</v>
      </c>
      <c r="K43" s="21">
        <v>4.5999999999999996</v>
      </c>
      <c r="L43" s="21">
        <v>1.4</v>
      </c>
      <c r="M43" s="27">
        <v>-141232617391304.31</v>
      </c>
    </row>
    <row r="44" spans="1:13">
      <c r="A44" s="23">
        <v>20</v>
      </c>
      <c r="B44" s="23">
        <v>20.001999999999999</v>
      </c>
      <c r="C44" s="23">
        <v>22.9</v>
      </c>
      <c r="D44" s="23">
        <v>0.1</v>
      </c>
      <c r="E44" s="26">
        <v>56900000000000</v>
      </c>
      <c r="I44" s="35">
        <v>-20</v>
      </c>
      <c r="J44" s="35">
        <v>-19.998999999999999</v>
      </c>
      <c r="K44" s="35">
        <v>3.3</v>
      </c>
      <c r="L44" s="35">
        <v>1.5</v>
      </c>
      <c r="M44" s="27">
        <v>-393798490909090.88</v>
      </c>
    </row>
    <row r="45" spans="1:13">
      <c r="A45" s="23">
        <v>30</v>
      </c>
      <c r="B45" s="23">
        <v>30.001999999999999</v>
      </c>
      <c r="C45" s="23">
        <v>23.7</v>
      </c>
      <c r="D45" s="23">
        <v>0.1</v>
      </c>
      <c r="E45" s="26">
        <v>82100000000000</v>
      </c>
      <c r="I45" s="21">
        <v>-30</v>
      </c>
      <c r="J45" s="21">
        <v>-29.998999999999999</v>
      </c>
      <c r="K45" s="36">
        <v>1</v>
      </c>
      <c r="L45" s="37">
        <v>1.4</v>
      </c>
      <c r="M45" s="27">
        <v>-1949335019999999.8</v>
      </c>
    </row>
    <row r="46" spans="1:13">
      <c r="A46" s="23">
        <v>40</v>
      </c>
      <c r="B46" s="23">
        <v>40.003</v>
      </c>
      <c r="C46" s="23">
        <v>24.4</v>
      </c>
      <c r="D46" s="23">
        <v>0.1</v>
      </c>
      <c r="E46" s="26">
        <v>106000000000000</v>
      </c>
      <c r="I46" s="21">
        <v>-40</v>
      </c>
      <c r="J46" s="21">
        <v>-39.999000000000002</v>
      </c>
      <c r="K46" s="21">
        <v>-1.4</v>
      </c>
      <c r="L46" s="21">
        <v>0.7</v>
      </c>
      <c r="M46" s="27">
        <v>1856525014285714.3</v>
      </c>
    </row>
    <row r="47" spans="1:13">
      <c r="A47" s="23">
        <v>50</v>
      </c>
      <c r="B47" s="23">
        <v>50.000999999999998</v>
      </c>
      <c r="C47" s="23">
        <v>25.3</v>
      </c>
      <c r="D47" s="23">
        <v>0.1</v>
      </c>
      <c r="E47" s="26">
        <v>129000000000000</v>
      </c>
      <c r="I47" s="21">
        <v>-50</v>
      </c>
      <c r="J47" s="28">
        <v>-50</v>
      </c>
      <c r="K47" s="21">
        <v>-4.2</v>
      </c>
      <c r="L47" s="21">
        <v>1.2</v>
      </c>
      <c r="M47" s="27">
        <v>773571428571428.38</v>
      </c>
    </row>
    <row r="48" spans="1:13">
      <c r="A48" s="23">
        <v>60</v>
      </c>
      <c r="B48" s="23">
        <v>60.003</v>
      </c>
      <c r="C48" s="23">
        <v>26.2</v>
      </c>
      <c r="D48" s="23">
        <v>0.1</v>
      </c>
      <c r="E48" s="26">
        <v>149000000000000</v>
      </c>
      <c r="I48" s="21">
        <v>-60</v>
      </c>
      <c r="J48" s="21">
        <v>-60.000999999999998</v>
      </c>
      <c r="K48" s="29">
        <v>-7</v>
      </c>
      <c r="L48" s="21">
        <v>1.6</v>
      </c>
      <c r="M48" s="27">
        <v>556980711428571.31</v>
      </c>
    </row>
    <row r="49" spans="1:23">
      <c r="A49" s="23">
        <v>70</v>
      </c>
      <c r="B49" s="23">
        <v>70.003</v>
      </c>
      <c r="C49" s="23">
        <v>27.2</v>
      </c>
      <c r="D49" s="23">
        <v>0</v>
      </c>
      <c r="E49" s="26">
        <v>168000000000000</v>
      </c>
      <c r="H49" s="38"/>
      <c r="I49" s="21">
        <v>-70</v>
      </c>
      <c r="J49" s="28">
        <v>-70</v>
      </c>
      <c r="K49" s="21">
        <v>-9.5</v>
      </c>
      <c r="L49" s="29">
        <v>1.5</v>
      </c>
      <c r="M49" s="27">
        <v>478799999999999.94</v>
      </c>
      <c r="P49" s="39" t="s">
        <v>32</v>
      </c>
      <c r="Q49" s="39"/>
      <c r="R49" s="39"/>
      <c r="S49" s="39"/>
      <c r="T49" s="39"/>
      <c r="U49" s="39"/>
      <c r="V49" s="39"/>
      <c r="W49" s="39"/>
    </row>
    <row r="50" spans="1:23">
      <c r="A50" s="23">
        <v>80</v>
      </c>
      <c r="B50" s="23">
        <v>80.001000000000005</v>
      </c>
      <c r="C50" s="23">
        <v>28.3</v>
      </c>
      <c r="D50" s="23">
        <v>0</v>
      </c>
      <c r="E50" s="26">
        <v>184000000000000</v>
      </c>
      <c r="H50" s="40"/>
      <c r="I50" s="21">
        <v>-80</v>
      </c>
      <c r="J50" s="28">
        <v>-80</v>
      </c>
      <c r="K50" s="21">
        <v>-11.7</v>
      </c>
      <c r="L50" s="21">
        <v>0.7</v>
      </c>
      <c r="M50" s="27">
        <v>444307692307692.25</v>
      </c>
      <c r="P50" s="39"/>
      <c r="Q50" s="39"/>
      <c r="R50" s="39"/>
      <c r="S50" s="39"/>
      <c r="T50" s="39"/>
      <c r="U50" s="39"/>
      <c r="V50" s="39"/>
      <c r="W50" s="39"/>
    </row>
    <row r="51" spans="1:23">
      <c r="A51" s="23">
        <v>90</v>
      </c>
      <c r="B51" s="23">
        <v>90.001999999999995</v>
      </c>
      <c r="C51" s="23">
        <v>29.2</v>
      </c>
      <c r="D51" s="23">
        <v>0.1</v>
      </c>
      <c r="E51" s="26">
        <v>200000000000000</v>
      </c>
      <c r="H51" s="40"/>
      <c r="I51" s="21">
        <v>-90</v>
      </c>
      <c r="J51" s="28">
        <v>-90</v>
      </c>
      <c r="K51" s="21">
        <v>-14.4</v>
      </c>
      <c r="L51" s="21">
        <v>1.6</v>
      </c>
      <c r="M51" s="27">
        <v>406124999999999.94</v>
      </c>
      <c r="P51" s="39"/>
      <c r="Q51" s="39"/>
      <c r="R51" s="39"/>
      <c r="S51" s="39"/>
      <c r="T51" s="39"/>
      <c r="U51" s="39"/>
      <c r="V51" s="39"/>
      <c r="W51" s="39"/>
    </row>
    <row r="52" spans="1:23">
      <c r="A52" s="23">
        <v>100</v>
      </c>
      <c r="B52" s="23">
        <v>100.003</v>
      </c>
      <c r="C52" s="23">
        <v>30</v>
      </c>
      <c r="D52" s="23">
        <v>0.8</v>
      </c>
      <c r="E52" s="26">
        <v>216000000000000</v>
      </c>
      <c r="H52" s="38"/>
      <c r="I52" s="21">
        <v>-100</v>
      </c>
      <c r="J52" s="28">
        <v>-100</v>
      </c>
      <c r="K52" s="29">
        <v>-16.899999999999999</v>
      </c>
      <c r="L52" s="29">
        <v>1.8</v>
      </c>
      <c r="M52" s="27">
        <v>384497041420118.31</v>
      </c>
      <c r="P52" s="39"/>
      <c r="Q52" s="39"/>
      <c r="R52" s="39"/>
      <c r="S52" s="39"/>
      <c r="T52" s="39"/>
      <c r="U52" s="39"/>
      <c r="V52" s="39"/>
      <c r="W52" s="39"/>
    </row>
    <row r="53" spans="1:23">
      <c r="A53" s="23">
        <v>110</v>
      </c>
      <c r="B53" s="23">
        <v>110.001</v>
      </c>
      <c r="C53" s="23">
        <v>29.7</v>
      </c>
      <c r="D53" s="23">
        <v>3.3</v>
      </c>
      <c r="E53" s="26">
        <v>241000000000000</v>
      </c>
      <c r="H53" s="41"/>
      <c r="I53" s="21">
        <v>-110</v>
      </c>
      <c r="J53" s="28">
        <v>-110</v>
      </c>
      <c r="K53" s="29">
        <v>-19</v>
      </c>
      <c r="L53" s="21">
        <v>1.4</v>
      </c>
      <c r="M53" s="27">
        <v>376199999999999.94</v>
      </c>
      <c r="P53" s="39"/>
      <c r="Q53" s="39"/>
      <c r="R53" s="39"/>
      <c r="S53" s="39"/>
      <c r="T53" s="39"/>
      <c r="U53" s="39"/>
      <c r="V53" s="39"/>
      <c r="W53" s="39"/>
    </row>
    <row r="54" spans="1:23">
      <c r="A54" s="23">
        <v>120</v>
      </c>
      <c r="B54" s="23">
        <v>120.001</v>
      </c>
      <c r="C54" s="23">
        <v>32</v>
      </c>
      <c r="D54" s="23">
        <v>0.1</v>
      </c>
      <c r="E54" s="26">
        <v>244000000000000</v>
      </c>
      <c r="H54" s="42"/>
      <c r="I54" s="21">
        <v>-120</v>
      </c>
      <c r="J54" s="21">
        <v>-119.997</v>
      </c>
      <c r="K54" s="21">
        <v>-21.5</v>
      </c>
      <c r="L54" s="21">
        <v>1.4</v>
      </c>
      <c r="M54" s="27">
        <v>362670002790697.63</v>
      </c>
      <c r="P54" s="39"/>
      <c r="Q54" s="39"/>
      <c r="R54" s="39"/>
      <c r="S54" s="39"/>
      <c r="T54" s="39"/>
      <c r="U54" s="39"/>
      <c r="V54" s="39"/>
      <c r="W54" s="39"/>
    </row>
    <row r="55" spans="1:23">
      <c r="A55" s="23"/>
      <c r="B55" s="23"/>
      <c r="C55" s="23"/>
      <c r="D55" s="23"/>
      <c r="E55" s="23"/>
      <c r="H55" s="43"/>
      <c r="P55" s="39"/>
      <c r="Q55" s="39"/>
      <c r="R55" s="39"/>
      <c r="S55" s="39"/>
      <c r="T55" s="39"/>
      <c r="U55" s="39"/>
      <c r="V55" s="39"/>
      <c r="W55" s="39"/>
    </row>
    <row r="56" spans="1:23">
      <c r="A56" s="23" t="s">
        <v>33</v>
      </c>
      <c r="B56" s="23"/>
      <c r="C56" s="23"/>
      <c r="D56" s="23"/>
      <c r="E56" s="23"/>
      <c r="H56" s="25"/>
      <c r="P56" s="39"/>
      <c r="Q56" s="39"/>
      <c r="R56" s="39"/>
      <c r="S56" s="39"/>
      <c r="T56" s="39"/>
      <c r="U56" s="39"/>
      <c r="V56" s="39"/>
      <c r="W56" s="39"/>
    </row>
    <row r="57" spans="1:23">
      <c r="A57" s="23" t="s">
        <v>18</v>
      </c>
      <c r="B57" s="23" t="s">
        <v>19</v>
      </c>
      <c r="C57" s="23" t="s">
        <v>20</v>
      </c>
      <c r="D57" s="23" t="s">
        <v>21</v>
      </c>
      <c r="E57" s="23" t="s">
        <v>10</v>
      </c>
      <c r="H57" s="25"/>
      <c r="J57" s="44"/>
      <c r="K57" s="45"/>
      <c r="L57" s="46"/>
      <c r="P57" s="39"/>
      <c r="Q57" s="39"/>
      <c r="R57" s="39"/>
      <c r="S57" s="39"/>
      <c r="T57" s="39"/>
      <c r="U57" s="39"/>
      <c r="V57" s="39"/>
      <c r="W57" s="39"/>
    </row>
    <row r="58" spans="1:23">
      <c r="A58" s="23">
        <v>-10</v>
      </c>
      <c r="B58" s="23">
        <v>-9.9969999999999999</v>
      </c>
      <c r="C58" s="23">
        <v>15.8</v>
      </c>
      <c r="D58" s="23">
        <v>0.1</v>
      </c>
      <c r="E58" s="26">
        <v>-41000000000000</v>
      </c>
      <c r="H58" s="25"/>
      <c r="I58" s="25"/>
      <c r="J58" s="25"/>
      <c r="K58" s="47"/>
      <c r="P58" s="39"/>
      <c r="Q58" s="39"/>
      <c r="R58" s="39"/>
      <c r="S58" s="39"/>
      <c r="T58" s="39"/>
      <c r="U58" s="39"/>
      <c r="V58" s="39"/>
      <c r="W58" s="39"/>
    </row>
    <row r="59" spans="1:23">
      <c r="A59" s="23">
        <v>-20</v>
      </c>
      <c r="B59" s="23">
        <v>-19.998999999999999</v>
      </c>
      <c r="C59" s="23">
        <v>15.3</v>
      </c>
      <c r="D59" s="23">
        <v>0.1</v>
      </c>
      <c r="E59" s="26">
        <v>-84700000000000</v>
      </c>
      <c r="I59" s="24" t="s">
        <v>34</v>
      </c>
      <c r="J59" s="24"/>
      <c r="K59" s="24"/>
      <c r="L59" s="24"/>
      <c r="P59" s="39"/>
      <c r="Q59" s="39"/>
      <c r="R59" s="39"/>
      <c r="S59" s="39"/>
      <c r="T59" s="39"/>
      <c r="U59" s="39"/>
      <c r="V59" s="39"/>
      <c r="W59" s="39"/>
    </row>
    <row r="60" spans="1:23">
      <c r="A60" s="23">
        <v>-30</v>
      </c>
      <c r="B60" s="23">
        <v>-29.998999999999999</v>
      </c>
      <c r="C60" s="23">
        <v>14.4</v>
      </c>
      <c r="D60" s="23">
        <v>0.2</v>
      </c>
      <c r="E60" s="26">
        <v>-135000000000000</v>
      </c>
      <c r="I60" s="25" t="s">
        <v>18</v>
      </c>
      <c r="J60" s="25" t="s">
        <v>19</v>
      </c>
      <c r="K60" s="25" t="s">
        <v>20</v>
      </c>
      <c r="L60" s="25" t="s">
        <v>21</v>
      </c>
      <c r="M60" s="25" t="s">
        <v>10</v>
      </c>
      <c r="N60" s="25"/>
      <c r="P60" s="39"/>
      <c r="Q60" s="39"/>
      <c r="R60" s="39"/>
      <c r="S60" s="39"/>
      <c r="T60" s="39"/>
      <c r="U60" s="39"/>
      <c r="V60" s="39"/>
      <c r="W60" s="39"/>
    </row>
    <row r="61" spans="1:23">
      <c r="A61" s="23">
        <v>-40</v>
      </c>
      <c r="B61" s="23">
        <v>-39.999000000000002</v>
      </c>
      <c r="C61" s="23">
        <v>13</v>
      </c>
      <c r="D61" s="23">
        <v>0.2</v>
      </c>
      <c r="E61" s="26">
        <v>-200000000000000</v>
      </c>
      <c r="I61" s="21">
        <v>25</v>
      </c>
      <c r="J61" s="21">
        <v>25.001999999999999</v>
      </c>
      <c r="K61" s="63">
        <v>25.1</v>
      </c>
      <c r="L61" s="21">
        <v>0.8</v>
      </c>
      <c r="M61" s="66">
        <v>64726293227091.617</v>
      </c>
      <c r="P61" s="39"/>
      <c r="Q61" s="39"/>
      <c r="R61" s="39"/>
      <c r="S61" s="39"/>
      <c r="T61" s="39"/>
      <c r="U61" s="39"/>
      <c r="V61" s="39"/>
      <c r="W61" s="39"/>
    </row>
    <row r="62" spans="1:23">
      <c r="A62" s="23">
        <v>-50</v>
      </c>
      <c r="B62" s="23">
        <v>-49.999000000000002</v>
      </c>
      <c r="C62" s="23">
        <v>11.9</v>
      </c>
      <c r="D62" s="23">
        <v>0.1</v>
      </c>
      <c r="E62" s="26">
        <v>-273000000000000</v>
      </c>
      <c r="I62" s="21">
        <v>50</v>
      </c>
      <c r="J62" s="28">
        <v>50</v>
      </c>
      <c r="K62" s="63">
        <v>28.4</v>
      </c>
      <c r="L62" s="21">
        <v>0.8</v>
      </c>
      <c r="M62" s="66">
        <v>114401408450704.2</v>
      </c>
      <c r="P62" s="39"/>
      <c r="Q62" s="39"/>
      <c r="R62" s="39"/>
      <c r="S62" s="39"/>
      <c r="T62" s="39"/>
      <c r="U62" s="39"/>
      <c r="V62" s="39"/>
      <c r="W62" s="39"/>
    </row>
    <row r="63" spans="1:23">
      <c r="A63" s="23">
        <v>-60</v>
      </c>
      <c r="B63" s="23">
        <v>-60</v>
      </c>
      <c r="C63" s="23">
        <v>10.8</v>
      </c>
      <c r="D63" s="23">
        <v>0</v>
      </c>
      <c r="E63" s="26">
        <v>-360000000000000</v>
      </c>
      <c r="I63" s="21">
        <v>100</v>
      </c>
      <c r="J63" s="21">
        <v>100.001</v>
      </c>
      <c r="K63" s="63">
        <v>34.1</v>
      </c>
      <c r="L63" s="21">
        <v>0.8</v>
      </c>
      <c r="M63" s="66">
        <v>190559090322580.63</v>
      </c>
      <c r="P63" s="39"/>
      <c r="Q63" s="39"/>
      <c r="R63" s="39"/>
      <c r="S63" s="39"/>
      <c r="T63" s="39"/>
      <c r="U63" s="39"/>
      <c r="V63" s="39"/>
      <c r="W63" s="39"/>
    </row>
    <row r="64" spans="1:23">
      <c r="A64" s="23">
        <v>-70</v>
      </c>
      <c r="B64" s="23">
        <v>-70</v>
      </c>
      <c r="C64" s="23">
        <v>9.6999999999999993</v>
      </c>
      <c r="D64" s="23">
        <v>0.1</v>
      </c>
      <c r="E64" s="26">
        <v>-469000000000000</v>
      </c>
      <c r="I64" s="21">
        <v>150</v>
      </c>
      <c r="J64" s="21">
        <v>149.999</v>
      </c>
      <c r="K64" s="63">
        <v>39.1</v>
      </c>
      <c r="L64" s="29">
        <v>0.7</v>
      </c>
      <c r="M64" s="66">
        <v>249282225575447.53</v>
      </c>
      <c r="P64" s="39"/>
      <c r="Q64" s="39"/>
      <c r="R64" s="39"/>
      <c r="S64" s="39"/>
      <c r="T64" s="39"/>
      <c r="U64" s="39"/>
      <c r="V64" s="39"/>
      <c r="W64" s="39"/>
    </row>
    <row r="65" spans="1:23">
      <c r="A65" s="23">
        <v>-80</v>
      </c>
      <c r="B65" s="23">
        <v>-80</v>
      </c>
      <c r="C65" s="23">
        <v>8.8000000000000007</v>
      </c>
      <c r="D65" s="23">
        <v>0.1</v>
      </c>
      <c r="E65" s="26">
        <v>-594000000000000</v>
      </c>
      <c r="I65" s="21">
        <v>200</v>
      </c>
      <c r="J65" s="21">
        <v>199.99700000000001</v>
      </c>
      <c r="K65" s="63">
        <v>45.2</v>
      </c>
      <c r="L65" s="29">
        <v>0.7</v>
      </c>
      <c r="M65" s="66">
        <v>287517811061946.88</v>
      </c>
      <c r="P65" s="39"/>
      <c r="Q65" s="39"/>
      <c r="R65" s="39"/>
      <c r="S65" s="39"/>
      <c r="T65" s="39"/>
      <c r="U65" s="39"/>
      <c r="V65" s="39"/>
      <c r="W65" s="39"/>
    </row>
    <row r="66" spans="1:23" ht="15" customHeight="1">
      <c r="A66" s="23">
        <v>-90</v>
      </c>
      <c r="B66" s="23">
        <v>-90</v>
      </c>
      <c r="C66" s="23">
        <v>7.6</v>
      </c>
      <c r="D66" s="23">
        <v>0.1</v>
      </c>
      <c r="E66" s="26">
        <v>-767000000000000</v>
      </c>
      <c r="P66" s="48"/>
      <c r="Q66" s="48"/>
      <c r="R66" s="48"/>
      <c r="S66" s="48"/>
      <c r="T66" s="48"/>
      <c r="U66" s="48"/>
      <c r="V66" s="48"/>
      <c r="W66" s="48"/>
    </row>
    <row r="67" spans="1:23">
      <c r="A67" s="23">
        <v>-100</v>
      </c>
      <c r="B67" s="23">
        <v>-100</v>
      </c>
      <c r="C67" s="23">
        <v>6.7</v>
      </c>
      <c r="D67" s="23">
        <v>0.1</v>
      </c>
      <c r="E67" s="26">
        <v>-973000000000000</v>
      </c>
      <c r="J67" s="24" t="s">
        <v>35</v>
      </c>
      <c r="K67" s="24"/>
      <c r="P67" s="48"/>
      <c r="Q67" s="48"/>
      <c r="R67" s="48"/>
      <c r="S67" s="48"/>
      <c r="T67" s="48"/>
      <c r="U67" s="48"/>
      <c r="V67" s="48"/>
      <c r="W67" s="48"/>
    </row>
    <row r="68" spans="1:23">
      <c r="A68" s="23">
        <v>-110</v>
      </c>
      <c r="B68" s="23">
        <v>-110</v>
      </c>
      <c r="C68" s="23">
        <v>5.8</v>
      </c>
      <c r="D68" s="23">
        <v>0.1</v>
      </c>
      <c r="E68" s="26">
        <v>-1240000000000000</v>
      </c>
      <c r="I68" s="24" t="s">
        <v>36</v>
      </c>
      <c r="J68" s="24"/>
      <c r="K68" s="24"/>
      <c r="L68" s="24"/>
      <c r="P68" s="48"/>
      <c r="Q68" s="48"/>
      <c r="R68" s="48"/>
      <c r="S68" s="48"/>
      <c r="T68" s="48"/>
      <c r="U68" s="48"/>
      <c r="V68" s="48"/>
      <c r="W68" s="48"/>
    </row>
    <row r="69" spans="1:23">
      <c r="A69" s="23">
        <v>-120</v>
      </c>
      <c r="B69" s="23">
        <v>-119.996</v>
      </c>
      <c r="C69" s="23">
        <v>4.7</v>
      </c>
      <c r="D69" s="23">
        <v>0.1</v>
      </c>
      <c r="E69" s="26">
        <v>-1660000000000000</v>
      </c>
      <c r="I69" s="25" t="s">
        <v>18</v>
      </c>
      <c r="J69" s="25" t="s">
        <v>19</v>
      </c>
      <c r="K69" s="25" t="s">
        <v>20</v>
      </c>
      <c r="L69" s="25" t="s">
        <v>21</v>
      </c>
      <c r="M69" s="25" t="s">
        <v>10</v>
      </c>
      <c r="P69" s="48"/>
      <c r="Q69" s="48"/>
      <c r="R69" s="48"/>
      <c r="S69" s="48"/>
      <c r="T69" s="48"/>
      <c r="U69" s="48"/>
      <c r="V69" s="48"/>
      <c r="W69" s="48"/>
    </row>
    <row r="70" spans="1:23" ht="15" customHeight="1">
      <c r="I70" s="21">
        <v>25</v>
      </c>
      <c r="J70" s="21">
        <v>25.001999999999999</v>
      </c>
      <c r="K70" s="21">
        <v>19.5</v>
      </c>
      <c r="L70" s="21">
        <v>1.1000000000000001</v>
      </c>
      <c r="M70" s="27">
        <v>83314356923076.906</v>
      </c>
      <c r="P70" s="48"/>
      <c r="Q70" s="48"/>
      <c r="R70" s="48"/>
      <c r="S70" s="48"/>
      <c r="T70" s="48"/>
      <c r="U70" s="48"/>
      <c r="V70" s="48"/>
      <c r="W70" s="48"/>
    </row>
    <row r="71" spans="1:23">
      <c r="I71" s="21">
        <v>50</v>
      </c>
      <c r="J71" s="28">
        <v>50</v>
      </c>
      <c r="K71" s="21">
        <v>22.7</v>
      </c>
      <c r="L71" s="21">
        <v>1.1000000000000001</v>
      </c>
      <c r="M71" s="27">
        <v>143127753303964.75</v>
      </c>
      <c r="P71" s="48"/>
      <c r="Q71" s="48"/>
      <c r="R71" s="48"/>
      <c r="S71" s="48"/>
      <c r="T71" s="48"/>
      <c r="U71" s="48"/>
      <c r="V71" s="48"/>
      <c r="W71" s="48"/>
    </row>
    <row r="72" spans="1:23">
      <c r="I72" s="21">
        <v>100</v>
      </c>
      <c r="J72" s="21">
        <v>100.001</v>
      </c>
      <c r="K72" s="21">
        <v>28.9</v>
      </c>
      <c r="L72" s="21">
        <v>1.4</v>
      </c>
      <c r="M72" s="27">
        <v>224846539100346.03</v>
      </c>
      <c r="P72" s="48"/>
      <c r="Q72" s="48"/>
      <c r="R72" s="48"/>
      <c r="S72" s="48"/>
      <c r="T72" s="48"/>
      <c r="U72" s="48"/>
      <c r="V72" s="48"/>
      <c r="W72" s="48"/>
    </row>
    <row r="73" spans="1:23">
      <c r="I73" s="21">
        <v>150</v>
      </c>
      <c r="J73" s="21">
        <v>149.999</v>
      </c>
      <c r="K73" s="21">
        <v>35.299999999999997</v>
      </c>
      <c r="L73" s="29">
        <v>1.1000000000000001</v>
      </c>
      <c r="M73" s="27">
        <v>276117139376770.47</v>
      </c>
      <c r="P73" s="48"/>
      <c r="Q73" s="48"/>
      <c r="R73" s="48"/>
      <c r="S73" s="48"/>
      <c r="T73" s="48"/>
      <c r="U73" s="48"/>
      <c r="V73" s="48"/>
      <c r="W73" s="48"/>
    </row>
    <row r="74" spans="1:23" ht="15" customHeight="1">
      <c r="I74" s="21">
        <v>200</v>
      </c>
      <c r="J74" s="21">
        <v>199.99600000000001</v>
      </c>
      <c r="K74" s="21">
        <v>41.8</v>
      </c>
      <c r="L74" s="29">
        <v>1.2</v>
      </c>
      <c r="M74" s="27">
        <v>310902872727272.69</v>
      </c>
      <c r="P74" s="48"/>
      <c r="Q74" s="48"/>
      <c r="R74" s="48"/>
      <c r="S74" s="48"/>
      <c r="T74" s="48"/>
      <c r="U74" s="48"/>
      <c r="V74" s="48"/>
      <c r="W74" s="48"/>
    </row>
    <row r="75" spans="1:23">
      <c r="P75" s="48"/>
      <c r="Q75" s="48"/>
      <c r="R75" s="48"/>
      <c r="S75" s="48"/>
      <c r="T75" s="48"/>
      <c r="U75" s="48"/>
      <c r="V75" s="48"/>
      <c r="W75" s="48"/>
    </row>
    <row r="76" spans="1:23">
      <c r="P76" s="48"/>
      <c r="Q76" s="48"/>
      <c r="R76" s="48"/>
      <c r="S76" s="48"/>
      <c r="T76" s="48"/>
      <c r="U76" s="48"/>
      <c r="V76" s="48"/>
      <c r="W76" s="48"/>
    </row>
    <row r="77" spans="1:23">
      <c r="P77" s="48"/>
      <c r="Q77" s="48"/>
      <c r="R77" s="48"/>
      <c r="S77" s="48"/>
      <c r="T77" s="48"/>
      <c r="U77" s="48"/>
      <c r="V77" s="48"/>
      <c r="W77" s="48"/>
    </row>
    <row r="78" spans="1:23">
      <c r="P78" s="48"/>
      <c r="Q78" s="48"/>
      <c r="R78" s="48"/>
      <c r="S78" s="48"/>
      <c r="T78" s="48"/>
      <c r="U78" s="48"/>
      <c r="V78" s="48"/>
      <c r="W78" s="48"/>
    </row>
    <row r="79" spans="1:23">
      <c r="P79" s="48"/>
      <c r="Q79" s="48"/>
      <c r="R79" s="48"/>
      <c r="S79" s="48"/>
      <c r="T79" s="48"/>
      <c r="U79" s="48"/>
      <c r="V79" s="48"/>
      <c r="W79" s="48"/>
    </row>
    <row r="80" spans="1:23">
      <c r="P80" s="48"/>
      <c r="Q80" s="48"/>
      <c r="R80" s="48"/>
      <c r="S80" s="48"/>
      <c r="T80" s="48"/>
      <c r="U80" s="48"/>
      <c r="V80" s="48"/>
      <c r="W80" s="48"/>
    </row>
    <row r="81" spans="8:23">
      <c r="P81" s="48"/>
      <c r="Q81" s="48"/>
      <c r="R81" s="48"/>
      <c r="S81" s="48"/>
      <c r="T81" s="48"/>
      <c r="U81" s="48"/>
      <c r="V81" s="48"/>
      <c r="W81" s="48"/>
    </row>
    <row r="82" spans="8:23">
      <c r="P82" s="48"/>
      <c r="Q82" s="48"/>
      <c r="R82" s="48"/>
      <c r="S82" s="48"/>
      <c r="T82" s="48"/>
      <c r="U82" s="48"/>
      <c r="V82" s="48"/>
      <c r="W82" s="48"/>
    </row>
    <row r="88" spans="8:23">
      <c r="H88" s="49"/>
      <c r="I88" s="50"/>
      <c r="J88" s="51"/>
      <c r="K88" s="52"/>
      <c r="L88" s="52"/>
      <c r="M88" s="52"/>
      <c r="N88" s="52"/>
    </row>
    <row r="89" spans="8:23">
      <c r="H89" s="53"/>
      <c r="I89" s="53"/>
      <c r="J89" s="53"/>
      <c r="K89" s="24" t="s">
        <v>37</v>
      </c>
      <c r="L89" s="24"/>
      <c r="M89" s="24"/>
      <c r="N89" s="24"/>
    </row>
    <row r="91" spans="8:23" ht="15" customHeight="1">
      <c r="H91" s="54" t="s">
        <v>38</v>
      </c>
      <c r="I91" s="55"/>
      <c r="J91" s="55"/>
      <c r="K91" s="55"/>
      <c r="L91" s="55"/>
      <c r="M91" s="56"/>
      <c r="N91" s="21" t="s">
        <v>39</v>
      </c>
      <c r="O91" s="57" t="s">
        <v>40</v>
      </c>
      <c r="P91" s="57"/>
      <c r="Q91" s="57"/>
    </row>
    <row r="92" spans="8:23">
      <c r="H92" s="58"/>
      <c r="I92" s="59"/>
      <c r="J92" s="59"/>
      <c r="K92" s="59"/>
      <c r="L92" s="59"/>
      <c r="M92" s="60"/>
      <c r="O92" s="57"/>
      <c r="P92" s="57"/>
      <c r="Q92" s="57"/>
    </row>
    <row r="94" spans="8:23">
      <c r="I94" s="25" t="s">
        <v>18</v>
      </c>
      <c r="J94" s="25" t="s">
        <v>19</v>
      </c>
      <c r="K94" s="25" t="s">
        <v>20</v>
      </c>
      <c r="L94" s="25" t="s">
        <v>21</v>
      </c>
      <c r="M94" s="25" t="s">
        <v>10</v>
      </c>
    </row>
    <row r="95" spans="8:23">
      <c r="I95" s="21">
        <v>25</v>
      </c>
      <c r="J95" s="21">
        <v>25.001999999999999</v>
      </c>
      <c r="K95" s="64">
        <v>23.9</v>
      </c>
      <c r="L95" s="21">
        <v>1.1000000000000001</v>
      </c>
      <c r="M95" s="66">
        <v>67976148953974.883</v>
      </c>
      <c r="N95" s="61"/>
    </row>
    <row r="96" spans="8:23">
      <c r="I96" s="21">
        <v>50</v>
      </c>
      <c r="J96" s="28">
        <v>50</v>
      </c>
      <c r="K96" s="63">
        <v>30.9</v>
      </c>
      <c r="L96" s="29">
        <v>0.8</v>
      </c>
      <c r="M96" s="66">
        <v>105145631067961.16</v>
      </c>
      <c r="N96" s="61"/>
    </row>
    <row r="97" spans="8:18">
      <c r="I97" s="21">
        <v>100</v>
      </c>
      <c r="J97" s="21">
        <v>100.001</v>
      </c>
      <c r="K97" s="63">
        <v>40.1</v>
      </c>
      <c r="L97" s="21">
        <v>0.7</v>
      </c>
      <c r="M97" s="66">
        <v>162046508229426.41</v>
      </c>
    </row>
    <row r="98" spans="8:18">
      <c r="I98" s="21">
        <v>150</v>
      </c>
      <c r="J98" s="21">
        <v>149.99799999999999</v>
      </c>
      <c r="K98" s="65">
        <v>47.5</v>
      </c>
      <c r="L98" s="29">
        <v>1</v>
      </c>
      <c r="M98" s="66">
        <v>205197263999999.97</v>
      </c>
    </row>
    <row r="99" spans="8:18">
      <c r="I99" s="21">
        <v>200</v>
      </c>
      <c r="J99" s="21">
        <v>199.99600000000001</v>
      </c>
      <c r="K99" s="63">
        <v>47.6</v>
      </c>
      <c r="L99" s="29">
        <v>2.4</v>
      </c>
      <c r="M99" s="66">
        <v>273019749579831.91</v>
      </c>
    </row>
    <row r="106" spans="8:18">
      <c r="H106" s="49"/>
      <c r="I106" s="50"/>
      <c r="J106" s="51"/>
      <c r="K106" s="52"/>
      <c r="L106" s="52"/>
      <c r="M106" s="52"/>
      <c r="N106" s="52"/>
    </row>
    <row r="107" spans="8:18">
      <c r="H107" s="53"/>
      <c r="I107" s="53"/>
      <c r="J107" s="53"/>
      <c r="K107" s="24" t="s">
        <v>41</v>
      </c>
      <c r="L107" s="24"/>
      <c r="M107" s="24"/>
    </row>
    <row r="109" spans="8:18" ht="15" customHeight="1">
      <c r="H109" s="54" t="s">
        <v>42</v>
      </c>
      <c r="I109" s="55"/>
      <c r="J109" s="55"/>
      <c r="K109" s="55"/>
      <c r="L109" s="55"/>
      <c r="M109" s="56"/>
      <c r="N109" s="21" t="s">
        <v>39</v>
      </c>
      <c r="O109" s="57" t="s">
        <v>43</v>
      </c>
      <c r="P109" s="57"/>
      <c r="Q109" s="57"/>
      <c r="R109" s="57"/>
    </row>
    <row r="110" spans="8:18">
      <c r="H110" s="58"/>
      <c r="I110" s="59"/>
      <c r="J110" s="59"/>
      <c r="K110" s="59"/>
      <c r="L110" s="59"/>
      <c r="M110" s="60"/>
      <c r="O110" s="57"/>
      <c r="P110" s="57"/>
      <c r="Q110" s="57"/>
      <c r="R110" s="57"/>
    </row>
    <row r="112" spans="8:18">
      <c r="I112" s="25" t="s">
        <v>18</v>
      </c>
      <c r="J112" s="25" t="s">
        <v>19</v>
      </c>
      <c r="K112" s="25" t="s">
        <v>20</v>
      </c>
      <c r="L112" s="25" t="s">
        <v>21</v>
      </c>
      <c r="M112" s="25" t="s">
        <v>10</v>
      </c>
      <c r="O112" s="57" t="s">
        <v>44</v>
      </c>
      <c r="P112" s="57"/>
      <c r="Q112" s="57"/>
      <c r="R112" s="57"/>
    </row>
    <row r="113" spans="9:18">
      <c r="I113" s="21">
        <v>25</v>
      </c>
      <c r="J113" s="21">
        <v>25.001999999999999</v>
      </c>
      <c r="K113" s="36">
        <v>4</v>
      </c>
      <c r="L113" s="21">
        <v>0.7</v>
      </c>
      <c r="M113" s="20">
        <v>406157489999999.94</v>
      </c>
      <c r="N113" s="61"/>
      <c r="O113" s="57"/>
      <c r="P113" s="57"/>
      <c r="Q113" s="57"/>
      <c r="R113" s="57"/>
    </row>
    <row r="114" spans="9:18">
      <c r="I114" s="21">
        <v>50</v>
      </c>
      <c r="J114" s="28">
        <v>50</v>
      </c>
      <c r="K114" s="21">
        <v>2.9</v>
      </c>
      <c r="L114" s="29">
        <v>0.7</v>
      </c>
      <c r="M114" s="20">
        <v>1120344827586206.9</v>
      </c>
      <c r="N114" s="61"/>
    </row>
    <row r="115" spans="9:18">
      <c r="I115" s="21">
        <v>100</v>
      </c>
      <c r="J115" s="21">
        <v>100.001</v>
      </c>
      <c r="K115" s="21">
        <v>3.7</v>
      </c>
      <c r="L115" s="21">
        <v>0.7</v>
      </c>
      <c r="M115" s="20">
        <v>1756233778378378</v>
      </c>
      <c r="O115" s="24"/>
      <c r="P115" s="24"/>
      <c r="Q115" s="24"/>
      <c r="R115" s="24"/>
    </row>
    <row r="116" spans="9:18">
      <c r="I116" s="21">
        <v>150</v>
      </c>
      <c r="J116" s="21">
        <v>149.99799999999999</v>
      </c>
      <c r="K116" s="29">
        <v>4.3</v>
      </c>
      <c r="L116" s="29">
        <v>0.7</v>
      </c>
      <c r="M116" s="20">
        <v>2266713962790697.5</v>
      </c>
      <c r="O116" s="24"/>
      <c r="P116" s="24"/>
      <c r="Q116" s="24"/>
      <c r="R116" s="24"/>
    </row>
    <row r="117" spans="9:18">
      <c r="I117" s="21">
        <v>200</v>
      </c>
      <c r="J117" s="21">
        <v>199.99600000000001</v>
      </c>
      <c r="K117" s="21">
        <v>4.5999999999999996</v>
      </c>
      <c r="L117" s="29">
        <v>0.6</v>
      </c>
      <c r="M117" s="20">
        <v>2825160886956522</v>
      </c>
    </row>
  </sheetData>
  <mergeCells count="16">
    <mergeCell ref="O112:R113"/>
    <mergeCell ref="O115:R116"/>
    <mergeCell ref="H91:M92"/>
    <mergeCell ref="O91:Q92"/>
    <mergeCell ref="H107:J107"/>
    <mergeCell ref="K107:M107"/>
    <mergeCell ref="H109:M110"/>
    <mergeCell ref="O109:R110"/>
    <mergeCell ref="J67:K67"/>
    <mergeCell ref="I59:L59"/>
    <mergeCell ref="I68:L68"/>
    <mergeCell ref="H89:J89"/>
    <mergeCell ref="K89:N89"/>
    <mergeCell ref="P49:W65"/>
    <mergeCell ref="I5:L5"/>
    <mergeCell ref="I14:L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2025-05-12T18:54:22Z</dcterms:created>
  <dcterms:modified xsi:type="dcterms:W3CDTF">2025-05-14T15:32:35Z</dcterms:modified>
  <cp:category/>
  <cp:contentStatus/>
</cp:coreProperties>
</file>