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mo/Downloads/"/>
    </mc:Choice>
  </mc:AlternateContent>
  <xr:revisionPtr revIDLastSave="0" documentId="13_ncr:1_{341AAD43-B6F4-5649-B7E9-925F7A753256}" xr6:coauthVersionLast="47" xr6:coauthVersionMax="47" xr10:uidLastSave="{00000000-0000-0000-0000-000000000000}"/>
  <bookViews>
    <workbookView xWindow="0" yWindow="0" windowWidth="28800" windowHeight="18000" xr2:uid="{81F6F03D-A719-3B4F-A8FA-0FD622FC9215}"/>
  </bookViews>
  <sheets>
    <sheet name="HPTB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K12" i="1"/>
  <c r="K11" i="1"/>
  <c r="K10" i="1"/>
  <c r="K9" i="1"/>
  <c r="E12" i="1"/>
  <c r="E11" i="1"/>
  <c r="E10" i="1"/>
  <c r="C5" i="1" l="1"/>
  <c r="A5" i="1"/>
</calcChain>
</file>

<file path=xl/sharedStrings.xml><?xml version="1.0" encoding="utf-8"?>
<sst xmlns="http://schemas.openxmlformats.org/spreadsheetml/2006/main" count="24" uniqueCount="19">
  <si>
    <t>Trial 1</t>
  </si>
  <si>
    <t>Trial 2</t>
  </si>
  <si>
    <t>Voltage Sourced (V)</t>
  </si>
  <si>
    <t>Voltage obs (V)</t>
  </si>
  <si>
    <t>Measured Current (pA)</t>
  </si>
  <si>
    <t>STDEV (pA)</t>
  </si>
  <si>
    <t>Resistivity (ohm cm)</t>
  </si>
  <si>
    <t>Tue Jun. 10</t>
  </si>
  <si>
    <t>Area (cm^2)</t>
  </si>
  <si>
    <t>Thickness (cm)</t>
  </si>
  <si>
    <t>A/L (cm)</t>
  </si>
  <si>
    <t>Range (Measure)</t>
  </si>
  <si>
    <t>10nA</t>
  </si>
  <si>
    <t xml:space="preserve">Range </t>
  </si>
  <si>
    <t>200V</t>
  </si>
  <si>
    <t>Limit</t>
  </si>
  <si>
    <t>10.5nA</t>
  </si>
  <si>
    <t>15min intervals</t>
  </si>
  <si>
    <t xml:space="preserve">Source Voltage and measuring 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</si>
</sst>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HPTB!$A$7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HPTB!$B$9:$B$13</c:f>
              <c:numCache>
                <c:formatCode>0.000</c:formatCode>
                <c:ptCount val="5"/>
                <c:pt idx="0" formatCode="General">
                  <c:v>25.001000000000001</c:v>
                </c:pt>
                <c:pt idx="1">
                  <c:v>49.999000000000002</c:v>
                </c:pt>
                <c:pt idx="2" formatCode="General">
                  <c:v>100.001</c:v>
                </c:pt>
                <c:pt idx="3" formatCode="General">
                  <c:v>149.99700000000001</c:v>
                </c:pt>
                <c:pt idx="4" formatCode="General">
                  <c:v>199.994</c:v>
                </c:pt>
              </c:numCache>
            </c:numRef>
          </c:xVal>
          <c:yVal>
            <c:numRef>
              <c:f>HPTB!$C$9:$C$13</c:f>
              <c:numCache>
                <c:formatCode>General</c:formatCode>
                <c:ptCount val="5"/>
                <c:pt idx="0">
                  <c:v>19.5</c:v>
                </c:pt>
                <c:pt idx="1">
                  <c:v>31.2</c:v>
                </c:pt>
                <c:pt idx="2">
                  <c:v>54.3</c:v>
                </c:pt>
                <c:pt idx="3">
                  <c:v>72.900000000000006</c:v>
                </c:pt>
                <c:pt idx="4">
                  <c:v>88.6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A-C544-917E-3BCD405210AC}"/>
            </c:ext>
          </c:extLst>
        </c:ser>
        <c:ser>
          <c:idx val="1"/>
          <c:order val="1"/>
          <c:tx>
            <c:strRef>
              <c:f>HPTB!$G$7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HPTB!$H$9:$H$13</c:f>
              <c:numCache>
                <c:formatCode>0.000</c:formatCode>
                <c:ptCount val="5"/>
                <c:pt idx="0">
                  <c:v>-25</c:v>
                </c:pt>
                <c:pt idx="1">
                  <c:v>-49.999000000000002</c:v>
                </c:pt>
                <c:pt idx="2">
                  <c:v>-100</c:v>
                </c:pt>
                <c:pt idx="3" formatCode="General">
                  <c:v>-149.99600000000001</c:v>
                </c:pt>
                <c:pt idx="4" formatCode="General">
                  <c:v>-199.99600000000001</c:v>
                </c:pt>
              </c:numCache>
            </c:numRef>
          </c:xVal>
          <c:yVal>
            <c:numRef>
              <c:f>HPTB!$I$9:$I$13</c:f>
              <c:numCache>
                <c:formatCode>General</c:formatCode>
                <c:ptCount val="5"/>
                <c:pt idx="0">
                  <c:v>-9.6</c:v>
                </c:pt>
                <c:pt idx="1">
                  <c:v>-14.2</c:v>
                </c:pt>
                <c:pt idx="2">
                  <c:v>-30.2</c:v>
                </c:pt>
                <c:pt idx="3">
                  <c:v>-45.3</c:v>
                </c:pt>
                <c:pt idx="4" formatCode="0.0">
                  <c:v>-59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A-C544-917E-3BCD40521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5616"/>
        <c:axId val="67594496"/>
      </c:scatterChart>
      <c:valAx>
        <c:axId val="6756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Voltage obs (V)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4496"/>
        <c:crosses val="autoZero"/>
        <c:crossBetween val="midCat"/>
      </c:valAx>
      <c:valAx>
        <c:axId val="6759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Measured Current (pA)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Resistivity vs Voltage (Manual)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HPTB!$A$7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HPTB!$B$9:$B$13</c:f>
              <c:numCache>
                <c:formatCode>0.000</c:formatCode>
                <c:ptCount val="5"/>
                <c:pt idx="0" formatCode="General">
                  <c:v>25.001000000000001</c:v>
                </c:pt>
                <c:pt idx="1">
                  <c:v>49.999000000000002</c:v>
                </c:pt>
                <c:pt idx="2" formatCode="General">
                  <c:v>100.001</c:v>
                </c:pt>
                <c:pt idx="3" formatCode="General">
                  <c:v>149.99700000000001</c:v>
                </c:pt>
                <c:pt idx="4" formatCode="General">
                  <c:v>199.994</c:v>
                </c:pt>
              </c:numCache>
            </c:numRef>
          </c:xVal>
          <c:yVal>
            <c:numRef>
              <c:f>HPTB!$E$9:$E$12</c:f>
              <c:numCache>
                <c:formatCode>0.0E+00</c:formatCode>
                <c:ptCount val="4"/>
                <c:pt idx="0">
                  <c:v>138835046153846.14</c:v>
                </c:pt>
                <c:pt idx="1">
                  <c:v>140654976623376.64</c:v>
                </c:pt>
                <c:pt idx="2">
                  <c:v>174663445161290.25</c:v>
                </c:pt>
                <c:pt idx="3">
                  <c:v>206930258598726.16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2B4B-9754-A43DAACD5BD5}"/>
            </c:ext>
          </c:extLst>
        </c:ser>
        <c:ser>
          <c:idx val="1"/>
          <c:order val="1"/>
          <c:tx>
            <c:strRef>
              <c:f>HPTB!$G$7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HPTB!$H$9:$H$13</c:f>
              <c:numCache>
                <c:formatCode>0.000</c:formatCode>
                <c:ptCount val="5"/>
                <c:pt idx="0">
                  <c:v>-25</c:v>
                </c:pt>
                <c:pt idx="1">
                  <c:v>-49.999000000000002</c:v>
                </c:pt>
                <c:pt idx="2">
                  <c:v>-100</c:v>
                </c:pt>
                <c:pt idx="3" formatCode="General">
                  <c:v>-149.99600000000001</c:v>
                </c:pt>
                <c:pt idx="4" formatCode="General">
                  <c:v>-199.99600000000001</c:v>
                </c:pt>
              </c:numCache>
            </c:numRef>
          </c:xVal>
          <c:yVal>
            <c:numRef>
              <c:f>HPTB!$K$10:$K$12</c:f>
              <c:numCache>
                <c:formatCode>0.0E+00</c:formatCode>
                <c:ptCount val="3"/>
                <c:pt idx="0">
                  <c:v>203066561249999.97</c:v>
                </c:pt>
                <c:pt idx="1">
                  <c:v>215148349668874.22</c:v>
                </c:pt>
                <c:pt idx="2">
                  <c:v>237153284671532.75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4-2B4B-9754-A43DAACD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13536"/>
        <c:axId val="398417424"/>
      </c:scatterChart>
      <c:valAx>
        <c:axId val="39841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Voltage obs (V)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7424"/>
        <c:crosses val="autoZero"/>
        <c:crossBetween val="midCat"/>
      </c:valAx>
      <c:valAx>
        <c:axId val="398417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Resistivity (ohm cm)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35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561730</xdr:colOff>
      <xdr:row>15</xdr:row>
      <xdr:rowOff>54708</xdr:rowOff>
    </xdr:from>
    <xdr:to>
      <xdr:col>4</xdr:col>
      <xdr:colOff>522653</xdr:colOff>
      <xdr:row>28</xdr:row>
      <xdr:rowOff>130908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14745-C5DC-ED96-5B37-48D02ADAB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581269</xdr:colOff>
      <xdr:row>15</xdr:row>
      <xdr:rowOff>44938</xdr:rowOff>
    </xdr:from>
    <xdr:to>
      <xdr:col>8</xdr:col>
      <xdr:colOff>268654</xdr:colOff>
      <xdr:row>28</xdr:row>
      <xdr:rowOff>121138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33613-BC76-2F0C-7EA4-AF27A16EF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DF4E-3892-9247-8422-99ED455B00D1}">
  <dimension ref="A1:K13"/>
  <sheetViews>
    <sheetView tabSelected="1" zoomScale="110" zoomScaleNormal="110" workbookViewId="0">
      <selection activeCell="J23" sqref="J23"/>
    </sheetView>
  </sheetViews>
  <sheetFormatPr baseColWidth="10" defaultRowHeight="16" x14ac:dyDescent="0.2"/>
  <cols>
    <col min="1" max="1" width="17.1640625" bestFit="1" customWidth="1"/>
    <col min="2" max="2" width="13.5" bestFit="1" customWidth="1"/>
    <col min="3" max="3" width="19.83203125" bestFit="1" customWidth="1"/>
    <col min="4" max="4" width="10" bestFit="1" customWidth="1"/>
    <col min="5" max="5" width="18.1640625" bestFit="1" customWidth="1"/>
    <col min="6" max="6" width="14.83203125" bestFit="1" customWidth="1"/>
    <col min="7" max="7" width="17.1640625" bestFit="1" customWidth="1"/>
    <col min="8" max="8" width="13.83203125" bestFit="1" customWidth="1"/>
    <col min="9" max="9" width="19.83203125" bestFit="1" customWidth="1"/>
    <col min="10" max="10" width="10" bestFit="1" customWidth="1"/>
    <col min="11" max="11" width="18.1640625" bestFit="1" customWidth="1"/>
  </cols>
  <sheetData>
    <row r="1" spans="1:11" ht="30" customHeight="1" x14ac:dyDescent="0.2">
      <c r="A1" s="1" t="s">
        <v>7</v>
      </c>
      <c r="B1" s="9" t="s">
        <v>18</v>
      </c>
      <c r="C1" s="9"/>
      <c r="D1" s="9"/>
      <c r="E1" s="1"/>
      <c r="F1" s="1" t="s">
        <v>11</v>
      </c>
      <c r="G1" s="1" t="s">
        <v>12</v>
      </c>
      <c r="H1" s="10" t="s">
        <v>17</v>
      </c>
    </row>
    <row r="2" spans="1:11" x14ac:dyDescent="0.2">
      <c r="F2" s="1" t="s">
        <v>13</v>
      </c>
      <c r="G2" s="1" t="s">
        <v>14</v>
      </c>
    </row>
    <row r="3" spans="1:11" x14ac:dyDescent="0.2">
      <c r="F3" s="1" t="s">
        <v>15</v>
      </c>
      <c r="G3" s="1" t="s">
        <v>16</v>
      </c>
    </row>
    <row r="4" spans="1:11" x14ac:dyDescent="0.2">
      <c r="A4" s="2" t="s">
        <v>8</v>
      </c>
      <c r="B4" t="s">
        <v>9</v>
      </c>
      <c r="C4" s="1" t="s">
        <v>10</v>
      </c>
    </row>
    <row r="5" spans="1:11" x14ac:dyDescent="0.2">
      <c r="A5" s="7">
        <f>3.42*3.42</f>
        <v>11.696399999999999</v>
      </c>
      <c r="B5" s="8">
        <v>0.18</v>
      </c>
      <c r="C5">
        <f>A5/B5</f>
        <v>64.97999999999999</v>
      </c>
    </row>
    <row r="6" spans="1:11" x14ac:dyDescent="0.2">
      <c r="A6" s="1"/>
      <c r="B6" s="1"/>
      <c r="C6" s="2"/>
    </row>
    <row r="7" spans="1:11" x14ac:dyDescent="0.2">
      <c r="A7" s="3" t="s">
        <v>0</v>
      </c>
      <c r="B7" s="3"/>
      <c r="C7" s="3"/>
      <c r="D7" s="3"/>
      <c r="G7" s="3" t="s">
        <v>1</v>
      </c>
      <c r="H7" s="3"/>
      <c r="I7" s="3"/>
      <c r="J7" s="3"/>
    </row>
    <row r="8" spans="1:11" x14ac:dyDescent="0.2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/>
      <c r="G8" s="1" t="s">
        <v>2</v>
      </c>
      <c r="H8" s="1" t="s">
        <v>3</v>
      </c>
      <c r="I8" s="1" t="s">
        <v>4</v>
      </c>
      <c r="J8" s="1" t="s">
        <v>5</v>
      </c>
      <c r="K8" s="1" t="s">
        <v>6</v>
      </c>
    </row>
    <row r="9" spans="1:11" x14ac:dyDescent="0.2">
      <c r="A9">
        <v>25</v>
      </c>
      <c r="B9">
        <v>25.001000000000001</v>
      </c>
      <c r="C9">
        <v>19.5</v>
      </c>
      <c r="D9">
        <v>0.9</v>
      </c>
      <c r="E9" s="4">
        <f>((B10-B9)/(C10-C9))*10^12*$C$5</f>
        <v>138835046153846.14</v>
      </c>
      <c r="G9">
        <v>-25</v>
      </c>
      <c r="H9" s="5">
        <v>-25</v>
      </c>
      <c r="I9">
        <v>-9.6</v>
      </c>
      <c r="J9">
        <v>3.3</v>
      </c>
      <c r="K9" s="4">
        <f>((H10-H9)/(I10-I9))*10^12*$C$5</f>
        <v>353138047826086.94</v>
      </c>
    </row>
    <row r="10" spans="1:11" x14ac:dyDescent="0.2">
      <c r="A10">
        <v>50</v>
      </c>
      <c r="B10" s="5">
        <v>49.999000000000002</v>
      </c>
      <c r="C10">
        <v>31.2</v>
      </c>
      <c r="D10">
        <v>1.6</v>
      </c>
      <c r="E10" s="4">
        <f>((B11-B10)/(C11-C10))*10^12*$C$5</f>
        <v>140654976623376.64</v>
      </c>
      <c r="G10">
        <v>-50</v>
      </c>
      <c r="H10" s="5">
        <v>-49.999000000000002</v>
      </c>
      <c r="I10">
        <v>-14.2</v>
      </c>
      <c r="J10">
        <v>0.9</v>
      </c>
      <c r="K10" s="4">
        <f>((H11-H10)/(I11-I10))*10^12*$C$5</f>
        <v>203066561249999.97</v>
      </c>
    </row>
    <row r="11" spans="1:11" x14ac:dyDescent="0.2">
      <c r="A11">
        <v>100</v>
      </c>
      <c r="B11">
        <v>100.001</v>
      </c>
      <c r="C11">
        <v>54.3</v>
      </c>
      <c r="D11">
        <v>3.2</v>
      </c>
      <c r="E11" s="4">
        <f>((B12-B11)/(C12-C11))*10^12*$C$5</f>
        <v>174663445161290.25</v>
      </c>
      <c r="G11">
        <v>-100</v>
      </c>
      <c r="H11" s="5">
        <v>-100</v>
      </c>
      <c r="I11">
        <v>-30.2</v>
      </c>
      <c r="J11" s="6">
        <v>1</v>
      </c>
      <c r="K11" s="4">
        <f>((H12-H11)/(I12-I11))*10^12*$C$5</f>
        <v>215148349668874.22</v>
      </c>
    </row>
    <row r="12" spans="1:11" x14ac:dyDescent="0.2">
      <c r="A12">
        <v>150</v>
      </c>
      <c r="B12">
        <v>149.99700000000001</v>
      </c>
      <c r="C12">
        <v>72.900000000000006</v>
      </c>
      <c r="D12" s="6">
        <v>3.1</v>
      </c>
      <c r="E12" s="4">
        <f>((B13-B12)/(C13-C12))*10^12*$C$5</f>
        <v>206930258598726.16</v>
      </c>
      <c r="G12">
        <v>-150</v>
      </c>
      <c r="H12">
        <v>-149.99600000000001</v>
      </c>
      <c r="I12">
        <v>-45.3</v>
      </c>
      <c r="J12" s="6">
        <v>1.4</v>
      </c>
      <c r="K12" s="4">
        <f>((H13-H12)/(I13-I12))*10^12*$C$5</f>
        <v>237153284671532.75</v>
      </c>
    </row>
    <row r="13" spans="1:11" x14ac:dyDescent="0.2">
      <c r="A13">
        <v>200</v>
      </c>
      <c r="B13">
        <v>199.994</v>
      </c>
      <c r="C13">
        <v>88.6</v>
      </c>
      <c r="D13" s="6">
        <v>3.6</v>
      </c>
      <c r="E13" s="4"/>
      <c r="G13">
        <v>-200</v>
      </c>
      <c r="H13">
        <v>-199.99600000000001</v>
      </c>
      <c r="I13" s="6">
        <v>-59</v>
      </c>
      <c r="J13">
        <v>1.7</v>
      </c>
    </row>
  </sheetData>
  <mergeCells count="3">
    <mergeCell ref="A7:D7"/>
    <mergeCell ref="G7:J7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Gumaro GONZALEZ</dc:creator>
  <cp:lastModifiedBy>Gumaro GONZALEZ</cp:lastModifiedBy>
  <dcterms:created xsi:type="dcterms:W3CDTF">2025-06-10T13:01:53Z</dcterms:created>
  <dcterms:modified xsi:type="dcterms:W3CDTF">2025-06-10T17:38:57Z</dcterms:modified>
</cp:coreProperties>
</file>