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shengnian/Work/GEI 2018/2018-01/population and residential floor/"/>
    </mc:Choice>
  </mc:AlternateContent>
  <bookViews>
    <workbookView xWindow="0" yWindow="460" windowWidth="25600" windowHeight="14520" tabRatio="500"/>
  </bookViews>
  <sheets>
    <sheet name="population" sheetId="1" r:id="rId1"/>
    <sheet name="Residential Floor" sheetId="2" r:id="rId2"/>
  </sheets>
  <calcPr calcId="150000" iterateDelta="9.9999999999994451E-4" concurrentCalc="0"/>
  <extLst>
    <ext xmlns:mx="http://schemas.microsoft.com/office/mac/excel/2008/main" uri="{7523E5D3-25F3-A5E0-1632-64F254C22452}">
      <mx:ArchID Flags="2"/>
    </ext>
  </extLst>
</workbook>
</file>

<file path=xl/calcChain.xml><?xml version="1.0" encoding="utf-8"?>
<calcChain xmlns="http://schemas.openxmlformats.org/spreadsheetml/2006/main">
  <c r="Y24" i="1" l="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AS23" i="1"/>
  <c r="AS21" i="1"/>
  <c r="AR23" i="1"/>
  <c r="AR21" i="1"/>
  <c r="AQ23" i="1"/>
  <c r="AQ21" i="1"/>
  <c r="X23" i="1"/>
  <c r="Y23" i="1"/>
  <c r="Z23" i="1"/>
  <c r="AA23" i="1"/>
  <c r="AB23" i="1"/>
  <c r="AC23" i="1"/>
  <c r="AD23" i="1"/>
  <c r="AE23" i="1"/>
  <c r="AF23" i="1"/>
  <c r="AG23" i="1"/>
  <c r="AH23" i="1"/>
  <c r="AI23" i="1"/>
  <c r="AJ23" i="1"/>
  <c r="AK23" i="1"/>
  <c r="AL23" i="1"/>
  <c r="AM23" i="1"/>
  <c r="AN23" i="1"/>
  <c r="AO23" i="1"/>
  <c r="AP23" i="1"/>
  <c r="X21" i="1"/>
  <c r="Y21" i="1"/>
  <c r="Z21" i="1"/>
  <c r="AA21" i="1"/>
  <c r="AB21" i="1"/>
  <c r="AC21" i="1"/>
  <c r="AD21" i="1"/>
  <c r="AE21" i="1"/>
  <c r="AF21" i="1"/>
  <c r="AG21" i="1"/>
  <c r="AH21" i="1"/>
  <c r="AI21" i="1"/>
  <c r="AJ21" i="1"/>
  <c r="AK21" i="1"/>
  <c r="AL21" i="1"/>
  <c r="AM21" i="1"/>
  <c r="AN21" i="1"/>
  <c r="AO21" i="1"/>
  <c r="AP21" i="1"/>
  <c r="D74" i="2"/>
  <c r="D69" i="2"/>
  <c r="F24" i="1"/>
  <c r="G24" i="1"/>
  <c r="H24" i="1"/>
  <c r="I24" i="1"/>
  <c r="J24" i="1"/>
  <c r="K24" i="1"/>
  <c r="L24" i="1"/>
  <c r="M24" i="1"/>
  <c r="N24" i="1"/>
  <c r="O24" i="1"/>
  <c r="P24" i="1"/>
  <c r="Q24" i="1"/>
  <c r="R24" i="1"/>
  <c r="S24" i="1"/>
  <c r="T24" i="1"/>
  <c r="U24" i="1"/>
  <c r="V24" i="1"/>
  <c r="W24" i="1"/>
  <c r="X24" i="1"/>
  <c r="E24" i="1"/>
  <c r="E23" i="1"/>
  <c r="F23" i="1"/>
  <c r="G23" i="1"/>
  <c r="H23" i="1"/>
  <c r="I23" i="1"/>
  <c r="J23" i="1"/>
  <c r="K23" i="1"/>
  <c r="L23" i="1"/>
  <c r="M23" i="1"/>
  <c r="N23" i="1"/>
  <c r="O23" i="1"/>
  <c r="P23" i="1"/>
  <c r="Q23" i="1"/>
  <c r="R23" i="1"/>
  <c r="S23" i="1"/>
  <c r="T23" i="1"/>
  <c r="U23" i="1"/>
  <c r="V23" i="1"/>
  <c r="W23" i="1"/>
  <c r="E21" i="1"/>
  <c r="F21" i="1"/>
  <c r="G21" i="1"/>
  <c r="H21" i="1"/>
  <c r="I21" i="1"/>
  <c r="J21" i="1"/>
  <c r="K21" i="1"/>
  <c r="L21" i="1"/>
  <c r="M21" i="1"/>
  <c r="N21" i="1"/>
  <c r="O21" i="1"/>
  <c r="P21" i="1"/>
  <c r="Q21" i="1"/>
  <c r="R21" i="1"/>
  <c r="S21" i="1"/>
  <c r="T21" i="1"/>
  <c r="U21" i="1"/>
  <c r="V21" i="1"/>
  <c r="W21" i="1"/>
  <c r="E5" i="2"/>
  <c r="F5" i="2"/>
  <c r="G5" i="2"/>
  <c r="H5" i="2"/>
  <c r="I5" i="2"/>
  <c r="J5" i="2"/>
  <c r="K5" i="2"/>
  <c r="L5" i="2"/>
  <c r="M5" i="2"/>
  <c r="N5" i="2"/>
  <c r="O5" i="2"/>
  <c r="P5" i="2"/>
  <c r="Q5" i="2"/>
  <c r="R5" i="2"/>
  <c r="S5" i="2"/>
  <c r="T5" i="2"/>
  <c r="U5" i="2"/>
  <c r="V5" i="2"/>
  <c r="V46" i="2"/>
  <c r="W5" i="2"/>
  <c r="W46" i="2"/>
  <c r="X5" i="2"/>
  <c r="X46" i="2"/>
  <c r="Y5" i="2"/>
  <c r="Y46" i="2"/>
  <c r="Z5" i="2"/>
  <c r="Z46" i="2"/>
  <c r="AA5" i="2"/>
  <c r="AA46" i="2"/>
  <c r="AB5" i="2"/>
  <c r="AB46" i="2"/>
  <c r="AC5" i="2"/>
  <c r="AC46" i="2"/>
  <c r="AD5" i="2"/>
  <c r="AD46" i="2"/>
  <c r="AE5" i="2"/>
  <c r="AE46" i="2"/>
  <c r="AF5" i="2"/>
  <c r="AF46" i="2"/>
  <c r="AG5" i="2"/>
  <c r="AG46" i="2"/>
  <c r="AH5" i="2"/>
  <c r="AH46" i="2"/>
  <c r="AI5" i="2"/>
  <c r="AI46" i="2"/>
  <c r="AJ5" i="2"/>
  <c r="AJ46" i="2"/>
  <c r="AK5" i="2"/>
  <c r="AK46" i="2"/>
  <c r="AL5" i="2"/>
  <c r="AL46" i="2"/>
  <c r="AM5" i="2"/>
  <c r="AM46" i="2"/>
  <c r="AN5" i="2"/>
  <c r="AN46" i="2"/>
  <c r="AO5" i="2"/>
  <c r="AO46" i="2"/>
  <c r="AP5" i="2"/>
  <c r="AP46" i="2"/>
  <c r="AQ5" i="2"/>
  <c r="AQ46" i="2"/>
  <c r="AR5" i="2"/>
  <c r="AR46" i="2"/>
  <c r="AS5" i="2"/>
  <c r="AS46" i="2"/>
  <c r="AT5" i="2"/>
  <c r="AT46" i="2"/>
  <c r="AU5" i="2"/>
  <c r="AU46" i="2"/>
  <c r="U46" i="2"/>
  <c r="U11" i="2"/>
  <c r="AN11" i="2"/>
  <c r="AO11" i="2"/>
  <c r="AP11" i="2"/>
  <c r="AQ11" i="2"/>
  <c r="AR11" i="2"/>
  <c r="AS11" i="2"/>
  <c r="AT11" i="2"/>
  <c r="AU11" i="2"/>
  <c r="V11" i="2"/>
  <c r="W11" i="2"/>
  <c r="X11" i="2"/>
  <c r="Y11" i="2"/>
  <c r="Z11" i="2"/>
  <c r="AA11" i="2"/>
  <c r="AB11" i="2"/>
  <c r="AC11" i="2"/>
  <c r="AD11" i="2"/>
  <c r="AE11" i="2"/>
  <c r="AF11" i="2"/>
  <c r="AG11" i="2"/>
  <c r="AH11" i="2"/>
  <c r="AI11" i="2"/>
  <c r="AJ11" i="2"/>
  <c r="AK11" i="2"/>
  <c r="AL11" i="2"/>
  <c r="AM11" i="2"/>
  <c r="T56" i="2"/>
  <c r="T16" i="2"/>
  <c r="S16" i="2"/>
  <c r="R16" i="2"/>
  <c r="Q16" i="2"/>
  <c r="P16" i="2"/>
  <c r="O16" i="2"/>
  <c r="N16" i="2"/>
  <c r="M16" i="2"/>
  <c r="L16" i="2"/>
  <c r="K16" i="2"/>
  <c r="J16" i="2"/>
  <c r="I16" i="2"/>
  <c r="H16" i="2"/>
  <c r="G16" i="2"/>
  <c r="F16" i="2"/>
  <c r="E16" i="2"/>
  <c r="D1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D71" i="2"/>
  <c r="T69" i="2"/>
  <c r="S56" i="2"/>
  <c r="S69" i="2"/>
  <c r="AP45" i="2"/>
  <c r="AQ45" i="2"/>
  <c r="AR45" i="2"/>
  <c r="AS45" i="2"/>
  <c r="AT45" i="2"/>
  <c r="AU45" i="2"/>
  <c r="AJ45" i="2"/>
  <c r="AK45" i="2"/>
  <c r="AL45" i="2"/>
  <c r="AM45" i="2"/>
  <c r="AN45" i="2"/>
  <c r="AO45" i="2"/>
  <c r="R56" i="2"/>
  <c r="Q56" i="2"/>
  <c r="P56" i="2"/>
  <c r="O56" i="2"/>
  <c r="N56" i="2"/>
  <c r="M56" i="2"/>
  <c r="L56" i="2"/>
  <c r="K56" i="2"/>
  <c r="J56" i="2"/>
  <c r="I56" i="2"/>
  <c r="H56" i="2"/>
  <c r="G56" i="2"/>
  <c r="F56" i="2"/>
  <c r="E56" i="2"/>
  <c r="D56"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E45" i="2"/>
  <c r="E69" i="2"/>
  <c r="F69" i="2"/>
  <c r="G69" i="2"/>
  <c r="H69" i="2"/>
  <c r="I69" i="2"/>
  <c r="J69" i="2"/>
  <c r="K69" i="2"/>
  <c r="L69" i="2"/>
  <c r="M69" i="2"/>
  <c r="N69" i="2"/>
  <c r="O69" i="2"/>
  <c r="P69" i="2"/>
  <c r="Q69" i="2"/>
  <c r="R69" i="2"/>
  <c r="E40" i="2"/>
  <c r="E66" i="2"/>
  <c r="F40" i="2"/>
  <c r="F66" i="2"/>
  <c r="G40" i="2"/>
  <c r="G66" i="2"/>
  <c r="H40" i="2"/>
  <c r="H66" i="2"/>
  <c r="I40" i="2"/>
  <c r="I66" i="2"/>
  <c r="J40" i="2"/>
  <c r="J66" i="2"/>
  <c r="K40" i="2"/>
  <c r="K66" i="2"/>
  <c r="L40" i="2"/>
  <c r="L66" i="2"/>
  <c r="M40" i="2"/>
  <c r="M66" i="2"/>
  <c r="N40" i="2"/>
  <c r="N66" i="2"/>
  <c r="O40" i="2"/>
  <c r="O66" i="2"/>
  <c r="P40" i="2"/>
  <c r="P66" i="2"/>
  <c r="Q40" i="2"/>
  <c r="Q66" i="2"/>
  <c r="R40" i="2"/>
  <c r="R66" i="2"/>
  <c r="S40" i="2"/>
  <c r="S66" i="2"/>
  <c r="T40" i="2"/>
  <c r="T66" i="2"/>
  <c r="D40" i="2"/>
  <c r="D66" i="2"/>
  <c r="P39" i="2"/>
  <c r="P65" i="2"/>
  <c r="Q39" i="2"/>
  <c r="Q65" i="2"/>
  <c r="R39" i="2"/>
  <c r="R65" i="2"/>
  <c r="S39" i="2"/>
  <c r="S65" i="2"/>
  <c r="T39" i="2"/>
  <c r="T65" i="2"/>
  <c r="E39" i="2"/>
  <c r="E65" i="2"/>
  <c r="F39" i="2"/>
  <c r="F65" i="2"/>
  <c r="G39" i="2"/>
  <c r="G65" i="2"/>
  <c r="H39" i="2"/>
  <c r="H65" i="2"/>
  <c r="I39" i="2"/>
  <c r="I65" i="2"/>
  <c r="J39" i="2"/>
  <c r="J65" i="2"/>
  <c r="K39" i="2"/>
  <c r="K65" i="2"/>
  <c r="L39" i="2"/>
  <c r="L65" i="2"/>
  <c r="M39" i="2"/>
  <c r="M65" i="2"/>
  <c r="N39" i="2"/>
  <c r="N65" i="2"/>
  <c r="O39" i="2"/>
  <c r="O65" i="2"/>
  <c r="D39" i="2"/>
  <c r="D65" i="2"/>
  <c r="E41" i="2"/>
  <c r="F41" i="2"/>
  <c r="G41" i="2"/>
  <c r="H41" i="2"/>
  <c r="I41" i="2"/>
  <c r="J41" i="2"/>
  <c r="K41" i="2"/>
  <c r="L41" i="2"/>
  <c r="M41" i="2"/>
  <c r="N41" i="2"/>
  <c r="O41" i="2"/>
  <c r="P41" i="2"/>
  <c r="Q41" i="2"/>
  <c r="R41" i="2"/>
  <c r="S41" i="2"/>
  <c r="T41" i="2"/>
  <c r="E42" i="2"/>
  <c r="F42" i="2"/>
  <c r="G42" i="2"/>
  <c r="H42" i="2"/>
  <c r="I42" i="2"/>
  <c r="J42" i="2"/>
  <c r="K42" i="2"/>
  <c r="L42" i="2"/>
  <c r="M42" i="2"/>
  <c r="N42" i="2"/>
  <c r="O42" i="2"/>
  <c r="P42" i="2"/>
  <c r="Q42" i="2"/>
  <c r="R42" i="2"/>
  <c r="S42" i="2"/>
  <c r="T42" i="2"/>
  <c r="E43" i="2"/>
  <c r="F43" i="2"/>
  <c r="G43" i="2"/>
  <c r="H43" i="2"/>
  <c r="I43" i="2"/>
  <c r="J43" i="2"/>
  <c r="K43" i="2"/>
  <c r="L43" i="2"/>
  <c r="M43" i="2"/>
  <c r="N43" i="2"/>
  <c r="O43" i="2"/>
  <c r="P43" i="2"/>
  <c r="Q43" i="2"/>
  <c r="R43" i="2"/>
  <c r="S43" i="2"/>
  <c r="T43" i="2"/>
  <c r="D41" i="2"/>
  <c r="D42" i="2"/>
  <c r="D43" i="2"/>
  <c r="E22" i="2"/>
  <c r="E70" i="2"/>
  <c r="F22" i="2"/>
  <c r="F70" i="2"/>
  <c r="G22" i="2"/>
  <c r="G70" i="2"/>
  <c r="H22" i="2"/>
  <c r="H70" i="2"/>
  <c r="I22" i="2"/>
  <c r="I70" i="2"/>
  <c r="J22" i="2"/>
  <c r="J70" i="2"/>
  <c r="K22" i="2"/>
  <c r="K70" i="2"/>
  <c r="L22" i="2"/>
  <c r="L70" i="2"/>
  <c r="M22" i="2"/>
  <c r="M70" i="2"/>
  <c r="N22" i="2"/>
  <c r="N70" i="2"/>
  <c r="O22" i="2"/>
  <c r="O70" i="2"/>
  <c r="P22" i="2"/>
  <c r="P70" i="2"/>
  <c r="Q22" i="2"/>
  <c r="Q70" i="2"/>
  <c r="R22" i="2"/>
  <c r="R70" i="2"/>
  <c r="S22" i="2"/>
  <c r="S70" i="2"/>
  <c r="T22" i="2"/>
  <c r="T70" i="2"/>
  <c r="D22" i="2"/>
  <c r="D70" i="2"/>
  <c r="O64" i="2"/>
  <c r="N64" i="2"/>
  <c r="M64" i="2"/>
  <c r="L64" i="2"/>
  <c r="K64" i="2"/>
  <c r="J64" i="2"/>
  <c r="I64" i="2"/>
  <c r="H64" i="2"/>
  <c r="G64" i="2"/>
  <c r="F64" i="2"/>
  <c r="E64" i="2"/>
  <c r="D64" i="2"/>
  <c r="T63" i="2"/>
  <c r="S63" i="2"/>
  <c r="R63" i="2"/>
  <c r="Q63" i="2"/>
  <c r="P63" i="2"/>
  <c r="O63" i="2"/>
  <c r="N63" i="2"/>
  <c r="M63" i="2"/>
  <c r="L63" i="2"/>
  <c r="K63" i="2"/>
  <c r="J63" i="2"/>
  <c r="I63" i="2"/>
  <c r="H63" i="2"/>
  <c r="G63" i="2"/>
  <c r="F63" i="2"/>
  <c r="E63" i="2"/>
  <c r="D63" i="2"/>
  <c r="E72" i="2"/>
  <c r="F72" i="2"/>
  <c r="G72" i="2"/>
  <c r="H72" i="2"/>
  <c r="I72" i="2"/>
  <c r="J72" i="2"/>
  <c r="K72" i="2"/>
  <c r="L72" i="2"/>
  <c r="M72" i="2"/>
  <c r="N72" i="2"/>
  <c r="O72" i="2"/>
  <c r="P72" i="2"/>
  <c r="Q72" i="2"/>
  <c r="R72" i="2"/>
  <c r="S72" i="2"/>
  <c r="D72" i="2"/>
  <c r="E23" i="2"/>
  <c r="E25" i="2"/>
  <c r="F23" i="2"/>
  <c r="F25" i="2"/>
  <c r="G23" i="2"/>
  <c r="G25" i="2"/>
  <c r="H23" i="2"/>
  <c r="H25" i="2"/>
  <c r="I23" i="2"/>
  <c r="I25" i="2"/>
  <c r="J23" i="2"/>
  <c r="J25" i="2"/>
  <c r="K23" i="2"/>
  <c r="K25" i="2"/>
  <c r="L23" i="2"/>
  <c r="L25" i="2"/>
  <c r="M23" i="2"/>
  <c r="M25" i="2"/>
  <c r="N23" i="2"/>
  <c r="N25" i="2"/>
  <c r="O23" i="2"/>
  <c r="O25" i="2"/>
  <c r="P23" i="2"/>
  <c r="P25" i="2"/>
  <c r="Q23" i="2"/>
  <c r="Q25" i="2"/>
  <c r="R23" i="2"/>
  <c r="R25" i="2"/>
  <c r="S23" i="2"/>
  <c r="S25" i="2"/>
  <c r="T23" i="2"/>
  <c r="T25" i="2"/>
  <c r="D23" i="2"/>
  <c r="D25" i="2"/>
  <c r="E24" i="2"/>
  <c r="E71" i="2"/>
  <c r="F24" i="2"/>
  <c r="F71" i="2"/>
  <c r="G24" i="2"/>
  <c r="G71" i="2"/>
  <c r="H24" i="2"/>
  <c r="H71" i="2"/>
  <c r="I24" i="2"/>
  <c r="I71" i="2"/>
  <c r="J24" i="2"/>
  <c r="J71" i="2"/>
  <c r="K24" i="2"/>
  <c r="K71" i="2"/>
  <c r="L24" i="2"/>
  <c r="L71" i="2"/>
  <c r="M24" i="2"/>
  <c r="M71" i="2"/>
  <c r="N24" i="2"/>
  <c r="N71" i="2"/>
  <c r="O24" i="2"/>
  <c r="O71" i="2"/>
  <c r="P24" i="2"/>
  <c r="P71" i="2"/>
  <c r="Q24" i="2"/>
  <c r="Q71" i="2"/>
  <c r="R24" i="2"/>
  <c r="R71" i="2"/>
  <c r="S24" i="2"/>
  <c r="S71" i="2"/>
  <c r="D24" i="2"/>
  <c r="E55" i="2"/>
  <c r="F55" i="2"/>
  <c r="G55" i="2"/>
  <c r="H55" i="2"/>
  <c r="I55" i="2"/>
  <c r="J55" i="2"/>
  <c r="K55" i="2"/>
  <c r="L55" i="2"/>
  <c r="M55" i="2"/>
  <c r="N55" i="2"/>
  <c r="O55" i="2"/>
  <c r="P55" i="2"/>
  <c r="Q55" i="2"/>
  <c r="R55" i="2"/>
  <c r="S55" i="2"/>
  <c r="T55" i="2"/>
  <c r="D55" i="2"/>
  <c r="E54" i="2"/>
  <c r="F54" i="2"/>
  <c r="G54" i="2"/>
  <c r="H54" i="2"/>
  <c r="I54" i="2"/>
  <c r="J54" i="2"/>
  <c r="K54" i="2"/>
  <c r="L54" i="2"/>
  <c r="M54" i="2"/>
  <c r="N54" i="2"/>
  <c r="O54" i="2"/>
  <c r="P54" i="2"/>
  <c r="Q54" i="2"/>
  <c r="R54" i="2"/>
  <c r="S54" i="2"/>
  <c r="T54" i="2"/>
  <c r="D54" i="2"/>
  <c r="E53" i="2"/>
  <c r="F53" i="2"/>
  <c r="G53" i="2"/>
  <c r="H53" i="2"/>
  <c r="I53" i="2"/>
  <c r="J53" i="2"/>
  <c r="K53" i="2"/>
  <c r="L53" i="2"/>
  <c r="M53" i="2"/>
  <c r="N53" i="2"/>
  <c r="O53" i="2"/>
  <c r="P53" i="2"/>
  <c r="Q53" i="2"/>
  <c r="R53" i="2"/>
  <c r="S53" i="2"/>
  <c r="T53" i="2"/>
  <c r="D53" i="2"/>
  <c r="E52" i="2"/>
  <c r="F52" i="2"/>
  <c r="G52" i="2"/>
  <c r="H52" i="2"/>
  <c r="I52" i="2"/>
  <c r="J52" i="2"/>
  <c r="K52" i="2"/>
  <c r="L52" i="2"/>
  <c r="M52" i="2"/>
  <c r="N52" i="2"/>
  <c r="O52" i="2"/>
  <c r="P52" i="2"/>
  <c r="Q52" i="2"/>
  <c r="R52" i="2"/>
  <c r="S52" i="2"/>
  <c r="T52" i="2"/>
  <c r="D52" i="2"/>
  <c r="E17" i="1"/>
  <c r="F17" i="1"/>
  <c r="G17" i="1"/>
  <c r="H17" i="1"/>
  <c r="I17" i="1"/>
  <c r="J17" i="1"/>
  <c r="K17" i="1"/>
  <c r="L17" i="1"/>
  <c r="V17" i="1"/>
  <c r="U17" i="1"/>
  <c r="T17" i="1"/>
  <c r="S17" i="1"/>
  <c r="R17" i="1"/>
  <c r="Q17" i="1"/>
  <c r="P17" i="1"/>
  <c r="O17" i="1"/>
  <c r="N17" i="1"/>
  <c r="M17" i="1"/>
  <c r="BI13" i="1"/>
  <c r="BJ13" i="1"/>
  <c r="BK13" i="1"/>
  <c r="BL13" i="1"/>
  <c r="BM13" i="1"/>
  <c r="BN13" i="1"/>
  <c r="BO13" i="1"/>
  <c r="BP13" i="1"/>
  <c r="BQ13" i="1"/>
  <c r="BR13" i="1"/>
  <c r="BS13" i="1"/>
  <c r="BI14" i="1"/>
  <c r="BJ14" i="1"/>
  <c r="BK14" i="1"/>
  <c r="BL14" i="1"/>
  <c r="BM14" i="1"/>
  <c r="BN14" i="1"/>
  <c r="BO14" i="1"/>
  <c r="BP14" i="1"/>
  <c r="BQ14" i="1"/>
  <c r="BR14" i="1"/>
  <c r="BS14" i="1"/>
  <c r="BI15" i="1"/>
  <c r="BJ15" i="1"/>
  <c r="BK15" i="1"/>
  <c r="BL15" i="1"/>
  <c r="BM15" i="1"/>
  <c r="BN15" i="1"/>
  <c r="BO15" i="1"/>
  <c r="BP15" i="1"/>
  <c r="BQ15" i="1"/>
  <c r="BR15" i="1"/>
  <c r="BS15" i="1"/>
  <c r="BI16" i="1"/>
  <c r="BJ16" i="1"/>
  <c r="BK16" i="1"/>
  <c r="BL16" i="1"/>
  <c r="BM16" i="1"/>
  <c r="BN16" i="1"/>
  <c r="BO16" i="1"/>
  <c r="BP16" i="1"/>
  <c r="BQ16" i="1"/>
  <c r="BR16" i="1"/>
  <c r="BS16" i="1"/>
  <c r="BJ9" i="1"/>
  <c r="BK9" i="1"/>
  <c r="BL9" i="1"/>
  <c r="BM9" i="1"/>
  <c r="BN9" i="1"/>
  <c r="BO9" i="1"/>
  <c r="BP9" i="1"/>
  <c r="BQ9" i="1"/>
  <c r="BR9" i="1"/>
  <c r="BS9" i="1"/>
  <c r="BT9"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C16"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X13" i="1"/>
  <c r="Y13" i="1"/>
  <c r="Z13" i="1"/>
  <c r="AA13" i="1"/>
  <c r="AB13" i="1"/>
  <c r="AC13" i="1"/>
  <c r="AD13" i="1"/>
  <c r="AE13" i="1"/>
  <c r="AF13" i="1"/>
  <c r="AG13" i="1"/>
  <c r="X14" i="1"/>
  <c r="Y14" i="1"/>
  <c r="Z14" i="1"/>
  <c r="AA14" i="1"/>
  <c r="AB14" i="1"/>
  <c r="AC14" i="1"/>
  <c r="AD14" i="1"/>
  <c r="AE14" i="1"/>
  <c r="AF14" i="1"/>
  <c r="AG14" i="1"/>
  <c r="X15" i="1"/>
  <c r="Y15" i="1"/>
  <c r="Z15" i="1"/>
  <c r="AA15" i="1"/>
  <c r="AB15" i="1"/>
  <c r="AC15" i="1"/>
  <c r="AD15" i="1"/>
  <c r="AE15" i="1"/>
  <c r="AF15" i="1"/>
  <c r="AG15" i="1"/>
  <c r="F13" i="1"/>
  <c r="F14" i="1"/>
  <c r="F15" i="1"/>
  <c r="G13" i="1"/>
  <c r="G14" i="1"/>
  <c r="G15" i="1"/>
  <c r="H13" i="1"/>
  <c r="H14" i="1"/>
  <c r="H15" i="1"/>
  <c r="I13" i="1"/>
  <c r="I14" i="1"/>
  <c r="I15" i="1"/>
  <c r="J13" i="1"/>
  <c r="J14" i="1"/>
  <c r="J15" i="1"/>
  <c r="K13" i="1"/>
  <c r="K14" i="1"/>
  <c r="K15" i="1"/>
  <c r="L13" i="1"/>
  <c r="L14" i="1"/>
  <c r="L15" i="1"/>
  <c r="M13" i="1"/>
  <c r="M14" i="1"/>
  <c r="M15" i="1"/>
  <c r="N13" i="1"/>
  <c r="N14" i="1"/>
  <c r="N15" i="1"/>
  <c r="O13" i="1"/>
  <c r="O14" i="1"/>
  <c r="O15" i="1"/>
  <c r="P13" i="1"/>
  <c r="P14" i="1"/>
  <c r="P15" i="1"/>
  <c r="Q13" i="1"/>
  <c r="Q14" i="1"/>
  <c r="Q15" i="1"/>
  <c r="R13" i="1"/>
  <c r="R14" i="1"/>
  <c r="R15" i="1"/>
  <c r="S13" i="1"/>
  <c r="S14" i="1"/>
  <c r="S15" i="1"/>
  <c r="T13" i="1"/>
  <c r="T14" i="1"/>
  <c r="T15" i="1"/>
  <c r="U13" i="1"/>
  <c r="U14" i="1"/>
  <c r="U15" i="1"/>
  <c r="V13" i="1"/>
  <c r="V14" i="1"/>
  <c r="V15" i="1"/>
  <c r="W13" i="1"/>
  <c r="W14" i="1"/>
  <c r="W15" i="1"/>
  <c r="E14" i="1"/>
  <c r="E13" i="1"/>
  <c r="E15"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alcChain>
</file>

<file path=xl/comments1.xml><?xml version="1.0" encoding="utf-8"?>
<comments xmlns="http://schemas.openxmlformats.org/spreadsheetml/2006/main">
  <authors>
    <author>Microsoft Office User</author>
  </authors>
  <commentList>
    <comment ref="U11" authorId="0">
      <text>
        <r>
          <rPr>
            <b/>
            <sz val="10"/>
            <color indexed="81"/>
            <rFont val="Calibri"/>
          </rPr>
          <t>SNXU: Figure 3 竣工房屋面积拟合趋势外推得到历史数据</t>
        </r>
      </text>
    </comment>
    <comment ref="U46" authorId="0">
      <text>
        <r>
          <rPr>
            <sz val="10"/>
            <color indexed="81"/>
            <rFont val="Calibri"/>
          </rPr>
          <t xml:space="preserve">SNXU:使用Figure2住宅面积出售拟合曲线，外推历史出售面积
</t>
        </r>
      </text>
    </comment>
  </commentList>
</comments>
</file>

<file path=xl/sharedStrings.xml><?xml version="1.0" encoding="utf-8"?>
<sst xmlns="http://schemas.openxmlformats.org/spreadsheetml/2006/main" count="91" uniqueCount="86">
  <si>
    <t>人口出生率 /1000人</t>
  </si>
  <si>
    <t>Population| 万人</t>
  </si>
  <si>
    <t>新生儿数目|万人</t>
  </si>
  <si>
    <t>人口死亡率(‰)</t>
  </si>
  <si>
    <t>死亡人口| 万人</t>
  </si>
  <si>
    <t>Check</t>
  </si>
  <si>
    <t>Year_Now</t>
  </si>
  <si>
    <t>Age</t>
  </si>
  <si>
    <t>劳动人口(18-50)</t>
  </si>
  <si>
    <t>Year</t>
  </si>
  <si>
    <t>Current Year</t>
  </si>
  <si>
    <t>Rural Residential Floor Investment (亿元)</t>
  </si>
  <si>
    <t>竣工房屋面积(万平方米)</t>
  </si>
  <si>
    <t>建筑面积竣工率</t>
  </si>
  <si>
    <t>施工房屋面积(万平方米)</t>
  </si>
  <si>
    <t>竣工房屋价值(亿元)</t>
  </si>
  <si>
    <t>竣工房屋造价(元/平方米)</t>
  </si>
  <si>
    <t>待开发土地面积(万平方米)</t>
  </si>
  <si>
    <t>购置土地面积(万平方米)</t>
  </si>
  <si>
    <t>土地成交价款(亿元)</t>
  </si>
  <si>
    <t>土地购置费用(亿元)</t>
  </si>
  <si>
    <t>住宅投资额</t>
  </si>
  <si>
    <t>办公楼投资额</t>
  </si>
  <si>
    <t>商业营业用房投资额</t>
  </si>
  <si>
    <t>其他投资额</t>
  </si>
  <si>
    <t>——别墅、高档公寓投资额(包含在住宅中)</t>
  </si>
  <si>
    <t>投资额(亿元)</t>
  </si>
  <si>
    <t>商品房销售面积(万平方米)</t>
  </si>
  <si>
    <t>住宅</t>
  </si>
  <si>
    <t>办公楼商品房</t>
  </si>
  <si>
    <t>营业性用房</t>
  </si>
  <si>
    <t>其他商品房</t>
  </si>
  <si>
    <t>——别墅、高档公寓</t>
  </si>
  <si>
    <t>住宅面积比例</t>
  </si>
  <si>
    <t>办公楼面积比例</t>
  </si>
  <si>
    <t>商住房比例</t>
  </si>
  <si>
    <t>其他商品房面积比例</t>
  </si>
  <si>
    <t>城镇就业人口(万人)</t>
  </si>
  <si>
    <t>住宅总面积/购置土地总面积</t>
  </si>
  <si>
    <t>已完成开发土地面积</t>
  </si>
  <si>
    <t>年开发使用土地面积</t>
  </si>
  <si>
    <t>总已购置土地面积</t>
  </si>
  <si>
    <t>竣工房屋面积/开发使用面积</t>
  </si>
  <si>
    <t>竣工房屋总面积</t>
  </si>
  <si>
    <t>城镇人均住房面积</t>
  </si>
  <si>
    <t>空置率</t>
  </si>
  <si>
    <t>空置房屋/总房屋面积</t>
  </si>
  <si>
    <t>销售住宅总面积</t>
  </si>
  <si>
    <t>农村住宅造价(元/平方米)</t>
  </si>
  <si>
    <t>农村住宅建筑面积(万平方米)</t>
  </si>
  <si>
    <t>住宅竣工套数</t>
  </si>
  <si>
    <t>——别墅、高档公寓竣工套数</t>
  </si>
  <si>
    <t>住宅销售套数</t>
  </si>
  <si>
    <t>——别墅、高档公寓销售套数</t>
  </si>
  <si>
    <t>住宅竣工总套数</t>
  </si>
  <si>
    <t>住宅销售总套数</t>
  </si>
  <si>
    <t>面积/套</t>
  </si>
  <si>
    <t>新开工房屋面积(万平方米)</t>
  </si>
  <si>
    <t>——住宅</t>
  </si>
  <si>
    <t>————别墅、高档公寓</t>
  </si>
  <si>
    <t>——办公楼</t>
  </si>
  <si>
    <t>——商业营业用</t>
  </si>
  <si>
    <t>——其他用途</t>
  </si>
  <si>
    <t>——住宅比例 %</t>
  </si>
  <si>
    <t>————别墅、高档公寓 %</t>
  </si>
  <si>
    <t>——办公楼 %</t>
  </si>
  <si>
    <t>——商业营业用 %</t>
  </si>
  <si>
    <t>——其他用途 %</t>
  </si>
  <si>
    <t>城镇人口(万人)</t>
  </si>
  <si>
    <t>商品房政策</t>
  </si>
  <si>
    <t>新增城镇人口</t>
  </si>
  <si>
    <t>农村人口(万人)</t>
  </si>
  <si>
    <t>总人口</t>
  </si>
  <si>
    <t>1978人均住房面积(城市)</t>
  </si>
  <si>
    <t>3.6 平方米</t>
  </si>
  <si>
    <t>http://bbs.tianya.cn/post-worldlook-535156-1.shtml</t>
  </si>
  <si>
    <t>1978年以前住房面积(万平方米)：</t>
  </si>
  <si>
    <t>新增农村人口</t>
  </si>
  <si>
    <t>三年自然灾害</t>
  </si>
  <si>
    <t>文革十年</t>
  </si>
  <si>
    <t>计划生育开始</t>
  </si>
  <si>
    <t>全面开放二胎政策</t>
  </si>
  <si>
    <t>对越战争</t>
  </si>
  <si>
    <t>10月13日，国务院发出《关于农民进入集镇落户问题的通知》，要求各级人民政府积极支持有经营能力和有技术专长的农民进入集镇经营工商业，公安部门应准予其落常住户口，统计为非农业人</t>
  </si>
  <si>
    <t>恢复高考</t>
  </si>
  <si>
    <t>朝鲜战争</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</si>
</sst>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2" x14ac:knownFonts="1">
    <font>
      <sz val="12"/>
      <color theme="1"/>
      <name val="Calibri"/>
      <family val="2"/>
      <scheme val="minor"/>
    </font>
    <font>
      <sz val="12"/>
      <color theme="1"/>
      <name val="Calibri"/>
      <family val="2"/>
      <scheme val="minor"/>
    </font>
    <font>
      <sz val="12"/>
      <color rgb="FFFF0000"/>
      <name val="Calibri"/>
      <family val="2"/>
      <scheme val="minor"/>
    </font>
    <font>
      <sz val="12"/>
      <color theme="0"/>
      <name val="Calibri"/>
      <family val="2"/>
      <scheme val="minor"/>
    </font>
    <font>
      <sz val="12"/>
      <color rgb="FF000000"/>
      <name val="-webkit-standard"/>
    </font>
    <font>
      <sz val="12"/>
      <color theme="1"/>
      <name val="-webkit-standard"/>
    </font>
    <font>
      <b/>
      <sz val="12"/>
      <color theme="1"/>
      <name val="Calibri"/>
      <family val="2"/>
      <scheme val="minor"/>
    </font>
    <font>
      <sz val="10"/>
      <color indexed="81"/>
      <name val="Calibri"/>
    </font>
    <font>
      <b/>
      <sz val="10"/>
      <color indexed="81"/>
      <name val="Calibri"/>
    </font>
    <font>
      <b/>
      <i/>
      <sz val="12"/>
      <color theme="1"/>
      <name val="Calibri"/>
      <scheme val="minor"/>
    </font>
    <font>
      <sz val="9"/>
      <color theme="0"/>
      <name val="PingFang SC"/>
      <charset val="134"/>
    </font>
    <font>
      <sz val="12"/>
      <color theme="5" tint="-0.249977111117893"/>
      <name val="-webkit-standard"/>
    </font>
  </fonts>
  <fills count="9">
    <fill>
      <patternFill patternType="none"/>
    </fill>
    <fill>
      <patternFill patternType="gray125"/>
    </fill>
    <fill>
      <patternFill patternType="solid">
        <fgColor theme="4"/>
        <bgColor indexed="64"/>
      </patternFill>
    </fill>
    <fill>
      <patternFill patternType="solid">
        <fgColor theme="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4" fillId="0" borderId="0" xfId="0" applyFont="1"/>
    <xf numFmtId="2" fontId="0" fillId="0" borderId="0" xfId="0" applyNumberFormat="1"/>
    <xf numFmtId="164" fontId="0" fillId="0" borderId="0" xfId="0" applyNumberFormat="1"/>
    <xf numFmtId="0" fontId="2" fillId="0" borderId="0" xfId="0" applyFont="1"/>
    <xf numFmtId="0" fontId="3" fillId="2" borderId="0" xfId="0" applyFont="1" applyFill="1"/>
    <xf numFmtId="164" fontId="3" fillId="2" borderId="0" xfId="0" applyNumberFormat="1" applyFont="1" applyFill="1"/>
    <xf numFmtId="0" fontId="3" fillId="3" borderId="0" xfId="0" applyFont="1" applyFill="1"/>
    <xf numFmtId="0" fontId="0" fillId="0" borderId="0" xfId="0" applyAlignment="1">
      <alignment wrapText="1"/>
    </xf>
    <xf numFmtId="0" fontId="5" fillId="0" borderId="0" xfId="0" applyFont="1"/>
    <xf numFmtId="1" fontId="0" fillId="0" borderId="0" xfId="0" applyNumberFormat="1"/>
    <xf numFmtId="9" fontId="0" fillId="0" borderId="0" xfId="1" applyFont="1"/>
    <xf numFmtId="165" fontId="0" fillId="0" borderId="0" xfId="1" applyNumberFormat="1" applyFont="1"/>
    <xf numFmtId="0" fontId="3" fillId="3" borderId="0" xfId="0" applyFont="1" applyFill="1" applyAlignment="1">
      <alignment wrapText="1"/>
    </xf>
    <xf numFmtId="10" fontId="0" fillId="0" borderId="0" xfId="1" applyNumberFormat="1" applyFont="1"/>
    <xf numFmtId="164" fontId="5" fillId="0" borderId="0" xfId="0" applyNumberFormat="1" applyFont="1"/>
    <xf numFmtId="0" fontId="0" fillId="4" borderId="0" xfId="0" applyFont="1" applyFill="1" applyAlignment="1">
      <alignment wrapText="1"/>
    </xf>
    <xf numFmtId="0" fontId="0" fillId="4" borderId="0" xfId="0" applyFill="1" applyAlignment="1">
      <alignment wrapText="1"/>
    </xf>
    <xf numFmtId="0" fontId="0" fillId="4" borderId="0" xfId="0" applyFill="1"/>
    <xf numFmtId="0" fontId="0" fillId="5" borderId="0" xfId="0" applyFill="1" applyAlignment="1">
      <alignment wrapText="1"/>
    </xf>
    <xf numFmtId="0" fontId="0" fillId="6" borderId="0" xfId="0" applyFill="1" applyAlignment="1">
      <alignment wrapText="1"/>
    </xf>
    <xf numFmtId="0" fontId="0" fillId="0" borderId="0" xfId="1" applyNumberFormat="1" applyFont="1"/>
    <xf numFmtId="2" fontId="0" fillId="7" borderId="0" xfId="0" applyNumberFormat="1" applyFill="1"/>
    <xf numFmtId="164" fontId="0" fillId="7" borderId="0" xfId="0" applyNumberFormat="1" applyFill="1"/>
    <xf numFmtId="1" fontId="0" fillId="7" borderId="0" xfId="0" applyNumberFormat="1" applyFill="1"/>
    <xf numFmtId="0" fontId="3" fillId="8" borderId="0" xfId="0" applyFont="1" applyFill="1"/>
    <xf numFmtId="164" fontId="0" fillId="8" borderId="0" xfId="0" applyNumberFormat="1" applyFill="1"/>
    <xf numFmtId="1" fontId="0" fillId="8" borderId="0" xfId="0" applyNumberFormat="1" applyFill="1"/>
    <xf numFmtId="0" fontId="0" fillId="8" borderId="0" xfId="1" applyNumberFormat="1" applyFont="1" applyFill="1"/>
    <xf numFmtId="2" fontId="0" fillId="8" borderId="0" xfId="0" applyNumberFormat="1" applyFill="1"/>
    <xf numFmtId="0" fontId="6" fillId="0" borderId="0" xfId="0" applyFont="1"/>
    <xf numFmtId="0" fontId="10" fillId="3" borderId="0" xfId="0" applyFont="1" applyFill="1" applyAlignment="1">
      <alignment wrapText="1"/>
    </xf>
    <xf numFmtId="0" fontId="3" fillId="3" borderId="1" xfId="0" applyFont="1" applyFill="1" applyBorder="1"/>
    <xf numFmtId="0" fontId="9" fillId="0" borderId="0" xfId="0" applyFont="1" applyAlignment="1">
      <alignment horizontal="left"/>
    </xf>
    <xf numFmtId="0" fontId="3" fillId="3" borderId="0" xfId="0" applyFont="1" applyFill="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11" fillId="0" borderId="0" xfId="0" applyFont="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661125536565454"/>
          <c:y val="0.0776760563380282"/>
          <c:w val="0.922040818476286"/>
          <c:h val="0.741460759306495"/>
        </c:manualLayout>
      </c:layout>
      <c:lineChart>
        <c:grouping val="standard"/>
        <c:varyColors val="0"/>
        <c:ser>
          <c:idx val="1"/>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population!$E$13:$BS$13</c:f>
              <c:numCache>
                <c:formatCode>0.0</c:formatCode>
                <c:ptCount val="67"/>
                <c:pt idx="0">
                  <c:v>1785.371175</c:v>
                </c:pt>
                <c:pt idx="1">
                  <c:v>1655.06254</c:v>
                </c:pt>
                <c:pt idx="2">
                  <c:v>1687.60199</c:v>
                </c:pt>
                <c:pt idx="3">
                  <c:v>1639.71504</c:v>
                </c:pt>
                <c:pt idx="4">
                  <c:v>1634.34095</c:v>
                </c:pt>
                <c:pt idx="5">
                  <c:v>1603.54709</c:v>
                </c:pt>
                <c:pt idx="6">
                  <c:v>1591.86895</c:v>
                </c:pt>
                <c:pt idx="7">
                  <c:v>1590.8557</c:v>
                </c:pt>
                <c:pt idx="8">
                  <c:v>1608.13117</c:v>
                </c:pt>
                <c:pt idx="9">
                  <c:v>1594.64085</c:v>
                </c:pt>
                <c:pt idx="10">
                  <c:v>1585.02318</c:v>
                </c:pt>
                <c:pt idx="11">
                  <c:v>1616.6128</c:v>
                </c:pt>
                <c:pt idx="12">
                  <c:v>1592.876175</c:v>
                </c:pt>
                <c:pt idx="13">
                  <c:v>1598.9044</c:v>
                </c:pt>
                <c:pt idx="14">
                  <c:v>1646.5944</c:v>
                </c:pt>
                <c:pt idx="15">
                  <c:v>1701.7353</c:v>
                </c:pt>
                <c:pt idx="16">
                  <c:v>1771.490935</c:v>
                </c:pt>
                <c:pt idx="17">
                  <c:v>1834.00404</c:v>
                </c:pt>
                <c:pt idx="18">
                  <c:v>1942.38634</c:v>
                </c:pt>
                <c:pt idx="19">
                  <c:v>2038.234275</c:v>
                </c:pt>
                <c:pt idx="20">
                  <c:v>2067.3999</c:v>
                </c:pt>
                <c:pt idx="21">
                  <c:v>2062.71176</c:v>
                </c:pt>
                <c:pt idx="22">
                  <c:v>2109.54795</c:v>
                </c:pt>
                <c:pt idx="23">
                  <c:v>2131.79796</c:v>
                </c:pt>
                <c:pt idx="24">
                  <c:v>2124.90528</c:v>
                </c:pt>
                <c:pt idx="25">
                  <c:v>2264.73504</c:v>
                </c:pt>
                <c:pt idx="26">
                  <c:v>2390.69961</c:v>
                </c:pt>
                <c:pt idx="27">
                  <c:v>2414.0467</c:v>
                </c:pt>
                <c:pt idx="28">
                  <c:v>2464.34631</c:v>
                </c:pt>
                <c:pt idx="29">
                  <c:v>2529.053655</c:v>
                </c:pt>
                <c:pt idx="30">
                  <c:v>2392.80997</c:v>
                </c:pt>
                <c:pt idx="31">
                  <c:v>2211.38816</c:v>
                </c:pt>
                <c:pt idx="32">
                  <c:v>2063.28175</c:v>
                </c:pt>
                <c:pt idx="33">
                  <c:v>2066.06289</c:v>
                </c:pt>
                <c:pt idx="34">
                  <c:v>2247.22764</c:v>
                </c:pt>
                <c:pt idx="35">
                  <c:v>2078.213535</c:v>
                </c:pt>
                <c:pt idx="36">
                  <c:v>1786.828935</c:v>
                </c:pt>
                <c:pt idx="37">
                  <c:v>1726.76691</c:v>
                </c:pt>
                <c:pt idx="38">
                  <c:v>1745.001125</c:v>
                </c:pt>
                <c:pt idx="39">
                  <c:v>1795.394865</c:v>
                </c:pt>
                <c:pt idx="40">
                  <c:v>1862.300685</c:v>
                </c:pt>
                <c:pt idx="41">
                  <c:v>2119.621635</c:v>
                </c:pt>
                <c:pt idx="42">
                  <c:v>2246.37325</c:v>
                </c:pt>
                <c:pt idx="43">
                  <c:v>2475.60558</c:v>
                </c:pt>
                <c:pt idx="44">
                  <c:v>2579.19376</c:v>
                </c:pt>
                <c:pt idx="45">
                  <c:v>2585.55677</c:v>
                </c:pt>
                <c:pt idx="46">
                  <c:v>2748.720085</c:v>
                </c:pt>
                <c:pt idx="47">
                  <c:v>2726.385625</c:v>
                </c:pt>
                <c:pt idx="48">
                  <c:v>2768.87325</c:v>
                </c:pt>
                <c:pt idx="49">
                  <c:v>2574.5246</c:v>
                </c:pt>
                <c:pt idx="50">
                  <c:v>2589.3434</c:v>
                </c:pt>
                <c:pt idx="51">
                  <c:v>2717.703</c:v>
                </c:pt>
                <c:pt idx="52">
                  <c:v>2747.32857</c:v>
                </c:pt>
                <c:pt idx="53">
                  <c:v>2975.0024</c:v>
                </c:pt>
                <c:pt idx="54">
                  <c:v>2478.01455</c:v>
                </c:pt>
                <c:pt idx="55">
                  <c:v>1197.17829</c:v>
                </c:pt>
                <c:pt idx="56">
                  <c:v>1391.50802</c:v>
                </c:pt>
                <c:pt idx="57">
                  <c:v>1650.36039</c:v>
                </c:pt>
                <c:pt idx="58">
                  <c:v>1908.75267</c:v>
                </c:pt>
                <c:pt idx="59">
                  <c:v>2169.089215</c:v>
                </c:pt>
                <c:pt idx="60">
                  <c:v>1982.47335</c:v>
                </c:pt>
                <c:pt idx="61">
                  <c:v>1984.2153</c:v>
                </c:pt>
                <c:pt idx="62">
                  <c:v>2260.39207</c:v>
                </c:pt>
                <c:pt idx="63">
                  <c:v>2151.143</c:v>
                </c:pt>
                <c:pt idx="64">
                  <c:v>2104.967</c:v>
                </c:pt>
                <c:pt idx="65">
                  <c:v>2107.2744</c:v>
                </c:pt>
                <c:pt idx="66">
                  <c:v>2023.2155</c:v>
                </c:pt>
              </c:numCache>
            </c:numRef>
          </c:val>
          <c:smooth val="0"/>
        </c:ser>
        <c:dLbls>
          <c:showLegendKey val="0"/>
          <c:showVal val="0"/>
          <c:showCatName val="0"/>
          <c:showSerName val="0"/>
          <c:showPercent val="0"/>
          <c:showBubbleSize val="0"/>
        </c:dLbls>
        <c:marker val="1"/>
        <c:smooth val="0"/>
        <c:axId val="-2046285776"/>
        <c:axId val="-2082168704"/>
      </c:lineChart>
      <c:catAx>
        <c:axId val="-204628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168704"/>
        <c:crosses val="autoZero"/>
        <c:auto val="1"/>
        <c:lblAlgn val="ctr"/>
        <c:lblOffset val="100"/>
        <c:noMultiLvlLbl val="0"/>
      </c:catAx>
      <c:valAx>
        <c:axId val="-20821687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85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Annual</a:t>
            </a:r>
            <a:r>
              <a:rPr lang="zh-CN" altLang="en-US" baseline="0"/>
              <a:t> </a:t>
            </a:r>
            <a:r>
              <a:rPr lang="en-US" altLang="zh-CN" baseline="0"/>
              <a:t>New</a:t>
            </a:r>
            <a:r>
              <a:rPr lang="zh-CN" altLang="en-US" baseline="0"/>
              <a:t> </a:t>
            </a:r>
            <a:r>
              <a:rPr lang="en-US" altLang="zh-CN" baseline="0"/>
              <a:t>Born</a:t>
            </a:r>
            <a:r>
              <a:rPr lang="zh-CN" altLang="en-US" baseline="0"/>
              <a:t> </a:t>
            </a:r>
            <a:r>
              <a:rPr lang="en-US" altLang="zh-CN" baseline="0"/>
              <a:t>Population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11038333465"/>
          <c:y val="0.0845650844733982"/>
          <c:w val="0.888932857751755"/>
          <c:h val="0.729369679717765"/>
        </c:manualLayout>
      </c:layout>
      <c:lineChart>
        <c:grouping val="standard"/>
        <c:varyColors val="0"/>
        <c:ser>
          <c:idx val="1"/>
          <c:order val="0"/>
          <c:tx>
            <c:v>Age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population!$E$13:$BS$13</c:f>
              <c:numCache>
                <c:formatCode>0.0</c:formatCode>
                <c:ptCount val="67"/>
                <c:pt idx="0">
                  <c:v>1785.371175</c:v>
                </c:pt>
                <c:pt idx="1">
                  <c:v>1655.06254</c:v>
                </c:pt>
                <c:pt idx="2">
                  <c:v>1687.60199</c:v>
                </c:pt>
                <c:pt idx="3">
                  <c:v>1639.71504</c:v>
                </c:pt>
                <c:pt idx="4">
                  <c:v>1634.34095</c:v>
                </c:pt>
                <c:pt idx="5">
                  <c:v>1603.54709</c:v>
                </c:pt>
                <c:pt idx="6">
                  <c:v>1591.86895</c:v>
                </c:pt>
                <c:pt idx="7">
                  <c:v>1590.8557</c:v>
                </c:pt>
                <c:pt idx="8">
                  <c:v>1608.13117</c:v>
                </c:pt>
                <c:pt idx="9">
                  <c:v>1594.64085</c:v>
                </c:pt>
                <c:pt idx="10">
                  <c:v>1585.02318</c:v>
                </c:pt>
                <c:pt idx="11">
                  <c:v>1616.6128</c:v>
                </c:pt>
                <c:pt idx="12">
                  <c:v>1592.876175</c:v>
                </c:pt>
                <c:pt idx="13">
                  <c:v>1598.9044</c:v>
                </c:pt>
                <c:pt idx="14">
                  <c:v>1646.5944</c:v>
                </c:pt>
                <c:pt idx="15">
                  <c:v>1701.7353</c:v>
                </c:pt>
                <c:pt idx="16">
                  <c:v>1771.490935</c:v>
                </c:pt>
                <c:pt idx="17">
                  <c:v>1834.00404</c:v>
                </c:pt>
                <c:pt idx="18">
                  <c:v>1942.38634</c:v>
                </c:pt>
                <c:pt idx="19">
                  <c:v>2038.234275</c:v>
                </c:pt>
                <c:pt idx="20">
                  <c:v>2067.3999</c:v>
                </c:pt>
                <c:pt idx="21">
                  <c:v>2062.71176</c:v>
                </c:pt>
                <c:pt idx="22">
                  <c:v>2109.54795</c:v>
                </c:pt>
                <c:pt idx="23">
                  <c:v>2131.79796</c:v>
                </c:pt>
                <c:pt idx="24">
                  <c:v>2124.90528</c:v>
                </c:pt>
                <c:pt idx="25">
                  <c:v>2264.73504</c:v>
                </c:pt>
                <c:pt idx="26">
                  <c:v>2390.69961</c:v>
                </c:pt>
                <c:pt idx="27">
                  <c:v>2414.0467</c:v>
                </c:pt>
                <c:pt idx="28">
                  <c:v>2464.34631</c:v>
                </c:pt>
                <c:pt idx="29">
                  <c:v>2529.053655</c:v>
                </c:pt>
                <c:pt idx="30">
                  <c:v>2392.80997</c:v>
                </c:pt>
                <c:pt idx="31">
                  <c:v>2211.38816</c:v>
                </c:pt>
                <c:pt idx="32">
                  <c:v>2063.28175</c:v>
                </c:pt>
                <c:pt idx="33">
                  <c:v>2066.06289</c:v>
                </c:pt>
                <c:pt idx="34">
                  <c:v>2247.22764</c:v>
                </c:pt>
                <c:pt idx="35">
                  <c:v>2078.213535</c:v>
                </c:pt>
                <c:pt idx="36">
                  <c:v>1786.828935</c:v>
                </c:pt>
                <c:pt idx="37">
                  <c:v>1726.76691</c:v>
                </c:pt>
                <c:pt idx="38">
                  <c:v>1745.001125</c:v>
                </c:pt>
                <c:pt idx="39">
                  <c:v>1795.394865</c:v>
                </c:pt>
                <c:pt idx="40">
                  <c:v>1862.300685</c:v>
                </c:pt>
                <c:pt idx="41">
                  <c:v>2119.621635</c:v>
                </c:pt>
                <c:pt idx="42">
                  <c:v>2246.37325</c:v>
                </c:pt>
                <c:pt idx="43">
                  <c:v>2475.60558</c:v>
                </c:pt>
                <c:pt idx="44">
                  <c:v>2579.19376</c:v>
                </c:pt>
                <c:pt idx="45">
                  <c:v>2585.55677</c:v>
                </c:pt>
                <c:pt idx="46">
                  <c:v>2748.720085</c:v>
                </c:pt>
                <c:pt idx="47">
                  <c:v>2726.385625</c:v>
                </c:pt>
                <c:pt idx="48">
                  <c:v>2768.87325</c:v>
                </c:pt>
                <c:pt idx="49">
                  <c:v>2574.5246</c:v>
                </c:pt>
                <c:pt idx="50">
                  <c:v>2589.3434</c:v>
                </c:pt>
                <c:pt idx="51">
                  <c:v>2717.703</c:v>
                </c:pt>
                <c:pt idx="52">
                  <c:v>2747.32857</c:v>
                </c:pt>
                <c:pt idx="53">
                  <c:v>2975.0024</c:v>
                </c:pt>
                <c:pt idx="54">
                  <c:v>2478.01455</c:v>
                </c:pt>
                <c:pt idx="55">
                  <c:v>1197.17829</c:v>
                </c:pt>
                <c:pt idx="56">
                  <c:v>1391.50802</c:v>
                </c:pt>
                <c:pt idx="57">
                  <c:v>1650.36039</c:v>
                </c:pt>
                <c:pt idx="58">
                  <c:v>1908.75267</c:v>
                </c:pt>
                <c:pt idx="59">
                  <c:v>2169.089215</c:v>
                </c:pt>
                <c:pt idx="60">
                  <c:v>1982.47335</c:v>
                </c:pt>
                <c:pt idx="61">
                  <c:v>1984.2153</c:v>
                </c:pt>
                <c:pt idx="62">
                  <c:v>2260.39207</c:v>
                </c:pt>
                <c:pt idx="63">
                  <c:v>2151.143</c:v>
                </c:pt>
                <c:pt idx="64">
                  <c:v>2104.967</c:v>
                </c:pt>
                <c:pt idx="65">
                  <c:v>2107.2744</c:v>
                </c:pt>
                <c:pt idx="66">
                  <c:v>2023.2155</c:v>
                </c:pt>
              </c:numCache>
            </c:numRef>
          </c:val>
          <c:smooth val="0"/>
        </c:ser>
        <c:dLbls>
          <c:showLegendKey val="0"/>
          <c:showVal val="0"/>
          <c:showCatName val="0"/>
          <c:showSerName val="0"/>
          <c:showPercent val="0"/>
          <c:showBubbleSize val="0"/>
        </c:dLbls>
        <c:marker val="1"/>
        <c:smooth val="0"/>
        <c:axId val="-2125518208"/>
        <c:axId val="-2029948336"/>
      </c:lineChart>
      <c:catAx>
        <c:axId val="-212551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29948336"/>
        <c:crosses val="autoZero"/>
        <c:auto val="1"/>
        <c:lblAlgn val="ctr"/>
        <c:lblOffset val="100"/>
        <c:noMultiLvlLbl val="0"/>
      </c:catAx>
      <c:valAx>
        <c:axId val="-202994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charset="0"/>
                    <a:ea typeface="Arial" charset="0"/>
                    <a:cs typeface="Arial" charset="0"/>
                  </a:defRPr>
                </a:pPr>
                <a:r>
                  <a:rPr lang="en-US" altLang="zh-CN" sz="1200">
                    <a:latin typeface="Arial" charset="0"/>
                    <a:ea typeface="Arial" charset="0"/>
                    <a:cs typeface="Arial" charset="0"/>
                  </a:rPr>
                  <a:t>Popultion</a:t>
                </a:r>
                <a:r>
                  <a:rPr lang="zh-CN" altLang="en-US" sz="1200" baseline="0">
                    <a:latin typeface="Arial" charset="0"/>
                    <a:ea typeface="Arial" charset="0"/>
                    <a:cs typeface="Arial" charset="0"/>
                  </a:rPr>
                  <a:t> </a:t>
                </a:r>
                <a:r>
                  <a:rPr lang="en-US" altLang="zh-CN" sz="1200" baseline="0">
                    <a:latin typeface="Arial" charset="0"/>
                    <a:ea typeface="Arial" charset="0"/>
                    <a:cs typeface="Arial" charset="0"/>
                  </a:rPr>
                  <a:t>of</a:t>
                </a:r>
                <a:r>
                  <a:rPr lang="zh-CN" altLang="en-US" sz="1200" baseline="0">
                    <a:latin typeface="Arial" charset="0"/>
                    <a:ea typeface="Arial" charset="0"/>
                    <a:cs typeface="Arial" charset="0"/>
                  </a:rPr>
                  <a:t> 万人</a:t>
                </a:r>
                <a:endParaRPr lang="en-US" altLang="zh-CN" sz="1200" baseline="0">
                  <a:latin typeface="Arial" charset="0"/>
                  <a:ea typeface="Arial" charset="0"/>
                  <a:cs typeface="Arial" charset="0"/>
                </a:endParaRP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charset="0"/>
                  <a:ea typeface="Arial" charset="0"/>
                  <a:cs typeface="Arial"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18208"/>
        <c:crosses val="autoZero"/>
        <c:crossBetween val="between"/>
      </c:valAx>
      <c:spPr>
        <a:noFill/>
        <a:ln>
          <a:noFill/>
        </a:ln>
        <a:effectLst/>
      </c:spPr>
    </c:plotArea>
    <c:legend>
      <c:legendPos val="b"/>
      <c:layout>
        <c:manualLayout>
          <c:xMode val="edge"/>
          <c:yMode val="edge"/>
          <c:x val="0.490623359150759"/>
          <c:y val="0.9139770573934"/>
          <c:w val="0.0638692903873778"/>
          <c:h val="0.04664230714055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0786681396277"/>
          <c:y val="0.111904258813265"/>
          <c:w val="0.749652245828952"/>
          <c:h val="0.707232551169795"/>
        </c:manualLayout>
      </c:layou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population!$E$13:$BS$13</c:f>
              <c:numCache>
                <c:formatCode>0.0</c:formatCode>
                <c:ptCount val="67"/>
                <c:pt idx="0">
                  <c:v>1785.371175</c:v>
                </c:pt>
                <c:pt idx="1">
                  <c:v>1655.06254</c:v>
                </c:pt>
                <c:pt idx="2">
                  <c:v>1687.60199</c:v>
                </c:pt>
                <c:pt idx="3">
                  <c:v>1639.71504</c:v>
                </c:pt>
                <c:pt idx="4">
                  <c:v>1634.34095</c:v>
                </c:pt>
                <c:pt idx="5">
                  <c:v>1603.54709</c:v>
                </c:pt>
                <c:pt idx="6">
                  <c:v>1591.86895</c:v>
                </c:pt>
                <c:pt idx="7">
                  <c:v>1590.8557</c:v>
                </c:pt>
                <c:pt idx="8">
                  <c:v>1608.13117</c:v>
                </c:pt>
                <c:pt idx="9">
                  <c:v>1594.64085</c:v>
                </c:pt>
                <c:pt idx="10">
                  <c:v>1585.02318</c:v>
                </c:pt>
                <c:pt idx="11">
                  <c:v>1616.6128</c:v>
                </c:pt>
                <c:pt idx="12">
                  <c:v>1592.876175</c:v>
                </c:pt>
                <c:pt idx="13">
                  <c:v>1598.9044</c:v>
                </c:pt>
                <c:pt idx="14">
                  <c:v>1646.5944</c:v>
                </c:pt>
                <c:pt idx="15">
                  <c:v>1701.7353</c:v>
                </c:pt>
                <c:pt idx="16">
                  <c:v>1771.490935</c:v>
                </c:pt>
                <c:pt idx="17">
                  <c:v>1834.00404</c:v>
                </c:pt>
                <c:pt idx="18">
                  <c:v>1942.38634</c:v>
                </c:pt>
                <c:pt idx="19">
                  <c:v>2038.234275</c:v>
                </c:pt>
                <c:pt idx="20">
                  <c:v>2067.3999</c:v>
                </c:pt>
                <c:pt idx="21">
                  <c:v>2062.71176</c:v>
                </c:pt>
                <c:pt idx="22">
                  <c:v>2109.54795</c:v>
                </c:pt>
                <c:pt idx="23">
                  <c:v>2131.79796</c:v>
                </c:pt>
                <c:pt idx="24">
                  <c:v>2124.90528</c:v>
                </c:pt>
                <c:pt idx="25">
                  <c:v>2264.73504</c:v>
                </c:pt>
                <c:pt idx="26">
                  <c:v>2390.69961</c:v>
                </c:pt>
                <c:pt idx="27">
                  <c:v>2414.0467</c:v>
                </c:pt>
                <c:pt idx="28">
                  <c:v>2464.34631</c:v>
                </c:pt>
                <c:pt idx="29">
                  <c:v>2529.053655</c:v>
                </c:pt>
                <c:pt idx="30">
                  <c:v>2392.80997</c:v>
                </c:pt>
                <c:pt idx="31">
                  <c:v>2211.38816</c:v>
                </c:pt>
                <c:pt idx="32">
                  <c:v>2063.28175</c:v>
                </c:pt>
                <c:pt idx="33">
                  <c:v>2066.06289</c:v>
                </c:pt>
                <c:pt idx="34">
                  <c:v>2247.22764</c:v>
                </c:pt>
                <c:pt idx="35">
                  <c:v>2078.213535</c:v>
                </c:pt>
                <c:pt idx="36">
                  <c:v>1786.828935</c:v>
                </c:pt>
                <c:pt idx="37">
                  <c:v>1726.76691</c:v>
                </c:pt>
                <c:pt idx="38">
                  <c:v>1745.001125</c:v>
                </c:pt>
                <c:pt idx="39">
                  <c:v>1795.394865</c:v>
                </c:pt>
                <c:pt idx="40">
                  <c:v>1862.300685</c:v>
                </c:pt>
                <c:pt idx="41">
                  <c:v>2119.621635</c:v>
                </c:pt>
                <c:pt idx="42">
                  <c:v>2246.37325</c:v>
                </c:pt>
                <c:pt idx="43">
                  <c:v>2475.60558</c:v>
                </c:pt>
                <c:pt idx="44">
                  <c:v>2579.19376</c:v>
                </c:pt>
                <c:pt idx="45">
                  <c:v>2585.55677</c:v>
                </c:pt>
                <c:pt idx="46">
                  <c:v>2748.720085</c:v>
                </c:pt>
                <c:pt idx="47">
                  <c:v>2726.385625</c:v>
                </c:pt>
                <c:pt idx="48">
                  <c:v>2768.87325</c:v>
                </c:pt>
                <c:pt idx="49">
                  <c:v>2574.5246</c:v>
                </c:pt>
                <c:pt idx="50">
                  <c:v>2589.3434</c:v>
                </c:pt>
                <c:pt idx="51">
                  <c:v>2717.703</c:v>
                </c:pt>
                <c:pt idx="52">
                  <c:v>2747.32857</c:v>
                </c:pt>
                <c:pt idx="53">
                  <c:v>2975.0024</c:v>
                </c:pt>
                <c:pt idx="54">
                  <c:v>2478.01455</c:v>
                </c:pt>
                <c:pt idx="55">
                  <c:v>1197.17829</c:v>
                </c:pt>
                <c:pt idx="56">
                  <c:v>1391.50802</c:v>
                </c:pt>
                <c:pt idx="57">
                  <c:v>1650.36039</c:v>
                </c:pt>
                <c:pt idx="58">
                  <c:v>1908.75267</c:v>
                </c:pt>
                <c:pt idx="59">
                  <c:v>2169.089215</c:v>
                </c:pt>
                <c:pt idx="60">
                  <c:v>1982.47335</c:v>
                </c:pt>
                <c:pt idx="61">
                  <c:v>1984.2153</c:v>
                </c:pt>
                <c:pt idx="62">
                  <c:v>2260.39207</c:v>
                </c:pt>
                <c:pt idx="63">
                  <c:v>2151.143</c:v>
                </c:pt>
                <c:pt idx="64">
                  <c:v>2104.967</c:v>
                </c:pt>
                <c:pt idx="65">
                  <c:v>2107.2744</c:v>
                </c:pt>
                <c:pt idx="66">
                  <c:v>2023.2155</c:v>
                </c:pt>
              </c:numCache>
            </c:numRef>
          </c:val>
          <c:smooth val="0"/>
        </c:ser>
        <c:dLbls>
          <c:showLegendKey val="0"/>
          <c:showVal val="0"/>
          <c:showCatName val="0"/>
          <c:showSerName val="0"/>
          <c:showPercent val="0"/>
          <c:showBubbleSize val="0"/>
        </c:dLbls>
        <c:marker val="1"/>
        <c:smooth val="0"/>
        <c:axId val="-2107608096"/>
        <c:axId val="2063152496"/>
      </c:lineChar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population!$E$11:$BS$11</c:f>
              <c:numCache>
                <c:formatCode>General</c:formatCode>
                <c:ptCount val="67"/>
                <c:pt idx="0">
                  <c:v>12.95</c:v>
                </c:pt>
                <c:pt idx="1">
                  <c:v>12.07</c:v>
                </c:pt>
                <c:pt idx="2">
                  <c:v>12.37</c:v>
                </c:pt>
                <c:pt idx="3">
                  <c:v>12.08</c:v>
                </c:pt>
                <c:pt idx="4">
                  <c:v>12.1</c:v>
                </c:pt>
                <c:pt idx="5">
                  <c:v>11.93</c:v>
                </c:pt>
                <c:pt idx="6">
                  <c:v>11.9</c:v>
                </c:pt>
                <c:pt idx="7">
                  <c:v>11.95</c:v>
                </c:pt>
                <c:pt idx="8">
                  <c:v>12.14</c:v>
                </c:pt>
                <c:pt idx="9">
                  <c:v>12.1</c:v>
                </c:pt>
                <c:pt idx="10">
                  <c:v>12.09</c:v>
                </c:pt>
                <c:pt idx="11">
                  <c:v>12.4</c:v>
                </c:pt>
                <c:pt idx="12">
                  <c:v>12.29</c:v>
                </c:pt>
                <c:pt idx="13">
                  <c:v>12.41</c:v>
                </c:pt>
                <c:pt idx="14">
                  <c:v>12.86</c:v>
                </c:pt>
                <c:pt idx="15">
                  <c:v>13.38</c:v>
                </c:pt>
                <c:pt idx="16">
                  <c:v>14.03</c:v>
                </c:pt>
                <c:pt idx="17">
                  <c:v>14.64</c:v>
                </c:pt>
                <c:pt idx="18">
                  <c:v>15.64</c:v>
                </c:pt>
                <c:pt idx="19">
                  <c:v>16.57</c:v>
                </c:pt>
                <c:pt idx="20">
                  <c:v>16.98</c:v>
                </c:pt>
                <c:pt idx="21">
                  <c:v>17.12</c:v>
                </c:pt>
                <c:pt idx="22">
                  <c:v>17.7</c:v>
                </c:pt>
                <c:pt idx="23">
                  <c:v>18.09</c:v>
                </c:pt>
                <c:pt idx="24">
                  <c:v>18.24</c:v>
                </c:pt>
                <c:pt idx="25">
                  <c:v>19.68</c:v>
                </c:pt>
                <c:pt idx="26">
                  <c:v>21.06</c:v>
                </c:pt>
                <c:pt idx="27">
                  <c:v>21.58</c:v>
                </c:pt>
                <c:pt idx="28">
                  <c:v>22.37</c:v>
                </c:pt>
                <c:pt idx="29">
                  <c:v>23.33</c:v>
                </c:pt>
                <c:pt idx="30">
                  <c:v>22.43</c:v>
                </c:pt>
                <c:pt idx="31">
                  <c:v>21.04</c:v>
                </c:pt>
                <c:pt idx="32">
                  <c:v>19.9</c:v>
                </c:pt>
                <c:pt idx="33">
                  <c:v>20.19</c:v>
                </c:pt>
                <c:pt idx="34">
                  <c:v>22.28</c:v>
                </c:pt>
                <c:pt idx="35">
                  <c:v>20.91</c:v>
                </c:pt>
                <c:pt idx="36">
                  <c:v>18.21</c:v>
                </c:pt>
                <c:pt idx="37">
                  <c:v>17.82</c:v>
                </c:pt>
                <c:pt idx="38">
                  <c:v>18.25</c:v>
                </c:pt>
                <c:pt idx="39">
                  <c:v>19.03</c:v>
                </c:pt>
                <c:pt idx="40">
                  <c:v>20.01</c:v>
                </c:pt>
                <c:pt idx="41">
                  <c:v>23.13</c:v>
                </c:pt>
                <c:pt idx="42">
                  <c:v>24.95</c:v>
                </c:pt>
                <c:pt idx="43">
                  <c:v>28.07</c:v>
                </c:pt>
                <c:pt idx="44">
                  <c:v>29.92</c:v>
                </c:pt>
                <c:pt idx="45">
                  <c:v>30.74</c:v>
                </c:pt>
                <c:pt idx="46">
                  <c:v>33.59</c:v>
                </c:pt>
                <c:pt idx="47">
                  <c:v>34.25</c:v>
                </c:pt>
                <c:pt idx="48">
                  <c:v>35.75</c:v>
                </c:pt>
                <c:pt idx="49">
                  <c:v>34.12</c:v>
                </c:pt>
                <c:pt idx="50">
                  <c:v>35.21</c:v>
                </c:pt>
                <c:pt idx="51">
                  <c:v>38.0</c:v>
                </c:pt>
                <c:pt idx="52">
                  <c:v>39.34</c:v>
                </c:pt>
                <c:pt idx="53">
                  <c:v>43.6</c:v>
                </c:pt>
                <c:pt idx="54">
                  <c:v>37.22</c:v>
                </c:pt>
                <c:pt idx="55">
                  <c:v>18.13</c:v>
                </c:pt>
                <c:pt idx="56">
                  <c:v>20.86</c:v>
                </c:pt>
                <c:pt idx="57">
                  <c:v>24.78</c:v>
                </c:pt>
                <c:pt idx="58">
                  <c:v>29.22</c:v>
                </c:pt>
                <c:pt idx="59">
                  <c:v>34.03</c:v>
                </c:pt>
                <c:pt idx="60">
                  <c:v>31.9</c:v>
                </c:pt>
                <c:pt idx="61">
                  <c:v>32.6</c:v>
                </c:pt>
                <c:pt idx="62">
                  <c:v>37.97</c:v>
                </c:pt>
                <c:pt idx="63">
                  <c:v>37.0</c:v>
                </c:pt>
                <c:pt idx="64">
                  <c:v>37.0</c:v>
                </c:pt>
                <c:pt idx="65">
                  <c:v>37.8</c:v>
                </c:pt>
                <c:pt idx="66">
                  <c:v>37.0</c:v>
                </c:pt>
              </c:numCache>
            </c:numRef>
          </c:val>
          <c:smooth val="0"/>
        </c:ser>
        <c:dLbls>
          <c:showLegendKey val="0"/>
          <c:showVal val="0"/>
          <c:showCatName val="0"/>
          <c:showSerName val="0"/>
          <c:showPercent val="0"/>
          <c:showBubbleSize val="0"/>
        </c:dLbls>
        <c:marker val="1"/>
        <c:smooth val="0"/>
        <c:axId val="-2022771568"/>
        <c:axId val="-2023386080"/>
      </c:lineChart>
      <c:catAx>
        <c:axId val="-210760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en-US"/>
              </a:p>
            </c:rich>
          </c:tx>
          <c:layout>
            <c:manualLayout>
              <c:xMode val="edge"/>
              <c:yMode val="edge"/>
              <c:x val="0.521221153900428"/>
              <c:y val="0.9064111151625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63152496"/>
        <c:crosses val="autoZero"/>
        <c:auto val="1"/>
        <c:lblAlgn val="ctr"/>
        <c:lblOffset val="100"/>
        <c:noMultiLvlLbl val="0"/>
      </c:catAx>
      <c:valAx>
        <c:axId val="206315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r>
                  <a:rPr lang="zh-CN" altLang="en-US" sz="1600">
                    <a:latin typeface="Arial" charset="0"/>
                    <a:ea typeface="Arial" charset="0"/>
                    <a:cs typeface="Arial" charset="0"/>
                  </a:rPr>
                  <a:t>新生儿人口</a:t>
                </a:r>
                <a:endParaRPr lang="en-US" sz="1600">
                  <a:latin typeface="Arial" charset="0"/>
                  <a:ea typeface="Arial" charset="0"/>
                  <a:cs typeface="Arial" charset="0"/>
                </a:endParaRPr>
              </a:p>
            </c:rich>
          </c:tx>
          <c:layout>
            <c:manualLayout>
              <c:xMode val="edge"/>
              <c:yMode val="edge"/>
              <c:x val="0.0789911174513715"/>
              <c:y val="0.3651177557519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7608096"/>
        <c:crosses val="autoZero"/>
        <c:crossBetween val="between"/>
      </c:valAx>
      <c:valAx>
        <c:axId val="-2023386080"/>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zh-CN" altLang="en-US" sz="1600"/>
                  <a:t>人口出生率</a:t>
                </a:r>
                <a:r>
                  <a:rPr lang="en-US" altLang="zh-CN" sz="1600"/>
                  <a:t>/1000</a:t>
                </a:r>
                <a:r>
                  <a:rPr lang="zh-CN" altLang="en-US" sz="1600"/>
                  <a:t>人</a:t>
                </a:r>
                <a:endParaRPr lang="en-US" sz="1600"/>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22771568"/>
        <c:crosses val="max"/>
        <c:crossBetween val="between"/>
      </c:valAx>
      <c:catAx>
        <c:axId val="-2022771568"/>
        <c:scaling>
          <c:orientation val="minMax"/>
        </c:scaling>
        <c:delete val="1"/>
        <c:axPos val="b"/>
        <c:numFmt formatCode="General" sourceLinked="1"/>
        <c:majorTickMark val="out"/>
        <c:minorTickMark val="none"/>
        <c:tickLblPos val="nextTo"/>
        <c:crossAx val="-2023386080"/>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876538490941"/>
          <c:y val="0.122264808362369"/>
          <c:w val="0.853715694518768"/>
          <c:h val="0.774256906911026"/>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'Residential Floor'!$D$6:$T$6</c:f>
              <c:numCache>
                <c:formatCode>General</c:formatCode>
                <c:ptCount val="1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numCache>
            </c:numRef>
          </c:cat>
          <c:val>
            <c:numRef>
              <c:f>'Residential Floor'!$D$56:$T$56</c:f>
              <c:numCache>
                <c:formatCode>0.00</c:formatCode>
                <c:ptCount val="17"/>
                <c:pt idx="0">
                  <c:v>1.29010597066278E6</c:v>
                </c:pt>
                <c:pt idx="1">
                  <c:v>1.15256604066278E6</c:v>
                </c:pt>
                <c:pt idx="2">
                  <c:v>1.04015375066278E6</c:v>
                </c:pt>
                <c:pt idx="3">
                  <c:v>934965.9606627805</c:v>
                </c:pt>
                <c:pt idx="4">
                  <c:v>819243.2706627806</c:v>
                </c:pt>
                <c:pt idx="5">
                  <c:v>720775.7606627806</c:v>
                </c:pt>
                <c:pt idx="6">
                  <c:v>624247.3506627805</c:v>
                </c:pt>
                <c:pt idx="7">
                  <c:v>530870.7506627806</c:v>
                </c:pt>
                <c:pt idx="8">
                  <c:v>444685.8606627806</c:v>
                </c:pt>
                <c:pt idx="9">
                  <c:v>385405.5106627806</c:v>
                </c:pt>
                <c:pt idx="10">
                  <c:v>315269.6306627806</c:v>
                </c:pt>
                <c:pt idx="11">
                  <c:v>259846.6806627806</c:v>
                </c:pt>
                <c:pt idx="12">
                  <c:v>210258.8506627806</c:v>
                </c:pt>
                <c:pt idx="13">
                  <c:v>176438.9606627806</c:v>
                </c:pt>
                <c:pt idx="14">
                  <c:v>146660.1106627806</c:v>
                </c:pt>
                <c:pt idx="15">
                  <c:v>122957.8006627805</c:v>
                </c:pt>
                <c:pt idx="16">
                  <c:v>103019.0506627805</c:v>
                </c:pt>
              </c:numCache>
            </c:numRef>
          </c:val>
          <c:smooth val="0"/>
        </c:ser>
        <c:dLbls>
          <c:showLegendKey val="0"/>
          <c:showVal val="0"/>
          <c:showCatName val="0"/>
          <c:showSerName val="0"/>
          <c:showPercent val="0"/>
          <c:showBubbleSize val="0"/>
        </c:dLbls>
        <c:marker val="1"/>
        <c:smooth val="0"/>
        <c:axId val="-2109354256"/>
        <c:axId val="-2045152384"/>
      </c:lineChart>
      <c:catAx>
        <c:axId val="-210935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152384"/>
        <c:crosses val="autoZero"/>
        <c:auto val="1"/>
        <c:lblAlgn val="ctr"/>
        <c:lblOffset val="100"/>
        <c:noMultiLvlLbl val="0"/>
      </c:catAx>
      <c:valAx>
        <c:axId val="-2045152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54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Figure</a:t>
            </a:r>
            <a:r>
              <a:rPr lang="zh-CN" altLang="en-US"/>
              <a:t> </a:t>
            </a:r>
            <a:r>
              <a:rPr lang="en-US" altLang="zh-CN"/>
              <a:t>2</a:t>
            </a:r>
            <a:r>
              <a:rPr lang="zh-CN" altLang="en-US"/>
              <a:t> 住宅面积出售拟合</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488104386951631"/>
          <c:y val="0.161137254901961"/>
          <c:w val="0.75004670416198"/>
          <c:h val="0.702791106993979"/>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0205924815270383"/>
                  <c:y val="-0.49934012660182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cat>
            <c:numRef>
              <c:f>'Residential Floor'!$J$6:$AM$6</c:f>
              <c:numCache>
                <c:formatCode>General</c:formatCode>
                <c:ptCount val="30"/>
                <c:pt idx="0">
                  <c:v>2010.0</c:v>
                </c:pt>
                <c:pt idx="1">
                  <c:v>2009.0</c:v>
                </c:pt>
                <c:pt idx="2">
                  <c:v>2008.0</c:v>
                </c:pt>
                <c:pt idx="3">
                  <c:v>2007.0</c:v>
                </c:pt>
                <c:pt idx="4">
                  <c:v>2006.0</c:v>
                </c:pt>
                <c:pt idx="5">
                  <c:v>2005.0</c:v>
                </c:pt>
                <c:pt idx="6">
                  <c:v>2004.0</c:v>
                </c:pt>
                <c:pt idx="7">
                  <c:v>2003.0</c:v>
                </c:pt>
                <c:pt idx="8">
                  <c:v>2002.0</c:v>
                </c:pt>
                <c:pt idx="9">
                  <c:v>2001.0</c:v>
                </c:pt>
                <c:pt idx="10">
                  <c:v>2000.0</c:v>
                </c:pt>
                <c:pt idx="11">
                  <c:v>1999.0</c:v>
                </c:pt>
                <c:pt idx="12">
                  <c:v>1998.0</c:v>
                </c:pt>
                <c:pt idx="13">
                  <c:v>1997.0</c:v>
                </c:pt>
                <c:pt idx="14">
                  <c:v>1996.0</c:v>
                </c:pt>
                <c:pt idx="15">
                  <c:v>1995.0</c:v>
                </c:pt>
                <c:pt idx="16">
                  <c:v>1994.0</c:v>
                </c:pt>
                <c:pt idx="17">
                  <c:v>1993.0</c:v>
                </c:pt>
                <c:pt idx="18">
                  <c:v>1992.0</c:v>
                </c:pt>
                <c:pt idx="19">
                  <c:v>1991.0</c:v>
                </c:pt>
                <c:pt idx="20">
                  <c:v>1990.0</c:v>
                </c:pt>
                <c:pt idx="21">
                  <c:v>1989.0</c:v>
                </c:pt>
                <c:pt idx="22">
                  <c:v>1988.0</c:v>
                </c:pt>
                <c:pt idx="23">
                  <c:v>1987.0</c:v>
                </c:pt>
                <c:pt idx="24">
                  <c:v>1986.0</c:v>
                </c:pt>
                <c:pt idx="25">
                  <c:v>1985.0</c:v>
                </c:pt>
                <c:pt idx="26">
                  <c:v>1984.0</c:v>
                </c:pt>
                <c:pt idx="27">
                  <c:v>1983.0</c:v>
                </c:pt>
                <c:pt idx="28">
                  <c:v>1982.0</c:v>
                </c:pt>
                <c:pt idx="29">
                  <c:v>1981.0</c:v>
                </c:pt>
              </c:numCache>
            </c:numRef>
          </c:cat>
          <c:val>
            <c:numRef>
              <c:f>'Residential Floor'!$J$47:$AM$47</c:f>
              <c:numCache>
                <c:formatCode>General</c:formatCode>
                <c:ptCount val="30"/>
                <c:pt idx="0">
                  <c:v>93376.6</c:v>
                </c:pt>
                <c:pt idx="1">
                  <c:v>86184.89</c:v>
                </c:pt>
                <c:pt idx="2">
                  <c:v>59280.35</c:v>
                </c:pt>
                <c:pt idx="3">
                  <c:v>70135.88</c:v>
                </c:pt>
                <c:pt idx="4">
                  <c:v>55422.95</c:v>
                </c:pt>
                <c:pt idx="5">
                  <c:v>49587.83</c:v>
                </c:pt>
                <c:pt idx="6">
                  <c:v>33819.89</c:v>
                </c:pt>
                <c:pt idx="7">
                  <c:v>29778.85</c:v>
                </c:pt>
                <c:pt idx="8">
                  <c:v>23702.31</c:v>
                </c:pt>
                <c:pt idx="9">
                  <c:v>19938.75</c:v>
                </c:pt>
                <c:pt idx="10">
                  <c:v>16570.28</c:v>
                </c:pt>
                <c:pt idx="11" formatCode="0.0">
                  <c:v>14526.8195326325</c:v>
                </c:pt>
                <c:pt idx="12" formatCode="0.0">
                  <c:v>12170.27573785328</c:v>
                </c:pt>
                <c:pt idx="13" formatCode="0.0">
                  <c:v>10196.01098524414</c:v>
                </c:pt>
                <c:pt idx="14" formatCode="0.0">
                  <c:v>8542.011886211912</c:v>
                </c:pt>
                <c:pt idx="15" formatCode="0.0">
                  <c:v>7156.324877423468</c:v>
                </c:pt>
                <c:pt idx="16" formatCode="0.0">
                  <c:v>5995.424313784372</c:v>
                </c:pt>
                <c:pt idx="17" formatCode="0.0">
                  <c:v>5022.84528972619</c:v>
                </c:pt>
                <c:pt idx="18" formatCode="0.0">
                  <c:v>4208.038244519142</c:v>
                </c:pt>
                <c:pt idx="19" formatCode="0.0">
                  <c:v>3525.409373757764</c:v>
                </c:pt>
                <c:pt idx="20" formatCode="0.0">
                  <c:v>2953.516705502123</c:v>
                </c:pt>
                <c:pt idx="21" formatCode="0.0">
                  <c:v>2474.396589120632</c:v>
                </c:pt>
                <c:pt idx="22" formatCode="0.0">
                  <c:v>2072.999441257914</c:v>
                </c:pt>
                <c:pt idx="23" formatCode="0.0">
                  <c:v>1736.717025213342</c:v>
                </c:pt>
                <c:pt idx="24" formatCode="0.0">
                  <c:v>1454.986415160648</c:v>
                </c:pt>
                <c:pt idx="25">
                  <c:v>1218.958205377171</c:v>
                </c:pt>
                <c:pt idx="26">
                  <c:v>1021.218542643422</c:v>
                </c:pt>
                <c:pt idx="27">
                  <c:v>855.556250606692</c:v>
                </c:pt>
                <c:pt idx="28">
                  <c:v>716.7677312805744</c:v>
                </c:pt>
                <c:pt idx="29">
                  <c:v>600.4935154652752</c:v>
                </c:pt>
              </c:numCache>
            </c:numRef>
          </c:val>
          <c:smooth val="0"/>
        </c:ser>
        <c:dLbls>
          <c:showLegendKey val="0"/>
          <c:showVal val="0"/>
          <c:showCatName val="0"/>
          <c:showSerName val="0"/>
          <c:showPercent val="0"/>
          <c:showBubbleSize val="0"/>
        </c:dLbls>
        <c:marker val="1"/>
        <c:smooth val="0"/>
        <c:axId val="-2066536400"/>
        <c:axId val="-2065752128"/>
      </c:lineChart>
      <c:catAx>
        <c:axId val="-2066536400"/>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52128"/>
        <c:crosses val="autoZero"/>
        <c:auto val="1"/>
        <c:lblAlgn val="ctr"/>
        <c:lblOffset val="100"/>
        <c:tickLblSkip val="1"/>
        <c:noMultiLvlLbl val="0"/>
      </c:catAx>
      <c:valAx>
        <c:axId val="-206575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36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Figure</a:t>
            </a:r>
            <a:r>
              <a:rPr lang="zh-CN" altLang="en-US"/>
              <a:t> </a:t>
            </a:r>
            <a:r>
              <a:rPr lang="en-US" altLang="zh-CN"/>
              <a:t>3</a:t>
            </a:r>
            <a:r>
              <a:rPr lang="zh-CN" altLang="en-US"/>
              <a:t> 竣工房屋面积拟合</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0604194348753281"/>
                  <c:y val="-0.44276125389986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cat>
            <c:numRef>
              <c:f>'Residential Floor'!$J$6:$AM$6</c:f>
              <c:numCache>
                <c:formatCode>General</c:formatCode>
                <c:ptCount val="30"/>
                <c:pt idx="0">
                  <c:v>2010.0</c:v>
                </c:pt>
                <c:pt idx="1">
                  <c:v>2009.0</c:v>
                </c:pt>
                <c:pt idx="2">
                  <c:v>2008.0</c:v>
                </c:pt>
                <c:pt idx="3">
                  <c:v>2007.0</c:v>
                </c:pt>
                <c:pt idx="4">
                  <c:v>2006.0</c:v>
                </c:pt>
                <c:pt idx="5">
                  <c:v>2005.0</c:v>
                </c:pt>
                <c:pt idx="6">
                  <c:v>2004.0</c:v>
                </c:pt>
                <c:pt idx="7">
                  <c:v>2003.0</c:v>
                </c:pt>
                <c:pt idx="8">
                  <c:v>2002.0</c:v>
                </c:pt>
                <c:pt idx="9">
                  <c:v>2001.0</c:v>
                </c:pt>
                <c:pt idx="10">
                  <c:v>2000.0</c:v>
                </c:pt>
                <c:pt idx="11">
                  <c:v>1999.0</c:v>
                </c:pt>
                <c:pt idx="12">
                  <c:v>1998.0</c:v>
                </c:pt>
                <c:pt idx="13">
                  <c:v>1997.0</c:v>
                </c:pt>
                <c:pt idx="14">
                  <c:v>1996.0</c:v>
                </c:pt>
                <c:pt idx="15">
                  <c:v>1995.0</c:v>
                </c:pt>
                <c:pt idx="16">
                  <c:v>1994.0</c:v>
                </c:pt>
                <c:pt idx="17">
                  <c:v>1993.0</c:v>
                </c:pt>
                <c:pt idx="18">
                  <c:v>1992.0</c:v>
                </c:pt>
                <c:pt idx="19">
                  <c:v>1991.0</c:v>
                </c:pt>
                <c:pt idx="20">
                  <c:v>1990.0</c:v>
                </c:pt>
                <c:pt idx="21">
                  <c:v>1989.0</c:v>
                </c:pt>
                <c:pt idx="22">
                  <c:v>1988.0</c:v>
                </c:pt>
                <c:pt idx="23">
                  <c:v>1987.0</c:v>
                </c:pt>
                <c:pt idx="24">
                  <c:v>1986.0</c:v>
                </c:pt>
                <c:pt idx="25">
                  <c:v>1985.0</c:v>
                </c:pt>
                <c:pt idx="26">
                  <c:v>1984.0</c:v>
                </c:pt>
                <c:pt idx="27">
                  <c:v>1983.0</c:v>
                </c:pt>
                <c:pt idx="28">
                  <c:v>1982.0</c:v>
                </c:pt>
                <c:pt idx="29">
                  <c:v>1981.0</c:v>
                </c:pt>
              </c:numCache>
            </c:numRef>
          </c:cat>
          <c:val>
            <c:numRef>
              <c:f>'Residential Floor'!$J$12:$AM$12</c:f>
              <c:numCache>
                <c:formatCode>0.0</c:formatCode>
                <c:ptCount val="30"/>
                <c:pt idx="0">
                  <c:v>78743.9</c:v>
                </c:pt>
                <c:pt idx="1">
                  <c:v>72677.4</c:v>
                </c:pt>
                <c:pt idx="2">
                  <c:v>66544.8</c:v>
                </c:pt>
                <c:pt idx="3">
                  <c:v>60606.68</c:v>
                </c:pt>
                <c:pt idx="4">
                  <c:v>55830.92</c:v>
                </c:pt>
                <c:pt idx="5">
                  <c:v>53417.04</c:v>
                </c:pt>
                <c:pt idx="6">
                  <c:v>42464.87</c:v>
                </c:pt>
                <c:pt idx="7">
                  <c:v>41464.06</c:v>
                </c:pt>
                <c:pt idx="8">
                  <c:v>34975.75</c:v>
                </c:pt>
                <c:pt idx="9">
                  <c:v>29867.36</c:v>
                </c:pt>
                <c:pt idx="10">
                  <c:v>25104.86</c:v>
                </c:pt>
                <c:pt idx="11" formatCode="0">
                  <c:v>24738.86854475904</c:v>
                </c:pt>
                <c:pt idx="12" formatCode="0">
                  <c:v>22139.77206536641</c:v>
                </c:pt>
                <c:pt idx="13" formatCode="0">
                  <c:v>19813.73991375292</c:v>
                </c:pt>
                <c:pt idx="14" formatCode="0">
                  <c:v>17732.08361001925</c:v>
                </c:pt>
                <c:pt idx="15" formatCode="0">
                  <c:v>15869.1287218556</c:v>
                </c:pt>
                <c:pt idx="16" formatCode="0">
                  <c:v>14201.8982049312</c:v>
                </c:pt>
                <c:pt idx="17" formatCode="0">
                  <c:v>12709.82901193858</c:v>
                </c:pt>
                <c:pt idx="18" formatCode="0">
                  <c:v>11374.51847504622</c:v>
                </c:pt>
                <c:pt idx="19" formatCode="0">
                  <c:v>10179.49733372801</c:v>
                </c:pt>
                <c:pt idx="20" formatCode="0">
                  <c:v>9110.026608572952</c:v>
                </c:pt>
                <c:pt idx="21" formatCode="0">
                  <c:v>8152.91581578646</c:v>
                </c:pt>
                <c:pt idx="22" formatCode="0">
                  <c:v>7296.360280303647</c:v>
                </c:pt>
                <c:pt idx="23" formatCode="0">
                  <c:v>6529.795540990419</c:v>
                </c:pt>
                <c:pt idx="24" formatCode="0">
                  <c:v>5843.767052216332</c:v>
                </c:pt>
                <c:pt idx="25" formatCode="0">
                  <c:v>5229.813574743174</c:v>
                </c:pt>
                <c:pt idx="26" formatCode="0">
                  <c:v>4680.362817712721</c:v>
                </c:pt>
                <c:pt idx="27" formatCode="0">
                  <c:v>4188.638044617775</c:v>
                </c:pt>
                <c:pt idx="28" formatCode="0">
                  <c:v>3748.574491366776</c:v>
                </c:pt>
                <c:pt idx="29" formatCode="0">
                  <c:v>3354.74456557106</c:v>
                </c:pt>
              </c:numCache>
            </c:numRef>
          </c:val>
          <c:smooth val="0"/>
        </c:ser>
        <c:dLbls>
          <c:showLegendKey val="0"/>
          <c:showVal val="0"/>
          <c:showCatName val="0"/>
          <c:showSerName val="0"/>
          <c:showPercent val="0"/>
          <c:showBubbleSize val="0"/>
        </c:dLbls>
        <c:marker val="1"/>
        <c:smooth val="0"/>
        <c:axId val="-2029976176"/>
        <c:axId val="-2029749920"/>
      </c:lineChart>
      <c:catAx>
        <c:axId val="-202997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49920"/>
        <c:crosses val="autoZero"/>
        <c:auto val="1"/>
        <c:lblAlgn val="ctr"/>
        <c:lblOffset val="100"/>
        <c:noMultiLvlLbl val="0"/>
      </c:catAx>
      <c:valAx>
        <c:axId val="-2029749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76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819150</xdr:colOff>
      <xdr:row>27</xdr:row>
      <xdr:rowOff>63500</xdr:rowOff>
    </xdr:from>
    <xdr:to>
      <xdr:col>12</xdr:col>
      <xdr:colOff>482600</xdr:colOff>
      <xdr:row>53</xdr:row>
      <xdr:rowOff>190500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56029</xdr:colOff>
      <xdr:row>27</xdr:row>
      <xdr:rowOff>58270</xdr:rowOff>
    </xdr:from>
    <xdr:to>
      <xdr:col>25</xdr:col>
      <xdr:colOff>358588</xdr:colOff>
      <xdr:row>53</xdr:row>
      <xdr:rowOff>179294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127746</xdr:colOff>
      <xdr:row>26</xdr:row>
      <xdr:rowOff>134471</xdr:rowOff>
    </xdr:from>
    <xdr:to>
      <xdr:col>39</xdr:col>
      <xdr:colOff>149412</xdr:colOff>
      <xdr:row>53</xdr:row>
      <xdr:rowOff>89647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660400</xdr:colOff>
      <xdr:row>66</xdr:row>
      <xdr:rowOff>139700</xdr:rowOff>
    </xdr:from>
    <xdr:to>
      <xdr:col>34</xdr:col>
      <xdr:colOff>254000</xdr:colOff>
      <xdr:row>80</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685800</xdr:colOff>
      <xdr:row>49</xdr:row>
      <xdr:rowOff>63500</xdr:rowOff>
    </xdr:from>
    <xdr:to>
      <xdr:col>38</xdr:col>
      <xdr:colOff>266700</xdr:colOff>
      <xdr:row>65</xdr:row>
      <xdr:rowOff>50800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635000</xdr:colOff>
      <xdr:row>18</xdr:row>
      <xdr:rowOff>50800</xdr:rowOff>
    </xdr:from>
    <xdr:to>
      <xdr:col>36</xdr:col>
      <xdr:colOff>800100</xdr:colOff>
      <xdr:row>35</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T59"/>
  <sheetViews>
    <sheetView tabSelected="1" topLeftCell="A22" zoomScale="85" workbookViewId="0">
      <pane xSplit="1" topLeftCell="AB1" activePane="topRight" state="frozen"/>
      <selection pane="topRight" activeCell="AN34" sqref="AN34"/>
    </sheetView>
  </sheetViews>
  <sheetFormatPr baseColWidth="10" defaultRowHeight="16" x14ac:dyDescent="0.2"/>
  <cols>
    <col min="1" max="1" width="20.5" customWidth="1"/>
    <col min="2" max="2" width="14.83203125" customWidth="1"/>
    <col min="3" max="9" width="11.6640625" bestFit="1" customWidth="1"/>
    <col min="37" max="37" width="26.1640625" customWidth="1"/>
  </cols>
  <sheetData>
    <row r="5" spans="1:72" x14ac:dyDescent="0.2">
      <c r="D5" s="1"/>
      <c r="E5" s="1"/>
    </row>
    <row r="7" spans="1:72" x14ac:dyDescent="0.2">
      <c r="C7" s="3"/>
      <c r="D7" s="3"/>
      <c r="E7" s="3"/>
      <c r="F7" s="3"/>
      <c r="G7" s="3"/>
      <c r="H7" s="3"/>
      <c r="I7" s="3"/>
      <c r="AK7" s="7" t="s">
        <v>82</v>
      </c>
      <c r="AN7" s="7" t="s">
        <v>82</v>
      </c>
      <c r="AP7" s="7" t="s">
        <v>82</v>
      </c>
    </row>
    <row r="8" spans="1:72" ht="94" customHeight="1" x14ac:dyDescent="0.25">
      <c r="A8" t="s">
        <v>6</v>
      </c>
      <c r="B8">
        <v>2018</v>
      </c>
      <c r="D8" s="34" t="s">
        <v>81</v>
      </c>
      <c r="E8" s="34"/>
      <c r="AK8" s="31" t="s">
        <v>83</v>
      </c>
      <c r="AO8" s="34" t="s">
        <v>80</v>
      </c>
      <c r="AP8" s="34"/>
      <c r="AR8" s="32" t="s">
        <v>84</v>
      </c>
      <c r="AS8" s="35" t="s">
        <v>79</v>
      </c>
      <c r="AT8" s="36"/>
      <c r="AU8" s="36"/>
      <c r="AV8" s="36"/>
      <c r="AW8" s="36"/>
      <c r="AX8" s="36"/>
      <c r="AY8" s="36"/>
      <c r="AZ8" s="36"/>
      <c r="BA8" s="36"/>
      <c r="BB8" s="36"/>
      <c r="BC8" s="37"/>
      <c r="BH8" s="34" t="s">
        <v>78</v>
      </c>
      <c r="BI8" s="34"/>
      <c r="BJ8" s="34"/>
      <c r="BP8" s="34" t="s">
        <v>85</v>
      </c>
      <c r="BQ8" s="34"/>
      <c r="BR8" s="34"/>
      <c r="BS8" s="34"/>
    </row>
    <row r="9" spans="1:72" x14ac:dyDescent="0.2">
      <c r="A9" s="7"/>
      <c r="B9" s="7"/>
      <c r="C9" s="7">
        <v>2018</v>
      </c>
      <c r="D9" s="7">
        <f>C9-1</f>
        <v>2017</v>
      </c>
      <c r="E9" s="7">
        <f t="shared" ref="E9:BP9" si="0">D9-1</f>
        <v>2016</v>
      </c>
      <c r="F9" s="7">
        <f t="shared" si="0"/>
        <v>2015</v>
      </c>
      <c r="G9" s="7">
        <f t="shared" si="0"/>
        <v>2014</v>
      </c>
      <c r="H9" s="7">
        <f t="shared" si="0"/>
        <v>2013</v>
      </c>
      <c r="I9" s="7">
        <f t="shared" si="0"/>
        <v>2012</v>
      </c>
      <c r="J9" s="7">
        <f t="shared" si="0"/>
        <v>2011</v>
      </c>
      <c r="K9" s="7">
        <f t="shared" si="0"/>
        <v>2010</v>
      </c>
      <c r="L9" s="7">
        <f t="shared" si="0"/>
        <v>2009</v>
      </c>
      <c r="M9" s="7">
        <f t="shared" si="0"/>
        <v>2008</v>
      </c>
      <c r="N9" s="7">
        <f t="shared" si="0"/>
        <v>2007</v>
      </c>
      <c r="O9" s="7">
        <f t="shared" si="0"/>
        <v>2006</v>
      </c>
      <c r="P9" s="7">
        <f t="shared" si="0"/>
        <v>2005</v>
      </c>
      <c r="Q9" s="7">
        <f t="shared" si="0"/>
        <v>2004</v>
      </c>
      <c r="R9" s="7">
        <f t="shared" si="0"/>
        <v>2003</v>
      </c>
      <c r="S9" s="7">
        <f t="shared" si="0"/>
        <v>2002</v>
      </c>
      <c r="T9" s="7">
        <f t="shared" si="0"/>
        <v>2001</v>
      </c>
      <c r="U9" s="7">
        <f t="shared" si="0"/>
        <v>2000</v>
      </c>
      <c r="V9" s="7">
        <f t="shared" si="0"/>
        <v>1999</v>
      </c>
      <c r="W9" s="7">
        <f t="shared" si="0"/>
        <v>1998</v>
      </c>
      <c r="X9" s="7">
        <f t="shared" si="0"/>
        <v>1997</v>
      </c>
      <c r="Y9" s="7">
        <f t="shared" si="0"/>
        <v>1996</v>
      </c>
      <c r="Z9" s="7">
        <f t="shared" si="0"/>
        <v>1995</v>
      </c>
      <c r="AA9" s="7">
        <f t="shared" si="0"/>
        <v>1994</v>
      </c>
      <c r="AB9" s="7">
        <f t="shared" si="0"/>
        <v>1993</v>
      </c>
      <c r="AC9" s="7">
        <f t="shared" si="0"/>
        <v>1992</v>
      </c>
      <c r="AD9" s="7">
        <f t="shared" si="0"/>
        <v>1991</v>
      </c>
      <c r="AE9" s="7">
        <f t="shared" si="0"/>
        <v>1990</v>
      </c>
      <c r="AF9" s="7">
        <f t="shared" si="0"/>
        <v>1989</v>
      </c>
      <c r="AG9" s="7">
        <f t="shared" si="0"/>
        <v>1988</v>
      </c>
      <c r="AH9" s="7">
        <f t="shared" si="0"/>
        <v>1987</v>
      </c>
      <c r="AI9" s="7">
        <f t="shared" si="0"/>
        <v>1986</v>
      </c>
      <c r="AJ9" s="7">
        <f t="shared" si="0"/>
        <v>1985</v>
      </c>
      <c r="AK9" s="7">
        <f t="shared" si="0"/>
        <v>1984</v>
      </c>
      <c r="AL9" s="7">
        <f t="shared" si="0"/>
        <v>1983</v>
      </c>
      <c r="AM9" s="7">
        <f t="shared" si="0"/>
        <v>1982</v>
      </c>
      <c r="AN9" s="7">
        <f t="shared" si="0"/>
        <v>1981</v>
      </c>
      <c r="AO9" s="7">
        <f t="shared" si="0"/>
        <v>1980</v>
      </c>
      <c r="AP9" s="7">
        <f t="shared" si="0"/>
        <v>1979</v>
      </c>
      <c r="AQ9" s="7">
        <f t="shared" si="0"/>
        <v>1978</v>
      </c>
      <c r="AR9" s="7">
        <f t="shared" si="0"/>
        <v>1977</v>
      </c>
      <c r="AS9" s="7">
        <f t="shared" si="0"/>
        <v>1976</v>
      </c>
      <c r="AT9" s="7">
        <f t="shared" si="0"/>
        <v>1975</v>
      </c>
      <c r="AU9" s="7">
        <f t="shared" si="0"/>
        <v>1974</v>
      </c>
      <c r="AV9" s="7">
        <f t="shared" si="0"/>
        <v>1973</v>
      </c>
      <c r="AW9" s="7">
        <f t="shared" si="0"/>
        <v>1972</v>
      </c>
      <c r="AX9" s="7">
        <f t="shared" si="0"/>
        <v>1971</v>
      </c>
      <c r="AY9" s="7">
        <f t="shared" si="0"/>
        <v>1970</v>
      </c>
      <c r="AZ9" s="7">
        <f t="shared" si="0"/>
        <v>1969</v>
      </c>
      <c r="BA9" s="7">
        <f t="shared" si="0"/>
        <v>1968</v>
      </c>
      <c r="BB9" s="7">
        <f t="shared" si="0"/>
        <v>1967</v>
      </c>
      <c r="BC9" s="7">
        <f t="shared" si="0"/>
        <v>1966</v>
      </c>
      <c r="BD9" s="7">
        <f t="shared" si="0"/>
        <v>1965</v>
      </c>
      <c r="BE9" s="7">
        <f t="shared" si="0"/>
        <v>1964</v>
      </c>
      <c r="BF9" s="7">
        <f t="shared" si="0"/>
        <v>1963</v>
      </c>
      <c r="BG9" s="7">
        <f t="shared" si="0"/>
        <v>1962</v>
      </c>
      <c r="BH9" s="7">
        <f t="shared" si="0"/>
        <v>1961</v>
      </c>
      <c r="BI9" s="7">
        <f t="shared" si="0"/>
        <v>1960</v>
      </c>
      <c r="BJ9" s="7">
        <f t="shared" si="0"/>
        <v>1959</v>
      </c>
      <c r="BK9" s="7">
        <f t="shared" si="0"/>
        <v>1958</v>
      </c>
      <c r="BL9" s="7">
        <f t="shared" si="0"/>
        <v>1957</v>
      </c>
      <c r="BM9" s="7">
        <f t="shared" si="0"/>
        <v>1956</v>
      </c>
      <c r="BN9" s="7">
        <f t="shared" si="0"/>
        <v>1955</v>
      </c>
      <c r="BO9" s="7">
        <f t="shared" si="0"/>
        <v>1954</v>
      </c>
      <c r="BP9" s="7">
        <f t="shared" si="0"/>
        <v>1953</v>
      </c>
      <c r="BQ9" s="7">
        <f t="shared" ref="BQ9:BT9" si="1">BP9-1</f>
        <v>1952</v>
      </c>
      <c r="BR9" s="7">
        <f t="shared" si="1"/>
        <v>1951</v>
      </c>
      <c r="BS9" s="7">
        <f t="shared" si="1"/>
        <v>1950</v>
      </c>
      <c r="BT9" s="7">
        <f t="shared" si="1"/>
        <v>1949</v>
      </c>
    </row>
    <row r="10" spans="1:72" x14ac:dyDescent="0.2">
      <c r="A10" t="s">
        <v>1</v>
      </c>
      <c r="E10" s="1">
        <v>138271</v>
      </c>
      <c r="F10" s="1">
        <v>137462</v>
      </c>
      <c r="G10" s="1">
        <v>136782</v>
      </c>
      <c r="H10" s="1">
        <v>136072</v>
      </c>
      <c r="I10" s="1">
        <v>135404</v>
      </c>
      <c r="J10" s="1">
        <v>134735</v>
      </c>
      <c r="K10" s="1">
        <v>134091</v>
      </c>
      <c r="L10" s="1">
        <v>133450</v>
      </c>
      <c r="M10" s="1">
        <v>132802</v>
      </c>
      <c r="N10" s="1">
        <v>132129</v>
      </c>
      <c r="O10" s="1">
        <v>131448</v>
      </c>
      <c r="P10" s="1">
        <v>130756</v>
      </c>
      <c r="Q10" s="1">
        <v>129988</v>
      </c>
      <c r="R10" s="1">
        <v>129227</v>
      </c>
      <c r="S10" s="1">
        <v>128453</v>
      </c>
      <c r="T10" s="1">
        <v>127627</v>
      </c>
      <c r="U10" s="1">
        <v>126743</v>
      </c>
      <c r="V10" s="1">
        <v>125786</v>
      </c>
      <c r="W10" s="1">
        <v>124761</v>
      </c>
      <c r="X10" s="1">
        <v>123626</v>
      </c>
      <c r="Y10" s="1">
        <v>122389</v>
      </c>
      <c r="Z10" s="1">
        <v>121121</v>
      </c>
      <c r="AA10" s="1">
        <v>119850</v>
      </c>
      <c r="AB10" s="1">
        <v>118517</v>
      </c>
      <c r="AC10" s="1">
        <v>117171</v>
      </c>
      <c r="AD10" s="1">
        <v>115823</v>
      </c>
      <c r="AE10" s="1">
        <v>114333</v>
      </c>
      <c r="AF10" s="1">
        <v>112704</v>
      </c>
      <c r="AG10" s="1">
        <v>111026</v>
      </c>
      <c r="AH10" s="1">
        <v>109300</v>
      </c>
      <c r="AI10" s="1">
        <v>107507</v>
      </c>
      <c r="AJ10" s="1">
        <v>105851</v>
      </c>
      <c r="AK10" s="1">
        <v>104357</v>
      </c>
      <c r="AL10" s="1">
        <v>103008</v>
      </c>
      <c r="AM10" s="1">
        <v>101654</v>
      </c>
      <c r="AN10" s="1">
        <v>100072</v>
      </c>
      <c r="AO10" s="1">
        <v>98705</v>
      </c>
      <c r="AP10" s="1">
        <v>97542</v>
      </c>
      <c r="AQ10" s="1">
        <v>96259</v>
      </c>
      <c r="AR10" s="1">
        <v>94974</v>
      </c>
      <c r="AS10" s="1">
        <v>93717</v>
      </c>
      <c r="AT10" s="1">
        <v>92420</v>
      </c>
      <c r="AU10" s="1">
        <v>90859</v>
      </c>
      <c r="AV10" s="1">
        <v>89211</v>
      </c>
      <c r="AW10" s="1">
        <v>87177</v>
      </c>
      <c r="AX10" s="1">
        <v>85229</v>
      </c>
      <c r="AY10" s="1">
        <v>82992</v>
      </c>
      <c r="AZ10" s="1">
        <v>80671</v>
      </c>
      <c r="BA10" s="1">
        <v>78534</v>
      </c>
      <c r="BB10" s="1">
        <v>76368</v>
      </c>
      <c r="BC10" s="1">
        <v>74542</v>
      </c>
      <c r="BD10" s="1">
        <v>72538</v>
      </c>
      <c r="BE10" s="1">
        <v>70499</v>
      </c>
      <c r="BF10" s="1">
        <v>69172</v>
      </c>
      <c r="BG10" s="1">
        <v>67296</v>
      </c>
      <c r="BH10" s="1">
        <v>65859</v>
      </c>
      <c r="BI10" s="1">
        <v>66207</v>
      </c>
      <c r="BJ10" s="1">
        <v>67207</v>
      </c>
      <c r="BK10" s="1">
        <v>65994</v>
      </c>
      <c r="BL10" s="1">
        <v>64653</v>
      </c>
      <c r="BM10" s="1">
        <v>62828</v>
      </c>
      <c r="BN10" s="1">
        <v>61465</v>
      </c>
      <c r="BO10" s="1">
        <v>60266</v>
      </c>
      <c r="BP10" s="1">
        <v>58796</v>
      </c>
      <c r="BQ10" s="1">
        <v>57482</v>
      </c>
      <c r="BR10" s="1">
        <v>56300</v>
      </c>
      <c r="BS10" s="1">
        <v>55196</v>
      </c>
      <c r="BT10" s="1">
        <v>54167</v>
      </c>
    </row>
    <row r="11" spans="1:72" x14ac:dyDescent="0.2">
      <c r="A11" t="s">
        <v>0</v>
      </c>
      <c r="E11">
        <v>12.95</v>
      </c>
      <c r="F11">
        <v>12.07</v>
      </c>
      <c r="G11">
        <v>12.37</v>
      </c>
      <c r="H11">
        <v>12.08</v>
      </c>
      <c r="I11" s="1">
        <v>12.1</v>
      </c>
      <c r="J11" s="1">
        <v>11.93</v>
      </c>
      <c r="K11">
        <v>11.9</v>
      </c>
      <c r="L11" s="1">
        <v>11.95</v>
      </c>
      <c r="M11" s="1">
        <v>12.14</v>
      </c>
      <c r="N11" s="1">
        <v>12.1</v>
      </c>
      <c r="O11" s="1">
        <v>12.09</v>
      </c>
      <c r="P11" s="1">
        <v>12.4</v>
      </c>
      <c r="Q11" s="1">
        <v>12.29</v>
      </c>
      <c r="R11" s="1">
        <v>12.41</v>
      </c>
      <c r="S11" s="1">
        <v>12.86</v>
      </c>
      <c r="T11" s="1">
        <v>13.38</v>
      </c>
      <c r="U11" s="1">
        <v>14.03</v>
      </c>
      <c r="V11" s="1">
        <v>14.64</v>
      </c>
      <c r="W11" s="1">
        <v>15.64</v>
      </c>
      <c r="X11" s="1">
        <v>16.57</v>
      </c>
      <c r="Y11" s="1">
        <v>16.98</v>
      </c>
      <c r="Z11" s="1">
        <v>17.12</v>
      </c>
      <c r="AA11" s="1">
        <v>17.7</v>
      </c>
      <c r="AB11" s="1">
        <v>18.09</v>
      </c>
      <c r="AC11" s="1">
        <v>18.239999999999998</v>
      </c>
      <c r="AD11" s="1">
        <v>19.68</v>
      </c>
      <c r="AE11" s="1">
        <v>21.06</v>
      </c>
      <c r="AF11" s="1">
        <v>21.58</v>
      </c>
      <c r="AG11" s="1">
        <v>22.37</v>
      </c>
      <c r="AH11" s="1">
        <v>23.33</v>
      </c>
      <c r="AI11" s="1">
        <v>22.43</v>
      </c>
      <c r="AJ11" s="1">
        <v>21.04</v>
      </c>
      <c r="AK11" s="1">
        <v>19.899999999999999</v>
      </c>
      <c r="AL11" s="1">
        <v>20.190000000000001</v>
      </c>
      <c r="AM11" s="1">
        <v>22.28</v>
      </c>
      <c r="AN11" s="1">
        <v>20.91</v>
      </c>
      <c r="AO11" s="1">
        <v>18.21</v>
      </c>
      <c r="AP11" s="1">
        <v>17.82</v>
      </c>
      <c r="AQ11" s="1">
        <v>18.25</v>
      </c>
      <c r="AR11" s="1">
        <v>19.03</v>
      </c>
      <c r="AS11" s="1">
        <v>20.010000000000002</v>
      </c>
      <c r="AT11" s="1">
        <v>23.13</v>
      </c>
      <c r="AU11" s="1">
        <v>24.95</v>
      </c>
      <c r="AV11" s="1">
        <v>28.07</v>
      </c>
      <c r="AW11" s="1">
        <v>29.92</v>
      </c>
      <c r="AX11" s="1">
        <v>30.74</v>
      </c>
      <c r="AY11" s="1">
        <v>33.590000000000003</v>
      </c>
      <c r="AZ11" s="1">
        <v>34.25</v>
      </c>
      <c r="BA11" s="1">
        <v>35.75</v>
      </c>
      <c r="BB11" s="1">
        <v>34.119999999999997</v>
      </c>
      <c r="BC11" s="1">
        <v>35.21</v>
      </c>
      <c r="BD11" s="1">
        <v>38</v>
      </c>
      <c r="BE11" s="1">
        <v>39.340000000000003</v>
      </c>
      <c r="BF11" s="1">
        <v>43.6</v>
      </c>
      <c r="BG11" s="1">
        <v>37.22</v>
      </c>
      <c r="BH11" s="38">
        <v>18.13</v>
      </c>
      <c r="BI11" s="38">
        <v>20.86</v>
      </c>
      <c r="BJ11" s="38">
        <v>24.78</v>
      </c>
      <c r="BK11" s="1">
        <v>29.22</v>
      </c>
      <c r="BL11" s="1">
        <v>34.03</v>
      </c>
      <c r="BM11" s="1">
        <v>31.9</v>
      </c>
      <c r="BN11" s="1">
        <v>32.6</v>
      </c>
      <c r="BO11" s="1">
        <v>37.97</v>
      </c>
      <c r="BP11" s="1">
        <v>37</v>
      </c>
      <c r="BQ11" s="1">
        <v>37</v>
      </c>
      <c r="BR11" s="1">
        <v>37.799999999999997</v>
      </c>
      <c r="BS11" s="1">
        <v>37</v>
      </c>
      <c r="BT11" s="1">
        <v>36</v>
      </c>
    </row>
    <row r="12" spans="1:72" x14ac:dyDescent="0.2">
      <c r="A12" t="s">
        <v>3</v>
      </c>
      <c r="E12" s="1">
        <v>7.09</v>
      </c>
      <c r="F12" s="1">
        <v>7.11</v>
      </c>
      <c r="G12" s="1">
        <v>7.16</v>
      </c>
      <c r="H12" s="1">
        <v>7.16</v>
      </c>
      <c r="I12" s="1">
        <v>7.15</v>
      </c>
      <c r="J12" s="1">
        <v>7.14</v>
      </c>
      <c r="K12" s="1">
        <v>7.11</v>
      </c>
      <c r="L12" s="1">
        <v>7.08</v>
      </c>
      <c r="M12" s="1">
        <v>7.06</v>
      </c>
      <c r="N12" s="1">
        <v>6.93</v>
      </c>
      <c r="O12" s="1">
        <v>6.81</v>
      </c>
      <c r="P12" s="1">
        <v>6.51</v>
      </c>
      <c r="Q12" s="1">
        <v>6.42</v>
      </c>
      <c r="R12" s="1">
        <v>6.4</v>
      </c>
      <c r="S12" s="1">
        <v>6.41</v>
      </c>
      <c r="T12" s="1">
        <v>6.43</v>
      </c>
      <c r="U12" s="1">
        <v>6.45</v>
      </c>
      <c r="V12" s="1">
        <v>6.46</v>
      </c>
      <c r="W12" s="1">
        <v>6.5</v>
      </c>
      <c r="X12" s="1">
        <v>6.51</v>
      </c>
      <c r="Y12" s="1">
        <v>6.56</v>
      </c>
      <c r="Z12" s="1">
        <v>6.57</v>
      </c>
      <c r="AA12" s="1">
        <v>6.49</v>
      </c>
      <c r="AB12" s="1">
        <v>6.64</v>
      </c>
      <c r="AC12" s="1">
        <v>6.64</v>
      </c>
      <c r="AD12" s="1">
        <v>6.7</v>
      </c>
      <c r="AE12" s="1">
        <v>6.67</v>
      </c>
      <c r="AF12" s="1">
        <v>6.54</v>
      </c>
      <c r="AG12" s="1">
        <v>6.64</v>
      </c>
      <c r="AH12" s="1">
        <v>6.72</v>
      </c>
      <c r="AI12" s="1">
        <v>6.86</v>
      </c>
      <c r="AJ12" s="1">
        <v>6.78</v>
      </c>
      <c r="AK12" s="1">
        <v>6.82</v>
      </c>
      <c r="AL12" s="1">
        <v>6.9</v>
      </c>
      <c r="AM12" s="1">
        <v>6.6</v>
      </c>
      <c r="AN12" s="1">
        <v>6.36</v>
      </c>
      <c r="AO12" s="1">
        <v>6.34</v>
      </c>
      <c r="AP12" s="1">
        <v>6.21</v>
      </c>
      <c r="AQ12" s="1">
        <v>6.25</v>
      </c>
      <c r="AR12" s="1">
        <v>6.91</v>
      </c>
      <c r="AS12" s="1">
        <v>7.29</v>
      </c>
      <c r="AT12" s="1">
        <v>7.36</v>
      </c>
      <c r="AU12" s="1">
        <v>7.38</v>
      </c>
      <c r="AV12" s="1">
        <v>7.08</v>
      </c>
      <c r="AW12" s="1">
        <v>7.65</v>
      </c>
      <c r="AX12" s="1">
        <v>7.34</v>
      </c>
      <c r="AY12" s="1">
        <v>7.64</v>
      </c>
      <c r="AZ12" s="1">
        <v>8.06</v>
      </c>
      <c r="BA12" s="1">
        <v>8.25</v>
      </c>
      <c r="BB12" s="1">
        <v>8.4700000000000006</v>
      </c>
      <c r="BC12" s="1">
        <v>8.8699999999999992</v>
      </c>
      <c r="BD12" s="1">
        <v>9.5</v>
      </c>
      <c r="BE12" s="1">
        <v>11.56</v>
      </c>
      <c r="BF12" s="1">
        <v>10.1</v>
      </c>
      <c r="BG12" s="1">
        <v>10.08</v>
      </c>
      <c r="BH12" s="1">
        <v>14.33</v>
      </c>
      <c r="BI12" s="1">
        <v>25.43</v>
      </c>
      <c r="BJ12" s="1">
        <v>14.59</v>
      </c>
      <c r="BK12" s="1">
        <v>11.98</v>
      </c>
      <c r="BL12" s="1">
        <v>10.8</v>
      </c>
      <c r="BM12" s="1">
        <v>11.4</v>
      </c>
      <c r="BN12" s="1">
        <v>12.28</v>
      </c>
      <c r="BO12" s="1">
        <v>13.18</v>
      </c>
      <c r="BP12" s="1">
        <v>14</v>
      </c>
      <c r="BQ12" s="1">
        <v>17</v>
      </c>
      <c r="BR12" s="1">
        <v>17.8</v>
      </c>
      <c r="BS12" s="1">
        <v>18</v>
      </c>
      <c r="BT12" s="1">
        <v>20</v>
      </c>
    </row>
    <row r="13" spans="1:72" x14ac:dyDescent="0.2">
      <c r="A13" s="5" t="s">
        <v>2</v>
      </c>
      <c r="B13" s="5"/>
      <c r="C13" s="5"/>
      <c r="D13" s="5"/>
      <c r="E13" s="6">
        <f>(E10+F10)/2*E11/1000</f>
        <v>1785.3711749999998</v>
      </c>
      <c r="F13" s="6">
        <f t="shared" ref="F13:W13" si="2">(F10+G10)/2*F11/1000</f>
        <v>1655.0625400000001</v>
      </c>
      <c r="G13" s="6">
        <f t="shared" si="2"/>
        <v>1687.6019899999999</v>
      </c>
      <c r="H13" s="6">
        <f t="shared" si="2"/>
        <v>1639.71504</v>
      </c>
      <c r="I13" s="6">
        <f t="shared" si="2"/>
        <v>1634.34095</v>
      </c>
      <c r="J13" s="6">
        <f t="shared" si="2"/>
        <v>1603.5470899999998</v>
      </c>
      <c r="K13" s="6">
        <f t="shared" si="2"/>
        <v>1591.86895</v>
      </c>
      <c r="L13" s="6">
        <f t="shared" si="2"/>
        <v>1590.8556999999998</v>
      </c>
      <c r="M13" s="6">
        <f t="shared" si="2"/>
        <v>1608.1311700000001</v>
      </c>
      <c r="N13" s="6">
        <f t="shared" si="2"/>
        <v>1594.6408499999998</v>
      </c>
      <c r="O13" s="6">
        <f t="shared" si="2"/>
        <v>1585.0231799999999</v>
      </c>
      <c r="P13" s="6">
        <f t="shared" si="2"/>
        <v>1616.6128000000001</v>
      </c>
      <c r="Q13" s="6">
        <f t="shared" si="2"/>
        <v>1592.8761749999999</v>
      </c>
      <c r="R13" s="6">
        <f t="shared" si="2"/>
        <v>1598.9043999999999</v>
      </c>
      <c r="S13" s="6">
        <f t="shared" si="2"/>
        <v>1646.5944</v>
      </c>
      <c r="T13" s="6">
        <f t="shared" si="2"/>
        <v>1701.7353000000001</v>
      </c>
      <c r="U13" s="6">
        <f t="shared" si="2"/>
        <v>1771.4909349999998</v>
      </c>
      <c r="V13" s="6">
        <f t="shared" si="2"/>
        <v>1834.00404</v>
      </c>
      <c r="W13" s="6">
        <f t="shared" si="2"/>
        <v>1942.38634</v>
      </c>
      <c r="X13" s="6">
        <f t="shared" ref="X13:AG13" si="3">(X10+Y10)/2*X11/1000</f>
        <v>2038.2342750000003</v>
      </c>
      <c r="Y13" s="6">
        <f t="shared" si="3"/>
        <v>2067.3999000000003</v>
      </c>
      <c r="Z13" s="6">
        <f t="shared" si="3"/>
        <v>2062.7117600000001</v>
      </c>
      <c r="AA13" s="6">
        <f t="shared" si="3"/>
        <v>2109.5479499999997</v>
      </c>
      <c r="AB13" s="6">
        <f t="shared" si="3"/>
        <v>2131.7979599999999</v>
      </c>
      <c r="AC13" s="6">
        <f t="shared" si="3"/>
        <v>2124.9052799999999</v>
      </c>
      <c r="AD13" s="6">
        <f t="shared" si="3"/>
        <v>2264.73504</v>
      </c>
      <c r="AE13" s="6">
        <f t="shared" si="3"/>
        <v>2390.6996099999997</v>
      </c>
      <c r="AF13" s="6">
        <f t="shared" si="3"/>
        <v>2414.0466999999999</v>
      </c>
      <c r="AG13" s="6">
        <f t="shared" si="3"/>
        <v>2464.3463099999999</v>
      </c>
      <c r="AH13" s="6">
        <f t="shared" ref="AH13:BH13" si="4">(AH10+AI10)/2*AH11/1000</f>
        <v>2529.0536549999997</v>
      </c>
      <c r="AI13" s="6">
        <f t="shared" si="4"/>
        <v>2392.8099699999998</v>
      </c>
      <c r="AJ13" s="6">
        <f t="shared" si="4"/>
        <v>2211.3881599999995</v>
      </c>
      <c r="AK13" s="6">
        <f t="shared" si="4"/>
        <v>2063.2817499999996</v>
      </c>
      <c r="AL13" s="6">
        <f t="shared" si="4"/>
        <v>2066.0628900000002</v>
      </c>
      <c r="AM13" s="6">
        <f t="shared" si="4"/>
        <v>2247.2276400000001</v>
      </c>
      <c r="AN13" s="6">
        <f t="shared" si="4"/>
        <v>2078.2135349999999</v>
      </c>
      <c r="AO13" s="6">
        <f t="shared" si="4"/>
        <v>1786.828935</v>
      </c>
      <c r="AP13" s="6">
        <f t="shared" si="4"/>
        <v>1726.7669099999998</v>
      </c>
      <c r="AQ13" s="6">
        <f t="shared" si="4"/>
        <v>1745.001125</v>
      </c>
      <c r="AR13" s="6">
        <f t="shared" si="4"/>
        <v>1795.3948650000002</v>
      </c>
      <c r="AS13" s="6">
        <f t="shared" si="4"/>
        <v>1862.3006850000002</v>
      </c>
      <c r="AT13" s="6">
        <f t="shared" si="4"/>
        <v>2119.621635</v>
      </c>
      <c r="AU13" s="6">
        <f t="shared" si="4"/>
        <v>2246.3732500000001</v>
      </c>
      <c r="AV13" s="6">
        <f t="shared" si="4"/>
        <v>2475.6055799999999</v>
      </c>
      <c r="AW13" s="6">
        <f t="shared" si="4"/>
        <v>2579.1937600000001</v>
      </c>
      <c r="AX13" s="6">
        <f t="shared" si="4"/>
        <v>2585.5567700000001</v>
      </c>
      <c r="AY13" s="6">
        <f t="shared" si="4"/>
        <v>2748.7200850000004</v>
      </c>
      <c r="AZ13" s="6">
        <f t="shared" si="4"/>
        <v>2726.3856249999999</v>
      </c>
      <c r="BA13" s="6">
        <f t="shared" si="4"/>
        <v>2768.8732500000001</v>
      </c>
      <c r="BB13" s="6">
        <f t="shared" si="4"/>
        <v>2574.5245999999997</v>
      </c>
      <c r="BC13" s="6">
        <f t="shared" si="4"/>
        <v>2589.3433999999997</v>
      </c>
      <c r="BD13" s="6">
        <f t="shared" si="4"/>
        <v>2717.703</v>
      </c>
      <c r="BE13" s="6">
        <f t="shared" si="4"/>
        <v>2747.3285700000001</v>
      </c>
      <c r="BF13" s="6">
        <f t="shared" si="4"/>
        <v>2975.0023999999999</v>
      </c>
      <c r="BG13" s="6">
        <f t="shared" si="4"/>
        <v>2478.0145499999999</v>
      </c>
      <c r="BH13" s="6">
        <f t="shared" si="4"/>
        <v>1197.1782900000001</v>
      </c>
      <c r="BI13" s="6">
        <f t="shared" ref="BI13:BS13" si="5">(BI10+BJ10)/2*BI11/1000</f>
        <v>1391.50802</v>
      </c>
      <c r="BJ13" s="6">
        <f t="shared" si="5"/>
        <v>1650.3603900000001</v>
      </c>
      <c r="BK13" s="6">
        <f t="shared" si="5"/>
        <v>1908.7526699999999</v>
      </c>
      <c r="BL13" s="6">
        <f t="shared" si="5"/>
        <v>2169.089215</v>
      </c>
      <c r="BM13" s="6">
        <f t="shared" si="5"/>
        <v>1982.4733499999998</v>
      </c>
      <c r="BN13" s="6">
        <f t="shared" si="5"/>
        <v>1984.2153000000001</v>
      </c>
      <c r="BO13" s="6">
        <f t="shared" si="5"/>
        <v>2260.3920699999999</v>
      </c>
      <c r="BP13" s="6">
        <f t="shared" si="5"/>
        <v>2151.143</v>
      </c>
      <c r="BQ13" s="6">
        <f t="shared" si="5"/>
        <v>2104.9670000000001</v>
      </c>
      <c r="BR13" s="6">
        <f t="shared" si="5"/>
        <v>2107.2743999999998</v>
      </c>
      <c r="BS13" s="6">
        <f t="shared" si="5"/>
        <v>2023.2155</v>
      </c>
      <c r="BT13" s="6"/>
    </row>
    <row r="14" spans="1:72" x14ac:dyDescent="0.2">
      <c r="A14" t="s">
        <v>4</v>
      </c>
      <c r="E14" s="3">
        <f>(E10+F10)/2*E12/1000</f>
        <v>977.47348499999998</v>
      </c>
      <c r="F14" s="3">
        <f t="shared" ref="F14:W14" si="6">(F10+G10)/2*F12/1000</f>
        <v>974.93742000000009</v>
      </c>
      <c r="G14" s="3">
        <f t="shared" si="6"/>
        <v>976.81732000000011</v>
      </c>
      <c r="H14" s="3">
        <f t="shared" si="6"/>
        <v>971.88408000000004</v>
      </c>
      <c r="I14" s="3">
        <f t="shared" si="6"/>
        <v>965.74692500000003</v>
      </c>
      <c r="J14" s="3">
        <f t="shared" si="6"/>
        <v>959.70881999999995</v>
      </c>
      <c r="K14" s="3">
        <f t="shared" si="6"/>
        <v>951.10825499999999</v>
      </c>
      <c r="L14" s="3">
        <f t="shared" si="6"/>
        <v>942.53207999999995</v>
      </c>
      <c r="M14" s="3">
        <f t="shared" si="6"/>
        <v>935.20642999999995</v>
      </c>
      <c r="N14" s="3">
        <f t="shared" si="6"/>
        <v>913.29430499999989</v>
      </c>
      <c r="O14" s="3">
        <f t="shared" si="6"/>
        <v>892.80462</v>
      </c>
      <c r="P14" s="3">
        <f t="shared" si="6"/>
        <v>848.72172</v>
      </c>
      <c r="Q14" s="3">
        <f t="shared" si="6"/>
        <v>832.08015</v>
      </c>
      <c r="R14" s="3">
        <f t="shared" si="6"/>
        <v>824.57600000000002</v>
      </c>
      <c r="S14" s="3">
        <f t="shared" si="6"/>
        <v>820.7364</v>
      </c>
      <c r="T14" s="3">
        <f t="shared" si="6"/>
        <v>817.79954999999995</v>
      </c>
      <c r="U14" s="3">
        <f t="shared" si="6"/>
        <v>814.406025</v>
      </c>
      <c r="V14" s="3">
        <f t="shared" si="6"/>
        <v>809.26680999999996</v>
      </c>
      <c r="W14" s="3">
        <f t="shared" si="6"/>
        <v>807.25774999999999</v>
      </c>
      <c r="X14" s="3">
        <f t="shared" ref="X14:AG14" si="7">(X10+Y10)/2*X12/1000</f>
        <v>800.77882499999998</v>
      </c>
      <c r="Y14" s="3">
        <f t="shared" si="7"/>
        <v>798.7127999999999</v>
      </c>
      <c r="Z14" s="3">
        <f t="shared" si="7"/>
        <v>791.58973500000002</v>
      </c>
      <c r="AA14" s="3">
        <f t="shared" si="7"/>
        <v>773.50091500000008</v>
      </c>
      <c r="AB14" s="3">
        <f t="shared" si="7"/>
        <v>782.48415999999986</v>
      </c>
      <c r="AC14" s="3">
        <f t="shared" si="7"/>
        <v>773.54007999999999</v>
      </c>
      <c r="AD14" s="3">
        <f t="shared" si="7"/>
        <v>771.02260000000001</v>
      </c>
      <c r="AE14" s="3">
        <f t="shared" si="7"/>
        <v>757.16839500000003</v>
      </c>
      <c r="AF14" s="3">
        <f t="shared" si="7"/>
        <v>731.59709999999995</v>
      </c>
      <c r="AG14" s="3">
        <f t="shared" si="7"/>
        <v>731.48231999999996</v>
      </c>
      <c r="AH14" s="3">
        <f t="shared" ref="AH14:BH14" si="8">(AH10+AI10)/2*AH12/1000</f>
        <v>728.47152000000006</v>
      </c>
      <c r="AI14" s="3">
        <f t="shared" si="8"/>
        <v>731.81794000000002</v>
      </c>
      <c r="AJ14" s="3">
        <f t="shared" si="8"/>
        <v>712.60511999999994</v>
      </c>
      <c r="AK14" s="3">
        <f t="shared" si="8"/>
        <v>707.11464999999998</v>
      </c>
      <c r="AL14" s="3">
        <f t="shared" si="8"/>
        <v>706.08389999999997</v>
      </c>
      <c r="AM14" s="3">
        <f t="shared" si="8"/>
        <v>665.69579999999996</v>
      </c>
      <c r="AN14" s="3">
        <f t="shared" si="8"/>
        <v>632.11086</v>
      </c>
      <c r="AO14" s="3">
        <f t="shared" si="8"/>
        <v>622.10298999999998</v>
      </c>
      <c r="AP14" s="3">
        <f t="shared" si="8"/>
        <v>601.75210500000003</v>
      </c>
      <c r="AQ14" s="3">
        <f t="shared" si="8"/>
        <v>597.60312499999998</v>
      </c>
      <c r="AR14" s="3">
        <f t="shared" si="8"/>
        <v>651.92740500000002</v>
      </c>
      <c r="AS14" s="3">
        <f t="shared" si="8"/>
        <v>678.46936500000004</v>
      </c>
      <c r="AT14" s="3">
        <f t="shared" si="8"/>
        <v>674.46672000000001</v>
      </c>
      <c r="AU14" s="3">
        <f t="shared" si="8"/>
        <v>664.45830000000001</v>
      </c>
      <c r="AV14" s="3">
        <f t="shared" si="8"/>
        <v>624.41352000000006</v>
      </c>
      <c r="AW14" s="3">
        <f t="shared" si="8"/>
        <v>659.4529500000001</v>
      </c>
      <c r="AX14" s="3">
        <f t="shared" si="8"/>
        <v>617.37106999999992</v>
      </c>
      <c r="AY14" s="3">
        <f t="shared" si="8"/>
        <v>625.19265999999993</v>
      </c>
      <c r="AZ14" s="3">
        <f t="shared" si="8"/>
        <v>641.59615000000008</v>
      </c>
      <c r="BA14" s="3">
        <f t="shared" si="8"/>
        <v>638.97074999999995</v>
      </c>
      <c r="BB14" s="3">
        <f t="shared" si="8"/>
        <v>639.10385000000008</v>
      </c>
      <c r="BC14" s="3">
        <f t="shared" si="8"/>
        <v>652.29979999999989</v>
      </c>
      <c r="BD14" s="3">
        <f t="shared" si="8"/>
        <v>679.42574999999999</v>
      </c>
      <c r="BE14" s="3">
        <f t="shared" si="8"/>
        <v>807.29837999999995</v>
      </c>
      <c r="BF14" s="3">
        <f t="shared" si="8"/>
        <v>689.16340000000002</v>
      </c>
      <c r="BG14" s="3">
        <f t="shared" si="8"/>
        <v>671.10119999999995</v>
      </c>
      <c r="BH14" s="3">
        <f t="shared" si="8"/>
        <v>946.25288999999998</v>
      </c>
      <c r="BI14" s="3">
        <f t="shared" ref="BI14:BS14" si="9">(BI10+BJ10)/2*BI12/1000</f>
        <v>1696.3590099999999</v>
      </c>
      <c r="BJ14" s="3">
        <f t="shared" si="9"/>
        <v>971.70129500000007</v>
      </c>
      <c r="BK14" s="3">
        <f t="shared" si="9"/>
        <v>782.57553000000007</v>
      </c>
      <c r="BL14" s="3">
        <f t="shared" si="9"/>
        <v>688.39740000000006</v>
      </c>
      <c r="BM14" s="3">
        <f t="shared" si="9"/>
        <v>708.4701</v>
      </c>
      <c r="BN14" s="3">
        <f t="shared" si="9"/>
        <v>747.42833999999993</v>
      </c>
      <c r="BO14" s="3">
        <f t="shared" si="9"/>
        <v>784.61857999999995</v>
      </c>
      <c r="BP14" s="3">
        <f t="shared" si="9"/>
        <v>813.94600000000003</v>
      </c>
      <c r="BQ14" s="3">
        <f t="shared" si="9"/>
        <v>967.14700000000005</v>
      </c>
      <c r="BR14" s="3">
        <f t="shared" si="9"/>
        <v>992.31439999999998</v>
      </c>
      <c r="BS14" s="3">
        <f t="shared" si="9"/>
        <v>984.26700000000005</v>
      </c>
      <c r="BT14" s="3"/>
    </row>
    <row r="15" spans="1:72" x14ac:dyDescent="0.2">
      <c r="B15" s="4" t="s">
        <v>5</v>
      </c>
      <c r="E15" s="3">
        <f>E10-F10-(E13-E14)</f>
        <v>1.102310000000216</v>
      </c>
      <c r="F15" s="3">
        <f t="shared" ref="F15:W15" si="10">F10-G10-(F13-F14)</f>
        <v>-0.12512000000003809</v>
      </c>
      <c r="G15" s="3">
        <f t="shared" si="10"/>
        <v>-0.78466999999977816</v>
      </c>
      <c r="H15" s="3">
        <f t="shared" si="10"/>
        <v>0.16903999999999542</v>
      </c>
      <c r="I15" s="3">
        <f t="shared" si="10"/>
        <v>0.40597500000001219</v>
      </c>
      <c r="J15" s="3">
        <f t="shared" si="10"/>
        <v>0.16173000000014781</v>
      </c>
      <c r="K15" s="3">
        <f t="shared" si="10"/>
        <v>0.23930499999994481</v>
      </c>
      <c r="L15" s="3">
        <f t="shared" si="10"/>
        <v>-0.32361999999989166</v>
      </c>
      <c r="M15" s="3">
        <f t="shared" si="10"/>
        <v>7.5259999999843785E-2</v>
      </c>
      <c r="N15" s="3">
        <f t="shared" si="10"/>
        <v>-0.3465449999998782</v>
      </c>
      <c r="O15" s="3">
        <f t="shared" si="10"/>
        <v>-0.21855999999991127</v>
      </c>
      <c r="P15" s="3">
        <f t="shared" si="10"/>
        <v>0.10891999999989821</v>
      </c>
      <c r="Q15" s="3">
        <f t="shared" si="10"/>
        <v>0.20397500000012769</v>
      </c>
      <c r="R15" s="3">
        <f t="shared" si="10"/>
        <v>-0.32839999999987413</v>
      </c>
      <c r="S15" s="3">
        <f t="shared" si="10"/>
        <v>0.14200000000005275</v>
      </c>
      <c r="T15" s="3">
        <f t="shared" si="10"/>
        <v>6.4249999999901775E-2</v>
      </c>
      <c r="U15" s="3">
        <f t="shared" si="10"/>
        <v>-8.4909999999808861E-2</v>
      </c>
      <c r="V15" s="3">
        <f t="shared" si="10"/>
        <v>0.26276999999981854</v>
      </c>
      <c r="W15" s="3">
        <f t="shared" si="10"/>
        <v>-0.12859000000003107</v>
      </c>
      <c r="X15" s="3">
        <f t="shared" ref="X15" si="11">X10-Y10-(X13-X14)</f>
        <v>-0.45545000000038272</v>
      </c>
      <c r="Y15" s="3">
        <f t="shared" ref="Y15" si="12">Y10-Z10-(Y13-Y14)</f>
        <v>-0.68710000000055516</v>
      </c>
      <c r="Z15" s="3">
        <f t="shared" ref="Z15" si="13">Z10-AA10-(Z13-Z14)</f>
        <v>-0.12202500000012151</v>
      </c>
      <c r="AA15" s="3">
        <f t="shared" ref="AA15" si="14">AA10-AB10-(AA13-AA14)</f>
        <v>-3.047034999999596</v>
      </c>
      <c r="AB15" s="3">
        <f t="shared" ref="AB15" si="15">AB10-AC10-(AB13-AB14)</f>
        <v>-3.313799999999901</v>
      </c>
      <c r="AC15" s="3">
        <f t="shared" ref="AC15" si="16">AC10-AD10-(AC13-AC14)</f>
        <v>-3.3651999999999589</v>
      </c>
      <c r="AD15" s="3">
        <f t="shared" ref="AD15" si="17">AD10-AE10-(AD13-AD14)</f>
        <v>-3.7124400000000151</v>
      </c>
      <c r="AE15" s="3">
        <f t="shared" ref="AE15" si="18">AE10-AF10-(AE13-AE14)</f>
        <v>-4.5312149999995199</v>
      </c>
      <c r="AF15" s="3">
        <f t="shared" ref="AF15" si="19">AF10-AG10-(AF13-AF14)</f>
        <v>-4.4495999999999185</v>
      </c>
      <c r="AG15" s="3">
        <f t="shared" ref="AG15" si="20">AG10-AH10-(AG13-AG14)</f>
        <v>-6.8639899999998306</v>
      </c>
      <c r="AH15" s="3">
        <f t="shared" ref="AH15" si="21">AH10-AI10-(AH13-AH14)</f>
        <v>-7.5821349999996528</v>
      </c>
      <c r="AI15" s="3">
        <f t="shared" ref="AI15" si="22">AI10-AJ10-(AI13-AI14)</f>
        <v>-4.9920299999998861</v>
      </c>
      <c r="AJ15" s="3">
        <f t="shared" ref="AJ15" si="23">AJ10-AK10-(AJ13-AJ14)</f>
        <v>-4.7830399999995734</v>
      </c>
      <c r="AK15" s="3">
        <f t="shared" ref="AK15" si="24">AK10-AL10-(AK13-AK14)</f>
        <v>-7.1670999999996639</v>
      </c>
      <c r="AL15" s="3">
        <f t="shared" ref="AL15" si="25">AL10-AM10-(AL13-AL14)</f>
        <v>-5.9789900000000671</v>
      </c>
      <c r="AM15" s="3">
        <f t="shared" ref="AM15" si="26">AM10-AN10-(AM13-AM14)</f>
        <v>0.46815999999989799</v>
      </c>
      <c r="AN15" s="3">
        <f t="shared" ref="AN15" si="27">AN10-AO10-(AN13-AN14)</f>
        <v>-79.102674999999863</v>
      </c>
      <c r="AO15" s="3">
        <f t="shared" ref="AO15" si="28">AO10-AP10-(AO13-AO14)</f>
        <v>-1.725945000000138</v>
      </c>
      <c r="AP15" s="3">
        <f t="shared" ref="AP15" si="29">AP10-AQ10-(AP13-AP14)</f>
        <v>157.9851950000002</v>
      </c>
      <c r="AQ15" s="3">
        <f t="shared" ref="AQ15" si="30">AQ10-AR10-(AQ13-AQ14)</f>
        <v>137.60199999999986</v>
      </c>
      <c r="AR15" s="3">
        <f t="shared" ref="AR15" si="31">AR10-AS10-(AR13-AR14)</f>
        <v>113.5325399999997</v>
      </c>
      <c r="AS15" s="3">
        <f t="shared" ref="AS15" si="32">AS10-AT10-(AS13-AS14)</f>
        <v>113.16867999999977</v>
      </c>
      <c r="AT15" s="3">
        <f t="shared" ref="AT15" si="33">AT10-AU10-(AT13-AT14)</f>
        <v>115.84508499999993</v>
      </c>
      <c r="AU15" s="3">
        <f t="shared" ref="AU15" si="34">AU10-AV10-(AU13-AU14)</f>
        <v>66.08504999999991</v>
      </c>
      <c r="AV15" s="3">
        <f t="shared" ref="AV15" si="35">AV10-AW10-(AV13-AV14)</f>
        <v>182.80794000000014</v>
      </c>
      <c r="AW15" s="3">
        <f t="shared" ref="AW15" si="36">AW10-AX10-(AW13-AW14)</f>
        <v>28.25918999999999</v>
      </c>
      <c r="AX15" s="3">
        <f t="shared" ref="AX15" si="37">AX10-AY10-(AX13-AX14)</f>
        <v>268.81429999999978</v>
      </c>
      <c r="AY15" s="3">
        <f t="shared" ref="AY15" si="38">AY10-AZ10-(AY13-AY14)</f>
        <v>197.47257499999978</v>
      </c>
      <c r="AZ15" s="3">
        <f t="shared" ref="AZ15" si="39">AZ10-BA10-(AZ13-AZ14)</f>
        <v>52.210525000000416</v>
      </c>
      <c r="BA15" s="3">
        <f t="shared" ref="BA15" si="40">BA10-BB10-(BA13-BA14)</f>
        <v>36.097499999999854</v>
      </c>
      <c r="BB15" s="3">
        <f t="shared" ref="BB15" si="41">BB10-BC10-(BB13-BB14)</f>
        <v>-109.42074999999977</v>
      </c>
      <c r="BC15" s="3">
        <f t="shared" ref="BC15" si="42">BC10-BD10-(BC13-BC14)</f>
        <v>66.956400000000031</v>
      </c>
      <c r="BD15" s="3">
        <f t="shared" ref="BD15" si="43">BD10-BE10-(BD13-BD14)</f>
        <v>0.72274999999990541</v>
      </c>
      <c r="BE15" s="3">
        <f t="shared" ref="BE15" si="44">BE10-BF10-(BE13-BE14)</f>
        <v>-613.03019000000018</v>
      </c>
      <c r="BF15" s="3">
        <f t="shared" ref="BF15" si="45">BF10-BG10-(BF13-BF14)</f>
        <v>-409.83899999999994</v>
      </c>
      <c r="BG15" s="3">
        <f t="shared" ref="BG15" si="46">BG10-BH10-(BG13-BG14)</f>
        <v>-369.91334999999981</v>
      </c>
      <c r="BH15" s="3">
        <f t="shared" ref="BH15" si="47">BH10-BI10-(BH13-BH14)</f>
        <v>-598.92540000000008</v>
      </c>
      <c r="BI15" s="3">
        <f t="shared" ref="BI15" si="48">BI10-BJ10-(BI13-BI14)</f>
        <v>-695.14901000000009</v>
      </c>
      <c r="BJ15" s="3">
        <f t="shared" ref="BJ15" si="49">BJ10-BK10-(BJ13-BJ14)</f>
        <v>534.34090500000002</v>
      </c>
      <c r="BK15" s="3">
        <f t="shared" ref="BK15" si="50">BK10-BL10-(BK13-BK14)</f>
        <v>214.82286000000022</v>
      </c>
      <c r="BL15" s="3">
        <f t="shared" ref="BL15" si="51">BL10-BM10-(BL13-BL14)</f>
        <v>344.30818500000009</v>
      </c>
      <c r="BM15" s="3">
        <f t="shared" ref="BM15" si="52">BM10-BN10-(BM13-BM14)</f>
        <v>88.996750000000247</v>
      </c>
      <c r="BN15" s="3">
        <f t="shared" ref="BN15" si="53">BN10-BO10-(BN13-BN14)</f>
        <v>-37.786960000000136</v>
      </c>
      <c r="BO15" s="3">
        <f t="shared" ref="BO15" si="54">BO10-BP10-(BO13-BO14)</f>
        <v>-5.773490000000038</v>
      </c>
      <c r="BP15" s="3">
        <f t="shared" ref="BP15" si="55">BP10-BQ10-(BP13-BP14)</f>
        <v>-23.197000000000116</v>
      </c>
      <c r="BQ15" s="3">
        <f t="shared" ref="BQ15" si="56">BQ10-BR10-(BQ13-BQ14)</f>
        <v>44.179999999999836</v>
      </c>
      <c r="BR15" s="3">
        <f t="shared" ref="BR15" si="57">BR10-BS10-(BR13-BR14)</f>
        <v>-10.959999999999809</v>
      </c>
      <c r="BS15" s="3">
        <f t="shared" ref="BS15" si="58">BS10-BT10-(BS13-BS14)</f>
        <v>-9.9484999999999673</v>
      </c>
      <c r="BT15" s="3"/>
    </row>
    <row r="16" spans="1:72" x14ac:dyDescent="0.2">
      <c r="A16" t="s">
        <v>7</v>
      </c>
      <c r="C16">
        <f>$B$8-C9</f>
        <v>0</v>
      </c>
      <c r="D16">
        <f t="shared" ref="D16:BH16" si="59">$B$8-D9</f>
        <v>1</v>
      </c>
      <c r="E16">
        <f t="shared" si="59"/>
        <v>2</v>
      </c>
      <c r="F16">
        <f t="shared" si="59"/>
        <v>3</v>
      </c>
      <c r="G16">
        <f t="shared" si="59"/>
        <v>4</v>
      </c>
      <c r="H16">
        <f t="shared" si="59"/>
        <v>5</v>
      </c>
      <c r="I16">
        <f t="shared" si="59"/>
        <v>6</v>
      </c>
      <c r="J16">
        <f t="shared" si="59"/>
        <v>7</v>
      </c>
      <c r="K16">
        <f t="shared" si="59"/>
        <v>8</v>
      </c>
      <c r="L16">
        <f t="shared" si="59"/>
        <v>9</v>
      </c>
      <c r="M16">
        <f t="shared" si="59"/>
        <v>10</v>
      </c>
      <c r="N16">
        <f t="shared" si="59"/>
        <v>11</v>
      </c>
      <c r="O16">
        <f t="shared" si="59"/>
        <v>12</v>
      </c>
      <c r="P16">
        <f t="shared" si="59"/>
        <v>13</v>
      </c>
      <c r="Q16">
        <f t="shared" si="59"/>
        <v>14</v>
      </c>
      <c r="R16">
        <f t="shared" si="59"/>
        <v>15</v>
      </c>
      <c r="S16">
        <f t="shared" si="59"/>
        <v>16</v>
      </c>
      <c r="T16">
        <f t="shared" si="59"/>
        <v>17</v>
      </c>
      <c r="U16">
        <f t="shared" si="59"/>
        <v>18</v>
      </c>
      <c r="V16">
        <f t="shared" si="59"/>
        <v>19</v>
      </c>
      <c r="W16">
        <f t="shared" si="59"/>
        <v>20</v>
      </c>
      <c r="X16">
        <f t="shared" si="59"/>
        <v>21</v>
      </c>
      <c r="Y16">
        <f t="shared" si="59"/>
        <v>22</v>
      </c>
      <c r="Z16">
        <f t="shared" si="59"/>
        <v>23</v>
      </c>
      <c r="AA16">
        <f t="shared" si="59"/>
        <v>24</v>
      </c>
      <c r="AB16">
        <f t="shared" si="59"/>
        <v>25</v>
      </c>
      <c r="AC16">
        <f t="shared" si="59"/>
        <v>26</v>
      </c>
      <c r="AD16">
        <f t="shared" si="59"/>
        <v>27</v>
      </c>
      <c r="AE16">
        <f t="shared" si="59"/>
        <v>28</v>
      </c>
      <c r="AF16">
        <f t="shared" si="59"/>
        <v>29</v>
      </c>
      <c r="AG16">
        <f t="shared" si="59"/>
        <v>30</v>
      </c>
      <c r="AH16">
        <f t="shared" si="59"/>
        <v>31</v>
      </c>
      <c r="AI16">
        <f t="shared" si="59"/>
        <v>32</v>
      </c>
      <c r="AJ16">
        <f t="shared" si="59"/>
        <v>33</v>
      </c>
      <c r="AK16">
        <f t="shared" si="59"/>
        <v>34</v>
      </c>
      <c r="AL16">
        <f t="shared" si="59"/>
        <v>35</v>
      </c>
      <c r="AM16">
        <f t="shared" si="59"/>
        <v>36</v>
      </c>
      <c r="AN16">
        <f t="shared" si="59"/>
        <v>37</v>
      </c>
      <c r="AO16">
        <f t="shared" si="59"/>
        <v>38</v>
      </c>
      <c r="AP16">
        <f t="shared" si="59"/>
        <v>39</v>
      </c>
      <c r="AQ16">
        <f t="shared" si="59"/>
        <v>40</v>
      </c>
      <c r="AR16">
        <f t="shared" si="59"/>
        <v>41</v>
      </c>
      <c r="AS16">
        <f t="shared" si="59"/>
        <v>42</v>
      </c>
      <c r="AT16">
        <f t="shared" si="59"/>
        <v>43</v>
      </c>
      <c r="AU16">
        <f t="shared" si="59"/>
        <v>44</v>
      </c>
      <c r="AV16">
        <f t="shared" si="59"/>
        <v>45</v>
      </c>
      <c r="AW16">
        <f t="shared" si="59"/>
        <v>46</v>
      </c>
      <c r="AX16">
        <f t="shared" si="59"/>
        <v>47</v>
      </c>
      <c r="AY16">
        <f t="shared" si="59"/>
        <v>48</v>
      </c>
      <c r="AZ16">
        <f t="shared" si="59"/>
        <v>49</v>
      </c>
      <c r="BA16">
        <f t="shared" si="59"/>
        <v>50</v>
      </c>
      <c r="BB16">
        <f t="shared" si="59"/>
        <v>51</v>
      </c>
      <c r="BC16">
        <f t="shared" si="59"/>
        <v>52</v>
      </c>
      <c r="BD16">
        <f t="shared" si="59"/>
        <v>53</v>
      </c>
      <c r="BE16">
        <f t="shared" si="59"/>
        <v>54</v>
      </c>
      <c r="BF16">
        <f t="shared" si="59"/>
        <v>55</v>
      </c>
      <c r="BG16">
        <f t="shared" si="59"/>
        <v>56</v>
      </c>
      <c r="BH16">
        <f t="shared" si="59"/>
        <v>57</v>
      </c>
      <c r="BI16">
        <f t="shared" ref="BI16:BS16" si="60">$B$8-BI9</f>
        <v>58</v>
      </c>
      <c r="BJ16">
        <f t="shared" si="60"/>
        <v>59</v>
      </c>
      <c r="BK16">
        <f t="shared" si="60"/>
        <v>60</v>
      </c>
      <c r="BL16">
        <f t="shared" si="60"/>
        <v>61</v>
      </c>
      <c r="BM16">
        <f t="shared" si="60"/>
        <v>62</v>
      </c>
      <c r="BN16">
        <f t="shared" si="60"/>
        <v>63</v>
      </c>
      <c r="BO16">
        <f t="shared" si="60"/>
        <v>64</v>
      </c>
      <c r="BP16">
        <f t="shared" si="60"/>
        <v>65</v>
      </c>
      <c r="BQ16">
        <f t="shared" si="60"/>
        <v>66</v>
      </c>
      <c r="BR16">
        <f t="shared" si="60"/>
        <v>67</v>
      </c>
      <c r="BS16">
        <f t="shared" si="60"/>
        <v>68</v>
      </c>
    </row>
    <row r="17" spans="1:72" x14ac:dyDescent="0.2">
      <c r="A17" t="s">
        <v>8</v>
      </c>
      <c r="E17" s="3">
        <f t="shared" ref="E17:V17" si="61">SUM(U13:BA13)</f>
        <v>72370.966175000009</v>
      </c>
      <c r="F17" s="3">
        <f t="shared" si="61"/>
        <v>73173.999840000019</v>
      </c>
      <c r="G17" s="3">
        <f t="shared" si="61"/>
        <v>73929.339200000017</v>
      </c>
      <c r="H17" s="3">
        <f t="shared" si="61"/>
        <v>74704.655859999999</v>
      </c>
      <c r="I17" s="3">
        <f t="shared" si="61"/>
        <v>75413.750155000002</v>
      </c>
      <c r="J17" s="3">
        <f t="shared" si="61"/>
        <v>76321.352654999995</v>
      </c>
      <c r="K17" s="3">
        <f t="shared" si="61"/>
        <v>76736.655445000011</v>
      </c>
      <c r="L17" s="3">
        <f t="shared" si="61"/>
        <v>75824.285785</v>
      </c>
      <c r="M17" s="3">
        <f t="shared" si="61"/>
        <v>75083.995844999998</v>
      </c>
      <c r="N17" s="3">
        <f t="shared" si="61"/>
        <v>74609.450954999993</v>
      </c>
      <c r="O17" s="3">
        <f t="shared" si="61"/>
        <v>74253.468584999995</v>
      </c>
      <c r="P17" s="3">
        <f t="shared" si="61"/>
        <v>74031.858189999984</v>
      </c>
      <c r="Q17" s="3">
        <f t="shared" si="61"/>
        <v>73600.284840000008</v>
      </c>
      <c r="R17" s="3">
        <f t="shared" si="61"/>
        <v>73120.153829999996</v>
      </c>
      <c r="S17" s="3">
        <f t="shared" si="61"/>
        <v>72851.492245000001</v>
      </c>
      <c r="T17" s="3">
        <f t="shared" si="61"/>
        <v>72609.825274999981</v>
      </c>
      <c r="U17" s="3">
        <f t="shared" si="61"/>
        <v>72503.404114999998</v>
      </c>
      <c r="V17" s="3">
        <f t="shared" si="61"/>
        <v>72547.396764999998</v>
      </c>
    </row>
    <row r="18" spans="1:72" x14ac:dyDescent="0.2">
      <c r="E18" s="3"/>
      <c r="F18" s="3"/>
    </row>
    <row r="19" spans="1:72" x14ac:dyDescent="0.2">
      <c r="A19" s="7" t="s">
        <v>37</v>
      </c>
      <c r="E19" s="1">
        <v>41428</v>
      </c>
      <c r="F19" s="1">
        <v>40410</v>
      </c>
      <c r="G19" s="1">
        <v>39310</v>
      </c>
      <c r="H19" s="1">
        <v>38240</v>
      </c>
      <c r="I19" s="1">
        <v>37102</v>
      </c>
      <c r="J19" s="1">
        <v>35914</v>
      </c>
      <c r="K19" s="1">
        <v>34687</v>
      </c>
      <c r="L19" s="1">
        <v>33322</v>
      </c>
      <c r="M19" s="1">
        <v>32103</v>
      </c>
      <c r="N19" s="1">
        <v>30953</v>
      </c>
      <c r="O19" s="1">
        <v>29630</v>
      </c>
      <c r="P19" s="1">
        <v>28389</v>
      </c>
      <c r="Q19" s="1">
        <v>27293</v>
      </c>
      <c r="R19" s="1">
        <v>26230</v>
      </c>
      <c r="S19" s="1">
        <v>25159</v>
      </c>
      <c r="T19" s="1">
        <v>24123</v>
      </c>
      <c r="U19" s="1">
        <v>23151</v>
      </c>
      <c r="V19" s="1">
        <v>22412</v>
      </c>
      <c r="W19" s="1">
        <v>21616</v>
      </c>
      <c r="X19" s="1">
        <v>20781</v>
      </c>
    </row>
    <row r="20" spans="1:72" x14ac:dyDescent="0.2">
      <c r="A20" s="7" t="s">
        <v>68</v>
      </c>
      <c r="E20" s="1">
        <v>79298</v>
      </c>
      <c r="F20" s="1">
        <v>77116</v>
      </c>
      <c r="G20" s="1">
        <v>74916</v>
      </c>
      <c r="H20" s="1">
        <v>73111</v>
      </c>
      <c r="I20" s="1">
        <v>71182</v>
      </c>
      <c r="J20" s="1">
        <v>69079</v>
      </c>
      <c r="K20" s="1">
        <v>66978</v>
      </c>
      <c r="L20" s="1">
        <v>64512</v>
      </c>
      <c r="M20" s="1">
        <v>62403</v>
      </c>
      <c r="N20" s="1">
        <v>60633</v>
      </c>
      <c r="O20" s="1">
        <v>58288</v>
      </c>
      <c r="P20" s="1">
        <v>56212</v>
      </c>
      <c r="Q20" s="1">
        <v>54283</v>
      </c>
      <c r="R20" s="1">
        <v>52376</v>
      </c>
      <c r="S20" s="1">
        <v>50212</v>
      </c>
      <c r="T20" s="1">
        <v>48064</v>
      </c>
      <c r="U20" s="1">
        <v>45906</v>
      </c>
      <c r="V20" s="1">
        <v>43748</v>
      </c>
      <c r="W20" s="1">
        <v>41608</v>
      </c>
      <c r="X20" s="1">
        <v>39449</v>
      </c>
      <c r="Y20" s="1">
        <v>37304</v>
      </c>
      <c r="Z20" s="1">
        <v>35174</v>
      </c>
      <c r="AA20" s="1">
        <v>34169</v>
      </c>
      <c r="AB20" s="1">
        <v>33173</v>
      </c>
      <c r="AC20">
        <v>32175</v>
      </c>
      <c r="AD20">
        <v>31203</v>
      </c>
      <c r="AE20" s="1">
        <v>30195</v>
      </c>
      <c r="AF20" s="1">
        <v>29540</v>
      </c>
      <c r="AG20">
        <v>28661</v>
      </c>
      <c r="AH20" s="1">
        <v>27674</v>
      </c>
      <c r="AI20" s="1">
        <v>26366</v>
      </c>
      <c r="AJ20">
        <v>25094</v>
      </c>
      <c r="AK20">
        <v>24017</v>
      </c>
      <c r="AL20">
        <v>22274</v>
      </c>
      <c r="AM20" s="1">
        <v>21480</v>
      </c>
      <c r="AN20">
        <v>20171</v>
      </c>
      <c r="AO20" s="1">
        <v>19140</v>
      </c>
      <c r="AP20" s="1">
        <v>18495</v>
      </c>
      <c r="AQ20" s="1">
        <v>17245</v>
      </c>
      <c r="AR20" s="1">
        <v>16669</v>
      </c>
      <c r="AS20" s="1">
        <v>16341</v>
      </c>
      <c r="AT20" s="1">
        <v>16030</v>
      </c>
      <c r="AU20" s="1">
        <v>15595</v>
      </c>
      <c r="AV20" s="1">
        <v>15345</v>
      </c>
      <c r="AW20" s="1">
        <v>14935</v>
      </c>
      <c r="AX20" s="1">
        <v>14711</v>
      </c>
      <c r="AY20" s="1">
        <v>14424</v>
      </c>
      <c r="AZ20" s="1">
        <v>14117</v>
      </c>
      <c r="BA20" s="1">
        <v>13838</v>
      </c>
      <c r="BB20" s="1">
        <v>13548</v>
      </c>
      <c r="BC20" s="1">
        <v>13313</v>
      </c>
      <c r="BD20" s="1">
        <v>13045</v>
      </c>
      <c r="BE20" s="1">
        <v>12950</v>
      </c>
      <c r="BF20" s="1">
        <v>11646</v>
      </c>
      <c r="BG20" s="1">
        <v>11659</v>
      </c>
      <c r="BH20" s="1">
        <v>12707</v>
      </c>
      <c r="BI20" s="1">
        <v>13073</v>
      </c>
      <c r="BJ20" s="1">
        <v>12371</v>
      </c>
      <c r="BK20" s="1">
        <v>10721</v>
      </c>
      <c r="BL20" s="1">
        <v>9949</v>
      </c>
      <c r="BM20" s="1">
        <v>9185</v>
      </c>
      <c r="BN20" s="1">
        <v>8285</v>
      </c>
      <c r="BO20" s="1">
        <v>8249</v>
      </c>
      <c r="BP20" s="1">
        <v>7826</v>
      </c>
      <c r="BQ20" s="1">
        <v>7163</v>
      </c>
      <c r="BR20" s="1">
        <v>6632</v>
      </c>
      <c r="BS20" s="1">
        <v>6169</v>
      </c>
      <c r="BT20" s="1">
        <v>5765</v>
      </c>
    </row>
    <row r="21" spans="1:72" x14ac:dyDescent="0.2">
      <c r="A21" t="s">
        <v>70</v>
      </c>
      <c r="E21">
        <f t="shared" ref="E21:V21" si="62">E20-F20</f>
        <v>2182</v>
      </c>
      <c r="F21">
        <f t="shared" si="62"/>
        <v>2200</v>
      </c>
      <c r="G21">
        <f t="shared" si="62"/>
        <v>1805</v>
      </c>
      <c r="H21">
        <f t="shared" si="62"/>
        <v>1929</v>
      </c>
      <c r="I21">
        <f t="shared" si="62"/>
        <v>2103</v>
      </c>
      <c r="J21">
        <f t="shared" si="62"/>
        <v>2101</v>
      </c>
      <c r="K21">
        <f t="shared" si="62"/>
        <v>2466</v>
      </c>
      <c r="L21">
        <f t="shared" si="62"/>
        <v>2109</v>
      </c>
      <c r="M21">
        <f t="shared" si="62"/>
        <v>1770</v>
      </c>
      <c r="N21">
        <f t="shared" si="62"/>
        <v>2345</v>
      </c>
      <c r="O21">
        <f t="shared" si="62"/>
        <v>2076</v>
      </c>
      <c r="P21">
        <f t="shared" si="62"/>
        <v>1929</v>
      </c>
      <c r="Q21">
        <f t="shared" si="62"/>
        <v>1907</v>
      </c>
      <c r="R21">
        <f t="shared" si="62"/>
        <v>2164</v>
      </c>
      <c r="S21">
        <f t="shared" si="62"/>
        <v>2148</v>
      </c>
      <c r="T21">
        <f t="shared" si="62"/>
        <v>2158</v>
      </c>
      <c r="U21">
        <f t="shared" si="62"/>
        <v>2158</v>
      </c>
      <c r="V21">
        <f t="shared" si="62"/>
        <v>2140</v>
      </c>
      <c r="W21">
        <f>W20-X20</f>
        <v>2159</v>
      </c>
      <c r="X21">
        <f t="shared" ref="X21:AS21" si="63">X20-Y20</f>
        <v>2145</v>
      </c>
      <c r="Y21">
        <f t="shared" si="63"/>
        <v>2130</v>
      </c>
      <c r="Z21">
        <f t="shared" si="63"/>
        <v>1005</v>
      </c>
      <c r="AA21">
        <f t="shared" si="63"/>
        <v>996</v>
      </c>
      <c r="AB21">
        <f t="shared" si="63"/>
        <v>998</v>
      </c>
      <c r="AC21">
        <f t="shared" si="63"/>
        <v>972</v>
      </c>
      <c r="AD21">
        <f t="shared" si="63"/>
        <v>1008</v>
      </c>
      <c r="AE21">
        <f t="shared" si="63"/>
        <v>655</v>
      </c>
      <c r="AF21">
        <f t="shared" si="63"/>
        <v>879</v>
      </c>
      <c r="AG21">
        <f t="shared" si="63"/>
        <v>987</v>
      </c>
      <c r="AH21">
        <f t="shared" si="63"/>
        <v>1308</v>
      </c>
      <c r="AI21">
        <f t="shared" si="63"/>
        <v>1272</v>
      </c>
      <c r="AJ21">
        <f t="shared" si="63"/>
        <v>1077</v>
      </c>
      <c r="AK21">
        <f t="shared" si="63"/>
        <v>1743</v>
      </c>
      <c r="AL21">
        <f t="shared" si="63"/>
        <v>794</v>
      </c>
      <c r="AM21">
        <f t="shared" si="63"/>
        <v>1309</v>
      </c>
      <c r="AN21">
        <f t="shared" si="63"/>
        <v>1031</v>
      </c>
      <c r="AO21">
        <f t="shared" si="63"/>
        <v>645</v>
      </c>
      <c r="AP21">
        <f t="shared" si="63"/>
        <v>1250</v>
      </c>
      <c r="AQ21">
        <f t="shared" si="63"/>
        <v>576</v>
      </c>
      <c r="AR21">
        <f t="shared" si="63"/>
        <v>328</v>
      </c>
      <c r="AS21">
        <f t="shared" si="63"/>
        <v>311</v>
      </c>
      <c r="AT21">
        <f t="shared" ref="AT21" si="64">AT20-AU20</f>
        <v>435</v>
      </c>
      <c r="AU21">
        <f t="shared" ref="AU21" si="65">AU20-AV20</f>
        <v>250</v>
      </c>
      <c r="AV21">
        <f t="shared" ref="AV21" si="66">AV20-AW20</f>
        <v>410</v>
      </c>
      <c r="AW21">
        <f t="shared" ref="AW21" si="67">AW20-AX20</f>
        <v>224</v>
      </c>
      <c r="AX21">
        <f t="shared" ref="AX21" si="68">AX20-AY20</f>
        <v>287</v>
      </c>
      <c r="AY21">
        <f t="shared" ref="AY21" si="69">AY20-AZ20</f>
        <v>307</v>
      </c>
      <c r="AZ21">
        <f t="shared" ref="AZ21" si="70">AZ20-BA20</f>
        <v>279</v>
      </c>
      <c r="BA21">
        <f t="shared" ref="BA21" si="71">BA20-BB20</f>
        <v>290</v>
      </c>
      <c r="BB21">
        <f t="shared" ref="BB21" si="72">BB20-BC20</f>
        <v>235</v>
      </c>
      <c r="BC21">
        <f t="shared" ref="BC21" si="73">BC20-BD20</f>
        <v>268</v>
      </c>
      <c r="BD21">
        <f t="shared" ref="BD21" si="74">BD20-BE20</f>
        <v>95</v>
      </c>
      <c r="BE21">
        <f t="shared" ref="BE21" si="75">BE20-BF20</f>
        <v>1304</v>
      </c>
      <c r="BF21">
        <f t="shared" ref="BF21" si="76">BF20-BG20</f>
        <v>-13</v>
      </c>
      <c r="BG21">
        <f t="shared" ref="BG21" si="77">BG20-BH20</f>
        <v>-1048</v>
      </c>
      <c r="BH21">
        <f t="shared" ref="BH21" si="78">BH20-BI20</f>
        <v>-366</v>
      </c>
      <c r="BI21">
        <f t="shared" ref="BI21" si="79">BI20-BJ20</f>
        <v>702</v>
      </c>
      <c r="BJ21">
        <f t="shared" ref="BJ21" si="80">BJ20-BK20</f>
        <v>1650</v>
      </c>
      <c r="BK21">
        <f t="shared" ref="BK21" si="81">BK20-BL20</f>
        <v>772</v>
      </c>
      <c r="BL21">
        <f t="shared" ref="BL21" si="82">BL20-BM20</f>
        <v>764</v>
      </c>
      <c r="BM21">
        <f t="shared" ref="BM21" si="83">BM20-BN20</f>
        <v>900</v>
      </c>
      <c r="BN21">
        <f t="shared" ref="BN21" si="84">BN20-BO20</f>
        <v>36</v>
      </c>
      <c r="BO21">
        <f t="shared" ref="BO21" si="85">BO20-BP20</f>
        <v>423</v>
      </c>
      <c r="BP21">
        <f t="shared" ref="BP21" si="86">BP20-BQ20</f>
        <v>663</v>
      </c>
      <c r="BQ21">
        <f t="shared" ref="BQ21" si="87">BQ20-BR20</f>
        <v>531</v>
      </c>
      <c r="BR21">
        <f t="shared" ref="BR21" si="88">BR20-BS20</f>
        <v>463</v>
      </c>
      <c r="BS21">
        <f t="shared" ref="BS21" si="89">BS20-BT20</f>
        <v>404</v>
      </c>
    </row>
    <row r="22" spans="1:72" x14ac:dyDescent="0.2">
      <c r="A22" s="7" t="s">
        <v>71</v>
      </c>
      <c r="E22" s="9">
        <v>58973</v>
      </c>
      <c r="F22" s="9">
        <v>60346</v>
      </c>
      <c r="G22" s="9">
        <v>61866</v>
      </c>
      <c r="H22" s="9">
        <v>62961</v>
      </c>
      <c r="I22" s="9">
        <v>64222</v>
      </c>
      <c r="J22" s="9">
        <v>65656</v>
      </c>
      <c r="K22" s="9">
        <v>67113</v>
      </c>
      <c r="L22" s="9">
        <v>68938</v>
      </c>
      <c r="M22" s="9">
        <v>70399</v>
      </c>
      <c r="N22" s="9">
        <v>71496</v>
      </c>
      <c r="O22" s="9">
        <v>73160</v>
      </c>
      <c r="P22" s="9">
        <v>74544</v>
      </c>
      <c r="Q22" s="9">
        <v>75705</v>
      </c>
      <c r="R22" s="9">
        <v>76851</v>
      </c>
      <c r="S22" s="9">
        <v>78241</v>
      </c>
      <c r="T22" s="9">
        <v>79563</v>
      </c>
      <c r="U22" s="9">
        <v>80837</v>
      </c>
      <c r="V22" s="9">
        <v>82038</v>
      </c>
      <c r="W22" s="9">
        <v>83153</v>
      </c>
      <c r="X22" s="9">
        <v>84177</v>
      </c>
      <c r="Y22" s="9">
        <v>85085</v>
      </c>
      <c r="Z22" s="9">
        <v>85947</v>
      </c>
      <c r="AA22" s="1">
        <v>85681</v>
      </c>
      <c r="AB22">
        <v>85344</v>
      </c>
      <c r="AC22">
        <v>84996</v>
      </c>
      <c r="AD22" s="1">
        <v>84620</v>
      </c>
      <c r="AE22" s="1">
        <v>84138</v>
      </c>
      <c r="AF22" s="1">
        <v>83164</v>
      </c>
      <c r="AG22" s="1">
        <v>82365</v>
      </c>
      <c r="AH22" s="1">
        <v>81626</v>
      </c>
      <c r="AI22">
        <v>81141</v>
      </c>
      <c r="AJ22">
        <v>80757</v>
      </c>
      <c r="AK22">
        <v>80340</v>
      </c>
      <c r="AL22" s="1">
        <v>80734</v>
      </c>
      <c r="AM22">
        <v>80174</v>
      </c>
      <c r="AN22" s="1">
        <v>79901</v>
      </c>
      <c r="AO22">
        <v>79565</v>
      </c>
      <c r="AP22">
        <v>79047</v>
      </c>
      <c r="AQ22" s="1">
        <v>79014</v>
      </c>
      <c r="AR22" s="1">
        <v>78305</v>
      </c>
      <c r="AS22" s="1">
        <v>77376</v>
      </c>
      <c r="AT22" s="1">
        <v>76390</v>
      </c>
      <c r="AU22" s="1">
        <v>75264</v>
      </c>
      <c r="AV22" s="1">
        <v>73866</v>
      </c>
      <c r="AW22" s="1">
        <v>72242</v>
      </c>
      <c r="AX22" s="1">
        <v>70518</v>
      </c>
      <c r="AY22" s="1">
        <v>68568</v>
      </c>
      <c r="AZ22" s="1">
        <v>66554</v>
      </c>
      <c r="BA22" s="1">
        <v>64696</v>
      </c>
      <c r="BB22" s="1">
        <v>62820</v>
      </c>
      <c r="BC22" s="1">
        <v>61229</v>
      </c>
      <c r="BD22" s="1">
        <v>59493</v>
      </c>
      <c r="BE22" s="1">
        <v>57549</v>
      </c>
      <c r="BF22" s="1">
        <v>57526</v>
      </c>
      <c r="BG22" s="1">
        <v>55636</v>
      </c>
      <c r="BH22" s="1">
        <v>53152</v>
      </c>
      <c r="BI22" s="1">
        <v>53134</v>
      </c>
      <c r="BJ22" s="1">
        <v>54836</v>
      </c>
      <c r="BK22" s="1">
        <v>55273</v>
      </c>
      <c r="BL22" s="1">
        <v>54704</v>
      </c>
      <c r="BM22" s="1">
        <v>53643</v>
      </c>
      <c r="BN22" s="1">
        <v>53180</v>
      </c>
      <c r="BO22" s="1">
        <v>52017</v>
      </c>
      <c r="BP22" s="1">
        <v>50970</v>
      </c>
      <c r="BQ22" s="1">
        <v>50319</v>
      </c>
      <c r="BR22" s="1">
        <v>49668</v>
      </c>
      <c r="BS22" s="1">
        <v>49027</v>
      </c>
      <c r="BT22" s="1">
        <v>48402</v>
      </c>
    </row>
    <row r="23" spans="1:72" x14ac:dyDescent="0.2">
      <c r="A23" t="s">
        <v>77</v>
      </c>
      <c r="E23">
        <f t="shared" ref="E23:V23" si="90">E22-F22</f>
        <v>-1373</v>
      </c>
      <c r="F23">
        <f t="shared" si="90"/>
        <v>-1520</v>
      </c>
      <c r="G23">
        <f t="shared" si="90"/>
        <v>-1095</v>
      </c>
      <c r="H23">
        <f t="shared" si="90"/>
        <v>-1261</v>
      </c>
      <c r="I23">
        <f t="shared" si="90"/>
        <v>-1434</v>
      </c>
      <c r="J23">
        <f t="shared" si="90"/>
        <v>-1457</v>
      </c>
      <c r="K23">
        <f t="shared" si="90"/>
        <v>-1825</v>
      </c>
      <c r="L23">
        <f t="shared" si="90"/>
        <v>-1461</v>
      </c>
      <c r="M23">
        <f t="shared" si="90"/>
        <v>-1097</v>
      </c>
      <c r="N23">
        <f t="shared" si="90"/>
        <v>-1664</v>
      </c>
      <c r="O23">
        <f t="shared" si="90"/>
        <v>-1384</v>
      </c>
      <c r="P23">
        <f t="shared" si="90"/>
        <v>-1161</v>
      </c>
      <c r="Q23">
        <f t="shared" si="90"/>
        <v>-1146</v>
      </c>
      <c r="R23">
        <f t="shared" si="90"/>
        <v>-1390</v>
      </c>
      <c r="S23">
        <f t="shared" si="90"/>
        <v>-1322</v>
      </c>
      <c r="T23">
        <f t="shared" si="90"/>
        <v>-1274</v>
      </c>
      <c r="U23">
        <f t="shared" si="90"/>
        <v>-1201</v>
      </c>
      <c r="V23">
        <f t="shared" si="90"/>
        <v>-1115</v>
      </c>
      <c r="W23">
        <f>W22-X22</f>
        <v>-1024</v>
      </c>
      <c r="X23">
        <f t="shared" ref="X23:AS23" si="91">X22-Y22</f>
        <v>-908</v>
      </c>
      <c r="Y23">
        <f t="shared" si="91"/>
        <v>-862</v>
      </c>
      <c r="Z23">
        <f t="shared" si="91"/>
        <v>266</v>
      </c>
      <c r="AA23">
        <f t="shared" si="91"/>
        <v>337</v>
      </c>
      <c r="AB23">
        <f t="shared" si="91"/>
        <v>348</v>
      </c>
      <c r="AC23">
        <f t="shared" si="91"/>
        <v>376</v>
      </c>
      <c r="AD23">
        <f t="shared" si="91"/>
        <v>482</v>
      </c>
      <c r="AE23">
        <f t="shared" si="91"/>
        <v>974</v>
      </c>
      <c r="AF23">
        <f t="shared" si="91"/>
        <v>799</v>
      </c>
      <c r="AG23">
        <f t="shared" si="91"/>
        <v>739</v>
      </c>
      <c r="AH23">
        <f t="shared" si="91"/>
        <v>485</v>
      </c>
      <c r="AI23">
        <f t="shared" si="91"/>
        <v>384</v>
      </c>
      <c r="AJ23">
        <f t="shared" si="91"/>
        <v>417</v>
      </c>
      <c r="AK23">
        <f t="shared" si="91"/>
        <v>-394</v>
      </c>
      <c r="AL23">
        <f t="shared" si="91"/>
        <v>560</v>
      </c>
      <c r="AM23">
        <f t="shared" si="91"/>
        <v>273</v>
      </c>
      <c r="AN23">
        <f t="shared" si="91"/>
        <v>336</v>
      </c>
      <c r="AO23">
        <f t="shared" si="91"/>
        <v>518</v>
      </c>
      <c r="AP23">
        <f t="shared" si="91"/>
        <v>33</v>
      </c>
      <c r="AQ23">
        <f t="shared" si="91"/>
        <v>709</v>
      </c>
      <c r="AR23">
        <f t="shared" si="91"/>
        <v>929</v>
      </c>
      <c r="AS23">
        <f t="shared" si="91"/>
        <v>986</v>
      </c>
      <c r="AT23">
        <f t="shared" ref="AT23" si="92">AT22-AU22</f>
        <v>1126</v>
      </c>
      <c r="AU23">
        <f t="shared" ref="AU23" si="93">AU22-AV22</f>
        <v>1398</v>
      </c>
      <c r="AV23">
        <f t="shared" ref="AV23" si="94">AV22-AW22</f>
        <v>1624</v>
      </c>
      <c r="AW23">
        <f t="shared" ref="AW23" si="95">AW22-AX22</f>
        <v>1724</v>
      </c>
      <c r="AX23">
        <f t="shared" ref="AX23" si="96">AX22-AY22</f>
        <v>1950</v>
      </c>
      <c r="AY23">
        <f t="shared" ref="AY23" si="97">AY22-AZ22</f>
        <v>2014</v>
      </c>
      <c r="AZ23">
        <f t="shared" ref="AZ23" si="98">AZ22-BA22</f>
        <v>1858</v>
      </c>
      <c r="BA23">
        <f t="shared" ref="BA23" si="99">BA22-BB22</f>
        <v>1876</v>
      </c>
      <c r="BB23">
        <f t="shared" ref="BB23" si="100">BB22-BC22</f>
        <v>1591</v>
      </c>
      <c r="BC23">
        <f t="shared" ref="BC23" si="101">BC22-BD22</f>
        <v>1736</v>
      </c>
      <c r="BD23">
        <f t="shared" ref="BD23" si="102">BD22-BE22</f>
        <v>1944</v>
      </c>
      <c r="BE23">
        <f t="shared" ref="BE23" si="103">BE22-BF22</f>
        <v>23</v>
      </c>
      <c r="BF23">
        <f t="shared" ref="BF23" si="104">BF22-BG22</f>
        <v>1890</v>
      </c>
      <c r="BG23">
        <f t="shared" ref="BG23" si="105">BG22-BH22</f>
        <v>2484</v>
      </c>
      <c r="BH23">
        <f t="shared" ref="BH23" si="106">BH22-BI22</f>
        <v>18</v>
      </c>
      <c r="BI23">
        <f t="shared" ref="BI23" si="107">BI22-BJ22</f>
        <v>-1702</v>
      </c>
      <c r="BJ23">
        <f t="shared" ref="BJ23" si="108">BJ22-BK22</f>
        <v>-437</v>
      </c>
      <c r="BK23">
        <f t="shared" ref="BK23" si="109">BK22-BL22</f>
        <v>569</v>
      </c>
      <c r="BL23">
        <f t="shared" ref="BL23" si="110">BL22-BM22</f>
        <v>1061</v>
      </c>
      <c r="BM23">
        <f t="shared" ref="BM23" si="111">BM22-BN22</f>
        <v>463</v>
      </c>
      <c r="BN23">
        <f t="shared" ref="BN23" si="112">BN22-BO22</f>
        <v>1163</v>
      </c>
      <c r="BO23">
        <f t="shared" ref="BO23" si="113">BO22-BP22</f>
        <v>1047</v>
      </c>
      <c r="BP23">
        <f t="shared" ref="BP23" si="114">BP22-BQ22</f>
        <v>651</v>
      </c>
      <c r="BQ23">
        <f t="shared" ref="BQ23" si="115">BQ22-BR22</f>
        <v>651</v>
      </c>
      <c r="BR23">
        <f t="shared" ref="BR23" si="116">BR22-BS22</f>
        <v>641</v>
      </c>
      <c r="BS23">
        <f t="shared" ref="BS23" si="117">BS22-BT22</f>
        <v>625</v>
      </c>
    </row>
    <row r="24" spans="1:72" x14ac:dyDescent="0.2">
      <c r="A24" s="7" t="s">
        <v>72</v>
      </c>
      <c r="E24">
        <f>E20+E22</f>
        <v>138271</v>
      </c>
      <c r="F24">
        <f t="shared" ref="F24:BQ24" si="118">F20+F22</f>
        <v>137462</v>
      </c>
      <c r="G24">
        <f t="shared" si="118"/>
        <v>136782</v>
      </c>
      <c r="H24">
        <f t="shared" si="118"/>
        <v>136072</v>
      </c>
      <c r="I24">
        <f t="shared" si="118"/>
        <v>135404</v>
      </c>
      <c r="J24">
        <f t="shared" si="118"/>
        <v>134735</v>
      </c>
      <c r="K24">
        <f t="shared" si="118"/>
        <v>134091</v>
      </c>
      <c r="L24">
        <f t="shared" si="118"/>
        <v>133450</v>
      </c>
      <c r="M24">
        <f t="shared" si="118"/>
        <v>132802</v>
      </c>
      <c r="N24">
        <f t="shared" si="118"/>
        <v>132129</v>
      </c>
      <c r="O24">
        <f t="shared" si="118"/>
        <v>131448</v>
      </c>
      <c r="P24">
        <f t="shared" si="118"/>
        <v>130756</v>
      </c>
      <c r="Q24">
        <f t="shared" si="118"/>
        <v>129988</v>
      </c>
      <c r="R24">
        <f t="shared" si="118"/>
        <v>129227</v>
      </c>
      <c r="S24">
        <f t="shared" si="118"/>
        <v>128453</v>
      </c>
      <c r="T24">
        <f t="shared" si="118"/>
        <v>127627</v>
      </c>
      <c r="U24">
        <f t="shared" si="118"/>
        <v>126743</v>
      </c>
      <c r="V24">
        <f t="shared" si="118"/>
        <v>125786</v>
      </c>
      <c r="W24">
        <f t="shared" si="118"/>
        <v>124761</v>
      </c>
      <c r="X24">
        <f t="shared" si="118"/>
        <v>123626</v>
      </c>
      <c r="Y24">
        <f t="shared" si="118"/>
        <v>122389</v>
      </c>
      <c r="Z24">
        <f t="shared" si="118"/>
        <v>121121</v>
      </c>
      <c r="AA24">
        <f t="shared" si="118"/>
        <v>119850</v>
      </c>
      <c r="AB24">
        <f t="shared" si="118"/>
        <v>118517</v>
      </c>
      <c r="AC24">
        <f t="shared" si="118"/>
        <v>117171</v>
      </c>
      <c r="AD24">
        <f t="shared" si="118"/>
        <v>115823</v>
      </c>
      <c r="AE24">
        <f t="shared" si="118"/>
        <v>114333</v>
      </c>
      <c r="AF24">
        <f t="shared" si="118"/>
        <v>112704</v>
      </c>
      <c r="AG24">
        <f t="shared" si="118"/>
        <v>111026</v>
      </c>
      <c r="AH24">
        <f t="shared" si="118"/>
        <v>109300</v>
      </c>
      <c r="AI24">
        <f t="shared" si="118"/>
        <v>107507</v>
      </c>
      <c r="AJ24">
        <f t="shared" si="118"/>
        <v>105851</v>
      </c>
      <c r="AK24">
        <f t="shared" si="118"/>
        <v>104357</v>
      </c>
      <c r="AL24">
        <f t="shared" si="118"/>
        <v>103008</v>
      </c>
      <c r="AM24">
        <f t="shared" si="118"/>
        <v>101654</v>
      </c>
      <c r="AN24">
        <f t="shared" si="118"/>
        <v>100072</v>
      </c>
      <c r="AO24">
        <f t="shared" si="118"/>
        <v>98705</v>
      </c>
      <c r="AP24">
        <f t="shared" si="118"/>
        <v>97542</v>
      </c>
      <c r="AQ24">
        <f t="shared" si="118"/>
        <v>96259</v>
      </c>
      <c r="AR24">
        <f t="shared" si="118"/>
        <v>94974</v>
      </c>
      <c r="AS24">
        <f t="shared" si="118"/>
        <v>93717</v>
      </c>
      <c r="AT24">
        <f t="shared" si="118"/>
        <v>92420</v>
      </c>
      <c r="AU24">
        <f t="shared" si="118"/>
        <v>90859</v>
      </c>
      <c r="AV24">
        <f t="shared" si="118"/>
        <v>89211</v>
      </c>
      <c r="AW24">
        <f t="shared" si="118"/>
        <v>87177</v>
      </c>
      <c r="AX24">
        <f t="shared" si="118"/>
        <v>85229</v>
      </c>
      <c r="AY24">
        <f t="shared" si="118"/>
        <v>82992</v>
      </c>
      <c r="AZ24">
        <f t="shared" si="118"/>
        <v>80671</v>
      </c>
      <c r="BA24">
        <f t="shared" si="118"/>
        <v>78534</v>
      </c>
      <c r="BB24">
        <f t="shared" si="118"/>
        <v>76368</v>
      </c>
      <c r="BC24">
        <f t="shared" si="118"/>
        <v>74542</v>
      </c>
      <c r="BD24">
        <f t="shared" si="118"/>
        <v>72538</v>
      </c>
      <c r="BE24">
        <f t="shared" si="118"/>
        <v>70499</v>
      </c>
      <c r="BF24">
        <f t="shared" si="118"/>
        <v>69172</v>
      </c>
      <c r="BG24">
        <f t="shared" si="118"/>
        <v>67295</v>
      </c>
      <c r="BH24">
        <f t="shared" si="118"/>
        <v>65859</v>
      </c>
      <c r="BI24">
        <f t="shared" si="118"/>
        <v>66207</v>
      </c>
      <c r="BJ24">
        <f t="shared" si="118"/>
        <v>67207</v>
      </c>
      <c r="BK24">
        <f t="shared" si="118"/>
        <v>65994</v>
      </c>
      <c r="BL24">
        <f t="shared" si="118"/>
        <v>64653</v>
      </c>
      <c r="BM24">
        <f t="shared" si="118"/>
        <v>62828</v>
      </c>
      <c r="BN24">
        <f t="shared" si="118"/>
        <v>61465</v>
      </c>
      <c r="BO24">
        <f t="shared" si="118"/>
        <v>60266</v>
      </c>
      <c r="BP24">
        <f t="shared" si="118"/>
        <v>58796</v>
      </c>
      <c r="BQ24">
        <f t="shared" si="118"/>
        <v>57482</v>
      </c>
      <c r="BR24">
        <f t="shared" ref="BR24:BT24" si="119">BR20+BR22</f>
        <v>56300</v>
      </c>
      <c r="BS24">
        <f t="shared" si="119"/>
        <v>55196</v>
      </c>
      <c r="BT24">
        <f t="shared" si="119"/>
        <v>54167</v>
      </c>
    </row>
    <row r="59" spans="1:12" x14ac:dyDescent="0.2">
      <c r="A59" s="30" t="s">
        <v>73</v>
      </c>
      <c r="B59" s="30" t="s">
        <v>74</v>
      </c>
      <c r="C59" s="33" t="s">
        <v>75</v>
      </c>
      <c r="D59" s="33"/>
      <c r="E59" s="33"/>
      <c r="F59" s="33"/>
      <c r="G59" s="33"/>
      <c r="H59" s="33"/>
      <c r="I59" s="33"/>
      <c r="J59" s="33"/>
      <c r="K59" s="33"/>
      <c r="L59" s="33"/>
    </row>
  </sheetData>
  <mergeCells count="6">
    <mergeCell ref="BP8:BS8"/>
    <mergeCell ref="C59:L59"/>
    <mergeCell ref="BH8:BJ8"/>
    <mergeCell ref="AS8:BC8"/>
    <mergeCell ref="AO8:AP8"/>
    <mergeCell ref="D8:E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AU74"/>
  <sheetViews>
    <sheetView topLeftCell="A32" workbookViewId="0">
      <pane xSplit="1" topLeftCell="AB1" activePane="topRight" state="frozen"/>
      <selection pane="topRight" activeCell="D69" sqref="D69"/>
    </sheetView>
  </sheetViews>
  <sheetFormatPr baseColWidth="10" defaultRowHeight="16" x14ac:dyDescent="0.2"/>
  <cols>
    <col min="1" max="1" width="26.33203125" customWidth="1"/>
    <col min="3" max="3" width="16.83203125" customWidth="1"/>
    <col min="4" max="4" width="12.5" customWidth="1"/>
    <col min="21" max="21" width="12" bestFit="1" customWidth="1"/>
  </cols>
  <sheetData>
    <row r="5" spans="1:47" x14ac:dyDescent="0.2">
      <c r="A5" t="s">
        <v>10</v>
      </c>
      <c r="B5">
        <v>2018</v>
      </c>
      <c r="D5">
        <v>-5</v>
      </c>
      <c r="E5">
        <f>D5+1</f>
        <v>-4</v>
      </c>
      <c r="F5">
        <f t="shared" ref="F5:AU5" si="0">E5+1</f>
        <v>-3</v>
      </c>
      <c r="G5">
        <f t="shared" si="0"/>
        <v>-2</v>
      </c>
      <c r="H5">
        <f t="shared" si="0"/>
        <v>-1</v>
      </c>
      <c r="I5">
        <f t="shared" si="0"/>
        <v>0</v>
      </c>
      <c r="J5">
        <f t="shared" si="0"/>
        <v>1</v>
      </c>
      <c r="K5">
        <f t="shared" si="0"/>
        <v>2</v>
      </c>
      <c r="L5">
        <f t="shared" si="0"/>
        <v>3</v>
      </c>
      <c r="M5">
        <f t="shared" si="0"/>
        <v>4</v>
      </c>
      <c r="N5">
        <f t="shared" si="0"/>
        <v>5</v>
      </c>
      <c r="O5">
        <f t="shared" si="0"/>
        <v>6</v>
      </c>
      <c r="P5">
        <f t="shared" si="0"/>
        <v>7</v>
      </c>
      <c r="Q5">
        <f t="shared" si="0"/>
        <v>8</v>
      </c>
      <c r="R5">
        <f t="shared" si="0"/>
        <v>9</v>
      </c>
      <c r="S5">
        <f t="shared" si="0"/>
        <v>10</v>
      </c>
      <c r="T5">
        <f t="shared" si="0"/>
        <v>11</v>
      </c>
      <c r="U5">
        <f t="shared" si="0"/>
        <v>12</v>
      </c>
      <c r="V5">
        <f t="shared" si="0"/>
        <v>13</v>
      </c>
      <c r="W5">
        <f t="shared" si="0"/>
        <v>14</v>
      </c>
      <c r="X5">
        <f t="shared" si="0"/>
        <v>15</v>
      </c>
      <c r="Y5">
        <f t="shared" si="0"/>
        <v>16</v>
      </c>
      <c r="Z5">
        <f t="shared" si="0"/>
        <v>17</v>
      </c>
      <c r="AA5">
        <f t="shared" si="0"/>
        <v>18</v>
      </c>
      <c r="AB5">
        <f t="shared" si="0"/>
        <v>19</v>
      </c>
      <c r="AC5">
        <f t="shared" si="0"/>
        <v>20</v>
      </c>
      <c r="AD5">
        <f t="shared" si="0"/>
        <v>21</v>
      </c>
      <c r="AE5">
        <f t="shared" si="0"/>
        <v>22</v>
      </c>
      <c r="AF5">
        <f t="shared" si="0"/>
        <v>23</v>
      </c>
      <c r="AG5">
        <f t="shared" si="0"/>
        <v>24</v>
      </c>
      <c r="AH5">
        <f t="shared" si="0"/>
        <v>25</v>
      </c>
      <c r="AI5">
        <f t="shared" si="0"/>
        <v>26</v>
      </c>
      <c r="AJ5">
        <f t="shared" si="0"/>
        <v>27</v>
      </c>
      <c r="AK5">
        <f t="shared" si="0"/>
        <v>28</v>
      </c>
      <c r="AL5">
        <f t="shared" si="0"/>
        <v>29</v>
      </c>
      <c r="AM5">
        <f t="shared" si="0"/>
        <v>30</v>
      </c>
      <c r="AN5">
        <f t="shared" si="0"/>
        <v>31</v>
      </c>
      <c r="AO5">
        <f t="shared" si="0"/>
        <v>32</v>
      </c>
      <c r="AP5">
        <f t="shared" si="0"/>
        <v>33</v>
      </c>
      <c r="AQ5">
        <f t="shared" si="0"/>
        <v>34</v>
      </c>
      <c r="AR5">
        <f t="shared" si="0"/>
        <v>35</v>
      </c>
      <c r="AS5">
        <f t="shared" si="0"/>
        <v>36</v>
      </c>
      <c r="AT5">
        <f t="shared" si="0"/>
        <v>37</v>
      </c>
      <c r="AU5">
        <f t="shared" si="0"/>
        <v>38</v>
      </c>
    </row>
    <row r="6" spans="1:47" x14ac:dyDescent="0.2">
      <c r="A6" s="7" t="s">
        <v>9</v>
      </c>
      <c r="B6" s="7"/>
      <c r="C6" s="7"/>
      <c r="D6" s="7">
        <v>2016</v>
      </c>
      <c r="E6" s="7">
        <f>D6-1</f>
        <v>2015</v>
      </c>
      <c r="F6" s="7">
        <f t="shared" ref="F6:AI6" si="1">E6-1</f>
        <v>2014</v>
      </c>
      <c r="G6" s="7">
        <f t="shared" si="1"/>
        <v>2013</v>
      </c>
      <c r="H6" s="7">
        <f t="shared" si="1"/>
        <v>2012</v>
      </c>
      <c r="I6" s="7">
        <f t="shared" si="1"/>
        <v>2011</v>
      </c>
      <c r="J6" s="7">
        <f t="shared" si="1"/>
        <v>2010</v>
      </c>
      <c r="K6" s="7">
        <f t="shared" si="1"/>
        <v>2009</v>
      </c>
      <c r="L6" s="7">
        <f t="shared" si="1"/>
        <v>2008</v>
      </c>
      <c r="M6" s="7">
        <f t="shared" si="1"/>
        <v>2007</v>
      </c>
      <c r="N6" s="7">
        <f t="shared" si="1"/>
        <v>2006</v>
      </c>
      <c r="O6" s="7">
        <f t="shared" si="1"/>
        <v>2005</v>
      </c>
      <c r="P6" s="7">
        <f t="shared" si="1"/>
        <v>2004</v>
      </c>
      <c r="Q6" s="7">
        <f t="shared" si="1"/>
        <v>2003</v>
      </c>
      <c r="R6" s="7">
        <f t="shared" si="1"/>
        <v>2002</v>
      </c>
      <c r="S6" s="7">
        <f t="shared" si="1"/>
        <v>2001</v>
      </c>
      <c r="T6" s="7">
        <f t="shared" si="1"/>
        <v>2000</v>
      </c>
      <c r="U6" s="7">
        <f t="shared" si="1"/>
        <v>1999</v>
      </c>
      <c r="V6" s="7">
        <f t="shared" si="1"/>
        <v>1998</v>
      </c>
      <c r="W6" s="7">
        <f t="shared" si="1"/>
        <v>1997</v>
      </c>
      <c r="X6" s="7">
        <f t="shared" si="1"/>
        <v>1996</v>
      </c>
      <c r="Y6" s="7">
        <f t="shared" si="1"/>
        <v>1995</v>
      </c>
      <c r="Z6" s="7">
        <f t="shared" si="1"/>
        <v>1994</v>
      </c>
      <c r="AA6" s="7">
        <f t="shared" si="1"/>
        <v>1993</v>
      </c>
      <c r="AB6" s="7">
        <f t="shared" si="1"/>
        <v>1992</v>
      </c>
      <c r="AC6" s="7">
        <f t="shared" si="1"/>
        <v>1991</v>
      </c>
      <c r="AD6" s="7">
        <f t="shared" si="1"/>
        <v>1990</v>
      </c>
      <c r="AE6" s="7">
        <f t="shared" si="1"/>
        <v>1989</v>
      </c>
      <c r="AF6" s="7">
        <f t="shared" si="1"/>
        <v>1988</v>
      </c>
      <c r="AG6" s="7">
        <f t="shared" si="1"/>
        <v>1987</v>
      </c>
      <c r="AH6" s="7">
        <f t="shared" si="1"/>
        <v>1986</v>
      </c>
      <c r="AI6" s="7">
        <f t="shared" si="1"/>
        <v>1985</v>
      </c>
      <c r="AJ6" s="7">
        <f t="shared" ref="AJ6" si="2">AI6-1</f>
        <v>1984</v>
      </c>
      <c r="AK6" s="7">
        <f t="shared" ref="AK6" si="3">AJ6-1</f>
        <v>1983</v>
      </c>
      <c r="AL6" s="7">
        <f t="shared" ref="AL6" si="4">AK6-1</f>
        <v>1982</v>
      </c>
      <c r="AM6" s="7">
        <f t="shared" ref="AM6" si="5">AL6-1</f>
        <v>1981</v>
      </c>
      <c r="AN6" s="25">
        <f t="shared" ref="AN6" si="6">AM6-1</f>
        <v>1980</v>
      </c>
      <c r="AO6" s="25">
        <f t="shared" ref="AO6" si="7">AN6-1</f>
        <v>1979</v>
      </c>
      <c r="AP6" s="25">
        <f t="shared" ref="AP6" si="8">AO6-1</f>
        <v>1978</v>
      </c>
      <c r="AQ6" s="25">
        <f t="shared" ref="AQ6" si="9">AP6-1</f>
        <v>1977</v>
      </c>
      <c r="AR6" s="25">
        <f t="shared" ref="AR6" si="10">AQ6-1</f>
        <v>1976</v>
      </c>
      <c r="AS6" s="25">
        <f t="shared" ref="AS6" si="11">AR6-1</f>
        <v>1975</v>
      </c>
      <c r="AT6" s="25">
        <f t="shared" ref="AT6" si="12">AS6-1</f>
        <v>1974</v>
      </c>
      <c r="AU6" s="25">
        <f t="shared" ref="AU6" si="13">AT6-1</f>
        <v>1973</v>
      </c>
    </row>
    <row r="7" spans="1:47" ht="45" customHeight="1" x14ac:dyDescent="0.2">
      <c r="A7" s="8" t="s">
        <v>11</v>
      </c>
      <c r="D7" s="9">
        <v>6331.27</v>
      </c>
      <c r="E7" s="9">
        <v>6709.58</v>
      </c>
      <c r="F7" s="9">
        <v>6843.01</v>
      </c>
      <c r="G7" s="9">
        <v>6735.92</v>
      </c>
      <c r="H7" s="9">
        <v>6051.63</v>
      </c>
      <c r="I7" s="9">
        <v>5635.99</v>
      </c>
      <c r="J7" s="9">
        <v>4931.6899999999996</v>
      </c>
      <c r="K7" s="9">
        <v>4743.3500000000004</v>
      </c>
      <c r="L7" s="9">
        <v>3547.13</v>
      </c>
      <c r="M7" s="9">
        <v>3022</v>
      </c>
      <c r="N7" s="9">
        <v>2490.1999999999998</v>
      </c>
      <c r="O7" s="9">
        <v>2083.0700000000002</v>
      </c>
      <c r="P7" s="9">
        <v>1933.39</v>
      </c>
      <c r="Q7" s="9">
        <v>1926.91</v>
      </c>
      <c r="R7" s="9">
        <v>1858.08</v>
      </c>
      <c r="S7" s="9">
        <v>1775.04</v>
      </c>
      <c r="T7" s="9">
        <v>1846.85</v>
      </c>
      <c r="U7" s="9">
        <v>1799.1</v>
      </c>
      <c r="V7" s="9">
        <v>1907.23</v>
      </c>
      <c r="W7" s="9">
        <v>1890.65</v>
      </c>
      <c r="AN7" t="s">
        <v>69</v>
      </c>
    </row>
    <row r="8" spans="1:47" x14ac:dyDescent="0.2">
      <c r="A8" s="8" t="s">
        <v>49</v>
      </c>
      <c r="D8" s="9">
        <v>73051.42</v>
      </c>
      <c r="E8" s="9">
        <v>79380.2</v>
      </c>
      <c r="F8" s="9">
        <v>83769.59</v>
      </c>
      <c r="G8" s="9">
        <v>85952.98</v>
      </c>
      <c r="H8" s="9">
        <v>87775.93</v>
      </c>
      <c r="I8" s="9">
        <v>94939.06</v>
      </c>
      <c r="J8" s="9">
        <v>87947.14</v>
      </c>
      <c r="K8" s="9">
        <v>95570.47</v>
      </c>
      <c r="L8" s="9">
        <v>78585.75</v>
      </c>
      <c r="M8" s="9">
        <v>72676.429999999993</v>
      </c>
      <c r="N8" s="9">
        <v>64563.67</v>
      </c>
      <c r="O8" s="9">
        <v>62292.39</v>
      </c>
      <c r="P8" s="9">
        <v>62303.49</v>
      </c>
      <c r="Q8" s="9">
        <v>69741.100000000006</v>
      </c>
      <c r="R8" s="9">
        <v>69840.97</v>
      </c>
      <c r="S8" s="9">
        <v>68799.28</v>
      </c>
      <c r="T8" s="9">
        <v>75515.31</v>
      </c>
      <c r="U8" s="9">
        <v>76758</v>
      </c>
      <c r="V8" s="9">
        <v>77031</v>
      </c>
      <c r="W8" s="9">
        <v>77287</v>
      </c>
    </row>
    <row r="9" spans="1:47" ht="17" customHeight="1" x14ac:dyDescent="0.2">
      <c r="A9" s="8" t="s">
        <v>48</v>
      </c>
      <c r="D9" s="9">
        <v>866.69</v>
      </c>
      <c r="E9" s="9">
        <v>845.25</v>
      </c>
      <c r="F9" s="9">
        <v>816.88</v>
      </c>
      <c r="G9" s="9">
        <v>783.68</v>
      </c>
      <c r="H9" s="9">
        <v>689.44</v>
      </c>
      <c r="I9" s="9">
        <v>593.64</v>
      </c>
      <c r="J9" s="9">
        <v>560.76</v>
      </c>
      <c r="K9" s="9">
        <v>496.32</v>
      </c>
      <c r="L9" s="9">
        <v>451.37</v>
      </c>
      <c r="M9" s="9">
        <v>415.82</v>
      </c>
      <c r="N9" s="9">
        <v>385.7</v>
      </c>
      <c r="O9" s="9">
        <v>334.4</v>
      </c>
      <c r="P9" s="9">
        <v>310.32</v>
      </c>
      <c r="Q9" s="9">
        <v>276.29000000000002</v>
      </c>
      <c r="R9" s="9">
        <v>266.04000000000002</v>
      </c>
      <c r="S9" s="9">
        <v>258</v>
      </c>
      <c r="T9" s="9">
        <v>244.57</v>
      </c>
      <c r="U9" s="9">
        <v>234.39</v>
      </c>
      <c r="V9" s="9">
        <v>248</v>
      </c>
      <c r="W9" s="9">
        <v>245</v>
      </c>
    </row>
    <row r="10" spans="1:47" x14ac:dyDescent="0.2">
      <c r="D10" s="2"/>
    </row>
    <row r="11" spans="1:47" x14ac:dyDescent="0.2">
      <c r="A11" s="8" t="s">
        <v>14</v>
      </c>
      <c r="D11" s="15">
        <v>758974.8</v>
      </c>
      <c r="E11" s="15">
        <v>735693.37</v>
      </c>
      <c r="F11" s="15">
        <v>726482.34</v>
      </c>
      <c r="G11" s="15">
        <v>665571.89</v>
      </c>
      <c r="H11" s="15">
        <v>573417.52</v>
      </c>
      <c r="I11" s="15">
        <v>506775.48</v>
      </c>
      <c r="J11" s="15">
        <v>405356.4</v>
      </c>
      <c r="K11" s="15">
        <v>320368.2</v>
      </c>
      <c r="L11" s="15">
        <v>283266.2</v>
      </c>
      <c r="M11" s="15">
        <v>236318.24</v>
      </c>
      <c r="N11" s="15">
        <v>194786.42</v>
      </c>
      <c r="O11" s="15">
        <v>166053.26</v>
      </c>
      <c r="P11" s="15">
        <v>140451.39000000001</v>
      </c>
      <c r="Q11" s="15">
        <v>117525.99</v>
      </c>
      <c r="R11" s="15">
        <v>94104.01</v>
      </c>
      <c r="S11" s="15">
        <v>79411.679999999993</v>
      </c>
      <c r="T11" s="15">
        <v>65896.92</v>
      </c>
      <c r="U11" s="23">
        <f>93726*EXP(-0.111*U5)</f>
        <v>24738.868544759036</v>
      </c>
      <c r="V11" s="23">
        <f t="shared" ref="V11:AU11" si="14">93726*EXP(-0.111*V5)</f>
        <v>22139.772065366407</v>
      </c>
      <c r="W11" s="23">
        <f t="shared" si="14"/>
        <v>19813.739913752925</v>
      </c>
      <c r="X11" s="23">
        <f t="shared" si="14"/>
        <v>17732.08361001925</v>
      </c>
      <c r="Y11" s="23">
        <f t="shared" si="14"/>
        <v>15869.128721855601</v>
      </c>
      <c r="Z11" s="23">
        <f t="shared" si="14"/>
        <v>14201.898204931204</v>
      </c>
      <c r="AA11" s="23">
        <f t="shared" si="14"/>
        <v>12709.829011938584</v>
      </c>
      <c r="AB11" s="23">
        <f t="shared" si="14"/>
        <v>11374.518475046218</v>
      </c>
      <c r="AC11" s="23">
        <f t="shared" si="14"/>
        <v>10179.49733372801</v>
      </c>
      <c r="AD11" s="23">
        <f t="shared" si="14"/>
        <v>9110.0266085729527</v>
      </c>
      <c r="AE11" s="23">
        <f t="shared" si="14"/>
        <v>8152.9158157864604</v>
      </c>
      <c r="AF11" s="23">
        <f t="shared" si="14"/>
        <v>7296.3602803036474</v>
      </c>
      <c r="AG11" s="23">
        <f t="shared" si="14"/>
        <v>6529.7955409904189</v>
      </c>
      <c r="AH11" s="23">
        <f t="shared" si="14"/>
        <v>5843.7670522163316</v>
      </c>
      <c r="AI11" s="23">
        <f t="shared" si="14"/>
        <v>5229.8135747431743</v>
      </c>
      <c r="AJ11" s="23">
        <f t="shared" si="14"/>
        <v>4680.3628177127212</v>
      </c>
      <c r="AK11" s="23">
        <f t="shared" si="14"/>
        <v>4188.6380446177754</v>
      </c>
      <c r="AL11" s="23">
        <f t="shared" si="14"/>
        <v>3748.5744913667763</v>
      </c>
      <c r="AM11" s="23">
        <f t="shared" si="14"/>
        <v>3354.7445655710603</v>
      </c>
      <c r="AN11" s="26">
        <f>93726*EXP(-0.111*AN5)</f>
        <v>3002.2909044886314</v>
      </c>
      <c r="AO11" s="26">
        <f t="shared" si="14"/>
        <v>2686.8664659840638</v>
      </c>
      <c r="AP11" s="26">
        <f t="shared" si="14"/>
        <v>2404.5809136071443</v>
      </c>
      <c r="AQ11" s="26">
        <f t="shared" si="14"/>
        <v>2151.9526345222048</v>
      </c>
      <c r="AR11" s="26">
        <f t="shared" si="14"/>
        <v>1925.8657984938341</v>
      </c>
      <c r="AS11" s="26">
        <f t="shared" si="14"/>
        <v>1723.5319283092815</v>
      </c>
      <c r="AT11" s="26">
        <f t="shared" si="14"/>
        <v>1542.4555076603483</v>
      </c>
      <c r="AU11" s="26">
        <f t="shared" si="14"/>
        <v>1380.4032023042457</v>
      </c>
    </row>
    <row r="12" spans="1:47" ht="22" customHeight="1" x14ac:dyDescent="0.2">
      <c r="A12" s="16" t="s">
        <v>12</v>
      </c>
      <c r="D12" s="15">
        <v>106127.71</v>
      </c>
      <c r="E12" s="15">
        <v>100039.1</v>
      </c>
      <c r="F12" s="15">
        <v>107459.05</v>
      </c>
      <c r="G12" s="15">
        <v>101434.99</v>
      </c>
      <c r="H12" s="15">
        <v>99424.960000000006</v>
      </c>
      <c r="I12" s="15">
        <v>92619.94</v>
      </c>
      <c r="J12" s="15">
        <v>78743.899999999994</v>
      </c>
      <c r="K12" s="15">
        <v>72677.399999999994</v>
      </c>
      <c r="L12" s="15">
        <v>66544.800000000003</v>
      </c>
      <c r="M12" s="15">
        <v>60606.68</v>
      </c>
      <c r="N12" s="15">
        <v>55830.92</v>
      </c>
      <c r="O12" s="15">
        <v>53417.04</v>
      </c>
      <c r="P12" s="15">
        <v>42464.87</v>
      </c>
      <c r="Q12" s="15">
        <v>41464.06</v>
      </c>
      <c r="R12" s="15">
        <v>34975.75</v>
      </c>
      <c r="S12" s="15">
        <v>29867.360000000001</v>
      </c>
      <c r="T12" s="15">
        <v>25104.86</v>
      </c>
      <c r="U12" s="24">
        <v>24738.868544759036</v>
      </c>
      <c r="V12" s="24">
        <v>22139.772065366407</v>
      </c>
      <c r="W12" s="24">
        <v>19813.739913752925</v>
      </c>
      <c r="X12" s="24">
        <v>17732.08361001925</v>
      </c>
      <c r="Y12" s="24">
        <v>15869.128721855601</v>
      </c>
      <c r="Z12" s="24">
        <v>14201.898204931204</v>
      </c>
      <c r="AA12" s="24">
        <v>12709.829011938584</v>
      </c>
      <c r="AB12" s="24">
        <v>11374.518475046218</v>
      </c>
      <c r="AC12" s="24">
        <v>10179.49733372801</v>
      </c>
      <c r="AD12" s="24">
        <v>9110.0266085729527</v>
      </c>
      <c r="AE12" s="24">
        <v>8152.9158157864604</v>
      </c>
      <c r="AF12" s="24">
        <v>7296.3602803036474</v>
      </c>
      <c r="AG12" s="24">
        <v>6529.7955409904189</v>
      </c>
      <c r="AH12" s="24">
        <v>5843.7670522163316</v>
      </c>
      <c r="AI12" s="24">
        <v>5229.8135747431743</v>
      </c>
      <c r="AJ12" s="24">
        <v>4680.3628177127212</v>
      </c>
      <c r="AK12" s="24">
        <v>4188.6380446177754</v>
      </c>
      <c r="AL12" s="24">
        <v>3748.5744913667763</v>
      </c>
      <c r="AM12" s="24">
        <v>3354.7445655710603</v>
      </c>
      <c r="AN12" s="27"/>
      <c r="AO12" s="27"/>
      <c r="AP12" s="27"/>
      <c r="AQ12" s="27"/>
      <c r="AR12" s="27"/>
      <c r="AS12" s="27"/>
      <c r="AT12" s="27"/>
      <c r="AU12" s="27"/>
    </row>
    <row r="13" spans="1:47" x14ac:dyDescent="0.2">
      <c r="A13" s="8" t="s">
        <v>13</v>
      </c>
      <c r="D13" s="9">
        <v>14</v>
      </c>
      <c r="E13" s="9">
        <v>13.6</v>
      </c>
      <c r="F13" s="9">
        <v>14.8</v>
      </c>
      <c r="G13" s="9">
        <v>15.2</v>
      </c>
      <c r="H13" s="9">
        <v>17.3</v>
      </c>
      <c r="I13" s="9">
        <v>18.3</v>
      </c>
      <c r="J13" s="9">
        <v>19.399999999999999</v>
      </c>
      <c r="K13" s="9">
        <v>22.7</v>
      </c>
      <c r="L13" s="9">
        <v>23.5</v>
      </c>
      <c r="M13" s="9">
        <v>25.6</v>
      </c>
      <c r="N13" s="9">
        <v>28.7</v>
      </c>
      <c r="O13" s="9">
        <v>32.200000000000003</v>
      </c>
      <c r="P13" s="9">
        <v>30.2</v>
      </c>
      <c r="Q13" s="9">
        <v>35.299999999999997</v>
      </c>
      <c r="R13" s="9">
        <v>37.200000000000003</v>
      </c>
      <c r="S13" s="9">
        <v>37.6</v>
      </c>
      <c r="T13" s="9">
        <v>38.1</v>
      </c>
    </row>
    <row r="14" spans="1:47" x14ac:dyDescent="0.2">
      <c r="A14" s="8" t="s">
        <v>15</v>
      </c>
      <c r="D14" s="9">
        <v>32252.13</v>
      </c>
      <c r="E14" s="9">
        <v>30552.38</v>
      </c>
      <c r="F14" s="9">
        <v>30261.99</v>
      </c>
      <c r="G14" s="9">
        <v>26805.38</v>
      </c>
      <c r="H14" s="9">
        <v>24836.62</v>
      </c>
      <c r="I14" s="9">
        <v>21975.91</v>
      </c>
      <c r="J14" s="9">
        <v>17542.73</v>
      </c>
      <c r="K14" s="9">
        <v>14689.37</v>
      </c>
      <c r="L14" s="9">
        <v>11947.57</v>
      </c>
      <c r="M14" s="9">
        <v>10039.89</v>
      </c>
      <c r="N14" s="9">
        <v>8729.35</v>
      </c>
      <c r="O14" s="9">
        <v>7752.24</v>
      </c>
      <c r="P14" s="9">
        <v>5952.48</v>
      </c>
      <c r="Q14" s="9">
        <v>5279.95</v>
      </c>
      <c r="R14" s="9">
        <v>4141.6899999999996</v>
      </c>
      <c r="S14" s="9">
        <v>3369.45</v>
      </c>
      <c r="T14" s="9">
        <v>2859.35</v>
      </c>
    </row>
    <row r="15" spans="1:47" ht="19" customHeight="1" x14ac:dyDescent="0.2">
      <c r="A15" s="8" t="s">
        <v>16</v>
      </c>
      <c r="D15" s="9">
        <v>3039</v>
      </c>
      <c r="E15" s="9">
        <v>3054</v>
      </c>
      <c r="F15" s="9">
        <v>2816.14</v>
      </c>
      <c r="G15" s="9">
        <v>2642.62</v>
      </c>
      <c r="H15" s="9">
        <v>2498.0300000000002</v>
      </c>
      <c r="I15" s="9">
        <v>2372.6999999999998</v>
      </c>
      <c r="J15" s="9">
        <v>2228</v>
      </c>
      <c r="K15" s="9">
        <v>2021</v>
      </c>
      <c r="L15" s="9">
        <v>1795</v>
      </c>
      <c r="M15" s="9">
        <v>1656.57</v>
      </c>
      <c r="N15" s="9">
        <v>1563.53</v>
      </c>
      <c r="O15" s="9">
        <v>1451.27</v>
      </c>
      <c r="P15" s="9">
        <v>1402</v>
      </c>
      <c r="Q15" s="9">
        <v>1273.3800000000001</v>
      </c>
      <c r="R15" s="9">
        <v>1184.1600000000001</v>
      </c>
      <c r="S15" s="9">
        <v>1128.1400000000001</v>
      </c>
      <c r="T15" s="9">
        <v>1138.96</v>
      </c>
    </row>
    <row r="16" spans="1:47" x14ac:dyDescent="0.2">
      <c r="A16" s="13" t="s">
        <v>43</v>
      </c>
      <c r="D16" s="10">
        <f t="shared" ref="D16:R16" si="15">D12+E16</f>
        <v>1375697.7246732786</v>
      </c>
      <c r="E16" s="10">
        <f t="shared" si="15"/>
        <v>1269570.0146732787</v>
      </c>
      <c r="F16" s="10">
        <f t="shared" si="15"/>
        <v>1169530.9146732786</v>
      </c>
      <c r="G16" s="10">
        <f t="shared" si="15"/>
        <v>1062071.8646732785</v>
      </c>
      <c r="H16" s="10">
        <f t="shared" si="15"/>
        <v>960636.87467327854</v>
      </c>
      <c r="I16" s="10">
        <f t="shared" si="15"/>
        <v>861211.91467327857</v>
      </c>
      <c r="J16" s="10">
        <f t="shared" si="15"/>
        <v>768591.97467327863</v>
      </c>
      <c r="K16" s="10">
        <f t="shared" si="15"/>
        <v>689848.07467327861</v>
      </c>
      <c r="L16" s="10">
        <f t="shared" si="15"/>
        <v>617170.67467327858</v>
      </c>
      <c r="M16" s="10">
        <f t="shared" si="15"/>
        <v>550625.87467327854</v>
      </c>
      <c r="N16" s="10">
        <f t="shared" si="15"/>
        <v>490019.19467327849</v>
      </c>
      <c r="O16" s="10">
        <f t="shared" si="15"/>
        <v>434188.2746732785</v>
      </c>
      <c r="P16" s="10">
        <f t="shared" si="15"/>
        <v>380771.23467327852</v>
      </c>
      <c r="Q16" s="10">
        <f t="shared" si="15"/>
        <v>338306.36467327853</v>
      </c>
      <c r="R16" s="10">
        <f t="shared" si="15"/>
        <v>296842.30467327853</v>
      </c>
      <c r="S16" s="10">
        <f>S12+T16</f>
        <v>261866.55467327853</v>
      </c>
      <c r="T16" s="10">
        <f>SUM(T12:AM12)</f>
        <v>231999.19467327851</v>
      </c>
    </row>
    <row r="17" spans="1:20" x14ac:dyDescent="0.2">
      <c r="D17" s="12"/>
      <c r="E17" s="12"/>
      <c r="F17" s="12"/>
      <c r="G17" s="12"/>
      <c r="H17" s="12"/>
      <c r="I17" s="12"/>
      <c r="J17" s="12"/>
      <c r="K17" s="12"/>
      <c r="L17" s="12"/>
      <c r="M17" s="12"/>
      <c r="N17" s="12"/>
      <c r="O17" s="12"/>
      <c r="P17" s="12"/>
      <c r="Q17" s="12"/>
      <c r="R17" s="12"/>
      <c r="S17" s="12"/>
      <c r="T17" s="12"/>
    </row>
    <row r="18" spans="1:20" x14ac:dyDescent="0.2">
      <c r="A18" s="8" t="s">
        <v>17</v>
      </c>
      <c r="D18" s="9">
        <v>35121.01</v>
      </c>
      <c r="E18" s="9">
        <v>36638.480000000003</v>
      </c>
      <c r="F18" s="9">
        <v>42136.28</v>
      </c>
      <c r="G18" s="9">
        <v>42280.47</v>
      </c>
      <c r="H18" s="9">
        <v>40195.99</v>
      </c>
      <c r="I18" s="9">
        <v>40220.76</v>
      </c>
      <c r="J18" s="9">
        <v>31457.95</v>
      </c>
      <c r="K18" s="9">
        <v>32816.54</v>
      </c>
      <c r="L18" s="9">
        <v>48161.07</v>
      </c>
      <c r="M18" s="9">
        <v>41483.97</v>
      </c>
      <c r="N18" s="9">
        <v>37523.65</v>
      </c>
      <c r="O18" s="9">
        <v>27522</v>
      </c>
      <c r="P18" s="9">
        <v>39635.300000000003</v>
      </c>
      <c r="Q18" s="9">
        <v>21782.58</v>
      </c>
      <c r="R18" s="9">
        <v>19178.650000000001</v>
      </c>
      <c r="S18" s="9">
        <v>14582.13</v>
      </c>
      <c r="T18" s="9">
        <v>14754.77</v>
      </c>
    </row>
    <row r="19" spans="1:20" ht="20" customHeight="1" x14ac:dyDescent="0.2">
      <c r="A19" s="8" t="s">
        <v>18</v>
      </c>
      <c r="D19" s="9">
        <v>22025.25</v>
      </c>
      <c r="E19" s="9">
        <v>22810.79</v>
      </c>
      <c r="F19" s="9">
        <v>33383.03</v>
      </c>
      <c r="G19" s="9">
        <v>38814.379999999997</v>
      </c>
      <c r="H19" s="9">
        <v>35666.800000000003</v>
      </c>
      <c r="I19" s="9">
        <v>44327.44</v>
      </c>
      <c r="J19" s="9">
        <v>39953.1</v>
      </c>
      <c r="K19" s="9">
        <v>31909.45</v>
      </c>
      <c r="L19" s="9">
        <v>39353.43</v>
      </c>
      <c r="M19" s="9">
        <v>40245.85</v>
      </c>
      <c r="N19" s="9">
        <v>36573.57</v>
      </c>
      <c r="O19" s="9">
        <v>38253.730000000003</v>
      </c>
      <c r="P19" s="9">
        <v>39784.660000000003</v>
      </c>
      <c r="Q19" s="9">
        <v>35696.480000000003</v>
      </c>
      <c r="R19" s="9">
        <v>31356.78</v>
      </c>
      <c r="S19" s="9">
        <v>23408.99</v>
      </c>
      <c r="T19" s="9">
        <v>16905.240000000002</v>
      </c>
    </row>
    <row r="20" spans="1:20" x14ac:dyDescent="0.2">
      <c r="A20" s="8" t="s">
        <v>19</v>
      </c>
      <c r="D20" s="9">
        <v>9129.31</v>
      </c>
      <c r="E20" s="9">
        <v>7621.61</v>
      </c>
      <c r="F20" s="9">
        <v>10019.879999999999</v>
      </c>
      <c r="G20" s="9">
        <v>9918.2900000000009</v>
      </c>
      <c r="H20" s="9">
        <v>7409.64</v>
      </c>
      <c r="I20" s="9">
        <v>8894.0300000000007</v>
      </c>
      <c r="J20" s="9">
        <v>8206.7099999999991</v>
      </c>
      <c r="K20" s="9">
        <v>5150.1400000000003</v>
      </c>
      <c r="L20" s="9">
        <v>4831.68</v>
      </c>
      <c r="M20" s="9">
        <v>4573.18</v>
      </c>
      <c r="N20" s="9">
        <v>3318.04</v>
      </c>
      <c r="O20" s="9">
        <v>3269.32</v>
      </c>
      <c r="P20" s="9">
        <v>2888.57</v>
      </c>
      <c r="Q20" s="9">
        <v>4888.95</v>
      </c>
      <c r="R20" s="9"/>
      <c r="S20" s="9"/>
      <c r="T20" s="9"/>
    </row>
    <row r="21" spans="1:20" x14ac:dyDescent="0.2">
      <c r="A21" s="8" t="s">
        <v>20</v>
      </c>
      <c r="D21" s="9">
        <v>18778.68</v>
      </c>
      <c r="E21" s="9">
        <v>17675.439999999999</v>
      </c>
      <c r="F21" s="9">
        <v>17458.53</v>
      </c>
      <c r="G21" s="9">
        <v>13501.73</v>
      </c>
      <c r="H21" s="9">
        <v>12100.15</v>
      </c>
      <c r="I21" s="9">
        <v>11527.25</v>
      </c>
      <c r="J21" s="9">
        <v>9999.92</v>
      </c>
      <c r="K21" s="9">
        <v>6023.71</v>
      </c>
      <c r="L21" s="9">
        <v>5995.62</v>
      </c>
      <c r="M21" s="9">
        <v>4873.25</v>
      </c>
      <c r="N21" s="9">
        <v>3814.49</v>
      </c>
      <c r="O21" s="9">
        <v>2904.37</v>
      </c>
      <c r="P21" s="9">
        <v>2574.4699999999998</v>
      </c>
      <c r="Q21" s="9">
        <v>2055.17</v>
      </c>
      <c r="R21" s="9">
        <v>1445.81</v>
      </c>
      <c r="S21" s="9">
        <v>1038.77</v>
      </c>
      <c r="T21" s="9">
        <v>733.99</v>
      </c>
    </row>
    <row r="22" spans="1:20" x14ac:dyDescent="0.2">
      <c r="A22" s="13" t="s">
        <v>41</v>
      </c>
      <c r="D22">
        <f t="shared" ref="D22:T22" si="16">SUM(D19:T19)</f>
        <v>570468.97</v>
      </c>
      <c r="E22">
        <f t="shared" si="16"/>
        <v>548443.72</v>
      </c>
      <c r="F22">
        <f t="shared" si="16"/>
        <v>525632.93000000005</v>
      </c>
      <c r="G22">
        <f t="shared" si="16"/>
        <v>492249.9</v>
      </c>
      <c r="H22">
        <f t="shared" si="16"/>
        <v>453435.52</v>
      </c>
      <c r="I22">
        <f t="shared" si="16"/>
        <v>417768.72</v>
      </c>
      <c r="J22">
        <f t="shared" si="16"/>
        <v>373441.28000000003</v>
      </c>
      <c r="K22">
        <f t="shared" si="16"/>
        <v>333488.18000000005</v>
      </c>
      <c r="L22">
        <f t="shared" si="16"/>
        <v>301578.73000000004</v>
      </c>
      <c r="M22">
        <f t="shared" si="16"/>
        <v>262225.3</v>
      </c>
      <c r="N22">
        <f t="shared" si="16"/>
        <v>221979.44999999998</v>
      </c>
      <c r="O22">
        <f t="shared" si="16"/>
        <v>185405.88</v>
      </c>
      <c r="P22">
        <f t="shared" si="16"/>
        <v>147152.15000000002</v>
      </c>
      <c r="Q22">
        <f t="shared" si="16"/>
        <v>107367.49000000002</v>
      </c>
      <c r="R22">
        <f t="shared" si="16"/>
        <v>71671.010000000009</v>
      </c>
      <c r="S22">
        <f t="shared" si="16"/>
        <v>40314.230000000003</v>
      </c>
      <c r="T22">
        <f t="shared" si="16"/>
        <v>16905.240000000002</v>
      </c>
    </row>
    <row r="23" spans="1:20" x14ac:dyDescent="0.2">
      <c r="A23" s="8" t="s">
        <v>39</v>
      </c>
      <c r="D23">
        <f t="shared" ref="D23:Q23" si="17">D22-D18</f>
        <v>535347.96</v>
      </c>
      <c r="E23">
        <f t="shared" si="17"/>
        <v>511805.24</v>
      </c>
      <c r="F23">
        <f t="shared" si="17"/>
        <v>483496.65</v>
      </c>
      <c r="G23">
        <f t="shared" si="17"/>
        <v>449969.43000000005</v>
      </c>
      <c r="H23">
        <f t="shared" si="17"/>
        <v>413239.53</v>
      </c>
      <c r="I23">
        <f t="shared" si="17"/>
        <v>377547.95999999996</v>
      </c>
      <c r="J23">
        <f t="shared" si="17"/>
        <v>341983.33</v>
      </c>
      <c r="K23">
        <f t="shared" si="17"/>
        <v>300671.64000000007</v>
      </c>
      <c r="L23">
        <f t="shared" si="17"/>
        <v>253417.66000000003</v>
      </c>
      <c r="M23">
        <f t="shared" si="17"/>
        <v>220741.33</v>
      </c>
      <c r="N23">
        <f t="shared" si="17"/>
        <v>184455.8</v>
      </c>
      <c r="O23">
        <f t="shared" si="17"/>
        <v>157883.88</v>
      </c>
      <c r="P23">
        <f t="shared" si="17"/>
        <v>107516.85000000002</v>
      </c>
      <c r="Q23">
        <f t="shared" si="17"/>
        <v>85584.910000000018</v>
      </c>
      <c r="R23">
        <f>R22-R18</f>
        <v>52492.360000000008</v>
      </c>
      <c r="S23">
        <f>S22-S18</f>
        <v>25732.100000000006</v>
      </c>
      <c r="T23">
        <f>T22-T18</f>
        <v>2150.4700000000012</v>
      </c>
    </row>
    <row r="24" spans="1:20" x14ac:dyDescent="0.2">
      <c r="A24" s="17" t="s">
        <v>40</v>
      </c>
      <c r="D24">
        <f>D23-E23</f>
        <v>23542.719999999972</v>
      </c>
      <c r="E24">
        <f t="shared" ref="E24:S24" si="18">E23-F23</f>
        <v>28308.589999999967</v>
      </c>
      <c r="F24">
        <f t="shared" si="18"/>
        <v>33527.219999999972</v>
      </c>
      <c r="G24">
        <f t="shared" si="18"/>
        <v>36729.900000000023</v>
      </c>
      <c r="H24">
        <f t="shared" si="18"/>
        <v>35691.570000000065</v>
      </c>
      <c r="I24">
        <f t="shared" si="18"/>
        <v>35564.629999999946</v>
      </c>
      <c r="J24">
        <f t="shared" si="18"/>
        <v>41311.689999999944</v>
      </c>
      <c r="K24">
        <f t="shared" si="18"/>
        <v>47253.98000000004</v>
      </c>
      <c r="L24">
        <f t="shared" si="18"/>
        <v>32676.330000000045</v>
      </c>
      <c r="M24">
        <f t="shared" si="18"/>
        <v>36285.53</v>
      </c>
      <c r="N24">
        <f t="shared" si="18"/>
        <v>26571.919999999984</v>
      </c>
      <c r="O24">
        <f t="shared" si="18"/>
        <v>50367.029999999984</v>
      </c>
      <c r="P24">
        <f t="shared" si="18"/>
        <v>21931.940000000002</v>
      </c>
      <c r="Q24">
        <f t="shared" si="18"/>
        <v>33092.55000000001</v>
      </c>
      <c r="R24">
        <f t="shared" si="18"/>
        <v>26760.260000000002</v>
      </c>
      <c r="S24">
        <f t="shared" si="18"/>
        <v>23581.630000000005</v>
      </c>
    </row>
    <row r="25" spans="1:20" x14ac:dyDescent="0.2">
      <c r="D25" s="11">
        <f>D23/D22</f>
        <v>0.93843484598294624</v>
      </c>
      <c r="E25" s="11">
        <f t="shared" ref="E25:T25" si="19">E23/E22</f>
        <v>0.93319555195198522</v>
      </c>
      <c r="F25" s="11">
        <f t="shared" si="19"/>
        <v>0.91983706195880832</v>
      </c>
      <c r="G25" s="11">
        <f t="shared" si="19"/>
        <v>0.91410771236317168</v>
      </c>
      <c r="H25" s="11">
        <f t="shared" si="19"/>
        <v>0.91135235722159569</v>
      </c>
      <c r="I25" s="11">
        <f t="shared" si="19"/>
        <v>0.9037248169274138</v>
      </c>
      <c r="J25" s="11">
        <f t="shared" si="19"/>
        <v>0.91576199074724673</v>
      </c>
      <c r="K25" s="11">
        <f t="shared" si="19"/>
        <v>0.90159609255116635</v>
      </c>
      <c r="L25" s="11">
        <f t="shared" si="19"/>
        <v>0.8403034922257282</v>
      </c>
      <c r="M25" s="11">
        <f t="shared" si="19"/>
        <v>0.84180027632726517</v>
      </c>
      <c r="N25" s="11">
        <f t="shared" si="19"/>
        <v>0.83095890182627263</v>
      </c>
      <c r="O25" s="11">
        <f t="shared" si="19"/>
        <v>0.85155810592414871</v>
      </c>
      <c r="P25" s="11">
        <f t="shared" si="19"/>
        <v>0.73065089432944064</v>
      </c>
      <c r="Q25" s="11">
        <f t="shared" si="19"/>
        <v>0.79712127013493561</v>
      </c>
      <c r="R25" s="11">
        <f t="shared" si="19"/>
        <v>0.73240714760403125</v>
      </c>
      <c r="S25" s="11">
        <f t="shared" si="19"/>
        <v>0.63828826694693175</v>
      </c>
      <c r="T25" s="11">
        <f t="shared" si="19"/>
        <v>0.12720730377090186</v>
      </c>
    </row>
    <row r="26" spans="1:20" x14ac:dyDescent="0.2">
      <c r="A26" t="s">
        <v>26</v>
      </c>
      <c r="D26" s="9">
        <v>102580.61</v>
      </c>
      <c r="E26" s="9">
        <v>95978.85</v>
      </c>
      <c r="F26" s="9">
        <v>95035.61</v>
      </c>
      <c r="G26" s="9">
        <v>86013.38</v>
      </c>
      <c r="H26" s="9">
        <v>71803.789999999994</v>
      </c>
      <c r="I26" s="9">
        <v>61796.89</v>
      </c>
      <c r="J26" s="9">
        <v>48259.4</v>
      </c>
      <c r="K26" s="9">
        <v>36241.81</v>
      </c>
      <c r="L26" s="9">
        <v>31203.19</v>
      </c>
      <c r="M26" s="9">
        <v>25288.84</v>
      </c>
      <c r="N26" s="9">
        <v>19422.919999999998</v>
      </c>
      <c r="O26" s="9">
        <v>15909.25</v>
      </c>
      <c r="P26" s="9">
        <v>13158.25</v>
      </c>
      <c r="Q26" s="9">
        <v>10153.799999999999</v>
      </c>
      <c r="R26" s="9">
        <v>7790.92</v>
      </c>
      <c r="S26" s="9">
        <v>6344.11</v>
      </c>
      <c r="T26" s="9">
        <v>4984.05</v>
      </c>
    </row>
    <row r="27" spans="1:20" x14ac:dyDescent="0.2">
      <c r="A27" t="s">
        <v>21</v>
      </c>
      <c r="D27" s="9">
        <v>68703.87</v>
      </c>
      <c r="E27" s="9">
        <v>64595.24</v>
      </c>
      <c r="F27" s="9">
        <v>64352.15</v>
      </c>
      <c r="G27" s="9">
        <v>58950.76</v>
      </c>
      <c r="H27" s="9">
        <v>49374.21</v>
      </c>
      <c r="I27" s="9">
        <v>44319.5</v>
      </c>
      <c r="J27" s="9">
        <v>34026.230000000003</v>
      </c>
      <c r="K27" s="9">
        <v>25613.69</v>
      </c>
      <c r="L27" s="9">
        <v>22440.87</v>
      </c>
      <c r="M27" s="9">
        <v>18005.419999999998</v>
      </c>
      <c r="N27" s="9">
        <v>13638.41</v>
      </c>
      <c r="O27" s="9">
        <v>10860.93</v>
      </c>
      <c r="P27" s="9">
        <v>8836.9500000000007</v>
      </c>
      <c r="Q27" s="9">
        <v>6776.69</v>
      </c>
      <c r="R27" s="9">
        <v>5227.76</v>
      </c>
      <c r="S27" s="9">
        <v>4216.68</v>
      </c>
      <c r="T27" s="9">
        <v>3311.98</v>
      </c>
    </row>
    <row r="28" spans="1:20" ht="32" x14ac:dyDescent="0.2">
      <c r="A28" s="8" t="s">
        <v>25</v>
      </c>
      <c r="D28" s="9">
        <v>3478.74</v>
      </c>
      <c r="E28" s="9">
        <v>3481.37</v>
      </c>
      <c r="F28" s="9">
        <v>3844.72</v>
      </c>
      <c r="G28" s="9">
        <v>3637.9</v>
      </c>
      <c r="H28" s="9">
        <v>3448.37</v>
      </c>
      <c r="I28" s="9">
        <v>3424.16</v>
      </c>
      <c r="J28" s="9">
        <v>2829.81</v>
      </c>
      <c r="K28" s="9">
        <v>2073.34</v>
      </c>
      <c r="L28" s="9">
        <v>2032.31</v>
      </c>
      <c r="M28" s="9">
        <v>1807.12</v>
      </c>
      <c r="N28" s="9">
        <v>1445</v>
      </c>
      <c r="O28" s="9">
        <v>1049.4100000000001</v>
      </c>
      <c r="P28" s="9">
        <v>1073.6500000000001</v>
      </c>
      <c r="Q28" s="9">
        <v>632.99</v>
      </c>
      <c r="R28" s="9">
        <v>516.96</v>
      </c>
      <c r="S28" s="9">
        <v>369.92</v>
      </c>
      <c r="T28" s="9">
        <v>270.01</v>
      </c>
    </row>
    <row r="29" spans="1:20" x14ac:dyDescent="0.2">
      <c r="A29" t="s">
        <v>22</v>
      </c>
      <c r="D29" s="9">
        <v>6532.6</v>
      </c>
      <c r="E29" s="9">
        <v>6209.74</v>
      </c>
      <c r="F29" s="9">
        <v>5641.19</v>
      </c>
      <c r="G29" s="9">
        <v>4652.45</v>
      </c>
      <c r="H29" s="9">
        <v>3366.61</v>
      </c>
      <c r="I29" s="9">
        <v>2558.79</v>
      </c>
      <c r="J29" s="9">
        <v>1807.38</v>
      </c>
      <c r="K29" s="9">
        <v>1377.21</v>
      </c>
      <c r="L29" s="9">
        <v>1167.17</v>
      </c>
      <c r="M29" s="9">
        <v>1035.04</v>
      </c>
      <c r="N29" s="9">
        <v>928.06</v>
      </c>
      <c r="O29" s="9">
        <v>763.07</v>
      </c>
      <c r="P29" s="9">
        <v>652.20000000000005</v>
      </c>
      <c r="Q29" s="9">
        <v>508.34</v>
      </c>
      <c r="R29" s="9">
        <v>381</v>
      </c>
      <c r="S29" s="9">
        <v>307.95</v>
      </c>
      <c r="T29" s="9">
        <v>297.85000000000002</v>
      </c>
    </row>
    <row r="30" spans="1:20" x14ac:dyDescent="0.2">
      <c r="A30" t="s">
        <v>23</v>
      </c>
      <c r="D30" s="9">
        <v>15837.53</v>
      </c>
      <c r="E30" s="9">
        <v>14607.49</v>
      </c>
      <c r="F30" s="9">
        <v>14346.25</v>
      </c>
      <c r="G30" s="9">
        <v>11944.83</v>
      </c>
      <c r="H30" s="9">
        <v>9312</v>
      </c>
      <c r="I30" s="9">
        <v>7424.05</v>
      </c>
      <c r="J30" s="9">
        <v>5648.4</v>
      </c>
      <c r="K30" s="9">
        <v>4180.66</v>
      </c>
      <c r="L30" s="9">
        <v>3354.48</v>
      </c>
      <c r="M30" s="9">
        <v>2785.65</v>
      </c>
      <c r="N30" s="9">
        <v>2353.88</v>
      </c>
      <c r="O30" s="9">
        <v>2039.53</v>
      </c>
      <c r="P30" s="9">
        <v>1723.72</v>
      </c>
      <c r="Q30" s="9">
        <v>1302.3499999999999</v>
      </c>
      <c r="R30" s="9">
        <v>933.61</v>
      </c>
      <c r="S30" s="9">
        <v>755.3</v>
      </c>
      <c r="T30" s="9">
        <v>579.99</v>
      </c>
    </row>
    <row r="31" spans="1:20" x14ac:dyDescent="0.2">
      <c r="A31" t="s">
        <v>24</v>
      </c>
      <c r="D31" s="9">
        <v>11506.61</v>
      </c>
      <c r="E31" s="9">
        <v>10566.37</v>
      </c>
      <c r="F31" s="9">
        <v>10696.02</v>
      </c>
      <c r="G31" s="9">
        <v>10465.34</v>
      </c>
      <c r="H31" s="9">
        <v>9750.9599999999991</v>
      </c>
      <c r="I31" s="9">
        <v>7494.55</v>
      </c>
      <c r="J31" s="9">
        <v>6777.39</v>
      </c>
      <c r="K31" s="9">
        <v>5070.25</v>
      </c>
      <c r="L31" s="9">
        <v>4240.67</v>
      </c>
      <c r="M31" s="9">
        <v>3462.73</v>
      </c>
      <c r="N31" s="9">
        <v>2502.5700000000002</v>
      </c>
      <c r="O31" s="9">
        <v>2245.7199999999998</v>
      </c>
      <c r="P31" s="9">
        <v>1945.38</v>
      </c>
      <c r="Q31" s="9">
        <v>1566.43</v>
      </c>
      <c r="R31" s="9">
        <v>1248.55</v>
      </c>
      <c r="S31" s="9">
        <v>1064.19</v>
      </c>
      <c r="T31" s="9">
        <v>794.23</v>
      </c>
    </row>
    <row r="33" spans="1:47" x14ac:dyDescent="0.2">
      <c r="A33" t="s">
        <v>57</v>
      </c>
      <c r="D33" s="9">
        <v>166928.13</v>
      </c>
      <c r="E33" s="9">
        <v>154453.68</v>
      </c>
      <c r="F33" s="9">
        <v>179592.49</v>
      </c>
      <c r="G33" s="9">
        <v>201207.84</v>
      </c>
      <c r="H33" s="9">
        <v>177333.62</v>
      </c>
      <c r="I33" s="9">
        <v>191236.87</v>
      </c>
      <c r="J33" s="9">
        <v>163646.87</v>
      </c>
      <c r="K33" s="9">
        <v>116422.05</v>
      </c>
      <c r="L33" s="9">
        <v>102553.37</v>
      </c>
      <c r="M33" s="9">
        <v>95401.53</v>
      </c>
      <c r="N33" s="9">
        <v>79252.83</v>
      </c>
      <c r="O33" s="9">
        <v>68064.44</v>
      </c>
      <c r="P33" s="9">
        <v>60413.86</v>
      </c>
      <c r="Q33" s="9">
        <v>54707.53</v>
      </c>
      <c r="R33" s="9">
        <v>42800.52</v>
      </c>
      <c r="S33" s="9">
        <v>37394.18</v>
      </c>
      <c r="T33" s="9">
        <v>29582.639999999999</v>
      </c>
    </row>
    <row r="34" spans="1:47" x14ac:dyDescent="0.2">
      <c r="A34" t="s">
        <v>58</v>
      </c>
      <c r="D34" s="9">
        <v>115910.6</v>
      </c>
      <c r="E34" s="9">
        <v>106651.3</v>
      </c>
      <c r="F34" s="9">
        <v>124877</v>
      </c>
      <c r="G34" s="9">
        <v>145844.79999999999</v>
      </c>
      <c r="H34" s="9">
        <v>130695.42</v>
      </c>
      <c r="I34" s="9">
        <v>147163.10999999999</v>
      </c>
      <c r="J34" s="9">
        <v>129359.31</v>
      </c>
      <c r="K34" s="9">
        <v>93298.41</v>
      </c>
      <c r="L34" s="9">
        <v>83642.12</v>
      </c>
      <c r="M34" s="9">
        <v>78795.509999999995</v>
      </c>
      <c r="N34" s="9">
        <v>64403.8</v>
      </c>
      <c r="O34" s="9">
        <v>55185.07</v>
      </c>
      <c r="P34" s="9">
        <v>47949.01</v>
      </c>
      <c r="Q34" s="9">
        <v>43853.88</v>
      </c>
      <c r="R34" s="9">
        <v>34719.35</v>
      </c>
      <c r="S34" s="9">
        <v>30532.720000000001</v>
      </c>
      <c r="T34" s="9">
        <v>24401.15</v>
      </c>
    </row>
    <row r="35" spans="1:47" x14ac:dyDescent="0.2">
      <c r="A35" t="s">
        <v>59</v>
      </c>
      <c r="D35" s="9">
        <v>3662.14</v>
      </c>
      <c r="E35" s="9">
        <v>3318.41</v>
      </c>
      <c r="F35" s="9">
        <v>4275.01</v>
      </c>
      <c r="G35" s="9">
        <v>4454.59</v>
      </c>
      <c r="H35" s="9">
        <v>4228.3100000000004</v>
      </c>
      <c r="I35" s="9">
        <v>5653.01</v>
      </c>
      <c r="J35" s="9">
        <v>5080.05</v>
      </c>
      <c r="K35" s="9">
        <v>3649.8</v>
      </c>
      <c r="L35" s="9">
        <v>4336.97</v>
      </c>
      <c r="M35" s="9">
        <v>4914.41</v>
      </c>
      <c r="N35" s="9">
        <v>4058.32</v>
      </c>
      <c r="O35" s="9">
        <v>2834.97</v>
      </c>
      <c r="P35" s="9">
        <v>2975.69</v>
      </c>
      <c r="Q35" s="9">
        <v>2349.29</v>
      </c>
      <c r="R35" s="9">
        <v>2278.17</v>
      </c>
      <c r="S35" s="9">
        <v>1456.69</v>
      </c>
      <c r="T35" s="9">
        <v>1169.0899999999999</v>
      </c>
    </row>
    <row r="36" spans="1:47" x14ac:dyDescent="0.2">
      <c r="A36" t="s">
        <v>60</v>
      </c>
      <c r="D36" s="9">
        <v>6415.29</v>
      </c>
      <c r="E36" s="9">
        <v>6569.12</v>
      </c>
      <c r="F36" s="9">
        <v>7349.1</v>
      </c>
      <c r="G36" s="9">
        <v>6887.24</v>
      </c>
      <c r="H36" s="9">
        <v>5986.46</v>
      </c>
      <c r="I36" s="9">
        <v>5399.2</v>
      </c>
      <c r="J36" s="9">
        <v>3668.07</v>
      </c>
      <c r="K36" s="9">
        <v>2860.76</v>
      </c>
      <c r="L36" s="9">
        <v>2471.9499999999998</v>
      </c>
      <c r="M36" s="9">
        <v>2141.44</v>
      </c>
      <c r="N36" s="9">
        <v>2134.94</v>
      </c>
      <c r="O36" s="9">
        <v>1671.1</v>
      </c>
      <c r="P36" s="9">
        <v>1704.19</v>
      </c>
      <c r="Q36" s="9">
        <v>1466.89</v>
      </c>
      <c r="R36" s="9">
        <v>1254.24</v>
      </c>
      <c r="S36" s="9">
        <v>1072.98</v>
      </c>
      <c r="T36" s="9">
        <v>898.81</v>
      </c>
    </row>
    <row r="37" spans="1:47" x14ac:dyDescent="0.2">
      <c r="A37" t="s">
        <v>61</v>
      </c>
      <c r="D37" s="9">
        <v>22316.63</v>
      </c>
      <c r="E37" s="9">
        <v>22530.29</v>
      </c>
      <c r="F37" s="9">
        <v>25047.73</v>
      </c>
      <c r="G37" s="9">
        <v>25902</v>
      </c>
      <c r="H37" s="9">
        <v>22006.85</v>
      </c>
      <c r="I37" s="9">
        <v>20730.78</v>
      </c>
      <c r="J37" s="9">
        <v>17472.580000000002</v>
      </c>
      <c r="K37" s="9">
        <v>12415.03</v>
      </c>
      <c r="L37" s="9">
        <v>10040.69</v>
      </c>
      <c r="M37" s="9">
        <v>9093.89</v>
      </c>
      <c r="N37" s="9">
        <v>8473.23</v>
      </c>
      <c r="O37" s="9">
        <v>7675.47</v>
      </c>
      <c r="P37" s="9">
        <v>7790.81</v>
      </c>
      <c r="Q37" s="9">
        <v>6706.8</v>
      </c>
      <c r="R37" s="9">
        <v>4926.4799999999996</v>
      </c>
      <c r="S37" s="9">
        <v>4105.3999999999996</v>
      </c>
      <c r="T37" s="9">
        <v>3034.77</v>
      </c>
    </row>
    <row r="38" spans="1:47" x14ac:dyDescent="0.2">
      <c r="A38" t="s">
        <v>62</v>
      </c>
      <c r="D38" s="9">
        <v>22285.61</v>
      </c>
      <c r="E38" s="9">
        <v>18702.96</v>
      </c>
      <c r="F38" s="9">
        <v>22318.66</v>
      </c>
      <c r="G38" s="9">
        <v>22573.8</v>
      </c>
      <c r="H38" s="9">
        <v>18644.89</v>
      </c>
      <c r="I38" s="9">
        <v>17943.77</v>
      </c>
      <c r="J38" s="9">
        <v>13146.91</v>
      </c>
      <c r="K38" s="9">
        <v>7847.84</v>
      </c>
      <c r="L38" s="9">
        <v>6398.62</v>
      </c>
      <c r="M38" s="9">
        <v>5370.7</v>
      </c>
      <c r="N38" s="9">
        <v>4240.8599999999997</v>
      </c>
      <c r="O38" s="9">
        <v>3532.79</v>
      </c>
      <c r="P38" s="9">
        <v>2969.85</v>
      </c>
      <c r="Q38" s="9">
        <v>2679.96</v>
      </c>
      <c r="R38" s="9">
        <v>1900.45</v>
      </c>
      <c r="S38" s="9">
        <v>1683.08</v>
      </c>
      <c r="T38" s="9">
        <v>1247.9100000000001</v>
      </c>
    </row>
    <row r="39" spans="1:47" x14ac:dyDescent="0.2">
      <c r="A39" t="s">
        <v>63</v>
      </c>
      <c r="D39" s="11">
        <f>D34/D$33</f>
        <v>0.69437427951777808</v>
      </c>
      <c r="E39" s="11">
        <f t="shared" ref="E39:T39" si="20">E34/E33</f>
        <v>0.69050669430472622</v>
      </c>
      <c r="F39" s="11">
        <f t="shared" si="20"/>
        <v>0.69533531162689488</v>
      </c>
      <c r="G39" s="11">
        <f t="shared" si="20"/>
        <v>0.72484650697507602</v>
      </c>
      <c r="H39" s="11">
        <f t="shared" si="20"/>
        <v>0.73700305672438204</v>
      </c>
      <c r="I39" s="11">
        <f t="shared" si="20"/>
        <v>0.76953314494218605</v>
      </c>
      <c r="J39" s="11">
        <f t="shared" si="20"/>
        <v>0.79047836356417944</v>
      </c>
      <c r="K39" s="11">
        <f t="shared" si="20"/>
        <v>0.80138092397445326</v>
      </c>
      <c r="L39" s="11">
        <f t="shared" si="20"/>
        <v>0.81559601600610487</v>
      </c>
      <c r="M39" s="11">
        <f t="shared" si="20"/>
        <v>0.82593549600305149</v>
      </c>
      <c r="N39" s="11">
        <f t="shared" si="20"/>
        <v>0.81263722696085428</v>
      </c>
      <c r="O39" s="11">
        <f t="shared" si="20"/>
        <v>0.81077681679302727</v>
      </c>
      <c r="P39" s="11">
        <f t="shared" si="20"/>
        <v>0.79367565654636207</v>
      </c>
      <c r="Q39" s="11">
        <f t="shared" si="20"/>
        <v>0.80160592152487964</v>
      </c>
      <c r="R39" s="11">
        <f t="shared" si="20"/>
        <v>0.81118991077678493</v>
      </c>
      <c r="S39" s="11">
        <f t="shared" si="20"/>
        <v>0.8165099488743971</v>
      </c>
      <c r="T39" s="11">
        <f t="shared" si="20"/>
        <v>0.82484693725779723</v>
      </c>
    </row>
    <row r="40" spans="1:47" x14ac:dyDescent="0.2">
      <c r="A40" t="s">
        <v>64</v>
      </c>
      <c r="D40" s="11">
        <f t="shared" ref="D40:S43" si="21">D35/D$33</f>
        <v>2.1938423440075676E-2</v>
      </c>
      <c r="E40" s="11">
        <f t="shared" si="21"/>
        <v>2.1484823152157981E-2</v>
      </c>
      <c r="F40" s="11">
        <f t="shared" si="21"/>
        <v>2.3803946367690544E-2</v>
      </c>
      <c r="G40" s="11">
        <f t="shared" si="21"/>
        <v>2.2139246661561498E-2</v>
      </c>
      <c r="H40" s="11">
        <f t="shared" si="21"/>
        <v>2.3843814838945938E-2</v>
      </c>
      <c r="I40" s="11">
        <f t="shared" si="21"/>
        <v>2.9560251639759637E-2</v>
      </c>
      <c r="J40" s="11">
        <f t="shared" si="21"/>
        <v>3.1042756882548383E-2</v>
      </c>
      <c r="K40" s="11">
        <f t="shared" si="21"/>
        <v>3.1349731429742046E-2</v>
      </c>
      <c r="L40" s="11">
        <f t="shared" si="21"/>
        <v>4.2289882819062895E-2</v>
      </c>
      <c r="M40" s="11">
        <f t="shared" si="21"/>
        <v>5.1512905505813167E-2</v>
      </c>
      <c r="N40" s="11">
        <f t="shared" si="21"/>
        <v>5.1207256573676925E-2</v>
      </c>
      <c r="O40" s="11">
        <f t="shared" si="21"/>
        <v>4.1651264595727218E-2</v>
      </c>
      <c r="P40" s="11">
        <f t="shared" si="21"/>
        <v>4.9255088153612431E-2</v>
      </c>
      <c r="Q40" s="11">
        <f t="shared" si="21"/>
        <v>4.2942717391920272E-2</v>
      </c>
      <c r="R40" s="11">
        <f t="shared" si="21"/>
        <v>5.3227624337274411E-2</v>
      </c>
      <c r="S40" s="11">
        <f t="shared" si="21"/>
        <v>3.8954992461393723E-2</v>
      </c>
      <c r="T40" s="11">
        <f t="shared" ref="E40:T43" si="22">T35/T$33</f>
        <v>3.9519461413856233E-2</v>
      </c>
    </row>
    <row r="41" spans="1:47" x14ac:dyDescent="0.2">
      <c r="A41" t="s">
        <v>65</v>
      </c>
      <c r="D41" s="11">
        <f t="shared" si="21"/>
        <v>3.8431449510636699E-2</v>
      </c>
      <c r="E41" s="11">
        <f t="shared" si="22"/>
        <v>4.2531327191427229E-2</v>
      </c>
      <c r="F41" s="11">
        <f t="shared" si="22"/>
        <v>4.0920976149949259E-2</v>
      </c>
      <c r="G41" s="11">
        <f t="shared" si="22"/>
        <v>3.4229481316433795E-2</v>
      </c>
      <c r="H41" s="11">
        <f t="shared" si="22"/>
        <v>3.3758178511215188E-2</v>
      </c>
      <c r="I41" s="11">
        <f t="shared" si="22"/>
        <v>2.8233049411444562E-2</v>
      </c>
      <c r="J41" s="11">
        <f t="shared" si="22"/>
        <v>2.2414544195070767E-2</v>
      </c>
      <c r="K41" s="11">
        <f t="shared" si="22"/>
        <v>2.4572321136760607E-2</v>
      </c>
      <c r="L41" s="11">
        <f t="shared" si="22"/>
        <v>2.4104034806462234E-2</v>
      </c>
      <c r="M41" s="11">
        <f t="shared" si="22"/>
        <v>2.244660017507057E-2</v>
      </c>
      <c r="N41" s="11">
        <f t="shared" si="22"/>
        <v>2.6938344031374021E-2</v>
      </c>
      <c r="O41" s="11">
        <f t="shared" si="22"/>
        <v>2.4551733621844238E-2</v>
      </c>
      <c r="P41" s="11">
        <f t="shared" si="22"/>
        <v>2.8208593193681054E-2</v>
      </c>
      <c r="Q41" s="11">
        <f t="shared" si="22"/>
        <v>2.6813310708781773E-2</v>
      </c>
      <c r="R41" s="11">
        <f t="shared" si="22"/>
        <v>2.930431686343998E-2</v>
      </c>
      <c r="S41" s="11">
        <f t="shared" si="22"/>
        <v>2.8693769993084487E-2</v>
      </c>
      <c r="T41" s="11">
        <f t="shared" si="22"/>
        <v>3.0383021934485901E-2</v>
      </c>
    </row>
    <row r="42" spans="1:47" x14ac:dyDescent="0.2">
      <c r="A42" t="s">
        <v>66</v>
      </c>
      <c r="D42" s="11">
        <f t="shared" si="21"/>
        <v>0.13369004972379431</v>
      </c>
      <c r="E42" s="11">
        <f t="shared" si="22"/>
        <v>0.14587085267246466</v>
      </c>
      <c r="F42" s="11">
        <f t="shared" si="22"/>
        <v>0.13946980745130266</v>
      </c>
      <c r="G42" s="11">
        <f t="shared" si="22"/>
        <v>0.12873255833371106</v>
      </c>
      <c r="H42" s="11">
        <f t="shared" si="22"/>
        <v>0.12409857758500616</v>
      </c>
      <c r="I42" s="11">
        <f t="shared" si="22"/>
        <v>0.10840367759627105</v>
      </c>
      <c r="J42" s="11">
        <f t="shared" si="22"/>
        <v>0.10677002254916335</v>
      </c>
      <c r="K42" s="11">
        <f t="shared" si="22"/>
        <v>0.10663813255306877</v>
      </c>
      <c r="L42" s="11">
        <f t="shared" si="22"/>
        <v>9.7906972730393949E-2</v>
      </c>
      <c r="M42" s="11">
        <f t="shared" si="22"/>
        <v>9.5322265795946867E-2</v>
      </c>
      <c r="N42" s="11">
        <f t="shared" si="22"/>
        <v>0.10691391083447745</v>
      </c>
      <c r="O42" s="11">
        <f t="shared" si="22"/>
        <v>0.11276769484917529</v>
      </c>
      <c r="P42" s="11">
        <f t="shared" si="22"/>
        <v>0.12895732866597168</v>
      </c>
      <c r="Q42" s="11">
        <f t="shared" si="22"/>
        <v>0.12259372704269413</v>
      </c>
      <c r="R42" s="11">
        <f t="shared" si="22"/>
        <v>0.11510327444619832</v>
      </c>
      <c r="S42" s="11">
        <f t="shared" si="22"/>
        <v>0.10978713799847997</v>
      </c>
      <c r="T42" s="11">
        <f t="shared" si="22"/>
        <v>0.10258617892115106</v>
      </c>
    </row>
    <row r="43" spans="1:47" x14ac:dyDescent="0.2">
      <c r="A43" t="s">
        <v>67</v>
      </c>
      <c r="D43" s="11">
        <f t="shared" si="21"/>
        <v>0.13350422124779088</v>
      </c>
      <c r="E43" s="11">
        <f t="shared" si="22"/>
        <v>0.12109106108705212</v>
      </c>
      <c r="F43" s="11">
        <f t="shared" si="22"/>
        <v>0.12427390477185321</v>
      </c>
      <c r="G43" s="11">
        <f t="shared" si="22"/>
        <v>0.11219145337477904</v>
      </c>
      <c r="H43" s="11">
        <f t="shared" si="22"/>
        <v>0.10514018717939666</v>
      </c>
      <c r="I43" s="11">
        <f t="shared" si="22"/>
        <v>9.3830075758926615E-2</v>
      </c>
      <c r="J43" s="11">
        <f t="shared" si="22"/>
        <v>8.0337069691586521E-2</v>
      </c>
      <c r="K43" s="11">
        <f t="shared" si="22"/>
        <v>6.740853644133564E-2</v>
      </c>
      <c r="L43" s="11">
        <f t="shared" si="22"/>
        <v>6.239307396724262E-2</v>
      </c>
      <c r="M43" s="11">
        <f t="shared" si="22"/>
        <v>5.629574284605289E-2</v>
      </c>
      <c r="N43" s="11">
        <f t="shared" si="22"/>
        <v>5.3510518173294247E-2</v>
      </c>
      <c r="O43" s="11">
        <f t="shared" si="22"/>
        <v>5.1903607816357555E-2</v>
      </c>
      <c r="P43" s="11">
        <f t="shared" si="22"/>
        <v>4.9158421593985216E-2</v>
      </c>
      <c r="Q43" s="11">
        <f t="shared" si="22"/>
        <v>4.8987040723644446E-2</v>
      </c>
      <c r="R43" s="11">
        <f t="shared" si="22"/>
        <v>4.4402497913576755E-2</v>
      </c>
      <c r="S43" s="11">
        <f t="shared" si="22"/>
        <v>4.5009143134038504E-2</v>
      </c>
      <c r="T43" s="11">
        <f t="shared" si="22"/>
        <v>4.2183861886565907E-2</v>
      </c>
    </row>
    <row r="45" spans="1:47" x14ac:dyDescent="0.2">
      <c r="D45">
        <v>1</v>
      </c>
      <c r="E45" s="21">
        <f>D45+1</f>
        <v>2</v>
      </c>
      <c r="F45" s="21">
        <f t="shared" ref="F45:AU45" si="23">E45+1</f>
        <v>3</v>
      </c>
      <c r="G45" s="21">
        <f t="shared" si="23"/>
        <v>4</v>
      </c>
      <c r="H45" s="21">
        <f t="shared" si="23"/>
        <v>5</v>
      </c>
      <c r="I45" s="21">
        <f t="shared" si="23"/>
        <v>6</v>
      </c>
      <c r="J45" s="21">
        <f t="shared" si="23"/>
        <v>7</v>
      </c>
      <c r="K45" s="21">
        <f t="shared" si="23"/>
        <v>8</v>
      </c>
      <c r="L45" s="21">
        <f t="shared" si="23"/>
        <v>9</v>
      </c>
      <c r="M45" s="21">
        <f t="shared" si="23"/>
        <v>10</v>
      </c>
      <c r="N45" s="21">
        <f t="shared" si="23"/>
        <v>11</v>
      </c>
      <c r="O45" s="21">
        <f t="shared" si="23"/>
        <v>12</v>
      </c>
      <c r="P45" s="21">
        <f t="shared" si="23"/>
        <v>13</v>
      </c>
      <c r="Q45" s="21">
        <f t="shared" si="23"/>
        <v>14</v>
      </c>
      <c r="R45" s="21">
        <f t="shared" si="23"/>
        <v>15</v>
      </c>
      <c r="S45" s="21">
        <f t="shared" si="23"/>
        <v>16</v>
      </c>
      <c r="T45" s="21">
        <f t="shared" si="23"/>
        <v>17</v>
      </c>
      <c r="U45" s="21">
        <f t="shared" si="23"/>
        <v>18</v>
      </c>
      <c r="V45" s="21">
        <f t="shared" si="23"/>
        <v>19</v>
      </c>
      <c r="W45" s="21">
        <f t="shared" si="23"/>
        <v>20</v>
      </c>
      <c r="X45" s="21">
        <f t="shared" si="23"/>
        <v>21</v>
      </c>
      <c r="Y45" s="21">
        <f t="shared" si="23"/>
        <v>22</v>
      </c>
      <c r="Z45" s="21">
        <f t="shared" si="23"/>
        <v>23</v>
      </c>
      <c r="AA45" s="21">
        <f t="shared" si="23"/>
        <v>24</v>
      </c>
      <c r="AB45" s="21">
        <f t="shared" si="23"/>
        <v>25</v>
      </c>
      <c r="AC45" s="21">
        <f t="shared" si="23"/>
        <v>26</v>
      </c>
      <c r="AD45" s="21">
        <f t="shared" si="23"/>
        <v>27</v>
      </c>
      <c r="AE45" s="21">
        <f t="shared" si="23"/>
        <v>28</v>
      </c>
      <c r="AF45" s="21">
        <f t="shared" si="23"/>
        <v>29</v>
      </c>
      <c r="AG45" s="21">
        <f t="shared" si="23"/>
        <v>30</v>
      </c>
      <c r="AH45" s="21">
        <f t="shared" si="23"/>
        <v>31</v>
      </c>
      <c r="AI45" s="21">
        <f t="shared" si="23"/>
        <v>32</v>
      </c>
      <c r="AJ45" s="21">
        <f t="shared" si="23"/>
        <v>33</v>
      </c>
      <c r="AK45" s="21">
        <f t="shared" si="23"/>
        <v>34</v>
      </c>
      <c r="AL45" s="21">
        <f t="shared" si="23"/>
        <v>35</v>
      </c>
      <c r="AM45" s="21">
        <f t="shared" si="23"/>
        <v>36</v>
      </c>
      <c r="AN45" s="28">
        <f t="shared" si="23"/>
        <v>37</v>
      </c>
      <c r="AO45" s="28">
        <f t="shared" si="23"/>
        <v>38</v>
      </c>
      <c r="AP45" s="28">
        <f t="shared" si="23"/>
        <v>39</v>
      </c>
      <c r="AQ45" s="28">
        <f t="shared" si="23"/>
        <v>40</v>
      </c>
      <c r="AR45" s="28">
        <f t="shared" si="23"/>
        <v>41</v>
      </c>
      <c r="AS45" s="28">
        <f t="shared" si="23"/>
        <v>42</v>
      </c>
      <c r="AT45" s="28">
        <f t="shared" si="23"/>
        <v>43</v>
      </c>
      <c r="AU45" s="28">
        <f t="shared" si="23"/>
        <v>44</v>
      </c>
    </row>
    <row r="46" spans="1:47" x14ac:dyDescent="0.2">
      <c r="A46" t="s">
        <v>27</v>
      </c>
      <c r="D46" s="9">
        <v>157348.53</v>
      </c>
      <c r="E46" s="9">
        <v>128494.97</v>
      </c>
      <c r="F46" s="9">
        <v>120648.54</v>
      </c>
      <c r="G46" s="9">
        <v>130550.59</v>
      </c>
      <c r="H46" s="9">
        <v>111303.65</v>
      </c>
      <c r="I46" s="9">
        <v>109366.75</v>
      </c>
      <c r="J46" s="9">
        <v>104764.65</v>
      </c>
      <c r="K46" s="9">
        <v>94755</v>
      </c>
      <c r="L46" s="9">
        <v>65969.83</v>
      </c>
      <c r="M46" s="9">
        <v>77354.720000000001</v>
      </c>
      <c r="N46" s="9">
        <v>61857.07</v>
      </c>
      <c r="O46" s="9">
        <v>55486.22</v>
      </c>
      <c r="P46" s="9">
        <v>38231.64</v>
      </c>
      <c r="Q46" s="9">
        <v>33717.629999999997</v>
      </c>
      <c r="R46" s="9">
        <v>26808.29</v>
      </c>
      <c r="S46" s="9">
        <v>22411.9</v>
      </c>
      <c r="T46" s="9">
        <v>18637.13</v>
      </c>
      <c r="U46" s="22">
        <f>121510*EXP(-0.177*U5)</f>
        <v>14526.819532632504</v>
      </c>
      <c r="V46" s="22">
        <f t="shared" ref="V46:AU46" si="24">121510*EXP(-0.177*V5)</f>
        <v>12170.275737853277</v>
      </c>
      <c r="W46" s="22">
        <f t="shared" si="24"/>
        <v>10196.010985244136</v>
      </c>
      <c r="X46" s="22">
        <f t="shared" si="24"/>
        <v>8542.0118862119125</v>
      </c>
      <c r="Y46" s="22">
        <f t="shared" si="24"/>
        <v>7156.324877423468</v>
      </c>
      <c r="Z46" s="22">
        <f t="shared" si="24"/>
        <v>5995.4243137843723</v>
      </c>
      <c r="AA46" s="22">
        <f t="shared" si="24"/>
        <v>5022.8452897261905</v>
      </c>
      <c r="AB46" s="22">
        <f t="shared" si="24"/>
        <v>4208.0382445191426</v>
      </c>
      <c r="AC46" s="22">
        <f t="shared" si="24"/>
        <v>3525.4093737577641</v>
      </c>
      <c r="AD46" s="22">
        <f t="shared" si="24"/>
        <v>2953.5167055021234</v>
      </c>
      <c r="AE46" s="22">
        <f t="shared" si="24"/>
        <v>2474.3965891206317</v>
      </c>
      <c r="AF46" s="22">
        <f t="shared" si="24"/>
        <v>2072.9994412579135</v>
      </c>
      <c r="AG46" s="22">
        <f t="shared" si="24"/>
        <v>1736.7170252133424</v>
      </c>
      <c r="AH46" s="22">
        <f t="shared" si="24"/>
        <v>1454.986415160648</v>
      </c>
      <c r="AI46" s="22">
        <f t="shared" si="24"/>
        <v>1218.9582053771715</v>
      </c>
      <c r="AJ46" s="22">
        <f t="shared" si="24"/>
        <v>1021.2185426434215</v>
      </c>
      <c r="AK46" s="22">
        <f t="shared" si="24"/>
        <v>855.55625060669195</v>
      </c>
      <c r="AL46" s="22">
        <f t="shared" si="24"/>
        <v>716.76773128057448</v>
      </c>
      <c r="AM46" s="22">
        <f t="shared" si="24"/>
        <v>600.49351546527521</v>
      </c>
      <c r="AN46" s="29">
        <f t="shared" si="24"/>
        <v>503.0813279939531</v>
      </c>
      <c r="AO46" s="29">
        <f t="shared" si="24"/>
        <v>421.47136656431576</v>
      </c>
      <c r="AP46" s="29">
        <f t="shared" si="24"/>
        <v>353.10019066286435</v>
      </c>
      <c r="AQ46" s="29">
        <f t="shared" si="24"/>
        <v>295.82020164856243</v>
      </c>
      <c r="AR46" s="29">
        <f t="shared" si="24"/>
        <v>247.83218479468133</v>
      </c>
      <c r="AS46" s="29">
        <f t="shared" si="24"/>
        <v>207.62879437515079</v>
      </c>
      <c r="AT46" s="29">
        <f t="shared" si="24"/>
        <v>173.9472066123829</v>
      </c>
      <c r="AU46" s="29">
        <f t="shared" si="24"/>
        <v>145.72945327409877</v>
      </c>
    </row>
    <row r="47" spans="1:47" x14ac:dyDescent="0.2">
      <c r="A47" s="18" t="s">
        <v>28</v>
      </c>
      <c r="D47" s="9">
        <v>137539.93</v>
      </c>
      <c r="E47" s="9">
        <v>112412.29</v>
      </c>
      <c r="F47" s="9">
        <v>105187.79</v>
      </c>
      <c r="G47" s="9">
        <v>115722.69</v>
      </c>
      <c r="H47" s="9">
        <v>98467.51</v>
      </c>
      <c r="I47" s="9">
        <v>96528.41</v>
      </c>
      <c r="J47" s="9">
        <v>93376.6</v>
      </c>
      <c r="K47" s="9">
        <v>86184.89</v>
      </c>
      <c r="L47" s="9">
        <v>59280.35</v>
      </c>
      <c r="M47" s="9">
        <v>70135.88</v>
      </c>
      <c r="N47" s="9">
        <v>55422.95</v>
      </c>
      <c r="O47" s="9">
        <v>49587.83</v>
      </c>
      <c r="P47" s="9">
        <v>33819.89</v>
      </c>
      <c r="Q47" s="9">
        <v>29778.85</v>
      </c>
      <c r="R47" s="9">
        <v>23702.31</v>
      </c>
      <c r="S47" s="9">
        <v>19938.75</v>
      </c>
      <c r="T47" s="9">
        <v>16570.28</v>
      </c>
      <c r="U47" s="3">
        <v>14526.819532632504</v>
      </c>
      <c r="V47" s="3">
        <v>12170.275737853277</v>
      </c>
      <c r="W47" s="3">
        <v>10196.010985244136</v>
      </c>
      <c r="X47" s="3">
        <v>8542.0118862119125</v>
      </c>
      <c r="Y47" s="3">
        <v>7156.324877423468</v>
      </c>
      <c r="Z47" s="3">
        <v>5995.4243137843723</v>
      </c>
      <c r="AA47" s="3">
        <v>5022.8452897261905</v>
      </c>
      <c r="AB47" s="3">
        <v>4208.0382445191426</v>
      </c>
      <c r="AC47" s="3">
        <v>3525.4093737577641</v>
      </c>
      <c r="AD47" s="3">
        <v>2953.5167055021234</v>
      </c>
      <c r="AE47" s="3">
        <v>2474.3965891206317</v>
      </c>
      <c r="AF47" s="3">
        <v>2072.9994412579135</v>
      </c>
      <c r="AG47" s="3">
        <v>1736.7170252133424</v>
      </c>
      <c r="AH47" s="3">
        <v>1454.986415160648</v>
      </c>
      <c r="AI47">
        <v>1218.9582053771715</v>
      </c>
      <c r="AJ47">
        <v>1021.2185426434215</v>
      </c>
      <c r="AK47">
        <v>855.55625060669195</v>
      </c>
      <c r="AL47">
        <v>716.76773128057448</v>
      </c>
      <c r="AM47">
        <v>600.49351546527521</v>
      </c>
    </row>
    <row r="48" spans="1:47" x14ac:dyDescent="0.2">
      <c r="A48" t="s">
        <v>32</v>
      </c>
      <c r="D48" s="9">
        <v>4470</v>
      </c>
      <c r="E48" s="9">
        <v>3487.4</v>
      </c>
      <c r="F48" s="9">
        <v>3047.35</v>
      </c>
      <c r="G48" s="9">
        <v>3632.03</v>
      </c>
      <c r="H48" s="9">
        <v>3476</v>
      </c>
      <c r="I48" s="9">
        <v>3729.93</v>
      </c>
      <c r="J48" s="9">
        <v>4219.1000000000004</v>
      </c>
      <c r="K48" s="9">
        <v>4626.05</v>
      </c>
      <c r="L48" s="9">
        <v>2865.25</v>
      </c>
      <c r="M48" s="9">
        <v>4581.3100000000004</v>
      </c>
      <c r="N48" s="9">
        <v>3672.44</v>
      </c>
      <c r="O48" s="9">
        <v>2818.44</v>
      </c>
      <c r="P48" s="9">
        <v>2323.0500000000002</v>
      </c>
      <c r="Q48" s="9">
        <v>1449.87</v>
      </c>
      <c r="R48" s="9">
        <v>1241.26</v>
      </c>
      <c r="S48" s="9">
        <v>878.19</v>
      </c>
      <c r="T48" s="9">
        <v>640.72</v>
      </c>
    </row>
    <row r="49" spans="1:20" x14ac:dyDescent="0.2">
      <c r="A49" t="s">
        <v>29</v>
      </c>
      <c r="D49" s="9">
        <v>3826.22</v>
      </c>
      <c r="E49" s="9">
        <v>2912.59</v>
      </c>
      <c r="F49" s="9">
        <v>2505.4499999999998</v>
      </c>
      <c r="G49" s="9">
        <v>2883.35</v>
      </c>
      <c r="H49" s="9">
        <v>2253.65</v>
      </c>
      <c r="I49" s="9">
        <v>2004.97</v>
      </c>
      <c r="J49" s="9">
        <v>1889.97</v>
      </c>
      <c r="K49" s="9">
        <v>1544.43</v>
      </c>
      <c r="L49" s="9">
        <v>1157.05</v>
      </c>
      <c r="M49" s="9">
        <v>1465.23</v>
      </c>
      <c r="N49" s="9">
        <v>1231.04</v>
      </c>
      <c r="O49" s="9">
        <v>1096.23</v>
      </c>
      <c r="P49" s="9">
        <v>692.84</v>
      </c>
      <c r="Q49" s="9">
        <v>630.49</v>
      </c>
      <c r="R49" s="9">
        <v>538.91999999999996</v>
      </c>
      <c r="S49" s="9">
        <v>502.57</v>
      </c>
      <c r="T49" s="9">
        <v>436.98</v>
      </c>
    </row>
    <row r="50" spans="1:20" x14ac:dyDescent="0.2">
      <c r="A50" t="s">
        <v>30</v>
      </c>
      <c r="D50" s="9">
        <v>10811.96</v>
      </c>
      <c r="E50" s="9">
        <v>9254.7900000000009</v>
      </c>
      <c r="F50" s="9">
        <v>9076.93</v>
      </c>
      <c r="G50" s="9">
        <v>8469.2199999999993</v>
      </c>
      <c r="H50" s="9">
        <v>7759.28</v>
      </c>
      <c r="I50" s="9">
        <v>7868.65</v>
      </c>
      <c r="J50" s="9">
        <v>6994.84</v>
      </c>
      <c r="K50" s="9">
        <v>5328.03</v>
      </c>
      <c r="L50" s="9">
        <v>4206.0600000000004</v>
      </c>
      <c r="M50" s="9">
        <v>4644.6099999999997</v>
      </c>
      <c r="N50" s="9">
        <v>4337.79</v>
      </c>
      <c r="O50" s="9">
        <v>4081.38</v>
      </c>
      <c r="P50" s="9">
        <v>3100.29</v>
      </c>
      <c r="Q50" s="9">
        <v>2833.1</v>
      </c>
      <c r="R50" s="9">
        <v>2218.58</v>
      </c>
      <c r="S50" s="9">
        <v>1696.15</v>
      </c>
      <c r="T50" s="9">
        <v>1399.31</v>
      </c>
    </row>
    <row r="51" spans="1:20" x14ac:dyDescent="0.2">
      <c r="A51" t="s">
        <v>31</v>
      </c>
      <c r="D51" s="9">
        <v>5170.43</v>
      </c>
      <c r="E51" s="9">
        <v>3915.29</v>
      </c>
      <c r="F51" s="9">
        <v>3878.37</v>
      </c>
      <c r="G51" s="9">
        <v>3475.33</v>
      </c>
      <c r="H51" s="9">
        <v>2823.21</v>
      </c>
      <c r="I51" s="9">
        <v>2964.71</v>
      </c>
      <c r="J51" s="9">
        <v>2503.2399999999998</v>
      </c>
      <c r="K51" s="9">
        <v>1697.65</v>
      </c>
      <c r="L51" s="9">
        <v>1326.37</v>
      </c>
      <c r="M51" s="9">
        <v>1109.01</v>
      </c>
      <c r="N51" s="9">
        <v>865.29</v>
      </c>
      <c r="O51" s="9">
        <v>720.78</v>
      </c>
      <c r="P51" s="9">
        <v>618.62</v>
      </c>
      <c r="Q51" s="9">
        <v>475.19</v>
      </c>
      <c r="R51" s="9">
        <v>348.47</v>
      </c>
      <c r="S51" s="9">
        <v>274.44</v>
      </c>
      <c r="T51" s="9">
        <v>230.56</v>
      </c>
    </row>
    <row r="52" spans="1:20" x14ac:dyDescent="0.2">
      <c r="A52" s="7" t="s">
        <v>33</v>
      </c>
      <c r="D52" s="11">
        <f t="shared" ref="D52:Q52" si="25">D47/D46</f>
        <v>0.8741100409390542</v>
      </c>
      <c r="E52" s="11">
        <f t="shared" si="25"/>
        <v>0.87483805786327662</v>
      </c>
      <c r="F52" s="11">
        <f t="shared" si="25"/>
        <v>0.87185298719735849</v>
      </c>
      <c r="G52" s="11">
        <f t="shared" si="25"/>
        <v>0.88642027584861938</v>
      </c>
      <c r="H52" s="11">
        <f t="shared" si="25"/>
        <v>0.88467458165118573</v>
      </c>
      <c r="I52" s="11">
        <f t="shared" si="25"/>
        <v>0.88261203702222113</v>
      </c>
      <c r="J52" s="11">
        <f t="shared" si="25"/>
        <v>0.89129873483088051</v>
      </c>
      <c r="K52" s="11">
        <f t="shared" si="25"/>
        <v>0.90955506305735845</v>
      </c>
      <c r="L52" s="11">
        <f t="shared" si="25"/>
        <v>0.89859788936851892</v>
      </c>
      <c r="M52" s="11">
        <f t="shared" si="25"/>
        <v>0.90667873919005848</v>
      </c>
      <c r="N52" s="11">
        <f t="shared" si="25"/>
        <v>0.8959840807202798</v>
      </c>
      <c r="O52" s="11">
        <f t="shared" si="25"/>
        <v>0.89369630874116135</v>
      </c>
      <c r="P52" s="11">
        <f t="shared" si="25"/>
        <v>0.88460474099463171</v>
      </c>
      <c r="Q52" s="11">
        <f t="shared" si="25"/>
        <v>0.8831833672770002</v>
      </c>
      <c r="R52" s="11">
        <f t="shared" ref="R52:T52" si="26">R47/R46</f>
        <v>0.88414106233556866</v>
      </c>
      <c r="S52" s="11">
        <f t="shared" si="26"/>
        <v>0.88965014121961983</v>
      </c>
      <c r="T52" s="11">
        <f t="shared" si="26"/>
        <v>0.88910041406589957</v>
      </c>
    </row>
    <row r="53" spans="1:20" x14ac:dyDescent="0.2">
      <c r="A53" s="7" t="s">
        <v>34</v>
      </c>
      <c r="D53" s="11">
        <f t="shared" ref="D53:Q53" si="27">D49/D46</f>
        <v>2.4316846175811112E-2</v>
      </c>
      <c r="E53" s="11">
        <f t="shared" si="27"/>
        <v>2.2666957313582002E-2</v>
      </c>
      <c r="F53" s="11">
        <f t="shared" si="27"/>
        <v>2.0766517356944392E-2</v>
      </c>
      <c r="G53" s="11">
        <f t="shared" si="27"/>
        <v>2.208607406523402E-2</v>
      </c>
      <c r="H53" s="11">
        <f t="shared" si="27"/>
        <v>2.0247763662737027E-2</v>
      </c>
      <c r="I53" s="11">
        <f t="shared" si="27"/>
        <v>1.8332537082797102E-2</v>
      </c>
      <c r="J53" s="11">
        <f t="shared" si="27"/>
        <v>1.8040149993342223E-2</v>
      </c>
      <c r="K53" s="11">
        <f t="shared" si="27"/>
        <v>1.6299192654741175E-2</v>
      </c>
      <c r="L53" s="11">
        <f t="shared" si="27"/>
        <v>1.7539078090696911E-2</v>
      </c>
      <c r="M53" s="11">
        <f t="shared" si="27"/>
        <v>1.8941701295021169E-2</v>
      </c>
      <c r="N53" s="11">
        <f t="shared" si="27"/>
        <v>1.9901362932321236E-2</v>
      </c>
      <c r="O53" s="11">
        <f t="shared" si="27"/>
        <v>1.9756797273268931E-2</v>
      </c>
      <c r="P53" s="11">
        <f t="shared" si="27"/>
        <v>1.8122162690378963E-2</v>
      </c>
      <c r="Q53" s="11">
        <f t="shared" si="27"/>
        <v>1.8699119718675366E-2</v>
      </c>
      <c r="R53" s="11">
        <f t="shared" ref="R53:T53" si="28">R49/R46</f>
        <v>2.0102736877286836E-2</v>
      </c>
      <c r="S53" s="11">
        <f t="shared" si="28"/>
        <v>2.242424783262463E-2</v>
      </c>
      <c r="T53" s="11">
        <f t="shared" si="28"/>
        <v>2.3446743141245459E-2</v>
      </c>
    </row>
    <row r="54" spans="1:20" x14ac:dyDescent="0.2">
      <c r="A54" s="7" t="s">
        <v>35</v>
      </c>
      <c r="D54" s="11">
        <f t="shared" ref="D54:Q54" si="29">D50/D47</f>
        <v>7.8609608133434414E-2</v>
      </c>
      <c r="E54" s="11">
        <f t="shared" si="29"/>
        <v>8.23289873375945E-2</v>
      </c>
      <c r="F54" s="11">
        <f t="shared" si="29"/>
        <v>8.6292620084517421E-2</v>
      </c>
      <c r="G54" s="11">
        <f t="shared" si="29"/>
        <v>7.3185474689535818E-2</v>
      </c>
      <c r="H54" s="11">
        <f t="shared" si="29"/>
        <v>7.8800408378357487E-2</v>
      </c>
      <c r="I54" s="11">
        <f t="shared" si="29"/>
        <v>8.1516415737087136E-2</v>
      </c>
      <c r="J54" s="11">
        <f t="shared" si="29"/>
        <v>7.490998815549077E-2</v>
      </c>
      <c r="K54" s="11">
        <f t="shared" si="29"/>
        <v>6.1820929399573406E-2</v>
      </c>
      <c r="L54" s="11">
        <f t="shared" si="29"/>
        <v>7.0952010236106908E-2</v>
      </c>
      <c r="M54" s="11">
        <f t="shared" si="29"/>
        <v>6.6223023080340615E-2</v>
      </c>
      <c r="N54" s="11">
        <f t="shared" si="29"/>
        <v>7.8267035587243197E-2</v>
      </c>
      <c r="O54" s="11">
        <f t="shared" si="29"/>
        <v>8.2306081955996063E-2</v>
      </c>
      <c r="P54" s="11">
        <f t="shared" si="29"/>
        <v>9.1670611583893377E-2</v>
      </c>
      <c r="Q54" s="11">
        <f t="shared" si="29"/>
        <v>9.5137992232742372E-2</v>
      </c>
      <c r="R54" s="11">
        <f t="shared" ref="R54:T54" si="30">R50/R47</f>
        <v>9.3601847246112285E-2</v>
      </c>
      <c r="S54" s="11">
        <f t="shared" si="30"/>
        <v>8.5068020813742096E-2</v>
      </c>
      <c r="T54" s="11">
        <f t="shared" si="30"/>
        <v>8.4446973738524639E-2</v>
      </c>
    </row>
    <row r="55" spans="1:20" x14ac:dyDescent="0.2">
      <c r="A55" s="7" t="s">
        <v>36</v>
      </c>
      <c r="D55" s="11">
        <f t="shared" ref="D55:Q55" si="31">D51/D46</f>
        <v>3.285972865459881E-2</v>
      </c>
      <c r="E55" s="11">
        <f t="shared" si="31"/>
        <v>3.0470375610811846E-2</v>
      </c>
      <c r="F55" s="11">
        <f t="shared" si="31"/>
        <v>3.2146016851923781E-2</v>
      </c>
      <c r="G55" s="11">
        <f t="shared" si="31"/>
        <v>2.6620561423736193E-2</v>
      </c>
      <c r="H55" s="11">
        <f t="shared" si="31"/>
        <v>2.5364936370011228E-2</v>
      </c>
      <c r="I55" s="11">
        <f t="shared" si="31"/>
        <v>2.7107964715052793E-2</v>
      </c>
      <c r="J55" s="11">
        <f t="shared" si="31"/>
        <v>2.3893937506592158E-2</v>
      </c>
      <c r="K55" s="11">
        <f t="shared" si="31"/>
        <v>1.7916204949606881E-2</v>
      </c>
      <c r="L55" s="11">
        <f t="shared" si="31"/>
        <v>2.0105705896164956E-2</v>
      </c>
      <c r="M55" s="11">
        <f t="shared" si="31"/>
        <v>1.4336681717676698E-2</v>
      </c>
      <c r="N55" s="11">
        <f t="shared" si="31"/>
        <v>1.3988538416061413E-2</v>
      </c>
      <c r="O55" s="11">
        <f t="shared" si="31"/>
        <v>1.299025235454857E-2</v>
      </c>
      <c r="P55" s="11">
        <f t="shared" si="31"/>
        <v>1.6180838697999876E-2</v>
      </c>
      <c r="Q55" s="11">
        <f t="shared" si="31"/>
        <v>1.4093220668237953E-2</v>
      </c>
      <c r="R55" s="11">
        <f t="shared" ref="R55:T55" si="32">R51/R46</f>
        <v>1.2998591107452211E-2</v>
      </c>
      <c r="S55" s="11">
        <f t="shared" si="32"/>
        <v>1.2245280409068396E-2</v>
      </c>
      <c r="T55" s="11">
        <f t="shared" si="32"/>
        <v>1.2371003475320502E-2</v>
      </c>
    </row>
    <row r="56" spans="1:20" x14ac:dyDescent="0.2">
      <c r="A56" s="18" t="s">
        <v>47</v>
      </c>
      <c r="D56" s="2">
        <f t="shared" ref="D56:Q56" si="33">D47+E56</f>
        <v>1290105.9706627806</v>
      </c>
      <c r="E56" s="2">
        <f t="shared" si="33"/>
        <v>1152566.0406627806</v>
      </c>
      <c r="F56" s="2">
        <f t="shared" si="33"/>
        <v>1040153.7506627806</v>
      </c>
      <c r="G56" s="2">
        <f t="shared" si="33"/>
        <v>934965.96066278056</v>
      </c>
      <c r="H56" s="2">
        <f t="shared" si="33"/>
        <v>819243.27066278062</v>
      </c>
      <c r="I56" s="2">
        <f t="shared" si="33"/>
        <v>720775.76066278061</v>
      </c>
      <c r="J56" s="2">
        <f t="shared" si="33"/>
        <v>624247.35066278058</v>
      </c>
      <c r="K56" s="2">
        <f t="shared" si="33"/>
        <v>530870.7506627806</v>
      </c>
      <c r="L56" s="2">
        <f t="shared" si="33"/>
        <v>444685.86066278059</v>
      </c>
      <c r="M56" s="2">
        <f t="shared" si="33"/>
        <v>385405.51066278061</v>
      </c>
      <c r="N56" s="2">
        <f t="shared" si="33"/>
        <v>315269.6306627806</v>
      </c>
      <c r="O56" s="2">
        <f t="shared" si="33"/>
        <v>259846.68066278059</v>
      </c>
      <c r="P56" s="2">
        <f t="shared" si="33"/>
        <v>210258.85066278058</v>
      </c>
      <c r="Q56" s="2">
        <f t="shared" si="33"/>
        <v>176438.96066278056</v>
      </c>
      <c r="R56" s="2">
        <f>R47+S56</f>
        <v>146660.11066278056</v>
      </c>
      <c r="S56" s="2">
        <f>S47+T56</f>
        <v>122957.80066278054</v>
      </c>
      <c r="T56" s="2">
        <f>SUM($T$47:$AM$47)</f>
        <v>103019.05066278054</v>
      </c>
    </row>
    <row r="59" spans="1:20" x14ac:dyDescent="0.2">
      <c r="A59" s="18" t="s">
        <v>50</v>
      </c>
      <c r="D59">
        <v>7455409</v>
      </c>
      <c r="E59">
        <v>7050109</v>
      </c>
      <c r="F59">
        <v>7659418</v>
      </c>
      <c r="G59">
        <v>7493133</v>
      </c>
      <c r="H59">
        <v>7642379</v>
      </c>
      <c r="I59">
        <v>7219163</v>
      </c>
      <c r="J59">
        <v>6019767</v>
      </c>
      <c r="K59">
        <v>5548897</v>
      </c>
      <c r="L59">
        <v>4939189</v>
      </c>
      <c r="M59">
        <v>4401203</v>
      </c>
      <c r="N59">
        <v>4005305</v>
      </c>
      <c r="O59">
        <v>3682523</v>
      </c>
      <c r="P59">
        <v>4042219</v>
      </c>
      <c r="Q59">
        <v>3021134</v>
      </c>
      <c r="R59">
        <v>2629616</v>
      </c>
      <c r="S59">
        <v>2414392</v>
      </c>
      <c r="T59">
        <v>2139702</v>
      </c>
    </row>
    <row r="60" spans="1:20" x14ac:dyDescent="0.2">
      <c r="A60" t="s">
        <v>51</v>
      </c>
      <c r="D60">
        <v>218297</v>
      </c>
      <c r="E60">
        <v>126972</v>
      </c>
      <c r="F60">
        <v>145182</v>
      </c>
      <c r="G60">
        <v>126444</v>
      </c>
      <c r="H60">
        <v>161899</v>
      </c>
      <c r="I60">
        <v>155923</v>
      </c>
      <c r="J60">
        <v>163207</v>
      </c>
      <c r="K60">
        <v>143621</v>
      </c>
      <c r="L60">
        <v>144618</v>
      </c>
      <c r="M60">
        <v>159423</v>
      </c>
      <c r="N60">
        <v>139632</v>
      </c>
      <c r="O60">
        <v>135276</v>
      </c>
      <c r="P60">
        <v>144949</v>
      </c>
      <c r="Q60">
        <v>108525</v>
      </c>
      <c r="R60">
        <v>97751</v>
      </c>
      <c r="S60">
        <v>72207</v>
      </c>
      <c r="T60">
        <v>59880</v>
      </c>
    </row>
    <row r="61" spans="1:20" x14ac:dyDescent="0.2">
      <c r="A61" t="s">
        <v>52</v>
      </c>
      <c r="D61">
        <v>12822565</v>
      </c>
      <c r="E61">
        <v>10578898</v>
      </c>
      <c r="F61">
        <v>10104351</v>
      </c>
      <c r="G61">
        <v>11046279</v>
      </c>
      <c r="H61">
        <v>9446424</v>
      </c>
      <c r="I61">
        <v>9139672</v>
      </c>
      <c r="J61">
        <v>8817526</v>
      </c>
      <c r="K61">
        <v>8040470</v>
      </c>
      <c r="L61">
        <v>5565827</v>
      </c>
      <c r="M61">
        <v>6251263</v>
      </c>
      <c r="N61">
        <v>5049094</v>
      </c>
      <c r="O61">
        <v>4235372</v>
      </c>
    </row>
    <row r="62" spans="1:20" x14ac:dyDescent="0.2">
      <c r="A62" t="s">
        <v>53</v>
      </c>
      <c r="D62" s="1">
        <v>258582</v>
      </c>
      <c r="E62" s="1">
        <v>191594</v>
      </c>
      <c r="F62" s="1">
        <v>167469</v>
      </c>
      <c r="G62" s="1">
        <v>202081</v>
      </c>
      <c r="H62" s="1">
        <v>184001</v>
      </c>
      <c r="I62" s="1">
        <v>191881</v>
      </c>
      <c r="J62" s="1">
        <v>223596</v>
      </c>
      <c r="K62" s="1">
        <v>240129</v>
      </c>
      <c r="L62" s="1">
        <v>157455</v>
      </c>
      <c r="M62" s="1">
        <v>257776</v>
      </c>
      <c r="N62" s="1">
        <v>219982</v>
      </c>
      <c r="O62" s="1">
        <v>152339</v>
      </c>
    </row>
    <row r="63" spans="1:20" x14ac:dyDescent="0.2">
      <c r="A63" s="7" t="s">
        <v>54</v>
      </c>
      <c r="D63" s="1">
        <f t="shared" ref="D63:T63" si="34">SUM(D59:T59)</f>
        <v>87363558</v>
      </c>
      <c r="E63" s="1">
        <f t="shared" si="34"/>
        <v>79908149</v>
      </c>
      <c r="F63" s="1">
        <f t="shared" si="34"/>
        <v>72858040</v>
      </c>
      <c r="G63" s="1">
        <f t="shared" si="34"/>
        <v>65198622</v>
      </c>
      <c r="H63" s="1">
        <f t="shared" si="34"/>
        <v>57705489</v>
      </c>
      <c r="I63" s="1">
        <f t="shared" si="34"/>
        <v>50063110</v>
      </c>
      <c r="J63" s="1">
        <f t="shared" si="34"/>
        <v>42843947</v>
      </c>
      <c r="K63" s="1">
        <f t="shared" si="34"/>
        <v>36824180</v>
      </c>
      <c r="L63" s="1">
        <f t="shared" si="34"/>
        <v>31275283</v>
      </c>
      <c r="M63" s="1">
        <f t="shared" si="34"/>
        <v>26336094</v>
      </c>
      <c r="N63" s="1">
        <f t="shared" si="34"/>
        <v>21934891</v>
      </c>
      <c r="O63" s="1">
        <f t="shared" si="34"/>
        <v>17929586</v>
      </c>
      <c r="P63" s="1">
        <f t="shared" si="34"/>
        <v>14247063</v>
      </c>
      <c r="Q63" s="1">
        <f t="shared" si="34"/>
        <v>10204844</v>
      </c>
      <c r="R63" s="1">
        <f t="shared" si="34"/>
        <v>7183710</v>
      </c>
      <c r="S63" s="1">
        <f t="shared" si="34"/>
        <v>4554094</v>
      </c>
      <c r="T63" s="1">
        <f t="shared" si="34"/>
        <v>2139702</v>
      </c>
    </row>
    <row r="64" spans="1:20" x14ac:dyDescent="0.2">
      <c r="A64" s="7" t="s">
        <v>55</v>
      </c>
      <c r="D64" s="1">
        <f t="shared" ref="D64:O64" si="35">SUM(D61:T61)</f>
        <v>101097741</v>
      </c>
      <c r="E64" s="1">
        <f t="shared" si="35"/>
        <v>88275176</v>
      </c>
      <c r="F64" s="1">
        <f t="shared" si="35"/>
        <v>77696278</v>
      </c>
      <c r="G64" s="1">
        <f t="shared" si="35"/>
        <v>67591927</v>
      </c>
      <c r="H64" s="1">
        <f t="shared" si="35"/>
        <v>56545648</v>
      </c>
      <c r="I64" s="1">
        <f t="shared" si="35"/>
        <v>47099224</v>
      </c>
      <c r="J64" s="1">
        <f t="shared" si="35"/>
        <v>37959552</v>
      </c>
      <c r="K64" s="1">
        <f t="shared" si="35"/>
        <v>29142026</v>
      </c>
      <c r="L64" s="1">
        <f t="shared" si="35"/>
        <v>21101556</v>
      </c>
      <c r="M64" s="1">
        <f t="shared" si="35"/>
        <v>15535729</v>
      </c>
      <c r="N64" s="1">
        <f t="shared" si="35"/>
        <v>9284466</v>
      </c>
      <c r="O64" s="1">
        <f t="shared" si="35"/>
        <v>4235372</v>
      </c>
      <c r="P64" s="1"/>
    </row>
    <row r="65" spans="1:20" x14ac:dyDescent="0.2">
      <c r="A65" t="s">
        <v>28</v>
      </c>
      <c r="C65" t="s">
        <v>56</v>
      </c>
      <c r="D65" s="1">
        <f t="shared" ref="D65:T65" si="36">(D12*D39)/D59*10000</f>
        <v>98.844144121565563</v>
      </c>
      <c r="E65" s="1">
        <f t="shared" si="36"/>
        <v>97.980993261550907</v>
      </c>
      <c r="F65" s="1">
        <f t="shared" si="36"/>
        <v>97.553197930808949</v>
      </c>
      <c r="G65" s="1">
        <f t="shared" si="36"/>
        <v>98.122905581085732</v>
      </c>
      <c r="H65" s="1">
        <f t="shared" si="36"/>
        <v>95.881792089478182</v>
      </c>
      <c r="I65" s="1">
        <f t="shared" si="36"/>
        <v>98.729054479801306</v>
      </c>
      <c r="J65" s="1">
        <f t="shared" si="36"/>
        <v>103.40159214245566</v>
      </c>
      <c r="K65" s="1">
        <f t="shared" si="36"/>
        <v>104.9619085812206</v>
      </c>
      <c r="L65" s="1">
        <f t="shared" si="36"/>
        <v>109.88377599221866</v>
      </c>
      <c r="M65" s="1">
        <f t="shared" si="36"/>
        <v>113.73528625445866</v>
      </c>
      <c r="N65" s="1">
        <f t="shared" si="36"/>
        <v>113.27547841543478</v>
      </c>
      <c r="O65" s="1">
        <f t="shared" si="36"/>
        <v>117.60767727372189</v>
      </c>
      <c r="P65" s="1">
        <f t="shared" si="36"/>
        <v>83.378296864682298</v>
      </c>
      <c r="Q65" s="1">
        <f t="shared" si="36"/>
        <v>110.01774839005122</v>
      </c>
      <c r="R65" s="1">
        <f t="shared" si="36"/>
        <v>107.89398726601578</v>
      </c>
      <c r="S65" s="1">
        <f t="shared" si="36"/>
        <v>101.00678177617061</v>
      </c>
      <c r="T65" s="1">
        <f t="shared" si="36"/>
        <v>96.778275111607982</v>
      </c>
    </row>
    <row r="66" spans="1:20" ht="21" customHeight="1" x14ac:dyDescent="0.2">
      <c r="A66" t="s">
        <v>32</v>
      </c>
      <c r="C66" t="s">
        <v>56</v>
      </c>
      <c r="D66">
        <f t="shared" ref="D66:T66" si="37">D12*D40/D60*10000</f>
        <v>106.65628207009505</v>
      </c>
      <c r="E66">
        <f t="shared" si="37"/>
        <v>169.275302570728</v>
      </c>
      <c r="F66">
        <f t="shared" si="37"/>
        <v>176.18916001453186</v>
      </c>
      <c r="G66">
        <f t="shared" si="37"/>
        <v>177.60386129219449</v>
      </c>
      <c r="H66">
        <f t="shared" si="37"/>
        <v>146.42896723325077</v>
      </c>
      <c r="I66">
        <f t="shared" si="37"/>
        <v>175.59107593231525</v>
      </c>
      <c r="J66">
        <f t="shared" si="37"/>
        <v>149.77468758593082</v>
      </c>
      <c r="K66">
        <f t="shared" si="37"/>
        <v>158.64093489196807</v>
      </c>
      <c r="L66">
        <f t="shared" si="37"/>
        <v>194.59346652684843</v>
      </c>
      <c r="M66">
        <f t="shared" si="37"/>
        <v>195.83285848723565</v>
      </c>
      <c r="N66">
        <f t="shared" si="37"/>
        <v>204.74878575000218</v>
      </c>
      <c r="O66">
        <f t="shared" si="37"/>
        <v>164.47021400400254</v>
      </c>
      <c r="P66">
        <f t="shared" si="37"/>
        <v>144.29978235666974</v>
      </c>
      <c r="Q66">
        <f t="shared" si="37"/>
        <v>164.0708970745566</v>
      </c>
      <c r="R66">
        <f t="shared" si="37"/>
        <v>190.45084775750891</v>
      </c>
      <c r="S66">
        <f t="shared" si="37"/>
        <v>161.13157777524788</v>
      </c>
      <c r="T66">
        <f t="shared" si="37"/>
        <v>165.68646393958966</v>
      </c>
    </row>
    <row r="67" spans="1:20" ht="21" customHeight="1" x14ac:dyDescent="0.2"/>
    <row r="68" spans="1:20" ht="21" customHeight="1" x14ac:dyDescent="0.2"/>
    <row r="69" spans="1:20" ht="30" customHeight="1" x14ac:dyDescent="0.2">
      <c r="C69" s="19" t="s">
        <v>44</v>
      </c>
      <c r="D69">
        <f>(D56+D74)/population!E20</f>
        <v>17.051980764493184</v>
      </c>
      <c r="E69">
        <f>E56/population!F20</f>
        <v>14.945874275932111</v>
      </c>
      <c r="F69">
        <f>F56/population!G20</f>
        <v>13.8842670546049</v>
      </c>
      <c r="G69">
        <f>G56/population!H20</f>
        <v>12.788307650870328</v>
      </c>
      <c r="H69">
        <f>H56/population!I20</f>
        <v>11.509135324418823</v>
      </c>
      <c r="I69">
        <f>I56/population!J20</f>
        <v>10.434079252200823</v>
      </c>
      <c r="J69">
        <f>J56/population!K20</f>
        <v>9.3201849960103402</v>
      </c>
      <c r="K69">
        <f>K56/population!L20</f>
        <v>8.229023292763836</v>
      </c>
      <c r="L69">
        <f>L56/population!M20</f>
        <v>7.1260333744015609</v>
      </c>
      <c r="M69">
        <f>M56/population!N20</f>
        <v>6.3563655214615906</v>
      </c>
      <c r="N69">
        <f>N56/population!O20</f>
        <v>5.4088256701684845</v>
      </c>
      <c r="O69">
        <f>O56/population!P20</f>
        <v>4.6226193813203693</v>
      </c>
      <c r="P69">
        <f>P56/population!Q20</f>
        <v>3.8733830234655522</v>
      </c>
      <c r="Q69">
        <f>Q56/population!R20</f>
        <v>3.3686986532530274</v>
      </c>
      <c r="R69">
        <f>R56/population!S20</f>
        <v>2.9208179451680985</v>
      </c>
      <c r="S69">
        <f>S56/population!T20</f>
        <v>2.5582099006071184</v>
      </c>
      <c r="T69">
        <f>T56/population!U20</f>
        <v>2.2441304113357852</v>
      </c>
    </row>
    <row r="70" spans="1:20" ht="32" x14ac:dyDescent="0.2">
      <c r="C70" s="8" t="s">
        <v>38</v>
      </c>
      <c r="D70">
        <f t="shared" ref="D70:S70" si="38">D56/D22</f>
        <v>2.2614831629891818</v>
      </c>
      <c r="E70">
        <f t="shared" si="38"/>
        <v>2.101521083444589</v>
      </c>
      <c r="F70">
        <f t="shared" si="38"/>
        <v>1.9788595639599302</v>
      </c>
      <c r="G70">
        <f t="shared" si="38"/>
        <v>1.8993725761300928</v>
      </c>
      <c r="H70">
        <f t="shared" si="38"/>
        <v>1.8067470114886028</v>
      </c>
      <c r="I70">
        <f t="shared" si="38"/>
        <v>1.7252985351865995</v>
      </c>
      <c r="J70">
        <f t="shared" si="38"/>
        <v>1.6716077843959312</v>
      </c>
      <c r="K70">
        <f t="shared" si="38"/>
        <v>1.5918727634148249</v>
      </c>
      <c r="L70">
        <f t="shared" si="38"/>
        <v>1.474526604256144</v>
      </c>
      <c r="M70">
        <f t="shared" si="38"/>
        <v>1.4697495270775955</v>
      </c>
      <c r="N70">
        <f t="shared" si="38"/>
        <v>1.4202649419249422</v>
      </c>
      <c r="O70">
        <f t="shared" si="38"/>
        <v>1.4015018329665736</v>
      </c>
      <c r="P70">
        <f t="shared" si="38"/>
        <v>1.4288534055586721</v>
      </c>
      <c r="Q70">
        <f t="shared" si="38"/>
        <v>1.6433182955360186</v>
      </c>
      <c r="R70">
        <f t="shared" si="38"/>
        <v>2.0462961337196246</v>
      </c>
      <c r="S70">
        <f t="shared" si="38"/>
        <v>3.0499850961504298</v>
      </c>
      <c r="T70" t="e">
        <f>#REF!/T22</f>
        <v>#REF!</v>
      </c>
    </row>
    <row r="71" spans="1:20" ht="32" x14ac:dyDescent="0.2">
      <c r="C71" s="20" t="s">
        <v>42</v>
      </c>
      <c r="D71">
        <f t="shared" ref="D71:S71" si="39">D12/D24</f>
        <v>4.5078780191923506</v>
      </c>
      <c r="E71">
        <f t="shared" si="39"/>
        <v>3.5338778794705115</v>
      </c>
      <c r="F71">
        <f t="shared" si="39"/>
        <v>3.2051285492802593</v>
      </c>
      <c r="G71">
        <f t="shared" si="39"/>
        <v>2.7616462337223879</v>
      </c>
      <c r="H71">
        <f t="shared" si="39"/>
        <v>2.785670677978016</v>
      </c>
      <c r="I71">
        <f t="shared" si="39"/>
        <v>2.6042711536715029</v>
      </c>
      <c r="J71">
        <f t="shared" si="39"/>
        <v>1.9060924401785573</v>
      </c>
      <c r="K71">
        <f t="shared" si="39"/>
        <v>1.5380164803049379</v>
      </c>
      <c r="L71">
        <f t="shared" si="39"/>
        <v>2.0364832892800355</v>
      </c>
      <c r="M71">
        <f t="shared" si="39"/>
        <v>1.6702713175196835</v>
      </c>
      <c r="N71">
        <f t="shared" si="39"/>
        <v>2.1011247964016162</v>
      </c>
      <c r="O71">
        <f t="shared" si="39"/>
        <v>1.0605556849391362</v>
      </c>
      <c r="P71">
        <f t="shared" si="39"/>
        <v>1.9362112973134158</v>
      </c>
      <c r="Q71">
        <f t="shared" si="39"/>
        <v>1.252972647922266</v>
      </c>
      <c r="R71">
        <f t="shared" si="39"/>
        <v>1.3070033699224146</v>
      </c>
      <c r="S71">
        <f t="shared" si="39"/>
        <v>1.2665519728704078</v>
      </c>
    </row>
    <row r="72" spans="1:20" ht="32" x14ac:dyDescent="0.2">
      <c r="B72" t="s">
        <v>45</v>
      </c>
      <c r="C72" s="19" t="s">
        <v>46</v>
      </c>
      <c r="D72" s="14">
        <f t="shared" ref="D72:S72" si="40">(D16-D56)/D16</f>
        <v>6.2216977229373319E-2</v>
      </c>
      <c r="E72" s="14">
        <f t="shared" si="40"/>
        <v>9.2160316215887286E-2</v>
      </c>
      <c r="F72" s="14">
        <f t="shared" si="40"/>
        <v>0.11062312452564875</v>
      </c>
      <c r="G72" s="14">
        <f t="shared" si="40"/>
        <v>0.11967731020687486</v>
      </c>
      <c r="H72" s="14">
        <f t="shared" si="40"/>
        <v>0.14718735844757905</v>
      </c>
      <c r="I72" s="14">
        <f t="shared" si="40"/>
        <v>0.16306805748707714</v>
      </c>
      <c r="J72" s="14">
        <f t="shared" si="40"/>
        <v>0.18780396981357714</v>
      </c>
      <c r="K72" s="14">
        <f t="shared" si="40"/>
        <v>0.23045266029885178</v>
      </c>
      <c r="L72" s="14">
        <f t="shared" si="40"/>
        <v>0.27947668463315922</v>
      </c>
      <c r="M72" s="14">
        <f t="shared" si="40"/>
        <v>0.30005920827555316</v>
      </c>
      <c r="N72" s="14">
        <f t="shared" si="40"/>
        <v>0.35661779356829598</v>
      </c>
      <c r="O72" s="14">
        <f t="shared" si="40"/>
        <v>0.40153455120750986</v>
      </c>
      <c r="P72" s="14">
        <f t="shared" si="40"/>
        <v>0.44780794472777447</v>
      </c>
      <c r="Q72" s="14">
        <f t="shared" si="40"/>
        <v>0.47846396317971263</v>
      </c>
      <c r="R72" s="14">
        <f t="shared" si="40"/>
        <v>0.50593258321382795</v>
      </c>
      <c r="S72" s="14">
        <f t="shared" si="40"/>
        <v>0.53045626305279592</v>
      </c>
    </row>
    <row r="74" spans="1:20" ht="32" x14ac:dyDescent="0.2">
      <c r="C74" s="8" t="s">
        <v>76</v>
      </c>
      <c r="D74">
        <f>3.6*population!AQ20</f>
        <v>62082</v>
      </c>
    </row>
  </sheetData>
  <pageMargins left="0.7" right="0.7" top="0.75" bottom="0.75" header="0.3" footer="0.3"/>
  <pageSetup paperSize="9" orientation="portrait" horizontalDpi="0" verticalDpi="0"/>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Residential Floor</vt:lpstr>
    </vt:vector>
  </TitlesOfParts>
  <Company>GEI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Shengnian</dc:creator>
  <cp:lastModifiedBy>Shengnian</cp:lastModifiedBy>
  <dcterms:created xsi:type="dcterms:W3CDTF">2018-01-19T05:26:52Z</dcterms:created>
  <dcterms:modified xsi:type="dcterms:W3CDTF">2018-01-23T01:46:22Z</dcterms:modified>
</cp:coreProperties>
</file>