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 Rabeno\Desktop\Spring 2023\ENGR 050\repo\tools-of-justice\youtube simulation\"/>
    </mc:Choice>
  </mc:AlternateContent>
  <xr:revisionPtr revIDLastSave="0" documentId="13_ncr:1_{AB323EA4-BECB-4270-9DA5-A302DBB0B868}" xr6:coauthVersionLast="47" xr6:coauthVersionMax="47" xr10:uidLastSave="{00000000-0000-0000-0000-000000000000}"/>
  <bookViews>
    <workbookView xWindow="-98" yWindow="-98" windowWidth="20715" windowHeight="13276" xr2:uid="{DAB9F06C-9FE5-4E61-A144-89B06CA55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O51" i="1"/>
  <c r="L52" i="1"/>
  <c r="L53" i="1"/>
  <c r="L51" i="1"/>
  <c r="P51" i="1" s="1"/>
  <c r="O49" i="1"/>
  <c r="O52" i="1" s="1"/>
  <c r="O50" i="1"/>
  <c r="O48" i="1"/>
  <c r="M49" i="1"/>
  <c r="M52" i="1" s="1"/>
  <c r="M50" i="1"/>
  <c r="M53" i="1" s="1"/>
  <c r="M48" i="1"/>
  <c r="M51" i="1" s="1"/>
  <c r="L49" i="1"/>
  <c r="L50" i="1"/>
  <c r="L48" i="1"/>
  <c r="N47" i="1"/>
  <c r="N50" i="1" s="1"/>
  <c r="N53" i="1" s="1"/>
  <c r="N46" i="1"/>
  <c r="N49" i="1" s="1"/>
  <c r="N52" i="1" s="1"/>
  <c r="N45" i="1"/>
  <c r="N48" i="1" s="1"/>
  <c r="N51" i="1" s="1"/>
  <c r="D32" i="1"/>
  <c r="D6" i="1"/>
  <c r="E18" i="1"/>
  <c r="E5" i="1" s="1"/>
  <c r="D18" i="1"/>
  <c r="E4" i="1" s="1"/>
  <c r="C18" i="1"/>
  <c r="E3" i="1" s="1"/>
  <c r="E6" i="1" s="1"/>
  <c r="C17" i="1"/>
  <c r="D3" i="1" s="1"/>
  <c r="D17" i="1"/>
  <c r="D4" i="1" s="1"/>
  <c r="E17" i="1"/>
  <c r="D5" i="1" s="1"/>
  <c r="D8" i="1" s="1"/>
  <c r="E16" i="1"/>
  <c r="C5" i="1" s="1"/>
  <c r="D16" i="1"/>
  <c r="C4" i="1" s="1"/>
  <c r="C16" i="1"/>
  <c r="C3" i="1" s="1"/>
  <c r="C6" i="1" s="1"/>
  <c r="E15" i="1"/>
  <c r="B5" i="1" s="1"/>
  <c r="D15" i="1"/>
  <c r="B4" i="1" s="1"/>
  <c r="B7" i="1" s="1"/>
  <c r="C15" i="1"/>
  <c r="B3" i="1" s="1"/>
  <c r="P53" i="1" l="1"/>
  <c r="P52" i="1"/>
  <c r="B8" i="1"/>
  <c r="C33" i="1"/>
  <c r="E8" i="1"/>
  <c r="E30" i="1"/>
  <c r="D30" i="1"/>
  <c r="D7" i="1"/>
  <c r="C32" i="1"/>
  <c r="E32" i="1"/>
  <c r="E7" i="1"/>
  <c r="C7" i="1"/>
  <c r="C8" i="1"/>
  <c r="F8" i="1" s="1"/>
  <c r="F3" i="1"/>
  <c r="D22" i="1" s="1"/>
  <c r="B6" i="1"/>
  <c r="F6" i="1" s="1"/>
  <c r="C30" i="1"/>
  <c r="C31" i="1"/>
  <c r="E31" i="1"/>
  <c r="D31" i="1"/>
  <c r="F5" i="1"/>
  <c r="F4" i="1"/>
  <c r="D21" i="1" s="1"/>
  <c r="F7" i="1" l="1"/>
  <c r="D23" i="1"/>
</calcChain>
</file>

<file path=xl/sharedStrings.xml><?xml version="1.0" encoding="utf-8"?>
<sst xmlns="http://schemas.openxmlformats.org/spreadsheetml/2006/main" count="101" uniqueCount="46">
  <si>
    <t>Weight</t>
  </si>
  <si>
    <t>Video 1</t>
  </si>
  <si>
    <t>Video 2</t>
  </si>
  <si>
    <t>Video 3</t>
  </si>
  <si>
    <t>Score</t>
  </si>
  <si>
    <t>-</t>
  </si>
  <si>
    <t>Agent Qualities</t>
  </si>
  <si>
    <t>Value</t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</si>
  <si>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L(a)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</si>
  <si>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E(a)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</si>
  <si>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P(a)</t>
    </r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</si>
  <si>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L(v)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</si>
  <si>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P(v)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</si>
  <si>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E(v)</t>
    </r>
  </si>
  <si>
    <t>Length (L)</t>
  </si>
  <si>
    <t>Popularity (P)</t>
  </si>
  <si>
    <t>Alignment (A)</t>
  </si>
  <si>
    <r>
      <t>Extremeness (E</t>
    </r>
    <r>
      <rPr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</si>
  <si>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Video 1 Qualities</t>
  </si>
  <si>
    <t>Video 2 Qualities</t>
  </si>
  <si>
    <t>Video 3 Qualities</t>
  </si>
  <si>
    <t>Term</t>
  </si>
  <si>
    <t>L(v,a)</t>
  </si>
  <si>
    <t>P(v,a)</t>
  </si>
  <si>
    <t>Vid 2</t>
  </si>
  <si>
    <t>Vid 3</t>
  </si>
  <si>
    <t>Vid 1</t>
  </si>
  <si>
    <t>A(v,a)</t>
  </si>
  <si>
    <t>E(v)</t>
  </si>
  <si>
    <t>Ranking:</t>
  </si>
  <si>
    <t>#1</t>
  </si>
  <si>
    <t>#2</t>
  </si>
  <si>
    <t>#3</t>
  </si>
  <si>
    <t>normalize everything</t>
  </si>
  <si>
    <t>divide whole column by largest</t>
  </si>
  <si>
    <t>Normalized 1</t>
  </si>
  <si>
    <t>Normalized 2</t>
  </si>
  <si>
    <t>Normalized 3</t>
  </si>
  <si>
    <t>Normalized Value</t>
  </si>
  <si>
    <t>Extremeness (Ev)</t>
  </si>
  <si>
    <t>Max Length:</t>
  </si>
  <si>
    <t>Max Popularity:</t>
  </si>
  <si>
    <t>Max Alignment:</t>
  </si>
  <si>
    <t>Max Extremeness:</t>
  </si>
  <si>
    <t>Normalized</t>
  </si>
  <si>
    <t>Norm,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</si>
</sst>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1ED"/>
        <bgColor indexed="64"/>
      </patternFill>
    </fill>
    <fill>
      <patternFill patternType="solid">
        <fgColor rgb="FFCEF0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1" fontId="0" fillId="4" borderId="0" xfId="0" applyNumberFormat="1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" fontId="0" fillId="2" borderId="0" xfId="0" applyNumberFormat="1" applyFill="1"/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4" fillId="0" borderId="0" xfId="0" applyFont="1"/>
    <xf numFmtId="0" fontId="0" fillId="4" borderId="1" xfId="0" applyFill="1" applyBorder="1"/>
    <xf numFmtId="1" fontId="0" fillId="4" borderId="1" xfId="0" applyNumberForma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0FE"/>
      <color rgb="FFFFE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23813</xdr:rowOff>
    </xdr:from>
    <xdr:to>
      <xdr:col>11</xdr:col>
      <xdr:colOff>770199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B9A7C-87E0-173C-3D4E-4AA56363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5688" y="204788"/>
          <a:ext cx="1975111" cy="995362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8</xdr:row>
      <xdr:rowOff>104775</xdr:rowOff>
    </xdr:from>
    <xdr:to>
      <xdr:col>11</xdr:col>
      <xdr:colOff>590550</xdr:colOff>
      <xdr:row>13</xdr:row>
      <xdr:rowOff>135997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46ABC3-A0F7-307C-23DF-9B1378F0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1038" y="1552575"/>
          <a:ext cx="1804987" cy="936097"/>
        </a:xfrm>
        <a:prstGeom prst="rect">
          <a:avLst/>
        </a:prstGeom>
      </xdr:spPr>
    </xdr:pic>
    <xdr:clientData/>
  </xdr:twoCellAnchor>
  <xdr:twoCellAnchor editAs="oneCell">
    <xdr:from>
      <xdr:col>9</xdr:col>
      <xdr:colOff>509587</xdr:colOff>
      <xdr:row>16</xdr:row>
      <xdr:rowOff>166348</xdr:rowOff>
    </xdr:from>
    <xdr:to>
      <xdr:col>11</xdr:col>
      <xdr:colOff>528638</xdr:colOff>
      <xdr:row>21</xdr:row>
      <xdr:rowOff>175975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0CA0B-E1F5-F65E-BEE5-335789307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4850" y="3061948"/>
          <a:ext cx="1719263" cy="914502"/>
        </a:xfrm>
        <a:prstGeom prst="rect">
          <a:avLst/>
        </a:prstGeom>
      </xdr:spPr>
    </xdr:pic>
    <xdr:clientData/>
  </xdr:twoCellAnchor>
  <xdr:twoCellAnchor editAs="oneCell">
    <xdr:from>
      <xdr:col>9</xdr:col>
      <xdr:colOff>442914</xdr:colOff>
      <xdr:row>24</xdr:row>
      <xdr:rowOff>71437</xdr:rowOff>
    </xdr:from>
    <xdr:to>
      <xdr:col>11</xdr:col>
      <xdr:colOff>470100</xdr:colOff>
      <xdr:row>29</xdr:row>
      <xdr:rowOff>66437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7A4297-2F4A-3A70-55E8-4FD2ADFD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8177" y="4414837"/>
          <a:ext cx="1727398" cy="89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9DB5-313B-462E-B2F2-499DD0084D05}">
  <dimension ref="A1:P53"/>
  <sheetViews>
    <sheetView tabSelected="1" topLeftCell="C29" workbookViewId="0">
      <selection activeCell="I44" sqref="I44"/>
    </sheetView>
  </sheetViews>
  <sheetFormatPr defaultRowHeight="14.25" x14ac:dyDescent="0.45"/>
  <cols>
    <col min="1" max="1" width="11.19921875" bestFit="1" customWidth="1"/>
    <col min="3" max="3" width="11.73046875" bestFit="1" customWidth="1"/>
    <col min="4" max="4" width="12.06640625" bestFit="1" customWidth="1"/>
    <col min="5" max="5" width="15.86328125" bestFit="1" customWidth="1"/>
    <col min="8" max="9" width="15.33203125" bestFit="1" customWidth="1"/>
    <col min="10" max="10" width="11.73046875" bestFit="1" customWidth="1"/>
    <col min="11" max="11" width="12.06640625" bestFit="1" customWidth="1"/>
    <col min="12" max="12" width="14.73046875" bestFit="1" customWidth="1"/>
    <col min="13" max="13" width="11.9296875" bestFit="1" customWidth="1"/>
    <col min="14" max="14" width="12.1328125" bestFit="1" customWidth="1"/>
    <col min="15" max="15" width="14.86328125" bestFit="1" customWidth="1"/>
    <col min="16" max="16" width="9.3984375" customWidth="1"/>
    <col min="17" max="18" width="6.73046875" bestFit="1" customWidth="1"/>
  </cols>
  <sheetData>
    <row r="1" spans="1:9" x14ac:dyDescent="0.45">
      <c r="B1" s="3" t="s">
        <v>14</v>
      </c>
      <c r="C1" s="3" t="s">
        <v>15</v>
      </c>
      <c r="D1" s="3" t="s">
        <v>16</v>
      </c>
      <c r="E1" s="3" t="s">
        <v>17</v>
      </c>
      <c r="F1" s="3" t="s">
        <v>4</v>
      </c>
    </row>
    <row r="2" spans="1:9" x14ac:dyDescent="0.45">
      <c r="A2" s="1" t="s">
        <v>0</v>
      </c>
      <c r="B2">
        <v>0.2</v>
      </c>
      <c r="C2">
        <v>0.15</v>
      </c>
      <c r="D2">
        <v>0.5</v>
      </c>
      <c r="E2">
        <v>0.15</v>
      </c>
      <c r="F2" s="2" t="s">
        <v>5</v>
      </c>
      <c r="H2" s="1" t="s">
        <v>6</v>
      </c>
      <c r="I2" s="5" t="s">
        <v>7</v>
      </c>
    </row>
    <row r="3" spans="1:9" x14ac:dyDescent="0.45">
      <c r="A3" s="6" t="s">
        <v>1</v>
      </c>
      <c r="B3" s="6">
        <f>C15*B2</f>
        <v>9.4</v>
      </c>
      <c r="C3" s="6">
        <f>C16*C2</f>
        <v>117325.5</v>
      </c>
      <c r="D3" s="6">
        <f>C17*D2</f>
        <v>5.0000000000000044E-2</v>
      </c>
      <c r="E3" s="6">
        <f>C18*E2</f>
        <v>0.105</v>
      </c>
      <c r="F3" s="6">
        <f t="shared" ref="F3:F8" si="0">SUM(B3:E3)</f>
        <v>117335.05499999999</v>
      </c>
      <c r="H3" s="4" t="s">
        <v>8</v>
      </c>
      <c r="I3">
        <v>60</v>
      </c>
    </row>
    <row r="4" spans="1:9" x14ac:dyDescent="0.45">
      <c r="A4" s="8" t="s">
        <v>2</v>
      </c>
      <c r="B4" s="8">
        <f>D15*B2</f>
        <v>9.4</v>
      </c>
      <c r="C4" s="8">
        <f>C2*D16</f>
        <v>139485.29999999999</v>
      </c>
      <c r="D4" s="8">
        <f>D2*D17</f>
        <v>0.2</v>
      </c>
      <c r="E4" s="8">
        <f>E2*D18</f>
        <v>0.06</v>
      </c>
      <c r="F4" s="8">
        <f t="shared" si="0"/>
        <v>139494.96</v>
      </c>
      <c r="H4" s="4" t="s">
        <v>10</v>
      </c>
      <c r="I4">
        <v>50000</v>
      </c>
    </row>
    <row r="5" spans="1:9" x14ac:dyDescent="0.45">
      <c r="A5" s="10" t="s">
        <v>3</v>
      </c>
      <c r="B5" s="10">
        <f>B2*E15</f>
        <v>3.8000000000000003</v>
      </c>
      <c r="C5" s="10">
        <f>C2*E16</f>
        <v>81029.7</v>
      </c>
      <c r="D5" s="10">
        <f>D2*E17</f>
        <v>5.0000000000000044E-2</v>
      </c>
      <c r="E5" s="10">
        <f>E2*E18</f>
        <v>0.105</v>
      </c>
      <c r="F5" s="16">
        <f t="shared" si="0"/>
        <v>81033.654999999999</v>
      </c>
      <c r="H5" s="4" t="s">
        <v>9</v>
      </c>
      <c r="I5">
        <v>0.8</v>
      </c>
    </row>
    <row r="6" spans="1:9" x14ac:dyDescent="0.45">
      <c r="A6" s="6" t="s">
        <v>35</v>
      </c>
      <c r="B6" s="6">
        <f>B3/MAX(B$3:B$5)</f>
        <v>1</v>
      </c>
      <c r="C6" s="6">
        <f t="shared" ref="C6:E6" si="1">C3/MAX(C$3:C$5)</f>
        <v>0.84113164613045255</v>
      </c>
      <c r="D6" s="6">
        <f t="shared" si="1"/>
        <v>0.25000000000000022</v>
      </c>
      <c r="E6" s="6">
        <f t="shared" si="1"/>
        <v>1</v>
      </c>
      <c r="F6" s="6">
        <f t="shared" si="0"/>
        <v>3.091131646130453</v>
      </c>
    </row>
    <row r="7" spans="1:9" x14ac:dyDescent="0.45">
      <c r="A7" s="8" t="s">
        <v>36</v>
      </c>
      <c r="B7" s="6">
        <f t="shared" ref="B7:E8" si="2">B4/MAX(B$3:B$5)</f>
        <v>1</v>
      </c>
      <c r="C7" s="6">
        <f t="shared" si="2"/>
        <v>1</v>
      </c>
      <c r="D7" s="6">
        <f t="shared" si="2"/>
        <v>1</v>
      </c>
      <c r="E7" s="6">
        <f t="shared" si="2"/>
        <v>0.5714285714285714</v>
      </c>
      <c r="F7" s="8">
        <f t="shared" si="0"/>
        <v>3.5714285714285712</v>
      </c>
    </row>
    <row r="8" spans="1:9" x14ac:dyDescent="0.45">
      <c r="A8" s="10" t="s">
        <v>37</v>
      </c>
      <c r="B8" s="6">
        <f t="shared" si="2"/>
        <v>0.4042553191489362</v>
      </c>
      <c r="C8" s="6">
        <f t="shared" si="2"/>
        <v>0.5809192796660293</v>
      </c>
      <c r="D8" s="6">
        <f t="shared" si="2"/>
        <v>0.25000000000000022</v>
      </c>
      <c r="E8" s="6">
        <f t="shared" si="2"/>
        <v>1</v>
      </c>
      <c r="F8" s="16">
        <f t="shared" si="0"/>
        <v>2.2351745988149658</v>
      </c>
    </row>
    <row r="10" spans="1:9" x14ac:dyDescent="0.45">
      <c r="H10" s="7" t="s">
        <v>18</v>
      </c>
      <c r="I10" s="5" t="s">
        <v>7</v>
      </c>
    </row>
    <row r="11" spans="1:9" x14ac:dyDescent="0.45">
      <c r="C11" t="s">
        <v>33</v>
      </c>
      <c r="H11" s="14" t="s">
        <v>11</v>
      </c>
      <c r="I11">
        <v>13</v>
      </c>
    </row>
    <row r="12" spans="1:9" x14ac:dyDescent="0.45">
      <c r="C12" t="s">
        <v>34</v>
      </c>
      <c r="H12" s="14" t="s">
        <v>12</v>
      </c>
      <c r="I12">
        <v>832170</v>
      </c>
    </row>
    <row r="13" spans="1:9" x14ac:dyDescent="0.45">
      <c r="C13" s="22" t="s">
        <v>7</v>
      </c>
      <c r="D13" s="22"/>
      <c r="E13" s="22"/>
      <c r="H13" s="14" t="s">
        <v>13</v>
      </c>
      <c r="I13">
        <v>0.7</v>
      </c>
    </row>
    <row r="14" spans="1:9" x14ac:dyDescent="0.45">
      <c r="B14" s="1" t="s">
        <v>21</v>
      </c>
      <c r="C14" s="7" t="s">
        <v>26</v>
      </c>
      <c r="D14" s="9" t="s">
        <v>24</v>
      </c>
      <c r="E14" s="11" t="s">
        <v>25</v>
      </c>
    </row>
    <row r="15" spans="1:9" x14ac:dyDescent="0.45">
      <c r="B15" t="s">
        <v>22</v>
      </c>
      <c r="C15" s="6">
        <f>ABS(I11-I3)</f>
        <v>47</v>
      </c>
      <c r="D15" s="8">
        <f>ABS(I19-I3)</f>
        <v>47</v>
      </c>
      <c r="E15" s="10">
        <f>ABS(I27-I3)</f>
        <v>19</v>
      </c>
    </row>
    <row r="16" spans="1:9" x14ac:dyDescent="0.45">
      <c r="B16" t="s">
        <v>23</v>
      </c>
      <c r="C16" s="6">
        <f>ABS(I4-I12)</f>
        <v>782170</v>
      </c>
      <c r="D16" s="8">
        <f>ABS(I4-I20)</f>
        <v>929902</v>
      </c>
      <c r="E16" s="10">
        <f>ABS(I4-I28)</f>
        <v>540198</v>
      </c>
    </row>
    <row r="17" spans="2:9" x14ac:dyDescent="0.45">
      <c r="B17" t="s">
        <v>27</v>
      </c>
      <c r="C17" s="6">
        <f>ABS(I5-I13)</f>
        <v>0.10000000000000009</v>
      </c>
      <c r="D17" s="8">
        <f>ABS(I5-I21)</f>
        <v>0.4</v>
      </c>
      <c r="E17" s="10">
        <f>ABS(I5-I29)</f>
        <v>0.10000000000000009</v>
      </c>
    </row>
    <row r="18" spans="2:9" x14ac:dyDescent="0.45">
      <c r="B18" t="s">
        <v>28</v>
      </c>
      <c r="C18" s="6">
        <f>I13</f>
        <v>0.7</v>
      </c>
      <c r="D18" s="8">
        <f>I21</f>
        <v>0.4</v>
      </c>
      <c r="E18" s="10">
        <f>I29</f>
        <v>0.7</v>
      </c>
      <c r="H18" s="9" t="s">
        <v>19</v>
      </c>
      <c r="I18" s="5" t="s">
        <v>7</v>
      </c>
    </row>
    <row r="19" spans="2:9" x14ac:dyDescent="0.45">
      <c r="H19" s="13" t="s">
        <v>11</v>
      </c>
      <c r="I19">
        <v>13</v>
      </c>
    </row>
    <row r="20" spans="2:9" x14ac:dyDescent="0.45">
      <c r="H20" s="13" t="s">
        <v>12</v>
      </c>
      <c r="I20">
        <v>979902</v>
      </c>
    </row>
    <row r="21" spans="2:9" x14ac:dyDescent="0.45">
      <c r="B21" s="15" t="s">
        <v>29</v>
      </c>
      <c r="C21" s="5" t="s">
        <v>30</v>
      </c>
      <c r="D21" s="16">
        <f>MIN(F3:F5)</f>
        <v>81033.654999999999</v>
      </c>
      <c r="E21" s="17" t="s">
        <v>3</v>
      </c>
      <c r="H21" s="13" t="s">
        <v>13</v>
      </c>
      <c r="I21">
        <v>0.4</v>
      </c>
    </row>
    <row r="22" spans="2:9" x14ac:dyDescent="0.45">
      <c r="C22" s="5" t="s">
        <v>31</v>
      </c>
      <c r="D22" s="20">
        <f>F3</f>
        <v>117335.05499999999</v>
      </c>
      <c r="E22" s="18" t="s">
        <v>1</v>
      </c>
    </row>
    <row r="23" spans="2:9" x14ac:dyDescent="0.45">
      <c r="C23" s="5" t="s">
        <v>32</v>
      </c>
      <c r="D23" s="21">
        <f>MAX(F3:F5)</f>
        <v>139494.96</v>
      </c>
      <c r="E23" s="19" t="s">
        <v>2</v>
      </c>
    </row>
    <row r="26" spans="2:9" x14ac:dyDescent="0.45">
      <c r="H26" s="11" t="s">
        <v>20</v>
      </c>
      <c r="I26" s="5" t="s">
        <v>7</v>
      </c>
    </row>
    <row r="27" spans="2:9" x14ac:dyDescent="0.45">
      <c r="H27" s="12" t="s">
        <v>11</v>
      </c>
      <c r="I27">
        <v>79</v>
      </c>
    </row>
    <row r="28" spans="2:9" x14ac:dyDescent="0.45">
      <c r="C28" s="22" t="s">
        <v>38</v>
      </c>
      <c r="D28" s="22"/>
      <c r="E28" s="22"/>
      <c r="H28" s="12" t="s">
        <v>12</v>
      </c>
      <c r="I28">
        <v>590198</v>
      </c>
    </row>
    <row r="29" spans="2:9" x14ac:dyDescent="0.45">
      <c r="B29" s="1" t="s">
        <v>21</v>
      </c>
      <c r="C29" s="7" t="s">
        <v>26</v>
      </c>
      <c r="D29" s="9" t="s">
        <v>24</v>
      </c>
      <c r="E29" s="11" t="s">
        <v>25</v>
      </c>
      <c r="H29" s="12" t="s">
        <v>13</v>
      </c>
      <c r="I29">
        <v>0.7</v>
      </c>
    </row>
    <row r="30" spans="2:9" x14ac:dyDescent="0.45">
      <c r="B30" t="s">
        <v>22</v>
      </c>
      <c r="C30" s="6">
        <f>C15/MAX($C$15:$E$15)</f>
        <v>1</v>
      </c>
      <c r="D30" s="8">
        <f t="shared" ref="D30:E30" si="3">D15/MAX($C$15:$E$15)</f>
        <v>1</v>
      </c>
      <c r="E30" s="10">
        <f t="shared" si="3"/>
        <v>0.40425531914893614</v>
      </c>
    </row>
    <row r="31" spans="2:9" x14ac:dyDescent="0.45">
      <c r="B31" t="s">
        <v>23</v>
      </c>
      <c r="C31" s="6">
        <f>C16/MAX($C$16:$E$16)</f>
        <v>0.84113164613045244</v>
      </c>
      <c r="D31" s="8">
        <f>D16/MAX($C$16:$E$16)</f>
        <v>1</v>
      </c>
      <c r="E31" s="10">
        <f t="shared" ref="D31:E31" si="4">E16/MAX($C$16:$E$16)</f>
        <v>0.5809192796660293</v>
      </c>
    </row>
    <row r="32" spans="2:9" x14ac:dyDescent="0.45">
      <c r="B32" t="s">
        <v>27</v>
      </c>
      <c r="C32" s="6">
        <f>C17/MAX($C$17:$E$17)</f>
        <v>0.25000000000000022</v>
      </c>
      <c r="D32" s="8">
        <f t="shared" ref="D32:E32" si="5">D17/MAX($C$17:$E$17)</f>
        <v>1</v>
      </c>
      <c r="E32" s="10">
        <f t="shared" si="5"/>
        <v>0.25000000000000022</v>
      </c>
    </row>
    <row r="33" spans="2:16" x14ac:dyDescent="0.45">
      <c r="B33" t="s">
        <v>28</v>
      </c>
      <c r="C33" s="6">
        <f>C18/MAX($C$18:$E$18)</f>
        <v>1</v>
      </c>
      <c r="D33" s="8">
        <v>0.4</v>
      </c>
      <c r="E33" s="10">
        <v>0.7</v>
      </c>
    </row>
    <row r="36" spans="2:16" x14ac:dyDescent="0.45">
      <c r="I36" s="3" t="s">
        <v>14</v>
      </c>
      <c r="J36" s="3" t="s">
        <v>15</v>
      </c>
      <c r="K36" s="3" t="s">
        <v>16</v>
      </c>
      <c r="L36" s="3" t="s">
        <v>39</v>
      </c>
      <c r="M36" s="3" t="s">
        <v>4</v>
      </c>
    </row>
    <row r="37" spans="2:16" x14ac:dyDescent="0.45">
      <c r="H37" s="1" t="s">
        <v>0</v>
      </c>
      <c r="I37">
        <v>0.2</v>
      </c>
      <c r="J37">
        <v>0.15</v>
      </c>
      <c r="K37">
        <v>0.5</v>
      </c>
      <c r="L37">
        <v>0.15</v>
      </c>
      <c r="M37" s="2" t="s">
        <v>5</v>
      </c>
      <c r="O37" s="1" t="s">
        <v>6</v>
      </c>
      <c r="P37" s="5" t="s">
        <v>7</v>
      </c>
    </row>
    <row r="38" spans="2:16" x14ac:dyDescent="0.45">
      <c r="H38" s="6" t="s">
        <v>1</v>
      </c>
      <c r="I38" s="6">
        <v>9.4</v>
      </c>
      <c r="J38" s="6">
        <v>117325.5</v>
      </c>
      <c r="K38" s="6">
        <v>5.0000000000000044E-2</v>
      </c>
      <c r="L38" s="6">
        <v>0.105</v>
      </c>
      <c r="M38" s="6">
        <v>117335.05499999999</v>
      </c>
      <c r="O38" s="4" t="s">
        <v>8</v>
      </c>
      <c r="P38">
        <v>60</v>
      </c>
    </row>
    <row r="39" spans="2:16" x14ac:dyDescent="0.45">
      <c r="H39" s="8" t="s">
        <v>2</v>
      </c>
      <c r="I39" s="8">
        <v>9.4</v>
      </c>
      <c r="J39" s="8">
        <v>139485.29999999999</v>
      </c>
      <c r="K39" s="8">
        <v>0.2</v>
      </c>
      <c r="L39" s="8">
        <v>0.06</v>
      </c>
      <c r="M39" s="8">
        <v>139494.96</v>
      </c>
      <c r="O39" s="4" t="s">
        <v>10</v>
      </c>
      <c r="P39">
        <v>50000</v>
      </c>
    </row>
    <row r="40" spans="2:16" x14ac:dyDescent="0.45">
      <c r="H40" s="10" t="s">
        <v>3</v>
      </c>
      <c r="I40" s="10">
        <v>3.8000000000000003</v>
      </c>
      <c r="J40" s="10">
        <v>81029.7</v>
      </c>
      <c r="K40" s="10">
        <v>5.0000000000000044E-2</v>
      </c>
      <c r="L40" s="10">
        <v>0.105</v>
      </c>
      <c r="M40" s="16">
        <v>81033.654999999999</v>
      </c>
      <c r="O40" s="4" t="s">
        <v>9</v>
      </c>
      <c r="P40">
        <v>0.8</v>
      </c>
    </row>
    <row r="43" spans="2:16" x14ac:dyDescent="0.45">
      <c r="H43" t="s">
        <v>40</v>
      </c>
      <c r="I43">
        <v>80</v>
      </c>
      <c r="L43" s="3" t="s">
        <v>14</v>
      </c>
      <c r="M43" s="3" t="s">
        <v>15</v>
      </c>
      <c r="N43" s="3" t="s">
        <v>16</v>
      </c>
      <c r="O43" s="3" t="s">
        <v>39</v>
      </c>
      <c r="P43" s="3" t="s">
        <v>4</v>
      </c>
    </row>
    <row r="44" spans="2:16" x14ac:dyDescent="0.45">
      <c r="H44" t="s">
        <v>41</v>
      </c>
      <c r="I44">
        <v>1000000</v>
      </c>
      <c r="K44" s="1" t="s">
        <v>0</v>
      </c>
      <c r="L44">
        <v>0.2</v>
      </c>
      <c r="M44">
        <v>0.15</v>
      </c>
      <c r="N44">
        <v>0.5</v>
      </c>
      <c r="O44">
        <v>0.15</v>
      </c>
      <c r="P44" s="2" t="s">
        <v>5</v>
      </c>
    </row>
    <row r="45" spans="2:16" x14ac:dyDescent="0.45">
      <c r="H45" t="s">
        <v>42</v>
      </c>
      <c r="I45">
        <v>1</v>
      </c>
      <c r="K45" s="6" t="s">
        <v>1</v>
      </c>
      <c r="L45" s="6">
        <v>13</v>
      </c>
      <c r="M45" s="6">
        <v>832170</v>
      </c>
      <c r="N45" s="6">
        <f>ABS(P40-O45)</f>
        <v>0.10000000000000009</v>
      </c>
      <c r="O45" s="6">
        <v>0.7</v>
      </c>
      <c r="P45" s="6"/>
    </row>
    <row r="46" spans="2:16" x14ac:dyDescent="0.45">
      <c r="H46" t="s">
        <v>43</v>
      </c>
      <c r="I46">
        <v>1</v>
      </c>
      <c r="K46" s="8" t="s">
        <v>2</v>
      </c>
      <c r="L46" s="8">
        <v>13</v>
      </c>
      <c r="M46" s="8">
        <v>979902</v>
      </c>
      <c r="N46" s="8">
        <f>ABS(P40-O46)</f>
        <v>0.4</v>
      </c>
      <c r="O46" s="8">
        <v>0.4</v>
      </c>
      <c r="P46" s="8"/>
    </row>
    <row r="47" spans="2:16" x14ac:dyDescent="0.45">
      <c r="K47" s="24" t="s">
        <v>3</v>
      </c>
      <c r="L47" s="24">
        <v>79</v>
      </c>
      <c r="M47" s="24">
        <v>590198</v>
      </c>
      <c r="N47" s="24">
        <f>ABS(P40-O47)</f>
        <v>0.10000000000000009</v>
      </c>
      <c r="O47" s="24">
        <v>0.7</v>
      </c>
      <c r="P47" s="25"/>
    </row>
    <row r="48" spans="2:16" x14ac:dyDescent="0.45">
      <c r="J48" s="4" t="s">
        <v>44</v>
      </c>
      <c r="K48" s="14" t="s">
        <v>1</v>
      </c>
      <c r="L48" s="6">
        <f>L45/$I$43</f>
        <v>0.16250000000000001</v>
      </c>
      <c r="M48" s="6">
        <f>M45/$I$44</f>
        <v>0.83216999999999997</v>
      </c>
      <c r="N48" s="6">
        <f>N45/$I$45</f>
        <v>0.10000000000000009</v>
      </c>
      <c r="O48" s="6">
        <f>O45/$I$46</f>
        <v>0.7</v>
      </c>
      <c r="P48" s="6"/>
    </row>
    <row r="49" spans="10:16" x14ac:dyDescent="0.45">
      <c r="J49" s="4" t="s">
        <v>44</v>
      </c>
      <c r="K49" s="13" t="s">
        <v>2</v>
      </c>
      <c r="L49" s="8">
        <f t="shared" ref="L49:L50" si="6">L46/$I$43</f>
        <v>0.16250000000000001</v>
      </c>
      <c r="M49" s="8">
        <f t="shared" ref="M49:M50" si="7">M46/$I$44</f>
        <v>0.97990200000000005</v>
      </c>
      <c r="N49" s="8">
        <f t="shared" ref="N49:N50" si="8">N46/$I$45</f>
        <v>0.4</v>
      </c>
      <c r="O49" s="8">
        <f t="shared" ref="O49:O50" si="9">O46/$I$46</f>
        <v>0.4</v>
      </c>
      <c r="P49" s="8"/>
    </row>
    <row r="50" spans="10:16" x14ac:dyDescent="0.45">
      <c r="J50" s="4" t="s">
        <v>44</v>
      </c>
      <c r="K50" s="26" t="s">
        <v>3</v>
      </c>
      <c r="L50" s="24">
        <f t="shared" si="6"/>
        <v>0.98750000000000004</v>
      </c>
      <c r="M50" s="24">
        <f t="shared" si="7"/>
        <v>0.590198</v>
      </c>
      <c r="N50" s="24">
        <f t="shared" si="8"/>
        <v>0.10000000000000009</v>
      </c>
      <c r="O50" s="24">
        <f t="shared" si="9"/>
        <v>0.7</v>
      </c>
      <c r="P50" s="25"/>
    </row>
    <row r="51" spans="10:16" x14ac:dyDescent="0.45">
      <c r="J51" s="23" t="s">
        <v>45</v>
      </c>
      <c r="K51" s="14" t="s">
        <v>1</v>
      </c>
      <c r="L51" s="6">
        <f>L48*$L$44</f>
        <v>3.2500000000000001E-2</v>
      </c>
      <c r="M51" s="6">
        <f>M48*$M$44</f>
        <v>0.12482549999999999</v>
      </c>
      <c r="N51" s="6">
        <f>N48*$N$44</f>
        <v>5.0000000000000044E-2</v>
      </c>
      <c r="O51" s="6">
        <f>O48/$O$44</f>
        <v>4.666666666666667</v>
      </c>
      <c r="P51" s="6">
        <f>SUM(L51:O51)</f>
        <v>4.8739921666666675</v>
      </c>
    </row>
    <row r="52" spans="10:16" x14ac:dyDescent="0.45">
      <c r="J52" s="23" t="s">
        <v>45</v>
      </c>
      <c r="K52" s="13" t="s">
        <v>2</v>
      </c>
      <c r="L52" s="8">
        <f t="shared" ref="L52:L53" si="10">L49*$L$44</f>
        <v>3.2500000000000001E-2</v>
      </c>
      <c r="M52" s="8">
        <f t="shared" ref="M52:M53" si="11">M49*$M$44</f>
        <v>0.14698530000000001</v>
      </c>
      <c r="N52" s="8">
        <f t="shared" ref="N52:N53" si="12">N49*$N$44</f>
        <v>0.2</v>
      </c>
      <c r="O52" s="8">
        <f t="shared" ref="O52:O53" si="13">O49/$O$44</f>
        <v>2.666666666666667</v>
      </c>
      <c r="P52" s="8">
        <f t="shared" ref="P52:P53" si="14">SUM(L52:O52)</f>
        <v>3.0461519666666668</v>
      </c>
    </row>
    <row r="53" spans="10:16" x14ac:dyDescent="0.45">
      <c r="J53" s="23" t="s">
        <v>45</v>
      </c>
      <c r="K53" s="12" t="s">
        <v>3</v>
      </c>
      <c r="L53" s="10">
        <f t="shared" si="10"/>
        <v>0.19750000000000001</v>
      </c>
      <c r="M53" s="10">
        <f t="shared" si="11"/>
        <v>8.8529700000000003E-2</v>
      </c>
      <c r="N53" s="10">
        <f t="shared" si="12"/>
        <v>5.0000000000000044E-2</v>
      </c>
      <c r="O53" s="10">
        <f t="shared" si="13"/>
        <v>4.666666666666667</v>
      </c>
      <c r="P53" s="16">
        <f>SUM(L53:O53)</f>
        <v>5.0026963666666671</v>
      </c>
    </row>
  </sheetData>
  <mergeCells count="2">
    <mergeCell ref="C13:E13"/>
    <mergeCell ref="C28:E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Rabeno</dc:creator>
  <cp:lastModifiedBy>Alexandra Rabeno</cp:lastModifiedBy>
  <dcterms:created xsi:type="dcterms:W3CDTF">2023-10-27T03:09:19Z</dcterms:created>
  <dcterms:modified xsi:type="dcterms:W3CDTF">2023-11-03T04:29:24Z</dcterms:modified>
</cp:coreProperties>
</file>