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드라이브\중앙대학교\연구실\엑셀 강의\"/>
    </mc:Choice>
  </mc:AlternateContent>
  <xr:revisionPtr revIDLastSave="0" documentId="13_ncr:1_{FCCACCBD-00F5-4C45-B3DF-13A045F2F77D}" xr6:coauthVersionLast="44" xr6:coauthVersionMax="44" xr10:uidLastSave="{00000000-0000-0000-0000-000000000000}"/>
  <bookViews>
    <workbookView xWindow="-120" yWindow="-120" windowWidth="29040" windowHeight="15840" xr2:uid="{F11D0EA5-95D9-47F0-A52F-577B0D09F7C8}"/>
  </bookViews>
  <sheets>
    <sheet name="범주형자료분석" sheetId="1" r:id="rId1"/>
    <sheet name="일원배치법" sheetId="2" r:id="rId2"/>
    <sheet name="반복이없는이원배치법" sheetId="4" r:id="rId3"/>
    <sheet name="반복이있는이원배치법" sheetId="5" r:id="rId4"/>
    <sheet name="상관분석과 회귀분석" sheetId="6" r:id="rId5"/>
    <sheet name="잔차분석" sheetId="9" r:id="rId6"/>
    <sheet name="다중회귀분석" sheetId="10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6" l="1"/>
  <c r="J37" i="6"/>
  <c r="M16" i="6"/>
  <c r="B29" i="1"/>
  <c r="B26" i="1"/>
  <c r="C8" i="1"/>
  <c r="D8" i="1"/>
  <c r="B8" i="1"/>
  <c r="E7" i="1"/>
  <c r="E6" i="1"/>
  <c r="E8" i="1" s="1"/>
  <c r="D14" i="1" l="1"/>
  <c r="B14" i="1"/>
  <c r="B15" i="1"/>
  <c r="B22" i="1" s="1"/>
  <c r="C15" i="1"/>
  <c r="D21" i="1"/>
  <c r="C22" i="1"/>
  <c r="B21" i="1"/>
  <c r="B16" i="1"/>
  <c r="C14" i="1"/>
  <c r="D15" i="1"/>
  <c r="D22" i="1" s="1"/>
  <c r="E22" i="1" s="1"/>
  <c r="B23" i="1" l="1"/>
  <c r="E15" i="1"/>
  <c r="B34" i="1"/>
  <c r="D23" i="1"/>
  <c r="C21" i="1"/>
  <c r="C23" i="1" s="1"/>
  <c r="C16" i="1"/>
  <c r="E14" i="1"/>
  <c r="E16" i="1" s="1"/>
  <c r="D16" i="1"/>
  <c r="E21" i="1" l="1"/>
  <c r="E23" i="1" s="1"/>
  <c r="B28" i="1" s="1"/>
</calcChain>
</file>

<file path=xl/sharedStrings.xml><?xml version="1.0" encoding="utf-8"?>
<sst xmlns="http://schemas.openxmlformats.org/spreadsheetml/2006/main" count="311" uniqueCount="159">
  <si>
    <t>감소</t>
    <phoneticPr fontId="2" type="noConversion"/>
  </si>
  <si>
    <t>무변화</t>
    <phoneticPr fontId="2" type="noConversion"/>
  </si>
  <si>
    <t>증가</t>
    <phoneticPr fontId="2" type="noConversion"/>
  </si>
  <si>
    <t xml:space="preserve"> 전체</t>
    <phoneticPr fontId="2" type="noConversion"/>
  </si>
  <si>
    <t>흡연</t>
    <phoneticPr fontId="2" type="noConversion"/>
  </si>
  <si>
    <t>금연</t>
    <phoneticPr fontId="2" type="noConversion"/>
  </si>
  <si>
    <t>전체</t>
    <phoneticPr fontId="2" type="noConversion"/>
  </si>
  <si>
    <t>관측 데이터</t>
    <phoneticPr fontId="2" type="noConversion"/>
  </si>
  <si>
    <t>검정통계량</t>
    <phoneticPr fontId="2" type="noConversion"/>
  </si>
  <si>
    <t>1. 가설설정</t>
    <phoneticPr fontId="2" type="noConversion"/>
  </si>
  <si>
    <t>2. 기대도수</t>
    <phoneticPr fontId="2" type="noConversion"/>
  </si>
  <si>
    <t>3.검정통계량</t>
    <phoneticPr fontId="2" type="noConversion"/>
  </si>
  <si>
    <t>4. 자유도, 기각역</t>
    <phoneticPr fontId="2" type="noConversion"/>
  </si>
  <si>
    <t xml:space="preserve">자유도 </t>
    <phoneticPr fontId="2" type="noConversion"/>
  </si>
  <si>
    <t>유의수준</t>
    <phoneticPr fontId="2" type="noConversion"/>
  </si>
  <si>
    <t>기각역</t>
    <phoneticPr fontId="2" type="noConversion"/>
  </si>
  <si>
    <t>유의수준, 기각역 들어감</t>
    <phoneticPr fontId="2" type="noConversion"/>
  </si>
  <si>
    <t>검정통계량이 기각역보다 크므로 귀무가설 기각</t>
    <phoneticPr fontId="2" type="noConversion"/>
  </si>
  <si>
    <t>유의확률</t>
    <phoneticPr fontId="2" type="noConversion"/>
  </si>
  <si>
    <t>유의확률이 유의수준보다 작으므로 귀무가설 기각</t>
    <phoneticPr fontId="2" type="noConversion"/>
  </si>
  <si>
    <t>검정통계량과 기각역을 비교하는 방법과 유의수준과 유의확률을 비교하는 방법은 항상 같은 결과가 나옴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</si>
  <si>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</si>
  <si>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</si>
  <si>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</si>
  <si>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</si>
  <si>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</si>
  <si>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</si>
  <si>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</si>
  <si>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</si>
  <si>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</si>
  <si>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</si>
  <si>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</si>
  <si>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A1</t>
  </si>
  <si>
    <t>A2</t>
  </si>
  <si>
    <t>A3</t>
  </si>
  <si>
    <t>A4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</si>
  <si>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</si>
  <si>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</si>
  <si>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</si>
  <si>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</si>
  <si>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</si>
  <si>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</si>
  <si>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</si>
  <si>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</si>
  <si>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</si>
  <si>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</si>
  <si>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</si>
  <si>
    <t xml:space="preserve">유의 확률(P값)이 유의수준 0.05보다 작으므로 귀무가설 기각 </t>
    <phoneticPr fontId="2" type="noConversion"/>
  </si>
  <si>
    <r>
      <t xml:space="preserve">어떤 화학공정에서 생산되는 </t>
    </r>
    <r>
      <rPr>
        <b/>
        <u/>
        <sz val="11"/>
        <color theme="1"/>
        <rFont val="맑은 고딕"/>
        <family val="3"/>
        <charset val="129"/>
        <scheme val="minor"/>
      </rPr>
      <t>제품의 강도를 높이기 위한 실험</t>
    </r>
    <r>
      <rPr>
        <sz val="11"/>
        <color theme="1"/>
        <rFont val="맑은 고딕"/>
        <family val="2"/>
        <charset val="129"/>
        <scheme val="minor"/>
      </rPr>
      <t xml:space="preserve">을 하고자 한 개의 요인으로서 </t>
    </r>
    <r>
      <rPr>
        <b/>
        <sz val="11"/>
        <color theme="1"/>
        <rFont val="맑은 고딕"/>
        <family val="3"/>
        <charset val="129"/>
        <scheme val="minor"/>
      </rPr>
      <t>반응온도(A)</t>
    </r>
    <r>
      <rPr>
        <sz val="11"/>
        <color theme="1"/>
        <rFont val="맑은 고딕"/>
        <family val="2"/>
        <charset val="129"/>
        <scheme val="minor"/>
      </rPr>
      <t xml:space="preserve">를 택하고 최적조업 조건을 찾아내기 위한 수준으로서 </t>
    </r>
    <r>
      <rPr>
        <u/>
        <sz val="11"/>
        <color theme="1"/>
        <rFont val="맑은 고딕"/>
        <family val="3"/>
        <charset val="129"/>
        <scheme val="minor"/>
      </rPr>
      <t>120</t>
    </r>
    <r>
      <rPr>
        <u/>
        <sz val="11"/>
        <color theme="1"/>
        <rFont val="맑은 고딕"/>
        <family val="3"/>
        <charset val="129"/>
      </rPr>
      <t>°C(A1), 140°C(A2),
 160°C(A3), 180°C(A4)</t>
    </r>
    <r>
      <rPr>
        <sz val="11"/>
        <color theme="1"/>
        <rFont val="맑은 고딕"/>
        <family val="3"/>
        <charset val="129"/>
      </rPr>
      <t xml:space="preserve">의 네 개의 수준을 택했다. 각 수준에서의 </t>
    </r>
    <r>
      <rPr>
        <b/>
        <sz val="11"/>
        <color theme="1"/>
        <rFont val="맑은 고딕"/>
        <family val="3"/>
        <charset val="129"/>
      </rPr>
      <t>반복수를 5</t>
    </r>
    <r>
      <rPr>
        <sz val="11"/>
        <color theme="1"/>
        <rFont val="맑은 고딕"/>
        <family val="3"/>
        <charset val="129"/>
      </rPr>
      <t>로 하고 전체 20회의 실험을 랜덤 순서로 실시하고 얻어진 실험 데이터를 정리하니 다음과 같다. 
이 데이터를 사용하여 분산분석을 실시하여라. 단, 강도는 큰 값일수록 좋다.</t>
    </r>
    <phoneticPr fontId="2" type="noConversion"/>
  </si>
  <si>
    <t>차이가 있다는 결론이 나왔으므로 각 온도별로 평균을 살펴보면 된다.</t>
    <phoneticPr fontId="2" type="noConversion"/>
  </si>
  <si>
    <t>제품의강도</t>
    <phoneticPr fontId="2" type="noConversion"/>
  </si>
  <si>
    <t>따라서 반응온도에 따라서 제품강도에 차이가 있다</t>
    <phoneticPr fontId="2" type="noConversion"/>
  </si>
  <si>
    <t>범주형변수인 반응온도와 연속형 변수인 제품의 강도 간의 관계이므로 분산분석
요인이 반응온도 하나이므로 일원배치법
요인 : 반응온도
수준 : 4,  반복수 : 5
실험 전체 데이터 수 : 4X5=20
귀무가설 : 반응온도 별로 제품강도는 차이가 없다(수준간의 관찰치에는 차이가 없다)</t>
    <phoneticPr fontId="2" type="noConversion"/>
  </si>
  <si>
    <r>
      <rPr>
        <b/>
        <u/>
        <sz val="11"/>
        <color theme="1"/>
        <rFont val="맑은 고딕"/>
        <family val="3"/>
        <charset val="129"/>
        <scheme val="minor"/>
      </rPr>
      <t>금연여부</t>
    </r>
    <r>
      <rPr>
        <b/>
        <sz val="11"/>
        <color theme="1"/>
        <rFont val="맑은 고딕"/>
        <family val="3"/>
        <charset val="129"/>
        <scheme val="minor"/>
      </rPr>
      <t>에 따라</t>
    </r>
    <r>
      <rPr>
        <b/>
        <u/>
        <sz val="11"/>
        <color theme="1"/>
        <rFont val="맑은 고딕"/>
        <family val="3"/>
        <charset val="129"/>
        <scheme val="minor"/>
      </rPr>
      <t xml:space="preserve"> 체중 변화</t>
    </r>
    <r>
      <rPr>
        <b/>
        <sz val="11"/>
        <color theme="1"/>
        <rFont val="맑은 고딕"/>
        <family val="3"/>
        <charset val="129"/>
        <scheme val="minor"/>
      </rPr>
      <t>에 차이가 있는지</t>
    </r>
    <r>
      <rPr>
        <sz val="11"/>
        <color theme="1"/>
        <rFont val="맑은 고딕"/>
        <family val="2"/>
        <charset val="129"/>
        <scheme val="minor"/>
      </rPr>
      <t xml:space="preserve"> 알아보기 위해 흡연 경험이 있는 200명의 사람들을 대상으로 조사를 실시하여 
아래와 같은 표의 자료를 얻었다. 금연여부와 체중 변화 간에 관계가 있다고 할 수 있는가? 유의수준 5%하에서 검정을 실시하여라.</t>
    </r>
    <phoneticPr fontId="2" type="noConversion"/>
  </si>
  <si>
    <t>범주형변수인 금연여부와 체중변화 간의 관계 분석이므로 범주형 분석
변수간의 독립성검정
귀무가설 : 금연여부와 체중변화는 관계가없다(금연여부에 따라 체중변화에는 차이가 없다)</t>
    <phoneticPr fontId="2" type="noConversion"/>
  </si>
  <si>
    <r>
      <t xml:space="preserve">어떤 합성반응에서 </t>
    </r>
    <r>
      <rPr>
        <b/>
        <u/>
        <sz val="11"/>
        <color theme="1"/>
        <rFont val="맑은 고딕"/>
        <family val="3"/>
        <charset val="129"/>
        <scheme val="minor"/>
      </rPr>
      <t>반응온도(A)</t>
    </r>
    <r>
      <rPr>
        <b/>
        <sz val="11"/>
        <color theme="1"/>
        <rFont val="맑은 고딕"/>
        <family val="3"/>
        <charset val="129"/>
        <scheme val="minor"/>
      </rPr>
      <t xml:space="preserve">와 </t>
    </r>
    <r>
      <rPr>
        <b/>
        <u/>
        <sz val="11"/>
        <color theme="1"/>
        <rFont val="맑은 고딕"/>
        <family val="3"/>
        <charset val="129"/>
        <scheme val="minor"/>
      </rPr>
      <t>촉매의 종류(B)</t>
    </r>
    <r>
      <rPr>
        <b/>
        <sz val="11"/>
        <color theme="1"/>
        <rFont val="맑은 고딕"/>
        <family val="3"/>
        <charset val="129"/>
        <scheme val="minor"/>
      </rPr>
      <t xml:space="preserve"> 각각에 따라 합성물의 수량에 차이가 있는가</t>
    </r>
    <r>
      <rPr>
        <sz val="11"/>
        <color theme="1"/>
        <rFont val="맑은 고딕"/>
        <family val="2"/>
        <charset val="129"/>
        <scheme val="minor"/>
      </rPr>
      <t xml:space="preserve">를 조사하기 위하여 </t>
    </r>
    <r>
      <rPr>
        <u/>
        <sz val="11"/>
        <color theme="1"/>
        <rFont val="맑은 고딕"/>
        <family val="3"/>
        <charset val="129"/>
        <scheme val="minor"/>
      </rPr>
      <t>세 종류의 촉매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u/>
        <sz val="11"/>
        <color theme="1"/>
        <rFont val="맑은 고딕"/>
        <family val="3"/>
        <charset val="129"/>
        <scheme val="minor"/>
      </rPr>
      <t>네 수준의 반응온도</t>
    </r>
    <r>
      <rPr>
        <sz val="11"/>
        <color theme="1"/>
        <rFont val="맑은 고딕"/>
        <family val="2"/>
        <charset val="129"/>
        <scheme val="minor"/>
      </rPr>
      <t>를 취하여 실험을 랜덤한 순서로 실시한 결과 다음과 같이 나타났다. 반응온도와 촉매의 종류에 따라 제품의 수량에 차이가 있다고 할 수 있겠는가? 유의수준 5%로 각각 검정하고 분산분석표를 작성하여 답하여라.</t>
    </r>
    <phoneticPr fontId="2" type="noConversion"/>
  </si>
  <si>
    <r>
      <t xml:space="preserve">범주형변수인 반응온도, 촉매의 종류와 연속형 변수인 합성물의 수량간의 관계이므로 분산분석
요인이 반응온도와 촉매의 종류 2개이므로 이원배치법
반복이 없으므로 </t>
    </r>
    <r>
      <rPr>
        <b/>
        <sz val="11"/>
        <color theme="1"/>
        <rFont val="맑은 고딕"/>
        <family val="3"/>
        <charset val="129"/>
        <scheme val="minor"/>
      </rPr>
      <t>반복이 없는 이원배치법</t>
    </r>
    <r>
      <rPr>
        <sz val="11"/>
        <color theme="1"/>
        <rFont val="맑은 고딕"/>
        <family val="2"/>
        <charset val="129"/>
        <scheme val="minor"/>
      </rPr>
      <t xml:space="preserve"> 사용
요인 : 반응온도, 촉매의 종류
귀무가설 : 반응온도 별로 합성물의 수량은 차이가 없다(수준간의 관찰치에는 차이가 없다)
               촉매의 종류에 따라 합성물의 수량에는 차이가 없다.</t>
    </r>
    <phoneticPr fontId="2" type="noConversion"/>
  </si>
  <si>
    <t>A3(200°C)</t>
    <phoneticPr fontId="2" type="noConversion"/>
  </si>
  <si>
    <t>A4(250°C)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</si>
  <si>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</si>
  <si>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</si>
  <si>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</si>
  <si>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분산 분석: 반복 없는 이원 배치법</t>
  </si>
  <si>
    <t>B1</t>
  </si>
  <si>
    <t>B2</t>
  </si>
  <si>
    <t>B3</t>
  </si>
  <si>
    <t>A1(100°C)</t>
  </si>
  <si>
    <t>A2(150°C)</t>
  </si>
  <si>
    <t>A3(200°C)</t>
  </si>
  <si>
    <t>A4(250°C)</t>
  </si>
  <si>
    <t>인자 A(행)</t>
  </si>
  <si>
    <t>인자 B(열)</t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</si>
  <si>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</si>
  <si>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</si>
  <si>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</si>
  <si>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</si>
  <si>
    <t>구분</t>
    <phoneticPr fontId="2" type="noConversion"/>
  </si>
  <si>
    <t>1. 반응온도에 대한 검정 :  P값이 유의수준 0.05보다 작으므로 귀무가설 기각
               =&gt; 반응온도에 따라 합성물의 수량에는 차이가 있다.</t>
    <phoneticPr fontId="2" type="noConversion"/>
  </si>
  <si>
    <t>2. 촉매의 종류에 대한 검정 :  P값이 유의수준 0.05보다 크므로 귀무가설 채택
               =&gt; 촉매의 종류에 따라 합성물의 수량에는 차이가 없다.
                    (촉매의 종류와 합성물 수량 간에는 관계가 없다.)
                    (촉매의 종류는 합성물 수량에 영향을 주지 못한다)</t>
    <phoneticPr fontId="2" type="noConversion"/>
  </si>
  <si>
    <t>반응온도</t>
    <phoneticPr fontId="2" type="noConversion"/>
  </si>
  <si>
    <t>합성물의 수량</t>
    <phoneticPr fontId="2" type="noConversion"/>
  </si>
  <si>
    <t>A</t>
  </si>
  <si>
    <t>A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</si>
  <si>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</si>
  <si>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</si>
  <si>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</si>
  <si>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</si>
  <si>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남</t>
  </si>
  <si>
    <t>남</t>
    <phoneticPr fontId="2" type="noConversion"/>
  </si>
  <si>
    <t>여</t>
  </si>
  <si>
    <t>여</t>
    <phoneticPr fontId="2" type="noConversion"/>
  </si>
  <si>
    <r>
      <t xml:space="preserve">화장품 신제품 광고로서 </t>
    </r>
    <r>
      <rPr>
        <u/>
        <sz val="11"/>
        <color theme="1"/>
        <rFont val="맑은 고딕"/>
        <family val="3"/>
        <charset val="129"/>
        <scheme val="minor"/>
      </rPr>
      <t>A, B, C 세가지 광고 대안</t>
    </r>
    <r>
      <rPr>
        <sz val="11"/>
        <color theme="1"/>
        <rFont val="맑은 고딕"/>
        <family val="2"/>
        <charset val="129"/>
        <scheme val="minor"/>
      </rPr>
      <t xml:space="preserve">을 생각하여 피실험자들에게 노출시킨 후 광고태도를 측정하여 소비자들이 좋아하는 광고를 선택하고자 한다. 마케터는 이러한 광고 대안들에 한 태도가 남녀 간에 다를지 모른다고 생각하고 </t>
    </r>
    <r>
      <rPr>
        <sz val="11"/>
        <color theme="1"/>
        <rFont val="맑은 고딕"/>
        <family val="3"/>
        <charset val="129"/>
        <scheme val="minor"/>
      </rPr>
      <t xml:space="preserve">남녀 중 어느 집단이 어떤 광고를 더 좋아하는지 알기를 원했다. </t>
    </r>
    <r>
      <rPr>
        <sz val="11"/>
        <color theme="1"/>
        <rFont val="맑은 고딕"/>
        <family val="2"/>
        <charset val="129"/>
        <scheme val="minor"/>
      </rPr>
      <t xml:space="preserve">남녀 각각 9명의 피실험자들을 다음과 같이 6개의 팀에 할당하고 각 피실험자에게 세 가지 광고 중 하나를 보여주었다. 피실험자들이 광고태도를 0~5.0(간격 0.1)의 척도 상에 표시하여 구해진 표는 다음과 같다. </t>
    </r>
    <r>
      <rPr>
        <b/>
        <u/>
        <sz val="11"/>
        <color theme="1"/>
        <rFont val="맑은 고딕"/>
        <family val="3"/>
        <charset val="129"/>
        <scheme val="minor"/>
      </rPr>
      <t>광고대안</t>
    </r>
    <r>
      <rPr>
        <b/>
        <sz val="11"/>
        <color theme="1"/>
        <rFont val="맑은 고딕"/>
        <family val="3"/>
        <charset val="129"/>
        <scheme val="minor"/>
      </rPr>
      <t xml:space="preserve">에 따라 </t>
    </r>
    <r>
      <rPr>
        <b/>
        <u/>
        <sz val="11"/>
        <color theme="1"/>
        <rFont val="맑은 고딕"/>
        <family val="3"/>
        <charset val="129"/>
        <scheme val="minor"/>
      </rPr>
      <t>광고 태도</t>
    </r>
    <r>
      <rPr>
        <b/>
        <sz val="11"/>
        <color theme="1"/>
        <rFont val="맑은 고딕"/>
        <family val="3"/>
        <charset val="129"/>
        <scheme val="minor"/>
      </rPr>
      <t>가 다른지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u/>
        <sz val="11"/>
        <color theme="1"/>
        <rFont val="맑은 고딕"/>
        <family val="3"/>
        <charset val="129"/>
        <scheme val="minor"/>
      </rPr>
      <t>성별</t>
    </r>
    <r>
      <rPr>
        <b/>
        <sz val="11"/>
        <color theme="1"/>
        <rFont val="맑은 고딕"/>
        <family val="3"/>
        <charset val="129"/>
        <scheme val="minor"/>
      </rPr>
      <t xml:space="preserve">에 따라 </t>
    </r>
    <r>
      <rPr>
        <b/>
        <u/>
        <sz val="11"/>
        <color theme="1"/>
        <rFont val="맑은 고딕"/>
        <family val="3"/>
        <charset val="129"/>
        <scheme val="minor"/>
      </rPr>
      <t>광고태도</t>
    </r>
    <r>
      <rPr>
        <b/>
        <sz val="11"/>
        <color theme="1"/>
        <rFont val="맑은 고딕"/>
        <family val="3"/>
        <charset val="129"/>
        <scheme val="minor"/>
      </rPr>
      <t>가 다른지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 xml:space="preserve">성별과 광고대안 간에는 </t>
    </r>
    <r>
      <rPr>
        <b/>
        <u/>
        <sz val="11"/>
        <color theme="1"/>
        <rFont val="맑은 고딕"/>
        <family val="3"/>
        <charset val="129"/>
        <scheme val="minor"/>
      </rPr>
      <t>교호작용 효과</t>
    </r>
    <r>
      <rPr>
        <b/>
        <sz val="11"/>
        <color theme="1"/>
        <rFont val="맑은 고딕"/>
        <family val="3"/>
        <charset val="129"/>
        <scheme val="minor"/>
      </rPr>
      <t>가 있는지</t>
    </r>
    <r>
      <rPr>
        <sz val="11"/>
        <color theme="1"/>
        <rFont val="맑은 고딕"/>
        <family val="2"/>
        <charset val="129"/>
        <scheme val="minor"/>
      </rPr>
      <t xml:space="preserve"> 유의수준 5%로 각각 검정하고 분산분석표를 작성하여라.</t>
    </r>
    <phoneticPr fontId="2" type="noConversion"/>
  </si>
  <si>
    <r>
      <t xml:space="preserve">범주형변수인 광고대안, 성별과 연속형 변수인 광고태도 간의 관계이므로 분산분석
요인이 반응온도와 촉매의 종류 2개이므로 이원배치법
반복이 있으므로 </t>
    </r>
    <r>
      <rPr>
        <b/>
        <sz val="11"/>
        <color theme="1"/>
        <rFont val="맑은 고딕"/>
        <family val="3"/>
        <charset val="129"/>
        <scheme val="minor"/>
      </rPr>
      <t>반복이 있는 이원배치법</t>
    </r>
    <r>
      <rPr>
        <sz val="11"/>
        <color theme="1"/>
        <rFont val="맑은 고딕"/>
        <family val="2"/>
        <charset val="129"/>
        <scheme val="minor"/>
      </rPr>
      <t xml:space="preserve"> 사용
귀무가설 : 광고대안 별로 광고태도는 차이가 없다(수준간의 관찰치에는 차이가 없다)
               성별에 따라 광고태도에는 차이가 없다.
               성별과 광고대안 간에는 교호작용 효과가 없다</t>
    </r>
    <phoneticPr fontId="2" type="noConversion"/>
  </si>
  <si>
    <t>분산 분석: 반복 있는 이원 배치법</t>
  </si>
  <si>
    <t>교호작용</t>
  </si>
  <si>
    <t>성별</t>
    <phoneticPr fontId="2" type="noConversion"/>
  </si>
  <si>
    <t>광고대안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</si>
  <si>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광고대안에 따른 광고태도 점수 판정</t>
    </r>
    <r>
      <rPr>
        <sz val="11"/>
        <color theme="1"/>
        <rFont val="맑은 고딕"/>
        <family val="2"/>
        <charset val="129"/>
        <scheme val="minor"/>
      </rPr>
      <t xml:space="preserve">
P값이 유의수준 0.05보다 작으므로 귀무가설 기각
광고대안에 따른 광고태도 점수는 다르다.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</si>
  <si>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2. 성별에 따른 광고태도 점수 판정</t>
    </r>
    <r>
      <rPr>
        <sz val="11"/>
        <color theme="1"/>
        <rFont val="맑은 고딕"/>
        <family val="2"/>
        <charset val="129"/>
        <scheme val="minor"/>
      </rPr>
      <t xml:space="preserve">
P값이 유의수준 0.05보다 작으므로 귀무가설 기각
성별에 따라 광고태도 점수는 다르다.</t>
    </r>
    <phoneticPr fontId="2" type="noConversion"/>
  </si>
  <si>
    <t>광고태도</t>
    <phoneticPr fontId="2" type="noConversion"/>
  </si>
  <si>
    <t>다음은 S커피 전문점에서 2009년 7월 10일 부터 20일 간에 걸쳐 각 날의 최고온도에 따른 냉커피 주문을 정리한 자료이다. 각 날의 온도가 커피 판매량에 영향을 주는지 알고싶다. 이 자료를 이용하여 회귀분석을 실시하고 표본화귀선을 구하여라.</t>
    <phoneticPr fontId="2" type="noConversion"/>
  </si>
  <si>
    <t>날짜</t>
    <phoneticPr fontId="2" type="noConversion"/>
  </si>
  <si>
    <t>최고온도(X)</t>
    <phoneticPr fontId="2" type="noConversion"/>
  </si>
  <si>
    <t>냉커피주문수(Y)</t>
    <phoneticPr fontId="2" type="noConversion"/>
  </si>
  <si>
    <t>연속형변수(최고온도, 냉커피주문수)간의 관계 분석이므로 회귀분석
귀무가설 : 최고온도는 냉커피주문수에 영향을 미치지 않는다.</t>
    <phoneticPr fontId="2" type="noConversion"/>
  </si>
  <si>
    <t>1. 산점도</t>
    <phoneticPr fontId="2" type="noConversion"/>
  </si>
  <si>
    <t>2. 상관계수</t>
    <phoneticPr fontId="2" type="noConversion"/>
  </si>
  <si>
    <t>최고온도(X)</t>
  </si>
  <si>
    <t>냉커피주문수(Y)</t>
  </si>
  <si>
    <t>함수이용</t>
    <phoneticPr fontId="2" type="noConversion"/>
  </si>
  <si>
    <t>최고온도와 냉커피주문수 사이에 양의관계가 있음을 알 수 있다.</t>
    <phoneticPr fontId="2" type="noConversion"/>
  </si>
  <si>
    <t>3. 회귀분석</t>
    <phoneticPr fontId="2" type="noConversion"/>
  </si>
  <si>
    <t>요약 출력</t>
  </si>
  <si>
    <t>회귀분석 통계량</t>
  </si>
  <si>
    <t>다중 상관계수</t>
  </si>
  <si>
    <t>독립변수가 여러 개일 때 독립변수들의 선형결합과 종속변수의 상관관계</t>
    <phoneticPr fontId="2" type="noConversion"/>
  </si>
  <si>
    <t>결정계수</t>
  </si>
  <si>
    <t>변동중에서 회귀선에 의해 설명되는 부분이 69.17%이고 나머지는 30.83%에 대해서는 설명하지 못하고 있음을 의미</t>
    <phoneticPr fontId="2" type="noConversion"/>
  </si>
  <si>
    <t>조정된 결정계수</t>
  </si>
  <si>
    <t>독립변수의 수가 많아질수록 결정계수의 값은 크게 나오는데 이러한 점에 대해서 조정한 결정계수</t>
    <phoneticPr fontId="2" type="noConversion"/>
  </si>
  <si>
    <t>표준 오차</t>
  </si>
  <si>
    <t>유의한 F</t>
  </si>
  <si>
    <t>회귀</t>
  </si>
  <si>
    <t>회귀모형은 의미가 있음</t>
    <phoneticPr fontId="2" type="noConversion"/>
  </si>
  <si>
    <t>계수</t>
  </si>
  <si>
    <t>t 통계량</t>
  </si>
  <si>
    <t>하위 95%</t>
  </si>
  <si>
    <t>상위 95%</t>
  </si>
  <si>
    <t>하위 95.0%</t>
  </si>
  <si>
    <t>상위 95.0%</t>
  </si>
  <si>
    <t>Y 절편</t>
  </si>
  <si>
    <t>절편</t>
    <phoneticPr fontId="2" type="noConversion"/>
  </si>
  <si>
    <t>기울기</t>
    <phoneticPr fontId="2" type="noConversion"/>
  </si>
  <si>
    <t>잔차분석 - 추정값과 관측치의 잔차를 분석해서 오차항이 독립이고, 등분산을 갖고 정규성을 만족하는지를 분석하는 방법</t>
    <phoneticPr fontId="2" type="noConversion"/>
  </si>
  <si>
    <t>잔차가 '0'을 중심으로 랜덤하게 퍼져있으므로 오차항의 
독립성과 등분산성을 만족한다.</t>
    <phoneticPr fontId="2" type="noConversion"/>
  </si>
  <si>
    <t>관측값의  각 점이 예측치의 선에 근접해 있으므로 회귀식의 
적합성이 높다.</t>
    <phoneticPr fontId="2" type="noConversion"/>
  </si>
  <si>
    <t>잔차 출력</t>
  </si>
  <si>
    <t>확률 출력</t>
  </si>
  <si>
    <t>예측치 냉커피주문수(Y)</t>
  </si>
  <si>
    <t>표준 잔차</t>
  </si>
  <si>
    <t>백분율</t>
  </si>
  <si>
    <t>점들이 직선의 경향을 갖고 있으므로 오차항의 정규성에 대한 
가정이 충족된다.</t>
    <phoneticPr fontId="2" type="noConversion"/>
  </si>
  <si>
    <t>표준잔차값이 +-2.5를 넘어서는 표본은 이상치일 가능성이 있다. 
여기에서는 표준찬차의 값이 +-2.0사이에 들어있으므로 이상치는 없다.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</si>
  <si>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3. 교호작용 판정</t>
    </r>
    <r>
      <rPr>
        <sz val="11"/>
        <color theme="1"/>
        <rFont val="맑은 고딕"/>
        <family val="2"/>
        <charset val="129"/>
        <scheme val="minor"/>
      </rPr>
      <t xml:space="preserve">
P값이 유의수준 0.05보다 크므로 귀무가설 채택
성별과 광고대안 </t>
    </r>
    <r>
      <rPr>
        <sz val="11"/>
        <color theme="1"/>
        <rFont val="맑은 고딕"/>
        <family val="3"/>
        <charset val="129"/>
        <scheme val="minor"/>
      </rPr>
      <t>간에는</t>
    </r>
    <r>
      <rPr>
        <sz val="11"/>
        <color theme="1"/>
        <rFont val="맑은 고딕"/>
        <family val="2"/>
        <charset val="129"/>
        <scheme val="minor"/>
      </rPr>
      <t xml:space="preserve"> 교호작용 효과가 없다.</t>
    </r>
    <phoneticPr fontId="2" type="noConversion"/>
  </si>
  <si>
    <t>교호작용의 효과가 없다</t>
    <phoneticPr fontId="2" type="noConversion"/>
  </si>
  <si>
    <r>
      <t xml:space="preserve">키가 비슷한 남자 집단에서 심장 수축혈압 몸무게(파운드)와 나이에 관련하여 13명의 표본으로부터 다음과 
같은 자료를 얻었다. </t>
    </r>
    <r>
      <rPr>
        <b/>
        <u/>
        <sz val="11"/>
        <color theme="1"/>
        <rFont val="맑은 고딕"/>
        <family val="3"/>
        <charset val="129"/>
        <scheme val="minor"/>
      </rPr>
      <t>몸무게</t>
    </r>
    <r>
      <rPr>
        <b/>
        <sz val="11"/>
        <color theme="1"/>
        <rFont val="맑은 고딕"/>
        <family val="3"/>
        <charset val="129"/>
        <scheme val="minor"/>
      </rPr>
      <t xml:space="preserve">와 </t>
    </r>
    <r>
      <rPr>
        <b/>
        <u/>
        <sz val="11"/>
        <color theme="1"/>
        <rFont val="맑은 고딕"/>
        <family val="3"/>
        <charset val="129"/>
        <scheme val="minor"/>
      </rPr>
      <t>나이</t>
    </r>
    <r>
      <rPr>
        <b/>
        <sz val="11"/>
        <color theme="1"/>
        <rFont val="맑은 고딕"/>
        <family val="3"/>
        <charset val="129"/>
        <scheme val="minor"/>
      </rPr>
      <t xml:space="preserve">가 </t>
    </r>
    <r>
      <rPr>
        <b/>
        <u/>
        <sz val="11"/>
        <color theme="1"/>
        <rFont val="맑은 고딕"/>
        <family val="3"/>
        <charset val="129"/>
        <scheme val="minor"/>
      </rPr>
      <t>심장의 수축혈압</t>
    </r>
    <r>
      <rPr>
        <b/>
        <sz val="11"/>
        <color theme="1"/>
        <rFont val="맑은 고딕"/>
        <family val="3"/>
        <charset val="129"/>
        <scheme val="minor"/>
      </rPr>
      <t>에 영향을 주는지</t>
    </r>
    <r>
      <rPr>
        <sz val="11"/>
        <color theme="1"/>
        <rFont val="맑은 고딕"/>
        <family val="2"/>
        <charset val="129"/>
        <scheme val="minor"/>
      </rPr>
      <t xml:space="preserve"> 알아보고 싶다. 이 자료를 이용하여 다중회귀분석을 실시하여라.</t>
    </r>
    <phoneticPr fontId="2" type="noConversion"/>
  </si>
  <si>
    <t>weight</t>
  </si>
  <si>
    <t>weight</t>
    <phoneticPr fontId="2" type="noConversion"/>
  </si>
  <si>
    <t>blood</t>
    <phoneticPr fontId="2" type="noConversion"/>
  </si>
  <si>
    <t>age</t>
  </si>
  <si>
    <t>age</t>
    <phoneticPr fontId="2" type="noConversion"/>
  </si>
  <si>
    <t>=&gt;</t>
    <phoneticPr fontId="2" type="noConversion"/>
  </si>
  <si>
    <t>금연여부에 따라 체중변화는 달라진다</t>
    <phoneticPr fontId="2" type="noConversion"/>
  </si>
  <si>
    <t>연속형변수(몸무게, 나이, 혈압)간의 관계 분석이므로 회귀분석
독립변수가 2개이므로 다중회귀분석
귀무가설 : 몸무게와 나이는 심장의 수축혈압에 영향을 주지 않는다.</t>
    <phoneticPr fontId="2" type="noConversion"/>
  </si>
  <si>
    <t>다중회귀분석 시에는 조정된 결정계수를 봐야 함</t>
    <phoneticPr fontId="2" type="noConversion"/>
  </si>
  <si>
    <t>즉, 최고온도가 1도 올라갈수록 냉커피 주문 수는 3.92개 증가한다.</t>
  </si>
  <si>
    <t>몸무게가 1파운드 올라갈수록 심장 수축혈압은1.08 증가한다</t>
    <phoneticPr fontId="2" type="noConversion"/>
  </si>
  <si>
    <t>나이가 1살 더 많을수록 심장 수축혈압은0.043 증가한다</t>
    <phoneticPr fontId="2" type="noConversion"/>
  </si>
  <si>
    <t>모형이 적합함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</si>
</sst>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E+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1" applyFont="1">
      <alignment vertical="center"/>
    </xf>
    <xf numFmtId="0" fontId="0" fillId="2" borderId="1" xfId="1" applyFont="1" applyAlignment="1">
      <alignment horizontal="center" vertical="center"/>
    </xf>
    <xf numFmtId="0" fontId="0" fillId="2" borderId="3" xfId="1" applyFont="1" applyBorder="1" applyAlignment="1">
      <alignment horizontal="left" vertical="center"/>
    </xf>
    <xf numFmtId="0" fontId="0" fillId="2" borderId="4" xfId="1" applyFont="1" applyBorder="1" applyAlignment="1">
      <alignment horizontal="left" vertical="center"/>
    </xf>
    <xf numFmtId="0" fontId="0" fillId="2" borderId="5" xfId="1" applyFont="1" applyBorder="1" applyAlignment="1">
      <alignment horizontal="left" vertical="center"/>
    </xf>
    <xf numFmtId="0" fontId="0" fillId="2" borderId="0" xfId="1" applyFont="1" applyBorder="1" applyAlignment="1">
      <alignment horizontal="left" vertical="center"/>
    </xf>
    <xf numFmtId="0" fontId="0" fillId="2" borderId="6" xfId="1" applyFont="1" applyBorder="1" applyAlignment="1">
      <alignment horizontal="left" vertical="center"/>
    </xf>
    <xf numFmtId="0" fontId="0" fillId="2" borderId="7" xfId="1" applyFont="1" applyBorder="1" applyAlignment="1">
      <alignment horizontal="left" vertical="center"/>
    </xf>
    <xf numFmtId="0" fontId="0" fillId="2" borderId="8" xfId="1" applyFont="1" applyBorder="1" applyAlignment="1">
      <alignment horizontal="left" vertical="center"/>
    </xf>
    <xf numFmtId="0" fontId="0" fillId="2" borderId="9" xfId="1" applyFont="1" applyBorder="1" applyAlignment="1">
      <alignment horizontal="left" vertical="center"/>
    </xf>
    <xf numFmtId="0" fontId="0" fillId="2" borderId="2" xfId="1" applyFont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4" xfId="0" applyBorder="1">
      <alignment vertical="center"/>
    </xf>
    <xf numFmtId="0" fontId="0" fillId="2" borderId="3" xfId="1" applyFont="1" applyBorder="1" applyAlignment="1">
      <alignment horizontal="left" vertical="center" wrapText="1"/>
    </xf>
    <xf numFmtId="0" fontId="0" fillId="2" borderId="4" xfId="1" applyFont="1" applyBorder="1" applyAlignment="1">
      <alignment horizontal="left" vertical="center" wrapText="1"/>
    </xf>
    <xf numFmtId="0" fontId="0" fillId="2" borderId="5" xfId="1" applyFont="1" applyBorder="1" applyAlignment="1">
      <alignment horizontal="left" vertical="center" wrapText="1"/>
    </xf>
    <xf numFmtId="0" fontId="0" fillId="2" borderId="0" xfId="1" applyFont="1" applyBorder="1" applyAlignment="1">
      <alignment horizontal="left" vertical="center" wrapText="1"/>
    </xf>
    <xf numFmtId="0" fontId="0" fillId="2" borderId="6" xfId="1" applyFont="1" applyBorder="1" applyAlignment="1">
      <alignment horizontal="left" vertical="center" wrapText="1"/>
    </xf>
    <xf numFmtId="0" fontId="0" fillId="2" borderId="7" xfId="1" applyFont="1" applyBorder="1" applyAlignment="1">
      <alignment horizontal="left" vertical="center" wrapText="1"/>
    </xf>
    <xf numFmtId="0" fontId="0" fillId="2" borderId="8" xfId="1" applyFont="1" applyBorder="1" applyAlignment="1">
      <alignment horizontal="left" vertical="center" wrapText="1"/>
    </xf>
    <xf numFmtId="0" fontId="0" fillId="2" borderId="9" xfId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4" borderId="0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23" xfId="0" applyFont="1" applyFill="1" applyBorder="1" applyAlignment="1">
      <alignment horizontal="right" vertical="center"/>
    </xf>
    <xf numFmtId="0" fontId="9" fillId="0" borderId="20" xfId="0" applyFont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4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Continuous" vertical="center"/>
    </xf>
    <xf numFmtId="0" fontId="0" fillId="2" borderId="1" xfId="1" applyFont="1" applyAlignment="1">
      <alignment horizontal="left" vertical="center"/>
    </xf>
    <xf numFmtId="0" fontId="0" fillId="2" borderId="24" xfId="1" applyFont="1" applyBorder="1" applyAlignment="1">
      <alignment horizontal="left" vertical="center"/>
    </xf>
    <xf numFmtId="0" fontId="0" fillId="2" borderId="25" xfId="1" applyFont="1" applyBorder="1" applyAlignment="1">
      <alignment horizontal="left" vertical="center"/>
    </xf>
    <xf numFmtId="0" fontId="0" fillId="2" borderId="26" xfId="1" applyFont="1" applyBorder="1" applyAlignment="1">
      <alignment horizontal="left" vertical="center"/>
    </xf>
    <xf numFmtId="179" fontId="0" fillId="4" borderId="0" xfId="0" applyNumberFormat="1" applyFill="1">
      <alignment vertical="center"/>
    </xf>
    <xf numFmtId="0" fontId="0" fillId="4" borderId="10" xfId="0" applyFill="1" applyBorder="1">
      <alignment vertical="center"/>
    </xf>
    <xf numFmtId="0" fontId="0" fillId="2" borderId="19" xfId="1" applyFont="1" applyBorder="1" applyAlignment="1">
      <alignment horizontal="center" vertical="center"/>
    </xf>
    <xf numFmtId="0" fontId="0" fillId="2" borderId="19" xfId="1" applyFont="1" applyBorder="1">
      <alignment vertical="center"/>
    </xf>
    <xf numFmtId="0" fontId="5" fillId="2" borderId="1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1" applyFont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9" fillId="2" borderId="1" xfId="1" applyFont="1" applyAlignment="1">
      <alignment horizontal="left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11" xfId="0" applyBorder="1">
      <alignment vertical="center"/>
    </xf>
    <xf numFmtId="0" fontId="0" fillId="0" borderId="29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24" xfId="1" applyFont="1" applyBorder="1" applyAlignment="1">
      <alignment horizontal="center" vertical="center"/>
    </xf>
    <xf numFmtId="0" fontId="0" fillId="2" borderId="25" xfId="1" applyFont="1" applyBorder="1" applyAlignment="1">
      <alignment horizontal="center" vertical="center"/>
    </xf>
    <xf numFmtId="0" fontId="0" fillId="2" borderId="26" xfId="1" applyFont="1" applyBorder="1" applyAlignment="1">
      <alignment horizontal="center" vertical="center"/>
    </xf>
    <xf numFmtId="0" fontId="9" fillId="2" borderId="1" xfId="1" applyFont="1" applyAlignment="1">
      <alignment horizontal="left" vertical="center" wrapText="1"/>
    </xf>
    <xf numFmtId="0" fontId="0" fillId="4" borderId="10" xfId="0" applyFill="1" applyBorder="1" applyAlignment="1">
      <alignment vertical="center"/>
    </xf>
    <xf numFmtId="0" fontId="0" fillId="0" borderId="0" xfId="0" quotePrefix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일원배치법!$K$15</c:f>
              <c:strCache>
                <c:ptCount val="1"/>
                <c:pt idx="0">
                  <c:v>제품의강도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일원배치법!$J$16:$J$19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일원배치법!$K$16:$K$19</c:f>
              <c:numCache>
                <c:formatCode>General</c:formatCode>
                <c:ptCount val="4"/>
                <c:pt idx="0">
                  <c:v>7.7200000000000006</c:v>
                </c:pt>
                <c:pt idx="1">
                  <c:v>8.24</c:v>
                </c:pt>
                <c:pt idx="2">
                  <c:v>8.5</c:v>
                </c:pt>
                <c:pt idx="3">
                  <c:v>7.9800000000000013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7D3-87E8-67B8C444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8741247"/>
        <c:axId val="356847199"/>
      </c:lineChart>
      <c:catAx>
        <c:axId val="4387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847199"/>
        <c:crosses val="autoZero"/>
        <c:auto val="1"/>
        <c:lblAlgn val="ctr"/>
        <c:lblOffset val="100"/>
        <c:noMultiLvlLbl val="0"/>
      </c:catAx>
      <c:valAx>
        <c:axId val="3568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74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잔차분석!$F$28:$F$47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잔차분석!$G$28:$G$47</c:f>
              <c:numCache>
                <c:formatCode>General</c:formatCode>
                <c:ptCount val="20"/>
                <c:pt idx="0">
                  <c:v>51</c:v>
                </c:pt>
                <c:pt idx="1">
                  <c:v>58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73</c:v>
                </c:pt>
                <c:pt idx="7">
                  <c:v>75</c:v>
                </c:pt>
                <c:pt idx="8">
                  <c:v>77</c:v>
                </c:pt>
                <c:pt idx="9">
                  <c:v>77</c:v>
                </c:pt>
                <c:pt idx="10">
                  <c:v>80</c:v>
                </c:pt>
                <c:pt idx="11">
                  <c:v>80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87</c:v>
                </c:pt>
                <c:pt idx="16">
                  <c:v>91</c:v>
                </c:pt>
                <c:pt idx="17">
                  <c:v>92</c:v>
                </c:pt>
                <c:pt idx="18">
                  <c:v>92</c:v>
                </c:pt>
                <c:pt idx="1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F-4DFD-BC16-1B81D728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0351"/>
        <c:axId val="358294255"/>
      </c:scatterChart>
      <c:valAx>
        <c:axId val="60169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94255"/>
        <c:crosses val="autoZero"/>
        <c:crossBetween val="midCat"/>
      </c:valAx>
      <c:valAx>
        <c:axId val="35829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냉커피주문수</a:t>
                </a:r>
                <a:r>
                  <a:rPr lang="en-US" altLang="ko-KR"/>
                  <a:t>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690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반복이없는이원배치법!$K$22</c:f>
              <c:strCache>
                <c:ptCount val="1"/>
                <c:pt idx="0">
                  <c:v>합성물의 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반복이없는이원배치법!$J$23:$J$26</c:f>
              <c:strCache>
                <c:ptCount val="4"/>
                <c:pt idx="0">
                  <c:v>A1(100°C)</c:v>
                </c:pt>
                <c:pt idx="1">
                  <c:v>A2(150°C)</c:v>
                </c:pt>
                <c:pt idx="2">
                  <c:v>A3(200°C)</c:v>
                </c:pt>
                <c:pt idx="3">
                  <c:v>A4(250°C)</c:v>
                </c:pt>
              </c:strCache>
            </c:strRef>
          </c:cat>
          <c:val>
            <c:numRef>
              <c:f>반복이없는이원배치법!$K$23:$K$26</c:f>
              <c:numCache>
                <c:formatCode>0.00</c:formatCode>
                <c:ptCount val="4"/>
                <c:pt idx="0">
                  <c:v>70</c:v>
                </c:pt>
                <c:pt idx="1">
                  <c:v>78.666666666666671</c:v>
                </c:pt>
                <c:pt idx="2">
                  <c:v>80.666666666666671</c:v>
                </c:pt>
                <c:pt idx="3">
                  <c:v>75.333333333333329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0-473D-90E1-56A8441EF3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6692607"/>
        <c:axId val="497211551"/>
      </c:lineChart>
      <c:catAx>
        <c:axId val="4966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11551"/>
        <c:crosses val="autoZero"/>
        <c:auto val="1"/>
        <c:lblAlgn val="ctr"/>
        <c:lblOffset val="100"/>
        <c:noMultiLvlLbl val="0"/>
      </c:catAx>
      <c:valAx>
        <c:axId val="4972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69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반복이있는이원배치법!$K$27</c:f>
              <c:strCache>
                <c:ptCount val="1"/>
                <c:pt idx="0">
                  <c:v>광고태도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반복이있는이원배치법!$J$28:$J$30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반복이있는이원배치법!$K$28:$K$30</c:f>
              <c:numCache>
                <c:formatCode>0.00</c:formatCode>
                <c:ptCount val="3"/>
                <c:pt idx="0">
                  <c:v>3.7333333333333329</c:v>
                </c:pt>
                <c:pt idx="1">
                  <c:v>3.0166666666666671</c:v>
                </c:pt>
                <c:pt idx="2">
                  <c:v>3.2666666666666662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F-497F-8CED-F6F273667E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8263103"/>
        <c:axId val="497262719"/>
      </c:lineChart>
      <c:catAx>
        <c:axId val="5782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62719"/>
        <c:crosses val="autoZero"/>
        <c:auto val="1"/>
        <c:lblAlgn val="ctr"/>
        <c:lblOffset val="100"/>
        <c:noMultiLvlLbl val="0"/>
      </c:catAx>
      <c:valAx>
        <c:axId val="4972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2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반복이있는이원배치법!$K$41</c:f>
              <c:strCache>
                <c:ptCount val="1"/>
                <c:pt idx="0">
                  <c:v>광고태도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반복이있는이원배치법!$J$42:$J$43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반복이있는이원배치법!$K$42:$K$43</c:f>
              <c:numCache>
                <c:formatCode>0.00</c:formatCode>
                <c:ptCount val="2"/>
                <c:pt idx="0">
                  <c:v>2.9444444444444446</c:v>
                </c:pt>
                <c:pt idx="1">
                  <c:v>3.7333333333333334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E-44B7-AA5D-39239F460D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717727"/>
        <c:axId val="497238175"/>
      </c:lineChart>
      <c:catAx>
        <c:axId val="5097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38175"/>
        <c:crosses val="autoZero"/>
        <c:auto val="1"/>
        <c:lblAlgn val="ctr"/>
        <c:lblOffset val="100"/>
        <c:noMultiLvlLbl val="0"/>
      </c:catAx>
      <c:valAx>
        <c:axId val="497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교호작용</a:t>
            </a:r>
            <a:endParaRPr lang="ko-KR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반복이있는이원배치법!$B$23:$D$23</c:f>
              <c:numCache>
                <c:formatCode>General</c:formatCode>
                <c:ptCount val="3"/>
                <c:pt idx="0">
                  <c:v>3.6333333333333329</c:v>
                </c:pt>
                <c:pt idx="1">
                  <c:v>2.4666666666666668</c:v>
                </c:pt>
                <c:pt idx="2">
                  <c:v>2.7333333333333329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3-496B-9AF7-6C27011DC3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반복이있는이원배치법!$B$29:$D$29</c:f>
              <c:numCache>
                <c:formatCode>General</c:formatCode>
                <c:ptCount val="3"/>
                <c:pt idx="0">
                  <c:v>3.8333333333333335</c:v>
                </c:pt>
                <c:pt idx="1">
                  <c:v>3.5666666666666664</c:v>
                </c:pt>
                <c:pt idx="2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3-496B-9AF7-6C27011D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96335"/>
        <c:axId val="497268959"/>
      </c:lineChart>
      <c:catAx>
        <c:axId val="4336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68959"/>
        <c:crosses val="autoZero"/>
        <c:auto val="1"/>
        <c:lblAlgn val="ctr"/>
        <c:lblOffset val="100"/>
        <c:noMultiLvlLbl val="0"/>
      </c:catAx>
      <c:valAx>
        <c:axId val="4972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6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산점도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'[1]상관분석과 회귀분석'!$C$5</c:f>
              <c:strCache>
                <c:ptCount val="1"/>
                <c:pt idx="0">
                  <c:v>냉커피주문수(Y)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'[1]상관분석과 회귀분석'!$B$6:$B$25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31</c:v>
                </c:pt>
                <c:pt idx="8">
                  <c:v>24</c:v>
                </c:pt>
                <c:pt idx="9">
                  <c:v>33</c:v>
                </c:pt>
                <c:pt idx="10">
                  <c:v>25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</c:numCache>
            </c:numRef>
          </c:xVal>
          <c:yVal>
            <c:numRef>
              <c:f>'[1]상관분석과 회귀분석'!$C$6:$C$25</c:f>
              <c:numCache>
                <c:formatCode>General</c:formatCode>
                <c:ptCount val="20"/>
                <c:pt idx="0">
                  <c:v>77</c:v>
                </c:pt>
                <c:pt idx="1">
                  <c:v>62</c:v>
                </c:pt>
                <c:pt idx="2">
                  <c:v>93</c:v>
                </c:pt>
                <c:pt idx="3">
                  <c:v>84</c:v>
                </c:pt>
                <c:pt idx="4">
                  <c:v>59</c:v>
                </c:pt>
                <c:pt idx="5">
                  <c:v>64</c:v>
                </c:pt>
                <c:pt idx="6">
                  <c:v>80</c:v>
                </c:pt>
                <c:pt idx="7">
                  <c:v>75</c:v>
                </c:pt>
                <c:pt idx="8">
                  <c:v>58</c:v>
                </c:pt>
                <c:pt idx="9">
                  <c:v>91</c:v>
                </c:pt>
                <c:pt idx="10">
                  <c:v>51</c:v>
                </c:pt>
                <c:pt idx="11">
                  <c:v>73</c:v>
                </c:pt>
                <c:pt idx="12">
                  <c:v>65</c:v>
                </c:pt>
                <c:pt idx="13">
                  <c:v>84</c:v>
                </c:pt>
                <c:pt idx="14">
                  <c:v>77</c:v>
                </c:pt>
                <c:pt idx="15">
                  <c:v>80</c:v>
                </c:pt>
                <c:pt idx="16">
                  <c:v>84</c:v>
                </c:pt>
                <c:pt idx="17">
                  <c:v>92</c:v>
                </c:pt>
                <c:pt idx="18">
                  <c:v>92</c:v>
                </c:pt>
                <c:pt idx="1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7-458B-B850-9AA59D3A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2799"/>
        <c:axId val="497265215"/>
      </c:scatterChart>
      <c:valAx>
        <c:axId val="432172799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최고온도</a:t>
                </a:r>
              </a:p>
            </c:rich>
          </c:tx>
          <c:layout>
            <c:manualLayout>
              <c:xMode val="edge"/>
              <c:yMode val="edge"/>
              <c:x val="0.50138757655293087"/>
              <c:y val="0.8643981481481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65215"/>
        <c:crosses val="autoZero"/>
        <c:crossBetween val="midCat"/>
      </c:valAx>
      <c:valAx>
        <c:axId val="49726521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냉커피주문수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회귀선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'[1]상관분석과 회귀분석'!$C$5</c:f>
              <c:strCache>
                <c:ptCount val="1"/>
                <c:pt idx="0">
                  <c:v>냉커피주문수(Y)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85516075480893"/>
                  <c:y val="1.287197231833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'[1]상관분석과 회귀분석'!$B$6:$B$25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31</c:v>
                </c:pt>
                <c:pt idx="8">
                  <c:v>24</c:v>
                </c:pt>
                <c:pt idx="9">
                  <c:v>33</c:v>
                </c:pt>
                <c:pt idx="10">
                  <c:v>25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</c:numCache>
            </c:numRef>
          </c:xVal>
          <c:yVal>
            <c:numRef>
              <c:f>'[1]상관분석과 회귀분석'!$C$6:$C$25</c:f>
              <c:numCache>
                <c:formatCode>General</c:formatCode>
                <c:ptCount val="20"/>
                <c:pt idx="0">
                  <c:v>77</c:v>
                </c:pt>
                <c:pt idx="1">
                  <c:v>62</c:v>
                </c:pt>
                <c:pt idx="2">
                  <c:v>93</c:v>
                </c:pt>
                <c:pt idx="3">
                  <c:v>84</c:v>
                </c:pt>
                <c:pt idx="4">
                  <c:v>59</c:v>
                </c:pt>
                <c:pt idx="5">
                  <c:v>64</c:v>
                </c:pt>
                <c:pt idx="6">
                  <c:v>80</c:v>
                </c:pt>
                <c:pt idx="7">
                  <c:v>75</c:v>
                </c:pt>
                <c:pt idx="8">
                  <c:v>58</c:v>
                </c:pt>
                <c:pt idx="9">
                  <c:v>91</c:v>
                </c:pt>
                <c:pt idx="10">
                  <c:v>51</c:v>
                </c:pt>
                <c:pt idx="11">
                  <c:v>73</c:v>
                </c:pt>
                <c:pt idx="12">
                  <c:v>65</c:v>
                </c:pt>
                <c:pt idx="13">
                  <c:v>84</c:v>
                </c:pt>
                <c:pt idx="14">
                  <c:v>77</c:v>
                </c:pt>
                <c:pt idx="15">
                  <c:v>80</c:v>
                </c:pt>
                <c:pt idx="16">
                  <c:v>84</c:v>
                </c:pt>
                <c:pt idx="17">
                  <c:v>92</c:v>
                </c:pt>
                <c:pt idx="18">
                  <c:v>92</c:v>
                </c:pt>
                <c:pt idx="1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1-47AE-BDA7-33C1DE38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2799"/>
        <c:axId val="497265215"/>
      </c:scatterChart>
      <c:valAx>
        <c:axId val="432172799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최고온도</a:t>
                </a:r>
              </a:p>
            </c:rich>
          </c:tx>
          <c:layout>
            <c:manualLayout>
              <c:xMode val="edge"/>
              <c:yMode val="edge"/>
              <c:x val="0.50138757655293087"/>
              <c:y val="0.8643981481481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265215"/>
        <c:crosses val="autoZero"/>
        <c:crossBetween val="midCat"/>
      </c:valAx>
      <c:valAx>
        <c:axId val="49726521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냉커피주문수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최고온도</a:t>
            </a:r>
            <a:r>
              <a:rPr lang="en-US" altLang="ko-KR"/>
              <a:t>(X)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'상관분석과 회귀분석'!$B$6:$B$25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31</c:v>
                </c:pt>
                <c:pt idx="8">
                  <c:v>24</c:v>
                </c:pt>
                <c:pt idx="9">
                  <c:v>33</c:v>
                </c:pt>
                <c:pt idx="10">
                  <c:v>25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</c:numCache>
            </c:numRef>
          </c:xVal>
          <c:yVal>
            <c:numRef>
              <c:f>잔차분석!$C$28:$C$47</c:f>
              <c:numCache>
                <c:formatCode>General</c:formatCode>
                <c:ptCount val="20"/>
                <c:pt idx="0">
                  <c:v>1.9722121977625449</c:v>
                </c:pt>
                <c:pt idx="1">
                  <c:v>-9.1071815229159085</c:v>
                </c:pt>
                <c:pt idx="2">
                  <c:v>-1.6308191988452023</c:v>
                </c:pt>
                <c:pt idx="3">
                  <c:v>1.1309996391194517</c:v>
                </c:pt>
                <c:pt idx="4">
                  <c:v>-0.34536268495126876</c:v>
                </c:pt>
                <c:pt idx="5">
                  <c:v>-11.027787802237455</c:v>
                </c:pt>
                <c:pt idx="6">
                  <c:v>-6.7896066402020949</c:v>
                </c:pt>
                <c:pt idx="7">
                  <c:v>-7.8690003608805483</c:v>
                </c:pt>
                <c:pt idx="8">
                  <c:v>2.5752435943702778</c:v>
                </c:pt>
                <c:pt idx="9">
                  <c:v>0.28978708047635848</c:v>
                </c:pt>
                <c:pt idx="10">
                  <c:v>-8.3453626849512688</c:v>
                </c:pt>
                <c:pt idx="11">
                  <c:v>-9.8690003608805483</c:v>
                </c:pt>
                <c:pt idx="12">
                  <c:v>1.7340310357271846</c:v>
                </c:pt>
                <c:pt idx="13">
                  <c:v>5.0516059184409983</c:v>
                </c:pt>
                <c:pt idx="14">
                  <c:v>1.9722121977625449</c:v>
                </c:pt>
                <c:pt idx="15">
                  <c:v>1.0516059184409983</c:v>
                </c:pt>
                <c:pt idx="16">
                  <c:v>8.9722121977625449</c:v>
                </c:pt>
                <c:pt idx="17">
                  <c:v>5.2103933597979051</c:v>
                </c:pt>
                <c:pt idx="18">
                  <c:v>13.051605918440998</c:v>
                </c:pt>
                <c:pt idx="19">
                  <c:v>11.972212197762545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D-4314-AEA0-C22D0DBF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85951"/>
        <c:axId val="358290927"/>
      </c:scatterChart>
      <c:valAx>
        <c:axId val="601685951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최고온도</a:t>
                </a:r>
                <a:r>
                  <a:rPr lang="en-US" altLang="ko-KR"/>
                  <a:t>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90927"/>
        <c:crosses val="autoZero"/>
        <c:crossBetween val="midCat"/>
      </c:valAx>
      <c:valAx>
        <c:axId val="35829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68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최고온도</a:t>
            </a:r>
            <a:r>
              <a:rPr lang="en-US" altLang="ko-KR"/>
              <a:t>(X)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냉커피주문수(Y)</c:v>
          </c:tx>
          <c:spPr>
            <a:ln w="19050">
              <a:noFill/>
            </a:ln>
          </c:spPr>
          <c:xVal>
            <c:numRef>
              <c:f>'상관분석과 회귀분석'!$B$6:$B$25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31</c:v>
                </c:pt>
                <c:pt idx="8">
                  <c:v>24</c:v>
                </c:pt>
                <c:pt idx="9">
                  <c:v>33</c:v>
                </c:pt>
                <c:pt idx="10">
                  <c:v>25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</c:numCache>
            </c:numRef>
          </c:xVal>
          <c:yVal>
            <c:numRef>
              <c:f>'상관분석과 회귀분석'!$C$6:$C$25</c:f>
              <c:numCache>
                <c:formatCode>General</c:formatCode>
                <c:ptCount val="20"/>
                <c:pt idx="0">
                  <c:v>77</c:v>
                </c:pt>
                <c:pt idx="1">
                  <c:v>62</c:v>
                </c:pt>
                <c:pt idx="2">
                  <c:v>93</c:v>
                </c:pt>
                <c:pt idx="3">
                  <c:v>84</c:v>
                </c:pt>
                <c:pt idx="4">
                  <c:v>59</c:v>
                </c:pt>
                <c:pt idx="5">
                  <c:v>64</c:v>
                </c:pt>
                <c:pt idx="6">
                  <c:v>80</c:v>
                </c:pt>
                <c:pt idx="7">
                  <c:v>75</c:v>
                </c:pt>
                <c:pt idx="8">
                  <c:v>58</c:v>
                </c:pt>
                <c:pt idx="9">
                  <c:v>91</c:v>
                </c:pt>
                <c:pt idx="10">
                  <c:v>51</c:v>
                </c:pt>
                <c:pt idx="11">
                  <c:v>73</c:v>
                </c:pt>
                <c:pt idx="12">
                  <c:v>65</c:v>
                </c:pt>
                <c:pt idx="13">
                  <c:v>84</c:v>
                </c:pt>
                <c:pt idx="14">
                  <c:v>77</c:v>
                </c:pt>
                <c:pt idx="15">
                  <c:v>80</c:v>
                </c:pt>
                <c:pt idx="16">
                  <c:v>84</c:v>
                </c:pt>
                <c:pt idx="17">
                  <c:v>92</c:v>
                </c:pt>
                <c:pt idx="18">
                  <c:v>92</c:v>
                </c:pt>
                <c:pt idx="1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3-4172-805F-843F3DE09306}"/>
            </c:ext>
          </c:extLst>
        </c:ser>
        <c:ser>
          <c:idx val="1"/>
          <c:order val="1"/>
          <c:tx>
            <c:v>예측치 냉커피주문수(Y)</c:v>
          </c:tx>
          <c:spPr>
            <a:ln w="19050">
              <a:noFill/>
            </a:ln>
          </c:spPr>
          <c:xVal>
            <c:numRef>
              <c:f>'상관분석과 회귀분석'!$B$6:$B$25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31</c:v>
                </c:pt>
                <c:pt idx="8">
                  <c:v>24</c:v>
                </c:pt>
                <c:pt idx="9">
                  <c:v>33</c:v>
                </c:pt>
                <c:pt idx="10">
                  <c:v>25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</c:numCache>
            </c:numRef>
          </c:xVal>
          <c:yVal>
            <c:numRef>
              <c:f>잔차분석!$B$28:$B$47</c:f>
              <c:numCache>
                <c:formatCode>General</c:formatCode>
                <c:ptCount val="20"/>
                <c:pt idx="0">
                  <c:v>75.027787802237455</c:v>
                </c:pt>
                <c:pt idx="1">
                  <c:v>71.107181522915909</c:v>
                </c:pt>
                <c:pt idx="2">
                  <c:v>94.630819198845202</c:v>
                </c:pt>
                <c:pt idx="3">
                  <c:v>82.869000360880548</c:v>
                </c:pt>
                <c:pt idx="4">
                  <c:v>59.345362684951269</c:v>
                </c:pt>
                <c:pt idx="5">
                  <c:v>75.027787802237455</c:v>
                </c:pt>
                <c:pt idx="6">
                  <c:v>86.789606640202095</c:v>
                </c:pt>
                <c:pt idx="7">
                  <c:v>82.869000360880548</c:v>
                </c:pt>
                <c:pt idx="8">
                  <c:v>55.424756405629722</c:v>
                </c:pt>
                <c:pt idx="9">
                  <c:v>90.710212919523642</c:v>
                </c:pt>
                <c:pt idx="10">
                  <c:v>59.345362684951269</c:v>
                </c:pt>
                <c:pt idx="11">
                  <c:v>82.869000360880548</c:v>
                </c:pt>
                <c:pt idx="12">
                  <c:v>63.265968964272815</c:v>
                </c:pt>
                <c:pt idx="13">
                  <c:v>78.948394081559002</c:v>
                </c:pt>
                <c:pt idx="14">
                  <c:v>75.027787802237455</c:v>
                </c:pt>
                <c:pt idx="15">
                  <c:v>78.948394081559002</c:v>
                </c:pt>
                <c:pt idx="16">
                  <c:v>75.027787802237455</c:v>
                </c:pt>
                <c:pt idx="17">
                  <c:v>86.789606640202095</c:v>
                </c:pt>
                <c:pt idx="18">
                  <c:v>78.948394081559002</c:v>
                </c:pt>
                <c:pt idx="19">
                  <c:v>75.027787802237455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13-4172-805F-843F3DE0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88351"/>
        <c:axId val="358276367"/>
      </c:scatterChart>
      <c:valAx>
        <c:axId val="601688351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최고온도</a:t>
                </a:r>
                <a:r>
                  <a:rPr lang="en-US" altLang="ko-KR"/>
                  <a:t>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76367"/>
        <c:crosses val="autoZero"/>
        <c:crossBetween val="midCat"/>
      </c:valAx>
      <c:valAx>
        <c:axId val="35827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냉커피주문수</a:t>
                </a:r>
                <a:r>
                  <a:rPr lang="en-US" altLang="ko-KR"/>
                  <a:t>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688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12</xdr:row>
      <xdr:rowOff>142875</xdr:rowOff>
    </xdr:from>
    <xdr:to>
      <xdr:col>18</xdr:col>
      <xdr:colOff>85725</xdr:colOff>
      <xdr:row>25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9A0AEA-B5A0-4850-B04F-FD65BF17A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21</xdr:row>
      <xdr:rowOff>28575</xdr:rowOff>
    </xdr:from>
    <xdr:to>
      <xdr:col>18</xdr:col>
      <xdr:colOff>228600</xdr:colOff>
      <xdr:row>34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03926F-9118-4356-9C14-BAB72958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25</xdr:row>
      <xdr:rowOff>123825</xdr:rowOff>
    </xdr:from>
    <xdr:to>
      <xdr:col>18</xdr:col>
      <xdr:colOff>19050</xdr:colOff>
      <xdr:row>38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1450C1-B27E-4086-92A9-A9C20A15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200025</xdr:rowOff>
    </xdr:from>
    <xdr:to>
      <xdr:col>18</xdr:col>
      <xdr:colOff>9525</xdr:colOff>
      <xdr:row>51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37E764-AC0A-40C2-B50E-966B015D9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52</xdr:row>
      <xdr:rowOff>57150</xdr:rowOff>
    </xdr:from>
    <xdr:to>
      <xdr:col>18</xdr:col>
      <xdr:colOff>9525</xdr:colOff>
      <xdr:row>65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82EDB75-32BB-4819-8448-FA1455AB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76200</xdr:rowOff>
    </xdr:from>
    <xdr:to>
      <xdr:col>10</xdr:col>
      <xdr:colOff>457200</xdr:colOff>
      <xdr:row>24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D6978F-352A-4149-AF69-3A1CFE821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45</xdr:row>
      <xdr:rowOff>85725</xdr:rowOff>
    </xdr:from>
    <xdr:to>
      <xdr:col>15</xdr:col>
      <xdr:colOff>323850</xdr:colOff>
      <xdr:row>58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D54EC8-7087-4E1F-A2A4-2C0D078D6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447675</xdr:colOff>
      <xdr:row>42</xdr:row>
      <xdr:rowOff>57150</xdr:rowOff>
    </xdr:from>
    <xdr:ext cx="1584344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3E2F6F-83AB-42E2-B5A9-93CC22D6BCA8}"/>
                </a:ext>
              </a:extLst>
            </xdr:cNvPr>
            <xdr:cNvSpPr txBox="1"/>
          </xdr:nvSpPr>
          <xdr:spPr>
            <a:xfrm>
              <a:off x="8867775" y="8943975"/>
              <a:ext cx="158434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ko-KR" altLang="en-US" sz="1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8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altLang="ko-KR" sz="1800"/>
                <a:t>=-38.67+3.92*x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3E2F6F-83AB-42E2-B5A9-93CC22D6BCA8}"/>
                </a:ext>
              </a:extLst>
            </xdr:cNvPr>
            <xdr:cNvSpPr txBox="1"/>
          </xdr:nvSpPr>
          <xdr:spPr>
            <a:xfrm>
              <a:off x="8867775" y="8943975"/>
              <a:ext cx="158434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800" b="0" i="0">
                  <a:latin typeface="Cambria Math" panose="02040503050406030204" pitchFamily="18" charset="0"/>
                </a:rPr>
                <a:t>𝑦</a:t>
              </a:r>
              <a:r>
                <a:rPr lang="ko-KR" altLang="en-US" sz="1800" b="0" i="0">
                  <a:latin typeface="Cambria Math" panose="02040503050406030204" pitchFamily="18" charset="0"/>
                </a:rPr>
                <a:t> ̂</a:t>
              </a:r>
              <a:r>
                <a:rPr lang="en-US" altLang="ko-KR" sz="1800"/>
                <a:t>=-38.67+3.92*x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171450</xdr:rowOff>
    </xdr:from>
    <xdr:to>
      <xdr:col>15</xdr:col>
      <xdr:colOff>219075</xdr:colOff>
      <xdr:row>13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E03EF4-2689-4390-B4BD-BA777505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142875</xdr:rowOff>
    </xdr:from>
    <xdr:to>
      <xdr:col>15</xdr:col>
      <xdr:colOff>209550</xdr:colOff>
      <xdr:row>24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EBA1D1-4D83-4777-BF72-62DAF14E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25</xdr:row>
      <xdr:rowOff>142875</xdr:rowOff>
    </xdr:from>
    <xdr:to>
      <xdr:col>15</xdr:col>
      <xdr:colOff>200025</xdr:colOff>
      <xdr:row>35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7424B1-9E85-42F5-9E5C-CE717AA6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35</xdr:row>
      <xdr:rowOff>76200</xdr:rowOff>
    </xdr:from>
    <xdr:ext cx="2674643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4C4F15-8133-4F57-8795-C05471AE0F23}"/>
                </a:ext>
              </a:extLst>
            </xdr:cNvPr>
            <xdr:cNvSpPr txBox="1"/>
          </xdr:nvSpPr>
          <xdr:spPr>
            <a:xfrm>
              <a:off x="7677150" y="7477125"/>
              <a:ext cx="267464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ko-KR" altLang="en-US" sz="1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8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altLang="ko-KR" sz="1800"/>
                <a:t>=-65.10+1.08*x1+0.043*x2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4C4F15-8133-4F57-8795-C05471AE0F23}"/>
                </a:ext>
              </a:extLst>
            </xdr:cNvPr>
            <xdr:cNvSpPr txBox="1"/>
          </xdr:nvSpPr>
          <xdr:spPr>
            <a:xfrm>
              <a:off x="7677150" y="7477125"/>
              <a:ext cx="267464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800" b="0" i="0">
                  <a:latin typeface="Cambria Math" panose="02040503050406030204" pitchFamily="18" charset="0"/>
                </a:rPr>
                <a:t>𝑦</a:t>
              </a:r>
              <a:r>
                <a:rPr lang="ko-KR" altLang="en-US" sz="1800" b="0" i="0">
                  <a:latin typeface="Cambria Math" panose="02040503050406030204" pitchFamily="18" charset="0"/>
                </a:rPr>
                <a:t> ̂</a:t>
              </a:r>
              <a:r>
                <a:rPr lang="en-US" altLang="ko-KR" sz="1800"/>
                <a:t>=-65.10+1.08*x1+0.043*x2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92;&#49845;&#51088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범주형자료분석"/>
      <sheetName val="일원배치법"/>
      <sheetName val="반복이없는이원배치법"/>
      <sheetName val="반복이있는이원배치법"/>
      <sheetName val="상관분석과 회귀분석"/>
      <sheetName val="다중회귀분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C5" t="str">
            <v>냉커피주문수(Y)</v>
          </cell>
        </row>
        <row r="6">
          <cell r="B6">
            <v>29</v>
          </cell>
          <cell r="C6">
            <v>77</v>
          </cell>
        </row>
        <row r="7">
          <cell r="B7">
            <v>28</v>
          </cell>
          <cell r="C7">
            <v>62</v>
          </cell>
        </row>
        <row r="8">
          <cell r="B8">
            <v>34</v>
          </cell>
          <cell r="C8">
            <v>93</v>
          </cell>
        </row>
        <row r="9">
          <cell r="B9">
            <v>31</v>
          </cell>
          <cell r="C9">
            <v>84</v>
          </cell>
        </row>
        <row r="10">
          <cell r="B10">
            <v>25</v>
          </cell>
          <cell r="C10">
            <v>59</v>
          </cell>
        </row>
        <row r="11">
          <cell r="B11">
            <v>29</v>
          </cell>
          <cell r="C11">
            <v>64</v>
          </cell>
        </row>
        <row r="12">
          <cell r="B12">
            <v>32</v>
          </cell>
          <cell r="C12">
            <v>80</v>
          </cell>
        </row>
        <row r="13">
          <cell r="B13">
            <v>31</v>
          </cell>
          <cell r="C13">
            <v>75</v>
          </cell>
        </row>
        <row r="14">
          <cell r="B14">
            <v>24</v>
          </cell>
          <cell r="C14">
            <v>58</v>
          </cell>
        </row>
        <row r="15">
          <cell r="B15">
            <v>33</v>
          </cell>
          <cell r="C15">
            <v>91</v>
          </cell>
        </row>
        <row r="16">
          <cell r="B16">
            <v>25</v>
          </cell>
          <cell r="C16">
            <v>51</v>
          </cell>
        </row>
        <row r="17">
          <cell r="B17">
            <v>31</v>
          </cell>
          <cell r="C17">
            <v>73</v>
          </cell>
        </row>
        <row r="18">
          <cell r="B18">
            <v>26</v>
          </cell>
          <cell r="C18">
            <v>65</v>
          </cell>
        </row>
        <row r="19">
          <cell r="B19">
            <v>30</v>
          </cell>
          <cell r="C19">
            <v>84</v>
          </cell>
        </row>
        <row r="20">
          <cell r="B20">
            <v>29</v>
          </cell>
          <cell r="C20">
            <v>77</v>
          </cell>
        </row>
        <row r="21">
          <cell r="B21">
            <v>30</v>
          </cell>
          <cell r="C21">
            <v>80</v>
          </cell>
        </row>
        <row r="22">
          <cell r="B22">
            <v>29</v>
          </cell>
          <cell r="C22">
            <v>84</v>
          </cell>
        </row>
        <row r="23">
          <cell r="B23">
            <v>32</v>
          </cell>
          <cell r="C23">
            <v>92</v>
          </cell>
        </row>
        <row r="24">
          <cell r="B24">
            <v>30</v>
          </cell>
          <cell r="C24">
            <v>92</v>
          </cell>
        </row>
        <row r="25">
          <cell r="B25">
            <v>29</v>
          </cell>
          <cell r="C25">
            <v>87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C45C-4CF2-4D6B-8709-16FB33506938}">
  <dimension ref="A1:P36"/>
  <sheetViews>
    <sheetView tabSelected="1" workbookViewId="0">
      <selection activeCell="L19" sqref="L19"/>
    </sheetView>
  </sheetViews>
  <sheetFormatPr defaultRowHeight="16.5" x14ac:dyDescent="0.3"/>
  <sheetData>
    <row r="1" spans="1:16" x14ac:dyDescent="0.3">
      <c r="A1" s="51" t="s">
        <v>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6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4" spans="1:16" ht="17.25" thickBot="1" x14ac:dyDescent="0.35">
      <c r="A4" s="2" t="s">
        <v>7</v>
      </c>
      <c r="B4" s="2"/>
      <c r="C4" s="2"/>
      <c r="D4" s="2"/>
      <c r="E4" s="2"/>
    </row>
    <row r="5" spans="1:16" x14ac:dyDescent="0.3">
      <c r="A5" s="90"/>
      <c r="B5" s="88" t="s">
        <v>0</v>
      </c>
      <c r="C5" s="88" t="s">
        <v>1</v>
      </c>
      <c r="D5" s="88" t="s">
        <v>2</v>
      </c>
      <c r="E5" s="89" t="s">
        <v>3</v>
      </c>
    </row>
    <row r="6" spans="1:16" x14ac:dyDescent="0.3">
      <c r="A6" s="91" t="s">
        <v>4</v>
      </c>
      <c r="B6" s="18">
        <v>17</v>
      </c>
      <c r="C6" s="18">
        <v>32</v>
      </c>
      <c r="D6" s="18">
        <v>38</v>
      </c>
      <c r="E6" s="86">
        <f>SUM(B6:D6)</f>
        <v>87</v>
      </c>
    </row>
    <row r="7" spans="1:16" x14ac:dyDescent="0.3">
      <c r="A7" s="91" t="s">
        <v>5</v>
      </c>
      <c r="B7" s="18">
        <v>29</v>
      </c>
      <c r="C7" s="18">
        <v>61</v>
      </c>
      <c r="D7" s="18">
        <v>23</v>
      </c>
      <c r="E7" s="86">
        <f>SUM(B7:D7)</f>
        <v>113</v>
      </c>
    </row>
    <row r="8" spans="1:16" ht="16.5" customHeight="1" thickBot="1" x14ac:dyDescent="0.35">
      <c r="A8" s="92" t="s">
        <v>6</v>
      </c>
      <c r="B8" s="58">
        <f>SUM(B6:B7)</f>
        <v>46</v>
      </c>
      <c r="C8" s="58">
        <f t="shared" ref="C8:E8" si="0">SUM(C6:C7)</f>
        <v>93</v>
      </c>
      <c r="D8" s="58">
        <f t="shared" si="0"/>
        <v>61</v>
      </c>
      <c r="E8" s="87">
        <f t="shared" si="0"/>
        <v>200</v>
      </c>
      <c r="H8" s="13" t="s">
        <v>54</v>
      </c>
      <c r="I8" s="23"/>
      <c r="J8" s="23"/>
      <c r="K8" s="23"/>
      <c r="L8" s="23"/>
      <c r="M8" s="23"/>
      <c r="N8" s="23"/>
      <c r="O8" s="23"/>
      <c r="P8" s="24"/>
    </row>
    <row r="9" spans="1:16" x14ac:dyDescent="0.3">
      <c r="H9" s="25"/>
      <c r="I9" s="26"/>
      <c r="J9" s="26"/>
      <c r="K9" s="26"/>
      <c r="L9" s="26"/>
      <c r="M9" s="26"/>
      <c r="N9" s="26"/>
      <c r="O9" s="26"/>
      <c r="P9" s="27"/>
    </row>
    <row r="10" spans="1:16" x14ac:dyDescent="0.3">
      <c r="A10" s="32" t="s">
        <v>9</v>
      </c>
      <c r="B10" s="32"/>
      <c r="C10" s="32"/>
      <c r="D10" s="32"/>
      <c r="E10" s="32"/>
      <c r="H10" s="25"/>
      <c r="I10" s="26"/>
      <c r="J10" s="26"/>
      <c r="K10" s="26"/>
      <c r="L10" s="26"/>
      <c r="M10" s="26"/>
      <c r="N10" s="26"/>
      <c r="O10" s="26"/>
      <c r="P10" s="27"/>
    </row>
    <row r="11" spans="1:16" x14ac:dyDescent="0.3">
      <c r="H11" s="25"/>
      <c r="I11" s="26"/>
      <c r="J11" s="26"/>
      <c r="K11" s="26"/>
      <c r="L11" s="26"/>
      <c r="M11" s="26"/>
      <c r="N11" s="26"/>
      <c r="O11" s="26"/>
      <c r="P11" s="27"/>
    </row>
    <row r="12" spans="1:16" x14ac:dyDescent="0.3">
      <c r="A12" s="32" t="s">
        <v>10</v>
      </c>
      <c r="B12" s="32"/>
      <c r="C12" s="32"/>
      <c r="D12" s="32"/>
      <c r="E12" s="32"/>
      <c r="H12" s="25"/>
      <c r="I12" s="26"/>
      <c r="J12" s="26"/>
      <c r="K12" s="26"/>
      <c r="L12" s="26"/>
      <c r="M12" s="26"/>
      <c r="N12" s="26"/>
      <c r="O12" s="26"/>
      <c r="P12" s="27"/>
    </row>
    <row r="13" spans="1:16" x14ac:dyDescent="0.3">
      <c r="B13" t="s">
        <v>0</v>
      </c>
      <c r="C13" t="s">
        <v>1</v>
      </c>
      <c r="D13" t="s">
        <v>2</v>
      </c>
      <c r="E13" t="s">
        <v>3</v>
      </c>
      <c r="H13" s="28"/>
      <c r="I13" s="29"/>
      <c r="J13" s="29"/>
      <c r="K13" s="29"/>
      <c r="L13" s="29"/>
      <c r="M13" s="29"/>
      <c r="N13" s="29"/>
      <c r="O13" s="29"/>
      <c r="P13" s="30"/>
    </row>
    <row r="14" spans="1:16" x14ac:dyDescent="0.3">
      <c r="A14" t="s">
        <v>4</v>
      </c>
      <c r="B14">
        <f>(B$8*$E6)/$E$8</f>
        <v>20.010000000000002</v>
      </c>
      <c r="C14">
        <f>(C$8*$E6)/$E$8</f>
        <v>40.454999999999998</v>
      </c>
      <c r="D14">
        <f>(D$8*$E6)/$E$8</f>
        <v>26.535</v>
      </c>
      <c r="E14">
        <f>SUM(B14:D14)</f>
        <v>87</v>
      </c>
    </row>
    <row r="15" spans="1:16" x14ac:dyDescent="0.3">
      <c r="A15" t="s">
        <v>5</v>
      </c>
      <c r="B15">
        <f>(B$8*$E7)/$E$8</f>
        <v>25.99</v>
      </c>
      <c r="C15">
        <f>(C$8*$E7)/$E$8</f>
        <v>52.545000000000002</v>
      </c>
      <c r="D15">
        <f>(D$8*$E7)/$E$8</f>
        <v>34.465000000000003</v>
      </c>
      <c r="E15">
        <f>SUM(B15:D15)</f>
        <v>113</v>
      </c>
    </row>
    <row r="16" spans="1:16" x14ac:dyDescent="0.3">
      <c r="A16" t="s">
        <v>6</v>
      </c>
      <c r="B16">
        <f>SUM(B14:B15)</f>
        <v>46</v>
      </c>
      <c r="C16">
        <f t="shared" ref="C16" si="1">SUM(C14:C15)</f>
        <v>93</v>
      </c>
      <c r="D16">
        <f t="shared" ref="D16" si="2">SUM(D14:D15)</f>
        <v>61</v>
      </c>
      <c r="E16">
        <f t="shared" ref="E16" si="3">SUM(E14:E15)</f>
        <v>200</v>
      </c>
    </row>
    <row r="19" spans="1:6" x14ac:dyDescent="0.3">
      <c r="A19" s="32" t="s">
        <v>11</v>
      </c>
      <c r="B19" s="32"/>
      <c r="C19" s="32"/>
      <c r="D19" s="32"/>
      <c r="E19" s="32"/>
    </row>
    <row r="20" spans="1:6" x14ac:dyDescent="0.3">
      <c r="B20" t="s">
        <v>0</v>
      </c>
      <c r="C20" t="s">
        <v>1</v>
      </c>
      <c r="D20" t="s">
        <v>2</v>
      </c>
      <c r="E20" t="s">
        <v>3</v>
      </c>
    </row>
    <row r="21" spans="1:6" x14ac:dyDescent="0.3">
      <c r="A21" t="s">
        <v>4</v>
      </c>
      <c r="B21">
        <f t="shared" ref="B21:D22" si="4">(B6-B14)^2/B14</f>
        <v>0.45277861069465308</v>
      </c>
      <c r="C21">
        <f t="shared" si="4"/>
        <v>1.7670751452230868</v>
      </c>
      <c r="D21">
        <f t="shared" si="4"/>
        <v>4.9536922931976637</v>
      </c>
      <c r="E21">
        <f>SUM(B21:D21)</f>
        <v>7.1735460491154033</v>
      </c>
    </row>
    <row r="22" spans="1:6" x14ac:dyDescent="0.3">
      <c r="A22" t="s">
        <v>5</v>
      </c>
      <c r="B22">
        <f t="shared" si="4"/>
        <v>0.34859946133128161</v>
      </c>
      <c r="C22">
        <f t="shared" si="4"/>
        <v>1.360491483490341</v>
      </c>
      <c r="D22">
        <f t="shared" si="4"/>
        <v>3.8139046859132475</v>
      </c>
      <c r="E22">
        <f>SUM(B22:D22)</f>
        <v>5.5229956307348704</v>
      </c>
    </row>
    <row r="23" spans="1:6" x14ac:dyDescent="0.3">
      <c r="A23" t="s">
        <v>6</v>
      </c>
      <c r="B23">
        <f>SUM(B21:B22)</f>
        <v>0.8013780720259347</v>
      </c>
      <c r="C23">
        <f t="shared" ref="C23" si="5">SUM(C21:C22)</f>
        <v>3.1275666287134278</v>
      </c>
      <c r="D23">
        <f t="shared" ref="D23" si="6">SUM(D21:D22)</f>
        <v>8.7675969791109107</v>
      </c>
      <c r="E23" s="55">
        <f t="shared" ref="E23" si="7">SUM(E21:E22)</f>
        <v>12.696541679850274</v>
      </c>
      <c r="F23" s="3" t="s">
        <v>8</v>
      </c>
    </row>
    <row r="25" spans="1:6" x14ac:dyDescent="0.3">
      <c r="A25" s="32" t="s">
        <v>12</v>
      </c>
      <c r="B25" s="32"/>
      <c r="C25" s="32"/>
      <c r="D25" s="32"/>
      <c r="E25" s="32"/>
    </row>
    <row r="26" spans="1:6" x14ac:dyDescent="0.3">
      <c r="A26" t="s">
        <v>13</v>
      </c>
      <c r="B26">
        <f>(ROWS(B6:B7)-1)*(COLUMNS(B6:D6)-1)</f>
        <v>2</v>
      </c>
    </row>
    <row r="27" spans="1:6" x14ac:dyDescent="0.3">
      <c r="A27" t="s">
        <v>14</v>
      </c>
      <c r="B27">
        <v>0.05</v>
      </c>
    </row>
    <row r="28" spans="1:6" x14ac:dyDescent="0.3">
      <c r="A28" t="s">
        <v>8</v>
      </c>
      <c r="B28">
        <f>E23</f>
        <v>12.696541679850274</v>
      </c>
    </row>
    <row r="29" spans="1:6" x14ac:dyDescent="0.3">
      <c r="A29" t="s">
        <v>15</v>
      </c>
      <c r="B29">
        <f>CHIINV(0.05,2)</f>
        <v>5.9914645471079817</v>
      </c>
      <c r="C29" t="s">
        <v>16</v>
      </c>
    </row>
    <row r="31" spans="1:6" x14ac:dyDescent="0.3">
      <c r="A31" t="s">
        <v>17</v>
      </c>
    </row>
    <row r="33" spans="1:11" x14ac:dyDescent="0.3">
      <c r="A33" s="32" t="s">
        <v>18</v>
      </c>
      <c r="B33" s="32"/>
      <c r="C33" s="32"/>
      <c r="D33" s="32"/>
      <c r="E33" s="32"/>
    </row>
    <row r="34" spans="1:11" x14ac:dyDescent="0.3">
      <c r="A34" t="s">
        <v>18</v>
      </c>
      <c r="B34" s="54">
        <f>_xlfn.CHISQ.TEST(B6:D7,B14:D15)</f>
        <v>1.7497701545580615E-3</v>
      </c>
    </row>
    <row r="35" spans="1:11" x14ac:dyDescent="0.3">
      <c r="A35" s="60" t="s">
        <v>19</v>
      </c>
      <c r="B35" s="60"/>
      <c r="C35" s="60"/>
      <c r="D35" s="60"/>
      <c r="E35" s="60"/>
      <c r="F35" s="60"/>
      <c r="G35" s="98" t="s">
        <v>151</v>
      </c>
      <c r="H35" s="60" t="s">
        <v>152</v>
      </c>
      <c r="I35" s="60"/>
      <c r="J35" s="60"/>
      <c r="K35" s="60"/>
    </row>
    <row r="36" spans="1:11" x14ac:dyDescent="0.3">
      <c r="A36" s="60" t="s">
        <v>20</v>
      </c>
      <c r="B36" s="60"/>
      <c r="C36" s="60"/>
      <c r="D36" s="60"/>
      <c r="E36" s="60"/>
      <c r="F36" s="60"/>
      <c r="G36" s="60"/>
      <c r="H36" s="60"/>
      <c r="I36" s="60"/>
      <c r="J36" s="60"/>
    </row>
  </sheetData>
  <mergeCells count="11">
    <mergeCell ref="A1:N2"/>
    <mergeCell ref="A35:F35"/>
    <mergeCell ref="A36:J36"/>
    <mergeCell ref="H35:K35"/>
    <mergeCell ref="A33:E33"/>
    <mergeCell ref="H8:P13"/>
    <mergeCell ref="A12:E12"/>
    <mergeCell ref="A19:E19"/>
    <mergeCell ref="A25:E25"/>
    <mergeCell ref="A10:E10"/>
    <mergeCell ref="A4:E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4DC7-27A0-4D8E-9325-A638A9CD6E8F}">
  <dimension ref="A1:Q34"/>
  <sheetViews>
    <sheetView workbookViewId="0">
      <selection activeCell="H15" sqref="H15"/>
    </sheetView>
  </sheetViews>
  <sheetFormatPr defaultRowHeight="16.5" x14ac:dyDescent="0.3"/>
  <cols>
    <col min="10" max="10" width="11.625" bestFit="1" customWidth="1"/>
    <col min="11" max="11" width="11" bestFit="1" customWidth="1"/>
  </cols>
  <sheetData>
    <row r="1" spans="1:17" ht="16.5" customHeight="1" x14ac:dyDescent="0.3">
      <c r="A1" s="39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x14ac:dyDescent="0.3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</row>
    <row r="3" spans="1:17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1:17" ht="17.25" thickBot="1" x14ac:dyDescent="0.35"/>
    <row r="5" spans="1:17" x14ac:dyDescent="0.3">
      <c r="B5" s="79" t="s">
        <v>21</v>
      </c>
      <c r="C5" s="57" t="s">
        <v>22</v>
      </c>
      <c r="D5" s="57" t="s">
        <v>23</v>
      </c>
      <c r="E5" s="80" t="s">
        <v>24</v>
      </c>
      <c r="G5" s="13" t="s">
        <v>52</v>
      </c>
      <c r="H5" s="5"/>
      <c r="I5" s="5"/>
      <c r="J5" s="5"/>
      <c r="K5" s="5"/>
      <c r="L5" s="5"/>
      <c r="M5" s="5"/>
      <c r="N5" s="5"/>
      <c r="O5" s="6"/>
    </row>
    <row r="6" spans="1:17" x14ac:dyDescent="0.3">
      <c r="B6" s="81">
        <v>7.9</v>
      </c>
      <c r="C6" s="20">
        <v>8</v>
      </c>
      <c r="D6" s="20">
        <v>8.3000000000000007</v>
      </c>
      <c r="E6" s="82">
        <v>8.3000000000000007</v>
      </c>
      <c r="G6" s="7"/>
      <c r="H6" s="8"/>
      <c r="I6" s="8"/>
      <c r="J6" s="8"/>
      <c r="K6" s="8"/>
      <c r="L6" s="8"/>
      <c r="M6" s="8"/>
      <c r="N6" s="8"/>
      <c r="O6" s="9"/>
    </row>
    <row r="7" spans="1:17" x14ac:dyDescent="0.3">
      <c r="B7" s="81">
        <v>7.5</v>
      </c>
      <c r="C7" s="20">
        <v>8.6</v>
      </c>
      <c r="D7" s="20">
        <v>8.9</v>
      </c>
      <c r="E7" s="82">
        <v>7.8</v>
      </c>
      <c r="G7" s="7"/>
      <c r="H7" s="8"/>
      <c r="I7" s="8"/>
      <c r="J7" s="8"/>
      <c r="K7" s="8"/>
      <c r="L7" s="8"/>
      <c r="M7" s="8"/>
      <c r="N7" s="8"/>
      <c r="O7" s="9"/>
    </row>
    <row r="8" spans="1:17" x14ac:dyDescent="0.3">
      <c r="B8" s="81">
        <v>7.9</v>
      </c>
      <c r="C8" s="20">
        <v>8.1</v>
      </c>
      <c r="D8" s="20">
        <v>8.5</v>
      </c>
      <c r="E8" s="82">
        <v>7.8</v>
      </c>
      <c r="G8" s="7"/>
      <c r="H8" s="8"/>
      <c r="I8" s="8"/>
      <c r="J8" s="8"/>
      <c r="K8" s="8"/>
      <c r="L8" s="8"/>
      <c r="M8" s="8"/>
      <c r="N8" s="8"/>
      <c r="O8" s="9"/>
    </row>
    <row r="9" spans="1:17" x14ac:dyDescent="0.3">
      <c r="B9" s="81">
        <v>7.6</v>
      </c>
      <c r="C9" s="20">
        <v>8.4</v>
      </c>
      <c r="D9" s="20">
        <v>8.4</v>
      </c>
      <c r="E9" s="82">
        <v>7.9</v>
      </c>
      <c r="G9" s="7"/>
      <c r="H9" s="8"/>
      <c r="I9" s="8"/>
      <c r="J9" s="8"/>
      <c r="K9" s="8"/>
      <c r="L9" s="8"/>
      <c r="M9" s="8"/>
      <c r="N9" s="8"/>
      <c r="O9" s="9"/>
    </row>
    <row r="10" spans="1:17" ht="17.25" thickBot="1" x14ac:dyDescent="0.35">
      <c r="B10" s="83">
        <v>7.7</v>
      </c>
      <c r="C10" s="84">
        <v>8.1</v>
      </c>
      <c r="D10" s="84">
        <v>8.4</v>
      </c>
      <c r="E10" s="85">
        <v>8.1</v>
      </c>
      <c r="G10" s="10"/>
      <c r="H10" s="11"/>
      <c r="I10" s="11"/>
      <c r="J10" s="11"/>
      <c r="K10" s="11"/>
      <c r="L10" s="11"/>
      <c r="M10" s="11"/>
      <c r="N10" s="11"/>
      <c r="O10" s="12"/>
    </row>
    <row r="14" spans="1:17" ht="17.25" thickBot="1" x14ac:dyDescent="0.35">
      <c r="I14" s="22"/>
    </row>
    <row r="15" spans="1:17" x14ac:dyDescent="0.3">
      <c r="B15" t="s">
        <v>25</v>
      </c>
      <c r="I15" s="22"/>
      <c r="J15" s="77" t="s">
        <v>27</v>
      </c>
      <c r="K15" s="16" t="s">
        <v>50</v>
      </c>
    </row>
    <row r="16" spans="1:17" x14ac:dyDescent="0.3">
      <c r="I16" s="22"/>
      <c r="J16" s="14" t="s">
        <v>32</v>
      </c>
      <c r="K16" s="14">
        <v>7.7200000000000006</v>
      </c>
    </row>
    <row r="17" spans="2:11" ht="17.25" thickBot="1" x14ac:dyDescent="0.35">
      <c r="B17" t="s">
        <v>26</v>
      </c>
      <c r="I17" s="22"/>
      <c r="J17" s="14" t="s">
        <v>33</v>
      </c>
      <c r="K17" s="14">
        <v>8.24</v>
      </c>
    </row>
    <row r="18" spans="2:11" x14ac:dyDescent="0.3">
      <c r="B18" s="16" t="s">
        <v>27</v>
      </c>
      <c r="C18" s="16" t="s">
        <v>28</v>
      </c>
      <c r="D18" s="16" t="s">
        <v>29</v>
      </c>
      <c r="E18" s="16" t="s">
        <v>30</v>
      </c>
      <c r="F18" s="16" t="s">
        <v>31</v>
      </c>
      <c r="I18" s="22"/>
      <c r="J18" s="14" t="s">
        <v>34</v>
      </c>
      <c r="K18" s="14">
        <v>8.5</v>
      </c>
    </row>
    <row r="19" spans="2:11" ht="17.25" thickBot="1" x14ac:dyDescent="0.35">
      <c r="B19" s="14" t="s">
        <v>32</v>
      </c>
      <c r="C19" s="14">
        <v>5</v>
      </c>
      <c r="D19" s="14">
        <v>38.6</v>
      </c>
      <c r="E19" s="14">
        <v>7.7200000000000006</v>
      </c>
      <c r="F19" s="14">
        <v>3.2000000000000084E-2</v>
      </c>
      <c r="I19" s="22"/>
      <c r="J19" s="15" t="s">
        <v>35</v>
      </c>
      <c r="K19" s="15">
        <v>7.9800000000000013</v>
      </c>
    </row>
    <row r="20" spans="2:11" x14ac:dyDescent="0.3">
      <c r="B20" s="14" t="s">
        <v>33</v>
      </c>
      <c r="C20" s="14">
        <v>5</v>
      </c>
      <c r="D20" s="14">
        <v>41.2</v>
      </c>
      <c r="E20" s="14">
        <v>8.24</v>
      </c>
      <c r="F20" s="14">
        <v>6.3000000000000014E-2</v>
      </c>
      <c r="I20" s="22"/>
    </row>
    <row r="21" spans="2:11" x14ac:dyDescent="0.3">
      <c r="B21" s="14" t="s">
        <v>34</v>
      </c>
      <c r="C21" s="14">
        <v>5</v>
      </c>
      <c r="D21" s="14">
        <v>42.5</v>
      </c>
      <c r="E21" s="14">
        <v>8.5</v>
      </c>
      <c r="F21" s="14">
        <v>5.4999999999999966E-2</v>
      </c>
      <c r="I21" s="22"/>
    </row>
    <row r="22" spans="2:11" ht="17.25" thickBot="1" x14ac:dyDescent="0.35">
      <c r="B22" s="15" t="s">
        <v>35</v>
      </c>
      <c r="C22" s="15">
        <v>5</v>
      </c>
      <c r="D22" s="15">
        <v>39.900000000000006</v>
      </c>
      <c r="E22" s="15">
        <v>7.9800000000000013</v>
      </c>
      <c r="F22" s="15">
        <v>4.7000000000000111E-2</v>
      </c>
      <c r="I22" s="22"/>
    </row>
    <row r="23" spans="2:11" x14ac:dyDescent="0.3">
      <c r="I23" s="22"/>
    </row>
    <row r="24" spans="2:11" x14ac:dyDescent="0.3">
      <c r="I24" s="22"/>
    </row>
    <row r="25" spans="2:11" ht="17.25" thickBot="1" x14ac:dyDescent="0.35">
      <c r="B25" t="s">
        <v>36</v>
      </c>
      <c r="I25" s="22"/>
    </row>
    <row r="26" spans="2:11" x14ac:dyDescent="0.3">
      <c r="B26" s="16" t="s">
        <v>37</v>
      </c>
      <c r="C26" s="16" t="s">
        <v>38</v>
      </c>
      <c r="D26" s="16" t="s">
        <v>39</v>
      </c>
      <c r="E26" s="16" t="s">
        <v>40</v>
      </c>
      <c r="F26" s="16" t="s">
        <v>41</v>
      </c>
      <c r="G26" s="16" t="s">
        <v>42</v>
      </c>
      <c r="H26" s="16" t="s">
        <v>43</v>
      </c>
      <c r="I26" s="22"/>
    </row>
    <row r="27" spans="2:11" x14ac:dyDescent="0.3">
      <c r="B27" s="14" t="s">
        <v>44</v>
      </c>
      <c r="C27" s="14">
        <v>1.6900000000000022</v>
      </c>
      <c r="D27" s="14">
        <v>3</v>
      </c>
      <c r="E27" s="14">
        <v>0.56333333333333402</v>
      </c>
      <c r="F27" s="14">
        <v>11.438240270727585</v>
      </c>
      <c r="G27" s="17">
        <v>2.9560067226442395E-4</v>
      </c>
      <c r="H27" s="14">
        <v>3.2388715174535854</v>
      </c>
      <c r="I27" s="22"/>
    </row>
    <row r="28" spans="2:11" x14ac:dyDescent="0.3">
      <c r="B28" s="14" t="s">
        <v>45</v>
      </c>
      <c r="C28" s="14">
        <v>0.7880000000000007</v>
      </c>
      <c r="D28" s="14">
        <v>16</v>
      </c>
      <c r="E28" s="14">
        <v>4.9250000000000044E-2</v>
      </c>
      <c r="F28" s="14"/>
      <c r="G28" s="14"/>
      <c r="H28" s="14"/>
      <c r="I28" s="22"/>
    </row>
    <row r="29" spans="2:11" x14ac:dyDescent="0.3">
      <c r="B29" s="14"/>
      <c r="C29" s="14"/>
      <c r="D29" s="14"/>
      <c r="E29" s="14"/>
      <c r="F29" s="14"/>
      <c r="G29" s="14"/>
      <c r="H29" s="14"/>
      <c r="I29" s="22"/>
    </row>
    <row r="30" spans="2:11" ht="17.25" thickBot="1" x14ac:dyDescent="0.35">
      <c r="B30" s="15" t="s">
        <v>46</v>
      </c>
      <c r="C30" s="15">
        <v>2.4780000000000029</v>
      </c>
      <c r="D30" s="15">
        <v>19</v>
      </c>
      <c r="E30" s="15"/>
      <c r="F30" s="15"/>
      <c r="G30" s="15"/>
      <c r="H30" s="15"/>
      <c r="I30" s="22"/>
    </row>
    <row r="31" spans="2:11" x14ac:dyDescent="0.3">
      <c r="I31" s="22"/>
    </row>
    <row r="32" spans="2:11" x14ac:dyDescent="0.3">
      <c r="B32" s="61" t="s">
        <v>47</v>
      </c>
      <c r="C32" s="62"/>
      <c r="D32" s="62"/>
      <c r="E32" s="62"/>
      <c r="F32" s="62"/>
      <c r="G32" s="63"/>
      <c r="I32" s="22"/>
    </row>
    <row r="33" spans="2:9" x14ac:dyDescent="0.3">
      <c r="B33" s="4" t="s">
        <v>51</v>
      </c>
      <c r="C33" s="4"/>
      <c r="D33" s="4"/>
      <c r="E33" s="4"/>
      <c r="F33" s="4"/>
      <c r="G33" s="4"/>
      <c r="I33" s="22"/>
    </row>
    <row r="34" spans="2:9" x14ac:dyDescent="0.3">
      <c r="B34" s="60" t="s">
        <v>49</v>
      </c>
      <c r="C34" s="60"/>
      <c r="D34" s="60"/>
      <c r="E34" s="60"/>
      <c r="F34" s="60"/>
      <c r="G34" s="60"/>
      <c r="H34" s="60"/>
      <c r="I34" s="22"/>
    </row>
  </sheetData>
  <mergeCells count="5">
    <mergeCell ref="A1:Q3"/>
    <mergeCell ref="G5:O10"/>
    <mergeCell ref="B32:G32"/>
    <mergeCell ref="B33:G33"/>
    <mergeCell ref="B34:H3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6785-278F-4085-8BA2-3D45C89FF7C1}">
  <dimension ref="A1:Q34"/>
  <sheetViews>
    <sheetView workbookViewId="0">
      <selection activeCell="G5" sqref="G5:O10"/>
    </sheetView>
  </sheetViews>
  <sheetFormatPr defaultRowHeight="16.5" x14ac:dyDescent="0.3"/>
  <sheetData>
    <row r="1" spans="1:17" ht="16.5" customHeight="1" x14ac:dyDescent="0.3">
      <c r="A1" s="39" t="s">
        <v>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7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7" x14ac:dyDescent="0.3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7" ht="17.25" thickBot="1" x14ac:dyDescent="0.35">
      <c r="E5" s="18"/>
      <c r="G5" s="13" t="s">
        <v>56</v>
      </c>
      <c r="H5" s="5"/>
      <c r="I5" s="5"/>
      <c r="J5" s="5"/>
      <c r="K5" s="5"/>
      <c r="L5" s="5"/>
      <c r="M5" s="5"/>
      <c r="N5" s="5"/>
      <c r="O5" s="6"/>
    </row>
    <row r="6" spans="1:17" x14ac:dyDescent="0.3">
      <c r="A6" s="93" t="s">
        <v>76</v>
      </c>
      <c r="B6" s="88" t="s">
        <v>59</v>
      </c>
      <c r="C6" s="88" t="s">
        <v>60</v>
      </c>
      <c r="D6" s="89" t="s">
        <v>61</v>
      </c>
      <c r="E6" s="20"/>
      <c r="G6" s="7"/>
      <c r="H6" s="8"/>
      <c r="I6" s="8"/>
      <c r="J6" s="8"/>
      <c r="K6" s="8"/>
      <c r="L6" s="8"/>
      <c r="M6" s="8"/>
      <c r="N6" s="8"/>
      <c r="O6" s="9"/>
    </row>
    <row r="7" spans="1:17" x14ac:dyDescent="0.3">
      <c r="A7" s="94" t="s">
        <v>66</v>
      </c>
      <c r="B7" s="19">
        <v>69</v>
      </c>
      <c r="C7" s="19">
        <v>72</v>
      </c>
      <c r="D7" s="95">
        <v>69</v>
      </c>
      <c r="E7" s="20"/>
      <c r="G7" s="7"/>
      <c r="H7" s="8"/>
      <c r="I7" s="8"/>
      <c r="J7" s="8"/>
      <c r="K7" s="8"/>
      <c r="L7" s="8"/>
      <c r="M7" s="8"/>
      <c r="N7" s="8"/>
      <c r="O7" s="9"/>
    </row>
    <row r="8" spans="1:17" x14ac:dyDescent="0.3">
      <c r="A8" s="91" t="s">
        <v>67</v>
      </c>
      <c r="B8" s="18">
        <v>75</v>
      </c>
      <c r="C8" s="18">
        <v>80</v>
      </c>
      <c r="D8" s="86">
        <v>81</v>
      </c>
      <c r="E8" s="20"/>
      <c r="G8" s="7"/>
      <c r="H8" s="8"/>
      <c r="I8" s="8"/>
      <c r="J8" s="8"/>
      <c r="K8" s="8"/>
      <c r="L8" s="8"/>
      <c r="M8" s="8"/>
      <c r="N8" s="8"/>
      <c r="O8" s="9"/>
    </row>
    <row r="9" spans="1:17" x14ac:dyDescent="0.3">
      <c r="A9" s="91" t="s">
        <v>57</v>
      </c>
      <c r="B9" s="18">
        <v>78</v>
      </c>
      <c r="C9" s="18">
        <v>84</v>
      </c>
      <c r="D9" s="86">
        <v>80</v>
      </c>
      <c r="E9" s="20"/>
      <c r="G9" s="7"/>
      <c r="H9" s="8"/>
      <c r="I9" s="8"/>
      <c r="J9" s="8"/>
      <c r="K9" s="8"/>
      <c r="L9" s="8"/>
      <c r="M9" s="8"/>
      <c r="N9" s="8"/>
      <c r="O9" s="9"/>
    </row>
    <row r="10" spans="1:17" ht="17.25" thickBot="1" x14ac:dyDescent="0.35">
      <c r="A10" s="92" t="s">
        <v>58</v>
      </c>
      <c r="B10" s="58">
        <v>76</v>
      </c>
      <c r="C10" s="58">
        <v>80</v>
      </c>
      <c r="D10" s="87">
        <v>70</v>
      </c>
      <c r="E10" s="18"/>
      <c r="G10" s="10"/>
      <c r="H10" s="11"/>
      <c r="I10" s="11"/>
      <c r="J10" s="11"/>
      <c r="K10" s="11"/>
      <c r="L10" s="11"/>
      <c r="M10" s="11"/>
      <c r="N10" s="11"/>
      <c r="O10" s="12"/>
    </row>
    <row r="13" spans="1:17" x14ac:dyDescent="0.3">
      <c r="H13" s="22"/>
    </row>
    <row r="14" spans="1:17" x14ac:dyDescent="0.3">
      <c r="A14" t="s">
        <v>62</v>
      </c>
      <c r="H14" s="22"/>
    </row>
    <row r="15" spans="1:17" ht="17.25" thickBot="1" x14ac:dyDescent="0.35">
      <c r="H15" s="22"/>
      <c r="J15" s="70" t="s">
        <v>77</v>
      </c>
      <c r="K15" s="60"/>
      <c r="L15" s="60"/>
      <c r="M15" s="60"/>
      <c r="N15" s="60"/>
      <c r="O15" s="60"/>
      <c r="P15" s="60"/>
      <c r="Q15" s="60"/>
    </row>
    <row r="16" spans="1:17" x14ac:dyDescent="0.3">
      <c r="A16" s="16" t="s">
        <v>26</v>
      </c>
      <c r="B16" s="16" t="s">
        <v>28</v>
      </c>
      <c r="C16" s="16" t="s">
        <v>29</v>
      </c>
      <c r="D16" s="16" t="s">
        <v>30</v>
      </c>
      <c r="E16" s="16" t="s">
        <v>31</v>
      </c>
      <c r="H16" s="22"/>
      <c r="I16" s="33"/>
      <c r="J16" s="60"/>
      <c r="K16" s="60"/>
      <c r="L16" s="60"/>
      <c r="M16" s="60"/>
      <c r="N16" s="60"/>
      <c r="O16" s="60"/>
      <c r="P16" s="60"/>
      <c r="Q16" s="60"/>
    </row>
    <row r="17" spans="1:17" ht="16.5" customHeight="1" x14ac:dyDescent="0.3">
      <c r="A17" s="14" t="s">
        <v>66</v>
      </c>
      <c r="B17" s="14">
        <v>3</v>
      </c>
      <c r="C17" s="14">
        <v>210</v>
      </c>
      <c r="D17" s="14">
        <v>70</v>
      </c>
      <c r="E17" s="14">
        <v>3</v>
      </c>
      <c r="H17" s="22"/>
      <c r="J17" s="70" t="s">
        <v>78</v>
      </c>
      <c r="K17" s="70"/>
      <c r="L17" s="70"/>
      <c r="M17" s="70"/>
      <c r="N17" s="70"/>
      <c r="O17" s="70"/>
      <c r="P17" s="70"/>
      <c r="Q17" s="70"/>
    </row>
    <row r="18" spans="1:17" x14ac:dyDescent="0.3">
      <c r="A18" s="14" t="s">
        <v>67</v>
      </c>
      <c r="B18" s="14">
        <v>3</v>
      </c>
      <c r="C18" s="14">
        <v>236</v>
      </c>
      <c r="D18" s="14">
        <v>78.666666666666671</v>
      </c>
      <c r="E18" s="14">
        <v>10.333333333333332</v>
      </c>
      <c r="H18" s="22"/>
      <c r="J18" s="70"/>
      <c r="K18" s="70"/>
      <c r="L18" s="70"/>
      <c r="M18" s="70"/>
      <c r="N18" s="70"/>
      <c r="O18" s="70"/>
      <c r="P18" s="70"/>
      <c r="Q18" s="70"/>
    </row>
    <row r="19" spans="1:17" x14ac:dyDescent="0.3">
      <c r="A19" s="14" t="s">
        <v>68</v>
      </c>
      <c r="B19" s="14">
        <v>3</v>
      </c>
      <c r="C19" s="14">
        <v>242</v>
      </c>
      <c r="D19" s="14">
        <v>80.666666666666671</v>
      </c>
      <c r="E19" s="14">
        <v>9.3333333333333321</v>
      </c>
      <c r="H19" s="22"/>
      <c r="J19" s="70"/>
      <c r="K19" s="70"/>
      <c r="L19" s="70"/>
      <c r="M19" s="70"/>
      <c r="N19" s="70"/>
      <c r="O19" s="70"/>
      <c r="P19" s="70"/>
      <c r="Q19" s="70"/>
    </row>
    <row r="20" spans="1:17" x14ac:dyDescent="0.3">
      <c r="A20" s="14" t="s">
        <v>69</v>
      </c>
      <c r="B20" s="14">
        <v>3</v>
      </c>
      <c r="C20" s="14">
        <v>226</v>
      </c>
      <c r="D20" s="14">
        <v>75.333333333333329</v>
      </c>
      <c r="E20" s="14">
        <v>25.333333333333332</v>
      </c>
      <c r="H20" s="22"/>
      <c r="J20" s="70"/>
      <c r="K20" s="70"/>
      <c r="L20" s="70"/>
      <c r="M20" s="70"/>
      <c r="N20" s="70"/>
      <c r="O20" s="70"/>
      <c r="P20" s="70"/>
      <c r="Q20" s="70"/>
    </row>
    <row r="21" spans="1:17" ht="17.25" thickBot="1" x14ac:dyDescent="0.35">
      <c r="A21" s="14"/>
      <c r="B21" s="14"/>
      <c r="C21" s="14"/>
      <c r="D21" s="14"/>
      <c r="E21" s="14"/>
      <c r="H21" s="22"/>
    </row>
    <row r="22" spans="1:17" x14ac:dyDescent="0.3">
      <c r="A22" s="14" t="s">
        <v>63</v>
      </c>
      <c r="B22" s="14">
        <v>4</v>
      </c>
      <c r="C22" s="14">
        <v>298</v>
      </c>
      <c r="D22" s="14">
        <v>74.5</v>
      </c>
      <c r="E22" s="14">
        <v>15</v>
      </c>
      <c r="H22" s="22"/>
      <c r="J22" s="16" t="s">
        <v>79</v>
      </c>
      <c r="K22" s="16" t="s">
        <v>80</v>
      </c>
    </row>
    <row r="23" spans="1:17" x14ac:dyDescent="0.3">
      <c r="A23" s="14" t="s">
        <v>64</v>
      </c>
      <c r="B23" s="14">
        <v>4</v>
      </c>
      <c r="C23" s="14">
        <v>316</v>
      </c>
      <c r="D23" s="14">
        <v>79</v>
      </c>
      <c r="E23" s="14">
        <v>25.333333333333332</v>
      </c>
      <c r="H23" s="22"/>
      <c r="J23" s="14" t="s">
        <v>66</v>
      </c>
      <c r="K23" s="49">
        <v>70</v>
      </c>
    </row>
    <row r="24" spans="1:17" ht="17.25" thickBot="1" x14ac:dyDescent="0.35">
      <c r="A24" s="15" t="s">
        <v>65</v>
      </c>
      <c r="B24" s="15">
        <v>4</v>
      </c>
      <c r="C24" s="15">
        <v>300</v>
      </c>
      <c r="D24" s="15">
        <v>75</v>
      </c>
      <c r="E24" s="15">
        <v>40.666666666666664</v>
      </c>
      <c r="H24" s="22"/>
      <c r="J24" s="14" t="s">
        <v>67</v>
      </c>
      <c r="K24" s="49">
        <v>78.666666666666671</v>
      </c>
    </row>
    <row r="25" spans="1:17" x14ac:dyDescent="0.3">
      <c r="H25" s="22"/>
      <c r="J25" s="14" t="s">
        <v>68</v>
      </c>
      <c r="K25" s="49">
        <v>80.666666666666671</v>
      </c>
    </row>
    <row r="26" spans="1:17" x14ac:dyDescent="0.3">
      <c r="H26" s="22"/>
      <c r="J26" s="14" t="s">
        <v>69</v>
      </c>
      <c r="K26" s="49">
        <v>75.333333333333329</v>
      </c>
    </row>
    <row r="27" spans="1:17" ht="17.25" thickBot="1" x14ac:dyDescent="0.35">
      <c r="A27" t="s">
        <v>36</v>
      </c>
      <c r="H27" s="22"/>
    </row>
    <row r="28" spans="1:17" x14ac:dyDescent="0.3">
      <c r="A28" s="16" t="s">
        <v>37</v>
      </c>
      <c r="B28" s="16" t="s">
        <v>38</v>
      </c>
      <c r="C28" s="16" t="s">
        <v>39</v>
      </c>
      <c r="D28" s="16" t="s">
        <v>40</v>
      </c>
      <c r="E28" s="16" t="s">
        <v>41</v>
      </c>
      <c r="F28" s="16" t="s">
        <v>42</v>
      </c>
      <c r="G28" s="16" t="s">
        <v>43</v>
      </c>
      <c r="H28" s="22"/>
    </row>
    <row r="29" spans="1:17" x14ac:dyDescent="0.3">
      <c r="A29" s="14" t="s">
        <v>70</v>
      </c>
      <c r="B29" s="14">
        <v>195.66666666666663</v>
      </c>
      <c r="C29" s="14">
        <v>3</v>
      </c>
      <c r="D29" s="14">
        <v>65.222222222222214</v>
      </c>
      <c r="E29" s="14">
        <v>8.267605633802809</v>
      </c>
      <c r="F29" s="48">
        <v>1.4935931218677133E-2</v>
      </c>
      <c r="G29" s="14">
        <v>4.7570626630894131</v>
      </c>
      <c r="H29" s="22"/>
    </row>
    <row r="30" spans="1:17" x14ac:dyDescent="0.3">
      <c r="A30" s="14" t="s">
        <v>71</v>
      </c>
      <c r="B30" s="14">
        <v>48.666666666666629</v>
      </c>
      <c r="C30" s="14">
        <v>2</v>
      </c>
      <c r="D30" s="14">
        <v>24.333333333333314</v>
      </c>
      <c r="E30" s="14">
        <v>3.0845070422535161</v>
      </c>
      <c r="F30" s="53">
        <v>0.11986366973165324</v>
      </c>
      <c r="G30" s="14">
        <v>5.1432528497847176</v>
      </c>
      <c r="H30" s="22"/>
    </row>
    <row r="31" spans="1:17" x14ac:dyDescent="0.3">
      <c r="A31" s="14" t="s">
        <v>45</v>
      </c>
      <c r="B31" s="14">
        <v>47.333333333333371</v>
      </c>
      <c r="C31" s="14">
        <v>6</v>
      </c>
      <c r="D31" s="14">
        <v>7.8888888888888955</v>
      </c>
      <c r="E31" s="14"/>
      <c r="F31" s="14"/>
      <c r="G31" s="14"/>
      <c r="H31" s="22"/>
    </row>
    <row r="32" spans="1:17" x14ac:dyDescent="0.3">
      <c r="A32" s="14"/>
      <c r="B32" s="14"/>
      <c r="C32" s="14"/>
      <c r="D32" s="14"/>
      <c r="E32" s="14"/>
      <c r="F32" s="14"/>
      <c r="G32" s="14"/>
      <c r="H32" s="22"/>
    </row>
    <row r="33" spans="1:8" ht="17.25" thickBot="1" x14ac:dyDescent="0.35">
      <c r="A33" s="15" t="s">
        <v>46</v>
      </c>
      <c r="B33" s="15">
        <v>291.66666666666663</v>
      </c>
      <c r="C33" s="15">
        <v>11</v>
      </c>
      <c r="D33" s="15"/>
      <c r="E33" s="15"/>
      <c r="F33" s="15"/>
      <c r="G33" s="15"/>
      <c r="H33" s="22"/>
    </row>
    <row r="34" spans="1:8" x14ac:dyDescent="0.3">
      <c r="H34" s="22"/>
    </row>
  </sheetData>
  <mergeCells count="4">
    <mergeCell ref="J17:Q20"/>
    <mergeCell ref="A1:O3"/>
    <mergeCell ref="G5:O10"/>
    <mergeCell ref="J15:Q1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28AD-FD99-446D-B0D5-2D29EFFD4B26}">
  <dimension ref="A1:O67"/>
  <sheetViews>
    <sheetView workbookViewId="0">
      <selection activeCell="F11" sqref="F11"/>
    </sheetView>
  </sheetViews>
  <sheetFormatPr defaultRowHeight="16.5" x14ac:dyDescent="0.3"/>
  <sheetData>
    <row r="1" spans="1:15" ht="16.5" customHeight="1" x14ac:dyDescent="0.3">
      <c r="A1" s="39" t="s">
        <v>91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5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5" x14ac:dyDescent="0.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5" x14ac:dyDescent="0.3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1:15" x14ac:dyDescent="0.3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7" spans="1:15" ht="16.5" customHeight="1" thickBot="1" x14ac:dyDescent="0.35">
      <c r="G7" s="23" t="s">
        <v>92</v>
      </c>
      <c r="H7" s="23"/>
      <c r="I7" s="23"/>
      <c r="J7" s="23"/>
      <c r="K7" s="23"/>
      <c r="L7" s="23"/>
      <c r="M7" s="23"/>
      <c r="N7" s="23"/>
      <c r="O7" s="23"/>
    </row>
    <row r="8" spans="1:15" x14ac:dyDescent="0.3">
      <c r="A8" s="93" t="s">
        <v>76</v>
      </c>
      <c r="B8" s="57" t="s">
        <v>82</v>
      </c>
      <c r="C8" s="57" t="s">
        <v>84</v>
      </c>
      <c r="D8" s="80" t="s">
        <v>86</v>
      </c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3">
      <c r="A9" s="96" t="s">
        <v>88</v>
      </c>
      <c r="B9" s="20">
        <v>3.9</v>
      </c>
      <c r="C9" s="20">
        <v>1.7</v>
      </c>
      <c r="D9" s="82">
        <v>2.7</v>
      </c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3">
      <c r="A10" s="96"/>
      <c r="B10" s="20">
        <v>3.2</v>
      </c>
      <c r="C10" s="20">
        <v>2.8</v>
      </c>
      <c r="D10" s="82">
        <v>2.9</v>
      </c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3">
      <c r="A11" s="96"/>
      <c r="B11" s="20">
        <v>3.8</v>
      </c>
      <c r="C11" s="20">
        <v>2.9</v>
      </c>
      <c r="D11" s="82">
        <v>2.6</v>
      </c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3">
      <c r="A12" s="96" t="s">
        <v>90</v>
      </c>
      <c r="B12" s="20">
        <v>4.0999999999999996</v>
      </c>
      <c r="C12" s="20">
        <v>3.2</v>
      </c>
      <c r="D12" s="82">
        <v>3.5</v>
      </c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3">
      <c r="A13" s="96"/>
      <c r="B13" s="20">
        <v>3.9</v>
      </c>
      <c r="C13" s="20">
        <v>3.8</v>
      </c>
      <c r="D13" s="82">
        <v>3.7</v>
      </c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17.25" thickBot="1" x14ac:dyDescent="0.35">
      <c r="A14" s="97"/>
      <c r="B14" s="84">
        <v>3.5</v>
      </c>
      <c r="C14" s="84">
        <v>3.7</v>
      </c>
      <c r="D14" s="85">
        <v>4.2</v>
      </c>
      <c r="G14" s="26"/>
      <c r="H14" s="26"/>
      <c r="I14" s="26"/>
      <c r="J14" s="26"/>
      <c r="K14" s="26"/>
      <c r="L14" s="26"/>
      <c r="M14" s="26"/>
      <c r="N14" s="26"/>
      <c r="O14" s="26"/>
    </row>
    <row r="16" spans="1:15" x14ac:dyDescent="0.3">
      <c r="H16" s="22"/>
    </row>
    <row r="17" spans="1:15" ht="16.5" customHeight="1" x14ac:dyDescent="0.3">
      <c r="A17" t="s">
        <v>93</v>
      </c>
      <c r="H17" s="22"/>
      <c r="J17" s="102" t="s">
        <v>97</v>
      </c>
      <c r="K17" s="70"/>
      <c r="L17" s="70"/>
      <c r="M17" s="70"/>
      <c r="N17" s="70"/>
      <c r="O17" s="70"/>
    </row>
    <row r="18" spans="1:15" x14ac:dyDescent="0.3">
      <c r="H18" s="22"/>
      <c r="J18" s="70"/>
      <c r="K18" s="70"/>
      <c r="L18" s="70"/>
      <c r="M18" s="70"/>
      <c r="N18" s="70"/>
      <c r="O18" s="70"/>
    </row>
    <row r="19" spans="1:15" x14ac:dyDescent="0.3">
      <c r="A19" t="s">
        <v>26</v>
      </c>
      <c r="B19" t="s">
        <v>81</v>
      </c>
      <c r="C19" t="s">
        <v>83</v>
      </c>
      <c r="D19" t="s">
        <v>85</v>
      </c>
      <c r="E19" t="s">
        <v>46</v>
      </c>
      <c r="H19" s="22"/>
      <c r="J19" s="70"/>
      <c r="K19" s="70"/>
      <c r="L19" s="70"/>
      <c r="M19" s="70"/>
      <c r="N19" s="70"/>
      <c r="O19" s="70"/>
    </row>
    <row r="20" spans="1:15" ht="17.25" customHeight="1" thickBot="1" x14ac:dyDescent="0.35">
      <c r="A20" s="50" t="s">
        <v>87</v>
      </c>
      <c r="B20" s="50"/>
      <c r="C20" s="50"/>
      <c r="D20" s="50"/>
      <c r="E20" s="50"/>
      <c r="H20" s="22"/>
      <c r="J20" s="102" t="s">
        <v>98</v>
      </c>
      <c r="K20" s="70"/>
      <c r="L20" s="70"/>
      <c r="M20" s="70"/>
      <c r="N20" s="70"/>
      <c r="O20" s="70"/>
    </row>
    <row r="21" spans="1:15" x14ac:dyDescent="0.3">
      <c r="A21" s="14" t="s">
        <v>28</v>
      </c>
      <c r="B21" s="14">
        <v>3</v>
      </c>
      <c r="C21" s="14">
        <v>3</v>
      </c>
      <c r="D21" s="14">
        <v>3</v>
      </c>
      <c r="E21" s="14">
        <v>9</v>
      </c>
      <c r="H21" s="22"/>
      <c r="J21" s="70"/>
      <c r="K21" s="70"/>
      <c r="L21" s="70"/>
      <c r="M21" s="70"/>
      <c r="N21" s="70"/>
      <c r="O21" s="70"/>
    </row>
    <row r="22" spans="1:15" x14ac:dyDescent="0.3">
      <c r="A22" s="14" t="s">
        <v>29</v>
      </c>
      <c r="B22" s="14">
        <v>10.899999999999999</v>
      </c>
      <c r="C22" s="14">
        <v>7.4</v>
      </c>
      <c r="D22" s="14">
        <v>8.1999999999999993</v>
      </c>
      <c r="E22" s="14">
        <v>26.5</v>
      </c>
      <c r="H22" s="22"/>
      <c r="J22" s="70"/>
      <c r="K22" s="70"/>
      <c r="L22" s="70"/>
      <c r="M22" s="70"/>
      <c r="N22" s="70"/>
      <c r="O22" s="70"/>
    </row>
    <row r="23" spans="1:15" x14ac:dyDescent="0.3">
      <c r="A23" s="14" t="s">
        <v>30</v>
      </c>
      <c r="B23" s="14">
        <v>3.6333333333333329</v>
      </c>
      <c r="C23" s="14">
        <v>2.4666666666666668</v>
      </c>
      <c r="D23" s="14">
        <v>2.7333333333333329</v>
      </c>
      <c r="E23" s="14">
        <v>2.9444444444444446</v>
      </c>
      <c r="H23" s="22"/>
      <c r="J23" s="102" t="s">
        <v>143</v>
      </c>
      <c r="K23" s="70"/>
      <c r="L23" s="70"/>
      <c r="M23" s="70"/>
      <c r="N23" s="70"/>
      <c r="O23" s="70"/>
    </row>
    <row r="24" spans="1:15" x14ac:dyDescent="0.3">
      <c r="A24" s="14" t="s">
        <v>31</v>
      </c>
      <c r="B24" s="14">
        <v>0.1433333333333332</v>
      </c>
      <c r="C24" s="14">
        <v>0.44333333333333336</v>
      </c>
      <c r="D24" s="14">
        <v>2.3333333333333303E-2</v>
      </c>
      <c r="E24" s="14">
        <v>0.43277777777777793</v>
      </c>
      <c r="H24" s="22"/>
      <c r="J24" s="70"/>
      <c r="K24" s="70"/>
      <c r="L24" s="70"/>
      <c r="M24" s="70"/>
      <c r="N24" s="70"/>
      <c r="O24" s="70"/>
    </row>
    <row r="25" spans="1:15" x14ac:dyDescent="0.3">
      <c r="A25" s="14"/>
      <c r="B25" s="14"/>
      <c r="C25" s="14"/>
      <c r="D25" s="14"/>
      <c r="E25" s="14"/>
      <c r="H25" s="22"/>
      <c r="J25" s="70"/>
      <c r="K25" s="70"/>
      <c r="L25" s="70"/>
      <c r="M25" s="70"/>
      <c r="N25" s="70"/>
      <c r="O25" s="70"/>
    </row>
    <row r="26" spans="1:15" ht="17.25" thickBot="1" x14ac:dyDescent="0.35">
      <c r="A26" s="50" t="s">
        <v>89</v>
      </c>
      <c r="B26" s="50"/>
      <c r="C26" s="50"/>
      <c r="D26" s="50"/>
      <c r="E26" s="50"/>
      <c r="H26" s="22"/>
    </row>
    <row r="27" spans="1:15" x14ac:dyDescent="0.3">
      <c r="A27" s="14" t="s">
        <v>28</v>
      </c>
      <c r="B27" s="14">
        <v>3</v>
      </c>
      <c r="C27" s="14">
        <v>3</v>
      </c>
      <c r="D27" s="14">
        <v>3</v>
      </c>
      <c r="E27" s="14">
        <v>9</v>
      </c>
      <c r="H27" s="22"/>
      <c r="J27" s="1" t="s">
        <v>96</v>
      </c>
      <c r="K27" s="1" t="s">
        <v>99</v>
      </c>
    </row>
    <row r="28" spans="1:15" x14ac:dyDescent="0.3">
      <c r="A28" s="14" t="s">
        <v>29</v>
      </c>
      <c r="B28" s="14">
        <v>11.5</v>
      </c>
      <c r="C28" s="14">
        <v>10.7</v>
      </c>
      <c r="D28" s="14">
        <v>11.4</v>
      </c>
      <c r="E28" s="14">
        <v>33.6</v>
      </c>
      <c r="H28" s="22"/>
      <c r="J28" s="1" t="s">
        <v>82</v>
      </c>
      <c r="K28" s="52">
        <v>3.7333333333333329</v>
      </c>
    </row>
    <row r="29" spans="1:15" x14ac:dyDescent="0.3">
      <c r="A29" s="14" t="s">
        <v>30</v>
      </c>
      <c r="B29" s="14">
        <v>3.8333333333333335</v>
      </c>
      <c r="C29" s="14">
        <v>3.5666666666666664</v>
      </c>
      <c r="D29" s="14">
        <v>3.8000000000000003</v>
      </c>
      <c r="E29" s="14">
        <v>3.7333333333333334</v>
      </c>
      <c r="H29" s="22"/>
      <c r="J29" s="1" t="s">
        <v>84</v>
      </c>
      <c r="K29" s="52">
        <v>3.0166666666666671</v>
      </c>
    </row>
    <row r="30" spans="1:15" x14ac:dyDescent="0.3">
      <c r="A30" s="14" t="s">
        <v>31</v>
      </c>
      <c r="B30" s="14">
        <v>9.333333333333324E-2</v>
      </c>
      <c r="C30" s="14">
        <v>0.10333333333333325</v>
      </c>
      <c r="D30" s="14">
        <v>0.13000000000000006</v>
      </c>
      <c r="E30" s="14">
        <v>9.7499999999999934E-2</v>
      </c>
      <c r="H30" s="22"/>
      <c r="J30" s="1" t="s">
        <v>86</v>
      </c>
      <c r="K30" s="52">
        <v>3.2666666666666662</v>
      </c>
    </row>
    <row r="31" spans="1:15" x14ac:dyDescent="0.3">
      <c r="A31" s="14"/>
      <c r="B31" s="14"/>
      <c r="C31" s="14"/>
      <c r="D31" s="14"/>
      <c r="E31" s="14"/>
      <c r="H31" s="22"/>
    </row>
    <row r="32" spans="1:15" ht="17.25" thickBot="1" x14ac:dyDescent="0.35">
      <c r="A32" s="50" t="s">
        <v>46</v>
      </c>
      <c r="B32" s="50"/>
      <c r="C32" s="50"/>
      <c r="D32" s="50"/>
      <c r="H32" s="22"/>
    </row>
    <row r="33" spans="1:11" x14ac:dyDescent="0.3">
      <c r="A33" s="14" t="s">
        <v>28</v>
      </c>
      <c r="B33" s="14">
        <v>6</v>
      </c>
      <c r="C33" s="14">
        <v>6</v>
      </c>
      <c r="D33" s="14">
        <v>6</v>
      </c>
      <c r="H33" s="22"/>
    </row>
    <row r="34" spans="1:11" x14ac:dyDescent="0.3">
      <c r="A34" s="14" t="s">
        <v>29</v>
      </c>
      <c r="B34" s="14">
        <v>22.4</v>
      </c>
      <c r="C34" s="14">
        <v>18.100000000000001</v>
      </c>
      <c r="D34" s="14">
        <v>19.600000000000001</v>
      </c>
      <c r="H34" s="22"/>
    </row>
    <row r="35" spans="1:11" x14ac:dyDescent="0.3">
      <c r="A35" s="14" t="s">
        <v>30</v>
      </c>
      <c r="B35" s="14">
        <v>3.7333333333333329</v>
      </c>
      <c r="C35" s="14">
        <v>3.0166666666666671</v>
      </c>
      <c r="D35" s="14">
        <v>3.2666666666666662</v>
      </c>
      <c r="H35" s="22"/>
    </row>
    <row r="36" spans="1:11" x14ac:dyDescent="0.3">
      <c r="A36" s="14" t="s">
        <v>31</v>
      </c>
      <c r="B36" s="14">
        <v>0.10666666666666658</v>
      </c>
      <c r="C36" s="14">
        <v>0.58166666666666489</v>
      </c>
      <c r="D36" s="14">
        <v>0.40266666666666995</v>
      </c>
      <c r="H36" s="22"/>
    </row>
    <row r="37" spans="1:11" x14ac:dyDescent="0.3">
      <c r="A37" s="14"/>
      <c r="B37" s="14"/>
      <c r="C37" s="14"/>
      <c r="D37" s="14"/>
      <c r="H37" s="22"/>
    </row>
    <row r="38" spans="1:11" x14ac:dyDescent="0.3">
      <c r="H38" s="22"/>
    </row>
    <row r="39" spans="1:11" ht="17.25" thickBot="1" x14ac:dyDescent="0.35">
      <c r="A39" t="s">
        <v>36</v>
      </c>
      <c r="H39" s="22"/>
    </row>
    <row r="40" spans="1:11" x14ac:dyDescent="0.3">
      <c r="A40" s="16" t="s">
        <v>37</v>
      </c>
      <c r="B40" s="16" t="s">
        <v>38</v>
      </c>
      <c r="C40" s="16" t="s">
        <v>39</v>
      </c>
      <c r="D40" s="16" t="s">
        <v>40</v>
      </c>
      <c r="E40" s="16" t="s">
        <v>41</v>
      </c>
      <c r="F40" s="16" t="s">
        <v>42</v>
      </c>
      <c r="G40" s="16" t="s">
        <v>43</v>
      </c>
      <c r="H40" s="22"/>
    </row>
    <row r="41" spans="1:11" x14ac:dyDescent="0.3">
      <c r="A41" s="14" t="s">
        <v>70</v>
      </c>
      <c r="B41" s="14">
        <v>2.8005555555555564</v>
      </c>
      <c r="C41" s="14">
        <v>1</v>
      </c>
      <c r="D41" s="14">
        <v>2.8005555555555564</v>
      </c>
      <c r="E41" s="14">
        <v>17.939501779359443</v>
      </c>
      <c r="F41" s="48">
        <v>1.1566438196222171E-3</v>
      </c>
      <c r="G41" s="14">
        <v>4.7472253467225149</v>
      </c>
      <c r="H41" s="3" t="s">
        <v>95</v>
      </c>
      <c r="J41" s="1" t="s">
        <v>95</v>
      </c>
      <c r="K41" s="1" t="s">
        <v>99</v>
      </c>
    </row>
    <row r="42" spans="1:11" x14ac:dyDescent="0.3">
      <c r="A42" s="14" t="s">
        <v>71</v>
      </c>
      <c r="B42" s="14">
        <v>1.5877777777777782</v>
      </c>
      <c r="C42" s="14">
        <v>2</v>
      </c>
      <c r="D42" s="14">
        <v>0.79388888888888909</v>
      </c>
      <c r="E42" s="14">
        <v>5.0854092526690424</v>
      </c>
      <c r="F42" s="48">
        <v>2.5141843328894003E-2</v>
      </c>
      <c r="G42" s="14">
        <v>3.8852938346523942</v>
      </c>
      <c r="H42" s="3" t="s">
        <v>96</v>
      </c>
      <c r="J42" s="1" t="s">
        <v>88</v>
      </c>
      <c r="K42" s="52">
        <v>2.9444444444444446</v>
      </c>
    </row>
    <row r="43" spans="1:11" x14ac:dyDescent="0.3">
      <c r="A43" s="14" t="s">
        <v>94</v>
      </c>
      <c r="B43" s="14">
        <v>0.78111111111111109</v>
      </c>
      <c r="C43" s="14">
        <v>2</v>
      </c>
      <c r="D43" s="14">
        <v>0.39055555555555554</v>
      </c>
      <c r="E43" s="14">
        <v>2.5017793594306057</v>
      </c>
      <c r="F43" s="53">
        <v>0.12355164248010367</v>
      </c>
      <c r="G43" s="14">
        <v>3.8852938346523942</v>
      </c>
      <c r="H43" s="22"/>
      <c r="J43" s="1" t="s">
        <v>90</v>
      </c>
      <c r="K43" s="52">
        <v>3.7333333333333334</v>
      </c>
    </row>
    <row r="44" spans="1:11" x14ac:dyDescent="0.3">
      <c r="A44" s="14" t="s">
        <v>45</v>
      </c>
      <c r="B44" s="14">
        <v>1.8733333333333326</v>
      </c>
      <c r="C44" s="14">
        <v>12</v>
      </c>
      <c r="D44" s="14">
        <v>0.15611111111111106</v>
      </c>
      <c r="E44" s="14"/>
      <c r="F44" s="14"/>
      <c r="G44" s="14"/>
      <c r="H44" s="22"/>
    </row>
    <row r="45" spans="1:11" x14ac:dyDescent="0.3">
      <c r="A45" s="14"/>
      <c r="B45" s="14"/>
      <c r="C45" s="14"/>
      <c r="D45" s="14"/>
      <c r="E45" s="14"/>
      <c r="F45" s="14"/>
      <c r="G45" s="14"/>
      <c r="H45" s="22"/>
    </row>
    <row r="46" spans="1:11" ht="17.25" thickBot="1" x14ac:dyDescent="0.35">
      <c r="A46" s="15" t="s">
        <v>46</v>
      </c>
      <c r="B46" s="15">
        <v>7.0427777777777782</v>
      </c>
      <c r="C46" s="15">
        <v>17</v>
      </c>
      <c r="D46" s="15"/>
      <c r="E46" s="15"/>
      <c r="F46" s="15"/>
      <c r="G46" s="15"/>
      <c r="H46" s="22"/>
    </row>
    <row r="47" spans="1:11" x14ac:dyDescent="0.3">
      <c r="H47" s="22"/>
    </row>
    <row r="67" spans="13:13" x14ac:dyDescent="0.3">
      <c r="M67" t="s">
        <v>144</v>
      </c>
    </row>
  </sheetData>
  <mergeCells count="7">
    <mergeCell ref="J17:O19"/>
    <mergeCell ref="J20:O22"/>
    <mergeCell ref="J23:O25"/>
    <mergeCell ref="A1:O5"/>
    <mergeCell ref="A9:A11"/>
    <mergeCell ref="A12:A14"/>
    <mergeCell ref="G7:O1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253-A518-4941-BF47-40B4DEE0F489}">
  <dimension ref="A1:O46"/>
  <sheetViews>
    <sheetView workbookViewId="0">
      <selection activeCell="D5" sqref="D5"/>
    </sheetView>
  </sheetViews>
  <sheetFormatPr defaultRowHeight="16.5" x14ac:dyDescent="0.3"/>
  <cols>
    <col min="1" max="1" width="15.875" bestFit="1" customWidth="1"/>
    <col min="2" max="2" width="11.5" bestFit="1" customWidth="1"/>
    <col min="3" max="3" width="15.5" bestFit="1" customWidth="1"/>
    <col min="6" max="6" width="13.625" bestFit="1" customWidth="1"/>
    <col min="12" max="12" width="15.5" bestFit="1" customWidth="1"/>
    <col min="13" max="13" width="12.75" bestFit="1" customWidth="1"/>
    <col min="14" max="14" width="15.5" bestFit="1" customWidth="1"/>
  </cols>
  <sheetData>
    <row r="1" spans="1:14" ht="16.5" customHeight="1" x14ac:dyDescent="0.3">
      <c r="A1" s="39" t="s">
        <v>100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4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4" x14ac:dyDescent="0.3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1:14" ht="17.25" thickBot="1" x14ac:dyDescent="0.35"/>
    <row r="5" spans="1:14" x14ac:dyDescent="0.3">
      <c r="A5" s="79" t="s">
        <v>101</v>
      </c>
      <c r="B5" s="57" t="s">
        <v>102</v>
      </c>
      <c r="C5" s="80" t="s">
        <v>103</v>
      </c>
      <c r="E5" s="13" t="s">
        <v>104</v>
      </c>
      <c r="F5" s="5"/>
      <c r="G5" s="5"/>
      <c r="H5" s="5"/>
      <c r="I5" s="5"/>
      <c r="J5" s="5"/>
      <c r="K5" s="5"/>
      <c r="L5" s="5"/>
      <c r="M5" s="6"/>
    </row>
    <row r="6" spans="1:14" x14ac:dyDescent="0.3">
      <c r="A6" s="81">
        <v>1</v>
      </c>
      <c r="B6" s="20">
        <v>29</v>
      </c>
      <c r="C6" s="82">
        <v>77</v>
      </c>
      <c r="E6" s="7"/>
      <c r="F6" s="8"/>
      <c r="G6" s="8"/>
      <c r="H6" s="8"/>
      <c r="I6" s="8"/>
      <c r="J6" s="8"/>
      <c r="K6" s="8"/>
      <c r="L6" s="8"/>
      <c r="M6" s="9"/>
    </row>
    <row r="7" spans="1:14" x14ac:dyDescent="0.3">
      <c r="A7" s="81">
        <v>2</v>
      </c>
      <c r="B7" s="20">
        <v>28</v>
      </c>
      <c r="C7" s="82">
        <v>62</v>
      </c>
      <c r="E7" s="7"/>
      <c r="F7" s="8"/>
      <c r="G7" s="8"/>
      <c r="H7" s="8"/>
      <c r="I7" s="8"/>
      <c r="J7" s="8"/>
      <c r="K7" s="8"/>
      <c r="L7" s="8"/>
      <c r="M7" s="9"/>
    </row>
    <row r="8" spans="1:14" x14ac:dyDescent="0.3">
      <c r="A8" s="81">
        <v>3</v>
      </c>
      <c r="B8" s="20">
        <v>34</v>
      </c>
      <c r="C8" s="82">
        <v>93</v>
      </c>
      <c r="E8" s="7"/>
      <c r="F8" s="8"/>
      <c r="G8" s="8"/>
      <c r="H8" s="8"/>
      <c r="I8" s="8"/>
      <c r="J8" s="8"/>
      <c r="K8" s="8"/>
      <c r="L8" s="8"/>
      <c r="M8" s="9"/>
    </row>
    <row r="9" spans="1:14" x14ac:dyDescent="0.3">
      <c r="A9" s="81">
        <v>4</v>
      </c>
      <c r="B9" s="20">
        <v>31</v>
      </c>
      <c r="C9" s="82">
        <v>84</v>
      </c>
      <c r="E9" s="10"/>
      <c r="F9" s="11"/>
      <c r="G9" s="11"/>
      <c r="H9" s="11"/>
      <c r="I9" s="11"/>
      <c r="J9" s="11"/>
      <c r="K9" s="11"/>
      <c r="L9" s="11"/>
      <c r="M9" s="12"/>
    </row>
    <row r="10" spans="1:14" x14ac:dyDescent="0.3">
      <c r="A10" s="81">
        <v>5</v>
      </c>
      <c r="B10" s="20">
        <v>25</v>
      </c>
      <c r="C10" s="82">
        <v>59</v>
      </c>
    </row>
    <row r="11" spans="1:14" ht="17.25" thickBot="1" x14ac:dyDescent="0.35">
      <c r="A11" s="81">
        <v>6</v>
      </c>
      <c r="B11" s="20">
        <v>29</v>
      </c>
      <c r="C11" s="82">
        <v>64</v>
      </c>
      <c r="E11" s="2" t="s">
        <v>105</v>
      </c>
      <c r="F11" s="2"/>
      <c r="G11" s="2"/>
      <c r="H11" s="2"/>
      <c r="I11" s="2"/>
      <c r="J11" s="2"/>
      <c r="L11" s="56" t="s">
        <v>106</v>
      </c>
      <c r="M11" s="56"/>
      <c r="N11" s="56"/>
    </row>
    <row r="12" spans="1:14" x14ac:dyDescent="0.3">
      <c r="A12" s="81">
        <v>7</v>
      </c>
      <c r="B12" s="20">
        <v>32</v>
      </c>
      <c r="C12" s="82">
        <v>80</v>
      </c>
      <c r="L12" s="57"/>
      <c r="M12" s="57" t="s">
        <v>107</v>
      </c>
      <c r="N12" s="57" t="s">
        <v>108</v>
      </c>
    </row>
    <row r="13" spans="1:14" x14ac:dyDescent="0.3">
      <c r="A13" s="81">
        <v>8</v>
      </c>
      <c r="B13" s="20">
        <v>31</v>
      </c>
      <c r="C13" s="82">
        <v>75</v>
      </c>
      <c r="L13" t="s">
        <v>107</v>
      </c>
      <c r="M13">
        <v>1</v>
      </c>
    </row>
    <row r="14" spans="1:14" ht="17.25" thickBot="1" x14ac:dyDescent="0.35">
      <c r="A14" s="81">
        <v>9</v>
      </c>
      <c r="B14" s="20">
        <v>24</v>
      </c>
      <c r="C14" s="82">
        <v>58</v>
      </c>
      <c r="L14" s="58" t="s">
        <v>108</v>
      </c>
      <c r="M14" s="58">
        <v>0.831698191775888</v>
      </c>
      <c r="N14" s="58">
        <v>1</v>
      </c>
    </row>
    <row r="15" spans="1:14" x14ac:dyDescent="0.3">
      <c r="A15" s="81">
        <v>10</v>
      </c>
      <c r="B15" s="20">
        <v>33</v>
      </c>
      <c r="C15" s="82">
        <v>91</v>
      </c>
    </row>
    <row r="16" spans="1:14" x14ac:dyDescent="0.3">
      <c r="A16" s="81">
        <v>11</v>
      </c>
      <c r="B16" s="20">
        <v>25</v>
      </c>
      <c r="C16" s="82">
        <v>51</v>
      </c>
      <c r="L16" t="s">
        <v>109</v>
      </c>
      <c r="M16">
        <f>CORREL(B5:B25,C5:C25)</f>
        <v>0.831698191775888</v>
      </c>
    </row>
    <row r="17" spans="1:12" x14ac:dyDescent="0.3">
      <c r="A17" s="81">
        <v>12</v>
      </c>
      <c r="B17" s="20">
        <v>31</v>
      </c>
      <c r="C17" s="82">
        <v>73</v>
      </c>
    </row>
    <row r="18" spans="1:12" x14ac:dyDescent="0.3">
      <c r="A18" s="81">
        <v>13</v>
      </c>
      <c r="B18" s="20">
        <v>26</v>
      </c>
      <c r="C18" s="82">
        <v>65</v>
      </c>
    </row>
    <row r="19" spans="1:12" x14ac:dyDescent="0.3">
      <c r="A19" s="81">
        <v>14</v>
      </c>
      <c r="B19" s="20">
        <v>30</v>
      </c>
      <c r="C19" s="82">
        <v>84</v>
      </c>
    </row>
    <row r="20" spans="1:12" x14ac:dyDescent="0.3">
      <c r="A20" s="81">
        <v>15</v>
      </c>
      <c r="B20" s="20">
        <v>29</v>
      </c>
      <c r="C20" s="82">
        <v>77</v>
      </c>
    </row>
    <row r="21" spans="1:12" x14ac:dyDescent="0.3">
      <c r="A21" s="81">
        <v>16</v>
      </c>
      <c r="B21" s="20">
        <v>30</v>
      </c>
      <c r="C21" s="82">
        <v>80</v>
      </c>
    </row>
    <row r="22" spans="1:12" x14ac:dyDescent="0.3">
      <c r="A22" s="81">
        <v>17</v>
      </c>
      <c r="B22" s="20">
        <v>29</v>
      </c>
      <c r="C22" s="82">
        <v>84</v>
      </c>
    </row>
    <row r="23" spans="1:12" x14ac:dyDescent="0.3">
      <c r="A23" s="81">
        <v>18</v>
      </c>
      <c r="B23" s="20">
        <v>32</v>
      </c>
      <c r="C23" s="82">
        <v>92</v>
      </c>
    </row>
    <row r="24" spans="1:12" x14ac:dyDescent="0.3">
      <c r="A24" s="81">
        <v>19</v>
      </c>
      <c r="B24" s="20">
        <v>30</v>
      </c>
      <c r="C24" s="82">
        <v>92</v>
      </c>
    </row>
    <row r="25" spans="1:12" ht="17.25" thickBot="1" x14ac:dyDescent="0.35">
      <c r="A25" s="83">
        <v>20</v>
      </c>
      <c r="B25" s="84">
        <v>29</v>
      </c>
      <c r="C25" s="85">
        <v>87</v>
      </c>
    </row>
    <row r="26" spans="1:12" x14ac:dyDescent="0.3">
      <c r="E26" s="2" t="s">
        <v>110</v>
      </c>
      <c r="F26" s="2"/>
      <c r="G26" s="2"/>
      <c r="H26" s="2"/>
      <c r="I26" s="2"/>
      <c r="J26" s="2"/>
    </row>
    <row r="27" spans="1:12" x14ac:dyDescent="0.3">
      <c r="A27" s="2" t="s">
        <v>111</v>
      </c>
      <c r="B27" s="2"/>
      <c r="C27" s="2"/>
      <c r="D27" s="2"/>
      <c r="E27" s="2"/>
    </row>
    <row r="28" spans="1:12" x14ac:dyDescent="0.3">
      <c r="A28" t="s">
        <v>112</v>
      </c>
    </row>
    <row r="29" spans="1:12" ht="17.25" thickBot="1" x14ac:dyDescent="0.35"/>
    <row r="30" spans="1:12" x14ac:dyDescent="0.3">
      <c r="A30" s="59" t="s">
        <v>113</v>
      </c>
      <c r="B30" s="59"/>
    </row>
    <row r="31" spans="1:12" x14ac:dyDescent="0.3">
      <c r="A31" t="s">
        <v>114</v>
      </c>
      <c r="B31">
        <v>0.83169819177588777</v>
      </c>
      <c r="C31" s="7" t="s">
        <v>115</v>
      </c>
      <c r="D31" s="8"/>
      <c r="E31" s="8"/>
      <c r="F31" s="8"/>
      <c r="G31" s="8"/>
      <c r="H31" s="8"/>
    </row>
    <row r="32" spans="1:12" x14ac:dyDescent="0.3">
      <c r="A32" t="s">
        <v>116</v>
      </c>
      <c r="B32" s="54">
        <v>0.69172188220328146</v>
      </c>
      <c r="C32" s="60" t="s">
        <v>117</v>
      </c>
      <c r="D32" s="60"/>
      <c r="E32" s="60"/>
      <c r="F32" s="60"/>
      <c r="G32" s="60"/>
      <c r="H32" s="60"/>
      <c r="I32" s="60"/>
      <c r="J32" s="60"/>
      <c r="K32" s="60"/>
      <c r="L32" s="60"/>
    </row>
    <row r="33" spans="1:15" x14ac:dyDescent="0.3">
      <c r="A33" t="s">
        <v>118</v>
      </c>
      <c r="B33">
        <v>0.67459532010346379</v>
      </c>
      <c r="C33" s="61" t="s">
        <v>119</v>
      </c>
      <c r="D33" s="62"/>
      <c r="E33" s="62"/>
      <c r="F33" s="62"/>
      <c r="G33" s="62"/>
      <c r="H33" s="62"/>
      <c r="I33" s="62"/>
      <c r="J33" s="63"/>
    </row>
    <row r="34" spans="1:15" x14ac:dyDescent="0.3">
      <c r="A34" t="s">
        <v>120</v>
      </c>
      <c r="B34">
        <v>7.2614915405114075</v>
      </c>
    </row>
    <row r="35" spans="1:15" ht="17.25" thickBot="1" x14ac:dyDescent="0.35">
      <c r="A35" s="58" t="s">
        <v>28</v>
      </c>
      <c r="B35" s="58">
        <v>20</v>
      </c>
      <c r="F35" s="2"/>
      <c r="G35" s="2"/>
      <c r="H35" s="2"/>
      <c r="I35" s="2"/>
      <c r="J35" s="2"/>
      <c r="K35" s="2"/>
    </row>
    <row r="36" spans="1:15" x14ac:dyDescent="0.3">
      <c r="I36" s="66" t="s">
        <v>109</v>
      </c>
      <c r="J36" s="66"/>
    </row>
    <row r="37" spans="1:15" ht="17.25" thickBot="1" x14ac:dyDescent="0.35">
      <c r="A37" t="s">
        <v>36</v>
      </c>
      <c r="I37" s="67" t="s">
        <v>131</v>
      </c>
      <c r="J37" s="67">
        <f>INTERCEPT($C$5:$C$25,$B$5:$B$25)</f>
        <v>-38.669794298087382</v>
      </c>
    </row>
    <row r="38" spans="1:15" x14ac:dyDescent="0.3">
      <c r="A38" s="57"/>
      <c r="B38" s="57" t="s">
        <v>39</v>
      </c>
      <c r="C38" s="57" t="s">
        <v>38</v>
      </c>
      <c r="D38" s="57" t="s">
        <v>40</v>
      </c>
      <c r="E38" s="57" t="s">
        <v>41</v>
      </c>
      <c r="F38" s="57" t="s">
        <v>121</v>
      </c>
      <c r="I38" s="67" t="s">
        <v>132</v>
      </c>
      <c r="J38" s="67">
        <f>SLOPE($C$5:$C$25,$B$5:$B$25)</f>
        <v>3.9206062793215462</v>
      </c>
    </row>
    <row r="39" spans="1:15" x14ac:dyDescent="0.3">
      <c r="A39" t="s">
        <v>122</v>
      </c>
      <c r="B39">
        <v>1</v>
      </c>
      <c r="C39">
        <v>2129.6733309274623</v>
      </c>
      <c r="D39">
        <v>2129.6733309274623</v>
      </c>
      <c r="E39">
        <v>40.388834499986672</v>
      </c>
      <c r="F39" s="64">
        <v>5.4898157526069583E-6</v>
      </c>
      <c r="G39" s="60" t="s">
        <v>123</v>
      </c>
      <c r="H39" s="60"/>
      <c r="I39" s="60"/>
    </row>
    <row r="40" spans="1:15" x14ac:dyDescent="0.3">
      <c r="A40" t="s">
        <v>45</v>
      </c>
      <c r="B40">
        <v>18</v>
      </c>
      <c r="C40">
        <v>949.1266690725372</v>
      </c>
      <c r="D40">
        <v>52.729259392918735</v>
      </c>
    </row>
    <row r="41" spans="1:15" ht="17.25" thickBot="1" x14ac:dyDescent="0.35">
      <c r="A41" s="58" t="s">
        <v>46</v>
      </c>
      <c r="B41" s="58">
        <v>19</v>
      </c>
      <c r="C41" s="58">
        <v>3078.7999999999993</v>
      </c>
      <c r="D41" s="58"/>
      <c r="E41" s="58"/>
      <c r="F41" s="58"/>
    </row>
    <row r="42" spans="1:15" ht="17.25" thickBot="1" x14ac:dyDescent="0.35"/>
    <row r="43" spans="1:15" x14ac:dyDescent="0.3">
      <c r="A43" s="57"/>
      <c r="B43" s="57" t="s">
        <v>124</v>
      </c>
      <c r="C43" s="57" t="s">
        <v>120</v>
      </c>
      <c r="D43" s="57" t="s">
        <v>125</v>
      </c>
      <c r="E43" s="57" t="s">
        <v>42</v>
      </c>
      <c r="F43" s="57" t="s">
        <v>126</v>
      </c>
      <c r="G43" s="57" t="s">
        <v>127</v>
      </c>
      <c r="H43" s="57" t="s">
        <v>128</v>
      </c>
      <c r="I43" s="57" t="s">
        <v>129</v>
      </c>
      <c r="J43" s="104" t="s">
        <v>151</v>
      </c>
      <c r="K43" s="2"/>
      <c r="L43" s="2"/>
      <c r="M43" s="2"/>
      <c r="N43" s="2"/>
      <c r="O43" s="2"/>
    </row>
    <row r="44" spans="1:15" x14ac:dyDescent="0.3">
      <c r="A44" t="s">
        <v>130</v>
      </c>
      <c r="B44">
        <v>-38.66979429808741</v>
      </c>
      <c r="C44">
        <v>18.178999387241735</v>
      </c>
      <c r="D44">
        <v>-2.1271684691967363</v>
      </c>
      <c r="E44" s="54">
        <v>4.7487975776064124E-2</v>
      </c>
      <c r="F44">
        <v>-76.862454780271889</v>
      </c>
      <c r="G44">
        <v>-0.47713381590293125</v>
      </c>
      <c r="H44">
        <v>-76.862454780271889</v>
      </c>
      <c r="I44">
        <v>-0.47713381590293125</v>
      </c>
      <c r="J44" s="104"/>
      <c r="K44" s="2"/>
      <c r="L44" s="2"/>
      <c r="M44" s="2"/>
      <c r="N44" s="2"/>
      <c r="O44" s="2"/>
    </row>
    <row r="45" spans="1:15" ht="17.25" thickBot="1" x14ac:dyDescent="0.35">
      <c r="A45" s="58" t="s">
        <v>107</v>
      </c>
      <c r="B45" s="58">
        <v>3.920606279321547</v>
      </c>
      <c r="C45" s="58">
        <v>0.61691108036315712</v>
      </c>
      <c r="D45" s="58">
        <v>6.3552210425748932</v>
      </c>
      <c r="E45" s="65">
        <v>5.4898157526069278E-6</v>
      </c>
      <c r="F45" s="58">
        <v>2.6245241937176802</v>
      </c>
      <c r="G45" s="58">
        <v>5.2166883649254139</v>
      </c>
      <c r="H45" s="58">
        <v>2.6245241937176802</v>
      </c>
      <c r="I45" s="58">
        <v>5.2166883649254139</v>
      </c>
      <c r="J45" s="104"/>
      <c r="K45" s="99" t="s">
        <v>155</v>
      </c>
      <c r="L45" s="100"/>
      <c r="M45" s="100"/>
      <c r="N45" s="100"/>
      <c r="O45" s="101"/>
    </row>
    <row r="46" spans="1:15" x14ac:dyDescent="0.3">
      <c r="J46" s="31"/>
    </row>
  </sheetData>
  <mergeCells count="15">
    <mergeCell ref="K43:O44"/>
    <mergeCell ref="J43:J45"/>
    <mergeCell ref="K45:O45"/>
    <mergeCell ref="I36:J36"/>
    <mergeCell ref="C31:H31"/>
    <mergeCell ref="C32:L32"/>
    <mergeCell ref="C33:J33"/>
    <mergeCell ref="G39:I39"/>
    <mergeCell ref="F35:K35"/>
    <mergeCell ref="A1:M3"/>
    <mergeCell ref="E5:M9"/>
    <mergeCell ref="E11:J11"/>
    <mergeCell ref="L11:N11"/>
    <mergeCell ref="E26:J26"/>
    <mergeCell ref="A27:E27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0023-38F1-4C25-86D0-100BA0F035D0}">
  <dimension ref="A1:V52"/>
  <sheetViews>
    <sheetView workbookViewId="0">
      <selection activeCell="F3" sqref="F3"/>
    </sheetView>
  </sheetViews>
  <sheetFormatPr defaultRowHeight="16.5" x14ac:dyDescent="0.3"/>
  <cols>
    <col min="1" max="1" width="15.875" bestFit="1" customWidth="1"/>
    <col min="2" max="2" width="22.5" bestFit="1" customWidth="1"/>
    <col min="7" max="7" width="15.5" bestFit="1" customWidth="1"/>
  </cols>
  <sheetData>
    <row r="1" spans="1:22" x14ac:dyDescent="0.3">
      <c r="A1" s="68" t="s">
        <v>133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22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22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22" x14ac:dyDescent="0.3">
      <c r="A4" t="s">
        <v>112</v>
      </c>
    </row>
    <row r="5" spans="1:22" ht="17.25" thickBot="1" x14ac:dyDescent="0.35"/>
    <row r="6" spans="1:22" x14ac:dyDescent="0.3">
      <c r="A6" s="73" t="s">
        <v>113</v>
      </c>
      <c r="B6" s="73"/>
      <c r="Q6" s="70" t="s">
        <v>134</v>
      </c>
      <c r="R6" s="60"/>
      <c r="S6" s="60"/>
      <c r="T6" s="60"/>
      <c r="U6" s="60"/>
      <c r="V6" s="60"/>
    </row>
    <row r="7" spans="1:22" x14ac:dyDescent="0.3">
      <c r="A7" s="14" t="s">
        <v>114</v>
      </c>
      <c r="B7" s="14">
        <v>0.83169819177588777</v>
      </c>
      <c r="Q7" s="60"/>
      <c r="R7" s="60"/>
      <c r="S7" s="60"/>
      <c r="T7" s="60"/>
      <c r="U7" s="60"/>
      <c r="V7" s="60"/>
    </row>
    <row r="8" spans="1:22" x14ac:dyDescent="0.3">
      <c r="A8" s="14" t="s">
        <v>116</v>
      </c>
      <c r="B8" s="14">
        <v>0.69172188220328146</v>
      </c>
      <c r="Q8" s="60"/>
      <c r="R8" s="60"/>
      <c r="S8" s="60"/>
      <c r="T8" s="60"/>
      <c r="U8" s="60"/>
      <c r="V8" s="60"/>
    </row>
    <row r="9" spans="1:22" x14ac:dyDescent="0.3">
      <c r="A9" s="14" t="s">
        <v>118</v>
      </c>
      <c r="B9" s="14">
        <v>0.67459532010346379</v>
      </c>
    </row>
    <row r="10" spans="1:22" x14ac:dyDescent="0.3">
      <c r="A10" s="14" t="s">
        <v>120</v>
      </c>
      <c r="B10" s="14">
        <v>7.2614915405114075</v>
      </c>
    </row>
    <row r="11" spans="1:22" ht="17.25" thickBot="1" x14ac:dyDescent="0.35">
      <c r="A11" s="15" t="s">
        <v>28</v>
      </c>
      <c r="B11" s="15">
        <v>20</v>
      </c>
    </row>
    <row r="13" spans="1:22" ht="17.25" thickBot="1" x14ac:dyDescent="0.35">
      <c r="A13" t="s">
        <v>36</v>
      </c>
    </row>
    <row r="14" spans="1:22" x14ac:dyDescent="0.3">
      <c r="A14" s="16"/>
      <c r="B14" s="16" t="s">
        <v>39</v>
      </c>
      <c r="C14" s="16" t="s">
        <v>38</v>
      </c>
      <c r="D14" s="16" t="s">
        <v>40</v>
      </c>
      <c r="E14" s="16" t="s">
        <v>41</v>
      </c>
      <c r="F14" s="16" t="s">
        <v>121</v>
      </c>
    </row>
    <row r="15" spans="1:22" x14ac:dyDescent="0.3">
      <c r="A15" s="14" t="s">
        <v>122</v>
      </c>
      <c r="B15" s="14">
        <v>1</v>
      </c>
      <c r="C15" s="14">
        <v>2129.6733309274623</v>
      </c>
      <c r="D15" s="14">
        <v>2129.6733309274623</v>
      </c>
      <c r="E15" s="14">
        <v>40.388834499986672</v>
      </c>
      <c r="F15" s="14">
        <v>5.4898157526069583E-6</v>
      </c>
    </row>
    <row r="16" spans="1:22" x14ac:dyDescent="0.3">
      <c r="A16" s="14" t="s">
        <v>45</v>
      </c>
      <c r="B16" s="14">
        <v>18</v>
      </c>
      <c r="C16" s="14">
        <v>949.1266690725372</v>
      </c>
      <c r="D16" s="14">
        <v>52.729259392918735</v>
      </c>
      <c r="E16" s="14"/>
      <c r="F16" s="14"/>
    </row>
    <row r="17" spans="1:22" ht="17.25" thickBot="1" x14ac:dyDescent="0.35">
      <c r="A17" s="15" t="s">
        <v>46</v>
      </c>
      <c r="B17" s="15">
        <v>19</v>
      </c>
      <c r="C17" s="15">
        <v>3078.7999999999993</v>
      </c>
      <c r="D17" s="15"/>
      <c r="E17" s="15"/>
      <c r="F17" s="15"/>
      <c r="Q17" s="70" t="s">
        <v>135</v>
      </c>
      <c r="R17" s="60"/>
      <c r="S17" s="60"/>
      <c r="T17" s="60"/>
      <c r="U17" s="60"/>
      <c r="V17" s="60"/>
    </row>
    <row r="18" spans="1:22" ht="17.25" thickBot="1" x14ac:dyDescent="0.35">
      <c r="Q18" s="60"/>
      <c r="R18" s="60"/>
      <c r="S18" s="60"/>
      <c r="T18" s="60"/>
      <c r="U18" s="60"/>
      <c r="V18" s="60"/>
    </row>
    <row r="19" spans="1:22" x14ac:dyDescent="0.3">
      <c r="A19" s="16"/>
      <c r="B19" s="16" t="s">
        <v>124</v>
      </c>
      <c r="C19" s="16" t="s">
        <v>120</v>
      </c>
      <c r="D19" s="16" t="s">
        <v>125</v>
      </c>
      <c r="E19" s="16" t="s">
        <v>42</v>
      </c>
      <c r="F19" s="16" t="s">
        <v>126</v>
      </c>
      <c r="G19" s="16" t="s">
        <v>127</v>
      </c>
      <c r="H19" s="16" t="s">
        <v>128</v>
      </c>
      <c r="I19" s="16" t="s">
        <v>129</v>
      </c>
      <c r="Q19" s="60"/>
      <c r="R19" s="60"/>
      <c r="S19" s="60"/>
      <c r="T19" s="60"/>
      <c r="U19" s="60"/>
      <c r="V19" s="60"/>
    </row>
    <row r="20" spans="1:22" x14ac:dyDescent="0.3">
      <c r="A20" s="14" t="s">
        <v>130</v>
      </c>
      <c r="B20" s="14">
        <v>-38.66979429808741</v>
      </c>
      <c r="C20" s="14">
        <v>18.178999387241735</v>
      </c>
      <c r="D20" s="14">
        <v>-2.1271684691967363</v>
      </c>
      <c r="E20" s="14">
        <v>4.7487975776064124E-2</v>
      </c>
      <c r="F20" s="14">
        <v>-76.862454780271889</v>
      </c>
      <c r="G20" s="14">
        <v>-0.47713381590293125</v>
      </c>
      <c r="H20" s="14">
        <v>-76.862454780271889</v>
      </c>
      <c r="I20" s="14">
        <v>-0.47713381590293125</v>
      </c>
    </row>
    <row r="21" spans="1:22" ht="17.25" thickBot="1" x14ac:dyDescent="0.35">
      <c r="A21" s="15" t="s">
        <v>107</v>
      </c>
      <c r="B21" s="15">
        <v>3.920606279321547</v>
      </c>
      <c r="C21" s="15">
        <v>0.61691108036315712</v>
      </c>
      <c r="D21" s="15">
        <v>6.3552210425748932</v>
      </c>
      <c r="E21" s="15">
        <v>5.4898157526069278E-6</v>
      </c>
      <c r="F21" s="15">
        <v>2.6245241937176802</v>
      </c>
      <c r="G21" s="15">
        <v>5.2166883649254139</v>
      </c>
      <c r="H21" s="15">
        <v>2.6245241937176802</v>
      </c>
      <c r="I21" s="15">
        <v>5.2166883649254139</v>
      </c>
    </row>
    <row r="25" spans="1:22" x14ac:dyDescent="0.3">
      <c r="A25" t="s">
        <v>136</v>
      </c>
      <c r="F25" t="s">
        <v>137</v>
      </c>
    </row>
    <row r="26" spans="1:22" ht="17.25" thickBot="1" x14ac:dyDescent="0.35"/>
    <row r="27" spans="1:22" x14ac:dyDescent="0.3">
      <c r="A27" s="16" t="s">
        <v>28</v>
      </c>
      <c r="B27" s="16" t="s">
        <v>138</v>
      </c>
      <c r="C27" s="16" t="s">
        <v>45</v>
      </c>
      <c r="D27" s="16" t="s">
        <v>139</v>
      </c>
      <c r="F27" s="16" t="s">
        <v>140</v>
      </c>
      <c r="G27" s="16" t="s">
        <v>108</v>
      </c>
    </row>
    <row r="28" spans="1:22" x14ac:dyDescent="0.3">
      <c r="A28" s="14">
        <v>1</v>
      </c>
      <c r="B28" s="14">
        <v>75.027787802237455</v>
      </c>
      <c r="C28" s="14">
        <v>1.9722121977625449</v>
      </c>
      <c r="D28" s="14">
        <v>0.27904121398217663</v>
      </c>
      <c r="F28" s="14">
        <v>2.5</v>
      </c>
      <c r="G28" s="14">
        <v>51</v>
      </c>
      <c r="Q28" s="70" t="s">
        <v>141</v>
      </c>
      <c r="R28" s="60"/>
      <c r="S28" s="60"/>
      <c r="T28" s="60"/>
      <c r="U28" s="60"/>
      <c r="V28" s="60"/>
    </row>
    <row r="29" spans="1:22" x14ac:dyDescent="0.3">
      <c r="A29" s="14">
        <v>2</v>
      </c>
      <c r="B29" s="14">
        <v>71.107181522915909</v>
      </c>
      <c r="C29" s="14">
        <v>-9.1071815229159085</v>
      </c>
      <c r="D29" s="14">
        <v>-1.2885423743923492</v>
      </c>
      <c r="F29" s="14">
        <v>7.5</v>
      </c>
      <c r="G29" s="14">
        <v>58</v>
      </c>
      <c r="Q29" s="60"/>
      <c r="R29" s="60"/>
      <c r="S29" s="60"/>
      <c r="T29" s="60"/>
      <c r="U29" s="60"/>
      <c r="V29" s="60"/>
    </row>
    <row r="30" spans="1:22" x14ac:dyDescent="0.3">
      <c r="A30" s="14">
        <v>3</v>
      </c>
      <c r="B30" s="14">
        <v>94.630819198845202</v>
      </c>
      <c r="C30" s="14">
        <v>-1.6308191988452023</v>
      </c>
      <c r="D30" s="14">
        <v>-0.23073874583448653</v>
      </c>
      <c r="F30" s="14">
        <v>12.5</v>
      </c>
      <c r="G30" s="14">
        <v>59</v>
      </c>
      <c r="Q30" s="60"/>
      <c r="R30" s="60"/>
      <c r="S30" s="60"/>
      <c r="T30" s="60"/>
      <c r="U30" s="60"/>
      <c r="V30" s="60"/>
    </row>
    <row r="31" spans="1:22" x14ac:dyDescent="0.3">
      <c r="A31" s="14">
        <v>4</v>
      </c>
      <c r="B31" s="14">
        <v>82.869000360880548</v>
      </c>
      <c r="C31" s="14">
        <v>1.1309996391194517</v>
      </c>
      <c r="D31" s="14">
        <v>0.16002107312353883</v>
      </c>
      <c r="F31" s="14">
        <v>17.5</v>
      </c>
      <c r="G31" s="14">
        <v>62</v>
      </c>
    </row>
    <row r="32" spans="1:22" x14ac:dyDescent="0.3">
      <c r="A32" s="14">
        <v>5</v>
      </c>
      <c r="B32" s="14">
        <v>59.345362684951269</v>
      </c>
      <c r="C32" s="14">
        <v>-0.34536268495126876</v>
      </c>
      <c r="D32" s="14">
        <v>-4.8864124754059081E-2</v>
      </c>
      <c r="F32" s="14">
        <v>22.5</v>
      </c>
      <c r="G32" s="14">
        <v>64</v>
      </c>
    </row>
    <row r="33" spans="1:7" x14ac:dyDescent="0.3">
      <c r="A33" s="14">
        <v>6</v>
      </c>
      <c r="B33" s="14">
        <v>75.027787802237455</v>
      </c>
      <c r="C33" s="14">
        <v>-11.027787802237455</v>
      </c>
      <c r="D33" s="14">
        <v>-1.5602820524917349</v>
      </c>
      <c r="F33" s="14">
        <v>27.5</v>
      </c>
      <c r="G33" s="14">
        <v>65</v>
      </c>
    </row>
    <row r="34" spans="1:7" x14ac:dyDescent="0.3">
      <c r="A34" s="14">
        <v>7</v>
      </c>
      <c r="B34" s="14">
        <v>86.789606640202095</v>
      </c>
      <c r="C34" s="14">
        <v>-6.7896066402020949</v>
      </c>
      <c r="D34" s="14">
        <v>-0.96063703565611358</v>
      </c>
      <c r="F34" s="14">
        <v>32.5</v>
      </c>
      <c r="G34" s="14">
        <v>73</v>
      </c>
    </row>
    <row r="35" spans="1:7" x14ac:dyDescent="0.3">
      <c r="A35" s="14">
        <v>8</v>
      </c>
      <c r="B35" s="14">
        <v>82.869000360880548</v>
      </c>
      <c r="C35" s="14">
        <v>-7.8690003608805483</v>
      </c>
      <c r="D35" s="14">
        <v>-1.1133565728968613</v>
      </c>
      <c r="F35" s="14">
        <v>37.5</v>
      </c>
      <c r="G35" s="14">
        <v>75</v>
      </c>
    </row>
    <row r="36" spans="1:7" x14ac:dyDescent="0.3">
      <c r="A36" s="14">
        <v>9</v>
      </c>
      <c r="B36" s="14">
        <v>55.424756405629722</v>
      </c>
      <c r="C36" s="14">
        <v>2.5752435943702778</v>
      </c>
      <c r="D36" s="14">
        <v>0.36436195845870434</v>
      </c>
      <c r="F36" s="14">
        <v>42.5</v>
      </c>
      <c r="G36" s="14">
        <v>77</v>
      </c>
    </row>
    <row r="37" spans="1:7" x14ac:dyDescent="0.3">
      <c r="A37" s="14">
        <v>10</v>
      </c>
      <c r="B37" s="14">
        <v>90.710212919523642</v>
      </c>
      <c r="C37" s="14">
        <v>0.28978708047635848</v>
      </c>
      <c r="D37" s="14">
        <v>4.100093226490107E-2</v>
      </c>
      <c r="F37" s="14">
        <v>47.5</v>
      </c>
      <c r="G37" s="14">
        <v>77</v>
      </c>
    </row>
    <row r="38" spans="1:7" x14ac:dyDescent="0.3">
      <c r="A38" s="14">
        <v>11</v>
      </c>
      <c r="B38" s="14">
        <v>59.345362684951269</v>
      </c>
      <c r="C38" s="14">
        <v>-8.3453626849512688</v>
      </c>
      <c r="D38" s="14">
        <v>-1.1807553656610814</v>
      </c>
      <c r="F38" s="14">
        <v>52.5</v>
      </c>
      <c r="G38" s="14">
        <v>80</v>
      </c>
    </row>
    <row r="39" spans="1:7" x14ac:dyDescent="0.3">
      <c r="A39" s="14">
        <v>12</v>
      </c>
      <c r="B39" s="14">
        <v>82.869000360880548</v>
      </c>
      <c r="C39" s="14">
        <v>-9.8690003608805483</v>
      </c>
      <c r="D39" s="14">
        <v>-1.396329383123617</v>
      </c>
      <c r="F39" s="14">
        <v>57.5</v>
      </c>
      <c r="G39" s="14">
        <v>80</v>
      </c>
    </row>
    <row r="40" spans="1:7" x14ac:dyDescent="0.3">
      <c r="A40" s="14">
        <v>13</v>
      </c>
      <c r="B40" s="14">
        <v>63.265968964272815</v>
      </c>
      <c r="C40" s="14">
        <v>1.7340310357271846</v>
      </c>
      <c r="D40" s="14">
        <v>0.24534181760006654</v>
      </c>
      <c r="F40" s="14">
        <v>62.5</v>
      </c>
      <c r="G40" s="14">
        <v>84</v>
      </c>
    </row>
    <row r="41" spans="1:7" x14ac:dyDescent="0.3">
      <c r="A41" s="14">
        <v>14</v>
      </c>
      <c r="B41" s="14">
        <v>78.948394081559002</v>
      </c>
      <c r="C41" s="14">
        <v>5.0516059184409983</v>
      </c>
      <c r="D41" s="14">
        <v>0.71473356144968003</v>
      </c>
      <c r="F41" s="14">
        <v>67.5</v>
      </c>
      <c r="G41" s="14">
        <v>84</v>
      </c>
    </row>
    <row r="42" spans="1:7" x14ac:dyDescent="0.3">
      <c r="A42" s="14">
        <v>15</v>
      </c>
      <c r="B42" s="14">
        <v>75.027787802237455</v>
      </c>
      <c r="C42" s="14">
        <v>1.9722121977625449</v>
      </c>
      <c r="D42" s="14">
        <v>0.27904121398217663</v>
      </c>
      <c r="F42" s="14">
        <v>72.5</v>
      </c>
      <c r="G42" s="14">
        <v>84</v>
      </c>
    </row>
    <row r="43" spans="1:7" x14ac:dyDescent="0.3">
      <c r="A43" s="14">
        <v>16</v>
      </c>
      <c r="B43" s="14">
        <v>78.948394081559002</v>
      </c>
      <c r="C43" s="14">
        <v>1.0516059184409983</v>
      </c>
      <c r="D43" s="14">
        <v>0.14878794099616882</v>
      </c>
      <c r="F43" s="14">
        <v>77.5</v>
      </c>
      <c r="G43" s="14">
        <v>87</v>
      </c>
    </row>
    <row r="44" spans="1:7" x14ac:dyDescent="0.3">
      <c r="A44" s="14">
        <v>17</v>
      </c>
      <c r="B44" s="14">
        <v>75.027787802237455</v>
      </c>
      <c r="C44" s="14">
        <v>8.9722121977625449</v>
      </c>
      <c r="D44" s="14">
        <v>1.2694460497758213</v>
      </c>
      <c r="F44" s="14">
        <v>82.5</v>
      </c>
      <c r="G44" s="14">
        <v>91</v>
      </c>
    </row>
    <row r="45" spans="1:7" x14ac:dyDescent="0.3">
      <c r="A45" s="14">
        <v>18</v>
      </c>
      <c r="B45" s="14">
        <v>86.789606640202095</v>
      </c>
      <c r="C45" s="14">
        <v>5.2103933597979051</v>
      </c>
      <c r="D45" s="14">
        <v>0.73719982570442011</v>
      </c>
      <c r="F45" s="14">
        <v>87.5</v>
      </c>
      <c r="G45" s="14">
        <v>92</v>
      </c>
    </row>
    <row r="46" spans="1:7" x14ac:dyDescent="0.3">
      <c r="A46" s="14">
        <v>19</v>
      </c>
      <c r="B46" s="14">
        <v>78.948394081559002</v>
      </c>
      <c r="C46" s="14">
        <v>13.051605918440998</v>
      </c>
      <c r="D46" s="14">
        <v>1.8466248023567025</v>
      </c>
      <c r="F46" s="14">
        <v>92.5</v>
      </c>
      <c r="G46" s="14">
        <v>92</v>
      </c>
    </row>
    <row r="47" spans="1:7" ht="17.25" thickBot="1" x14ac:dyDescent="0.35">
      <c r="A47" s="15">
        <v>20</v>
      </c>
      <c r="B47" s="15">
        <v>75.027787802237455</v>
      </c>
      <c r="C47" s="15">
        <v>11.972212197762545</v>
      </c>
      <c r="D47" s="15">
        <v>1.6939052651159547</v>
      </c>
      <c r="F47" s="15">
        <v>97.5</v>
      </c>
      <c r="G47" s="15">
        <v>93</v>
      </c>
    </row>
    <row r="49" spans="1:4" x14ac:dyDescent="0.3">
      <c r="A49" s="71" t="s">
        <v>142</v>
      </c>
      <c r="B49" s="72"/>
      <c r="C49" s="72"/>
      <c r="D49" s="72"/>
    </row>
    <row r="50" spans="1:4" x14ac:dyDescent="0.3">
      <c r="A50" s="72"/>
      <c r="B50" s="72"/>
      <c r="C50" s="72"/>
      <c r="D50" s="72"/>
    </row>
    <row r="51" spans="1:4" x14ac:dyDescent="0.3">
      <c r="A51" s="72"/>
      <c r="B51" s="72"/>
      <c r="C51" s="72"/>
      <c r="D51" s="72"/>
    </row>
    <row r="52" spans="1:4" x14ac:dyDescent="0.3">
      <c r="A52" s="72"/>
      <c r="B52" s="72"/>
      <c r="C52" s="72"/>
      <c r="D52" s="72"/>
    </row>
  </sheetData>
  <sortState xmlns:xlrd2="http://schemas.microsoft.com/office/spreadsheetml/2017/richdata2" ref="G28:G47">
    <sortCondition ref="G28"/>
  </sortState>
  <mergeCells count="5">
    <mergeCell ref="A1:L2"/>
    <mergeCell ref="A49:D52"/>
    <mergeCell ref="Q6:V8"/>
    <mergeCell ref="Q17:V19"/>
    <mergeCell ref="Q28:V3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63CE-9EB6-4704-945E-78A8DD061B44}">
  <dimension ref="A1:P39"/>
  <sheetViews>
    <sheetView workbookViewId="0">
      <selection activeCell="K19" sqref="K19"/>
    </sheetView>
  </sheetViews>
  <sheetFormatPr defaultRowHeight="16.5" x14ac:dyDescent="0.3"/>
  <cols>
    <col min="1" max="1" width="15.875" bestFit="1" customWidth="1"/>
  </cols>
  <sheetData>
    <row r="1" spans="1:12" ht="16.5" customHeight="1" x14ac:dyDescent="0.3">
      <c r="A1" s="39" t="s">
        <v>145</v>
      </c>
      <c r="B1" s="40"/>
      <c r="C1" s="40"/>
      <c r="D1" s="40"/>
      <c r="E1" s="40"/>
      <c r="F1" s="40"/>
      <c r="G1" s="40"/>
      <c r="H1" s="40"/>
      <c r="I1" s="40"/>
      <c r="J1" s="41"/>
      <c r="K1" s="78"/>
    </row>
    <row r="2" spans="1:12" x14ac:dyDescent="0.3">
      <c r="A2" s="42"/>
      <c r="B2" s="43"/>
      <c r="C2" s="43"/>
      <c r="D2" s="43"/>
      <c r="E2" s="43"/>
      <c r="F2" s="43"/>
      <c r="G2" s="43"/>
      <c r="H2" s="43"/>
      <c r="I2" s="43"/>
      <c r="J2" s="44"/>
      <c r="K2" s="78"/>
    </row>
    <row r="3" spans="1:12" x14ac:dyDescent="0.3">
      <c r="A3" s="45"/>
      <c r="B3" s="46"/>
      <c r="C3" s="46"/>
      <c r="D3" s="46"/>
      <c r="E3" s="46"/>
      <c r="F3" s="46"/>
      <c r="G3" s="46"/>
      <c r="H3" s="46"/>
      <c r="I3" s="46"/>
      <c r="J3" s="47"/>
      <c r="K3" s="78"/>
    </row>
    <row r="4" spans="1:12" ht="17.25" thickBot="1" x14ac:dyDescent="0.35"/>
    <row r="5" spans="1:12" x14ac:dyDescent="0.3">
      <c r="B5" s="79" t="s">
        <v>148</v>
      </c>
      <c r="C5" s="57" t="s">
        <v>147</v>
      </c>
      <c r="D5" s="80" t="s">
        <v>150</v>
      </c>
      <c r="F5" s="13" t="s">
        <v>153</v>
      </c>
      <c r="G5" s="23"/>
      <c r="H5" s="23"/>
      <c r="I5" s="23"/>
      <c r="J5" s="23"/>
      <c r="K5" s="23"/>
      <c r="L5" s="24"/>
    </row>
    <row r="6" spans="1:12" x14ac:dyDescent="0.3">
      <c r="B6" s="81">
        <v>120</v>
      </c>
      <c r="C6" s="20">
        <v>152</v>
      </c>
      <c r="D6" s="82">
        <v>50</v>
      </c>
      <c r="F6" s="25"/>
      <c r="G6" s="26"/>
      <c r="H6" s="26"/>
      <c r="I6" s="26"/>
      <c r="J6" s="26"/>
      <c r="K6" s="26"/>
      <c r="L6" s="27"/>
    </row>
    <row r="7" spans="1:12" x14ac:dyDescent="0.3">
      <c r="B7" s="81">
        <v>141</v>
      </c>
      <c r="C7" s="20">
        <v>183</v>
      </c>
      <c r="D7" s="82">
        <v>20</v>
      </c>
      <c r="F7" s="25"/>
      <c r="G7" s="26"/>
      <c r="H7" s="26"/>
      <c r="I7" s="26"/>
      <c r="J7" s="26"/>
      <c r="K7" s="26"/>
      <c r="L7" s="27"/>
    </row>
    <row r="8" spans="1:12" x14ac:dyDescent="0.3">
      <c r="B8" s="81">
        <v>124</v>
      </c>
      <c r="C8" s="20">
        <v>171</v>
      </c>
      <c r="D8" s="82">
        <v>20</v>
      </c>
      <c r="F8" s="25"/>
      <c r="G8" s="26"/>
      <c r="H8" s="26"/>
      <c r="I8" s="26"/>
      <c r="J8" s="26"/>
      <c r="K8" s="26"/>
      <c r="L8" s="27"/>
    </row>
    <row r="9" spans="1:12" ht="16.5" customHeight="1" x14ac:dyDescent="0.3">
      <c r="B9" s="81">
        <v>126</v>
      </c>
      <c r="C9" s="20">
        <v>165</v>
      </c>
      <c r="D9" s="82">
        <v>30</v>
      </c>
      <c r="F9" s="28"/>
      <c r="G9" s="29"/>
      <c r="H9" s="29"/>
      <c r="I9" s="29"/>
      <c r="J9" s="29"/>
      <c r="K9" s="29"/>
      <c r="L9" s="30"/>
    </row>
    <row r="10" spans="1:12" x14ac:dyDescent="0.3">
      <c r="B10" s="81">
        <v>117</v>
      </c>
      <c r="C10" s="20">
        <v>158</v>
      </c>
      <c r="D10" s="82">
        <v>30</v>
      </c>
    </row>
    <row r="11" spans="1:12" x14ac:dyDescent="0.3">
      <c r="B11" s="81">
        <v>129</v>
      </c>
      <c r="C11" s="20">
        <v>161</v>
      </c>
      <c r="D11" s="82">
        <v>50</v>
      </c>
    </row>
    <row r="12" spans="1:12" x14ac:dyDescent="0.3">
      <c r="B12" s="81">
        <v>123</v>
      </c>
      <c r="C12" s="20">
        <v>149</v>
      </c>
      <c r="D12" s="82">
        <v>60</v>
      </c>
    </row>
    <row r="13" spans="1:12" x14ac:dyDescent="0.3">
      <c r="B13" s="81">
        <v>125</v>
      </c>
      <c r="C13" s="20">
        <v>158</v>
      </c>
      <c r="D13" s="82">
        <v>50</v>
      </c>
    </row>
    <row r="14" spans="1:12" x14ac:dyDescent="0.3">
      <c r="B14" s="81">
        <v>132</v>
      </c>
      <c r="C14" s="20">
        <v>170</v>
      </c>
      <c r="D14" s="82">
        <v>40</v>
      </c>
    </row>
    <row r="15" spans="1:12" x14ac:dyDescent="0.3">
      <c r="B15" s="81">
        <v>123</v>
      </c>
      <c r="C15" s="20">
        <v>153</v>
      </c>
      <c r="D15" s="82">
        <v>55</v>
      </c>
    </row>
    <row r="16" spans="1:12" x14ac:dyDescent="0.3">
      <c r="B16" s="81">
        <v>132</v>
      </c>
      <c r="C16" s="20">
        <v>164</v>
      </c>
      <c r="D16" s="82">
        <v>40</v>
      </c>
    </row>
    <row r="17" spans="1:8" x14ac:dyDescent="0.3">
      <c r="B17" s="81">
        <v>155</v>
      </c>
      <c r="C17" s="20">
        <v>190</v>
      </c>
      <c r="D17" s="82">
        <v>40</v>
      </c>
    </row>
    <row r="18" spans="1:8" ht="17.25" thickBot="1" x14ac:dyDescent="0.35">
      <c r="B18" s="83">
        <v>147</v>
      </c>
      <c r="C18" s="84">
        <v>185</v>
      </c>
      <c r="D18" s="85">
        <v>20</v>
      </c>
    </row>
    <row r="21" spans="1:8" x14ac:dyDescent="0.3">
      <c r="A21" t="s">
        <v>112</v>
      </c>
    </row>
    <row r="22" spans="1:8" ht="17.25" thickBot="1" x14ac:dyDescent="0.35"/>
    <row r="23" spans="1:8" x14ac:dyDescent="0.3">
      <c r="A23" s="73" t="s">
        <v>113</v>
      </c>
      <c r="B23" s="73"/>
    </row>
    <row r="24" spans="1:8" x14ac:dyDescent="0.3">
      <c r="A24" s="14" t="s">
        <v>114</v>
      </c>
      <c r="B24" s="14">
        <v>0.97860741571430754</v>
      </c>
    </row>
    <row r="25" spans="1:8" x14ac:dyDescent="0.3">
      <c r="A25" s="14" t="s">
        <v>116</v>
      </c>
      <c r="B25" s="14">
        <v>0.95767247409103551</v>
      </c>
    </row>
    <row r="26" spans="1:8" x14ac:dyDescent="0.3">
      <c r="A26" s="14" t="s">
        <v>118</v>
      </c>
      <c r="B26" s="48">
        <v>0.94920696890924261</v>
      </c>
      <c r="C26" s="61" t="s">
        <v>154</v>
      </c>
      <c r="D26" s="62"/>
      <c r="E26" s="62"/>
      <c r="F26" s="62"/>
      <c r="G26" s="63"/>
    </row>
    <row r="27" spans="1:8" x14ac:dyDescent="0.3">
      <c r="A27" s="14" t="s">
        <v>120</v>
      </c>
      <c r="B27" s="14">
        <v>2.5086104348032165</v>
      </c>
    </row>
    <row r="28" spans="1:8" ht="17.25" thickBot="1" x14ac:dyDescent="0.35">
      <c r="A28" s="15" t="s">
        <v>28</v>
      </c>
      <c r="B28" s="15">
        <v>13</v>
      </c>
    </row>
    <row r="30" spans="1:8" ht="17.25" thickBot="1" x14ac:dyDescent="0.35">
      <c r="A30" t="s">
        <v>36</v>
      </c>
    </row>
    <row r="31" spans="1:8" x14ac:dyDescent="0.3">
      <c r="A31" s="16"/>
      <c r="B31" s="16" t="s">
        <v>39</v>
      </c>
      <c r="C31" s="16" t="s">
        <v>38</v>
      </c>
      <c r="D31" s="16" t="s">
        <v>40</v>
      </c>
      <c r="E31" s="16" t="s">
        <v>41</v>
      </c>
      <c r="F31" s="16" t="s">
        <v>121</v>
      </c>
    </row>
    <row r="32" spans="1:8" x14ac:dyDescent="0.3">
      <c r="A32" s="14" t="s">
        <v>122</v>
      </c>
      <c r="B32" s="14">
        <v>2</v>
      </c>
      <c r="C32" s="14">
        <v>1423.8379676331951</v>
      </c>
      <c r="D32" s="14">
        <v>711.91898381659757</v>
      </c>
      <c r="E32" s="14">
        <v>113.1264411899174</v>
      </c>
      <c r="F32" s="48">
        <v>1.3586713608561859E-7</v>
      </c>
      <c r="G32" s="99" t="s">
        <v>158</v>
      </c>
      <c r="H32" s="101"/>
    </row>
    <row r="33" spans="1:16" x14ac:dyDescent="0.3">
      <c r="A33" s="14" t="s">
        <v>45</v>
      </c>
      <c r="B33" s="14">
        <v>10</v>
      </c>
      <c r="C33" s="14">
        <v>62.931263136035838</v>
      </c>
      <c r="D33" s="14">
        <v>6.293126313603584</v>
      </c>
      <c r="E33" s="14"/>
      <c r="F33" s="14"/>
    </row>
    <row r="34" spans="1:16" ht="17.25" thickBot="1" x14ac:dyDescent="0.35">
      <c r="A34" s="15" t="s">
        <v>46</v>
      </c>
      <c r="B34" s="15">
        <v>12</v>
      </c>
      <c r="C34" s="15">
        <v>1486.7692307692309</v>
      </c>
      <c r="D34" s="15"/>
      <c r="E34" s="15"/>
      <c r="F34" s="15"/>
    </row>
    <row r="35" spans="1:16" ht="17.25" thickBot="1" x14ac:dyDescent="0.35"/>
    <row r="36" spans="1:16" x14ac:dyDescent="0.3">
      <c r="A36" s="16"/>
      <c r="B36" s="16" t="s">
        <v>124</v>
      </c>
      <c r="C36" s="16" t="s">
        <v>120</v>
      </c>
      <c r="D36" s="16" t="s">
        <v>125</v>
      </c>
      <c r="E36" s="16" t="s">
        <v>42</v>
      </c>
      <c r="F36" s="16" t="s">
        <v>126</v>
      </c>
      <c r="G36" s="16" t="s">
        <v>127</v>
      </c>
      <c r="H36" s="16" t="s">
        <v>128</v>
      </c>
      <c r="I36" s="16" t="s">
        <v>129</v>
      </c>
      <c r="J36" s="104" t="s">
        <v>151</v>
      </c>
      <c r="K36" s="2"/>
      <c r="L36" s="2"/>
      <c r="M36" s="2"/>
      <c r="N36" s="2"/>
      <c r="O36" s="2"/>
    </row>
    <row r="37" spans="1:16" x14ac:dyDescent="0.3">
      <c r="A37" s="14" t="s">
        <v>130</v>
      </c>
      <c r="B37" s="14">
        <v>-65.099678127792302</v>
      </c>
      <c r="C37" s="14">
        <v>14.944575465928715</v>
      </c>
      <c r="D37" s="14">
        <v>-4.3560741003455963</v>
      </c>
      <c r="E37" s="48">
        <v>1.4299111183873519E-3</v>
      </c>
      <c r="F37" s="14">
        <v>-98.398267349868945</v>
      </c>
      <c r="G37" s="14">
        <v>-31.801088905715652</v>
      </c>
      <c r="H37" s="14">
        <v>-98.398267349868945</v>
      </c>
      <c r="I37" s="14">
        <v>-31.801088905715652</v>
      </c>
      <c r="J37" s="2"/>
      <c r="K37" s="2"/>
      <c r="L37" s="2"/>
      <c r="M37" s="2"/>
      <c r="N37" s="2"/>
      <c r="O37" s="2"/>
    </row>
    <row r="38" spans="1:16" x14ac:dyDescent="0.3">
      <c r="A38" s="14" t="s">
        <v>146</v>
      </c>
      <c r="B38" s="14">
        <v>1.0771014510993364</v>
      </c>
      <c r="C38" s="14">
        <v>7.7072203252165475E-2</v>
      </c>
      <c r="D38" s="14">
        <v>13.975225900513923</v>
      </c>
      <c r="E38" s="48">
        <v>6.887926625969063E-8</v>
      </c>
      <c r="F38" s="14">
        <v>0.90537388062500357</v>
      </c>
      <c r="G38" s="14">
        <v>1.2488290215736693</v>
      </c>
      <c r="H38" s="14">
        <v>0.90537388062500357</v>
      </c>
      <c r="I38" s="14">
        <v>1.2488290215736693</v>
      </c>
      <c r="J38" s="2"/>
      <c r="K38" s="7" t="s">
        <v>156</v>
      </c>
      <c r="L38" s="8"/>
      <c r="M38" s="8"/>
      <c r="N38" s="8"/>
      <c r="O38" s="8"/>
      <c r="P38" s="8"/>
    </row>
    <row r="39" spans="1:16" ht="17.25" thickBot="1" x14ac:dyDescent="0.35">
      <c r="A39" s="15" t="s">
        <v>149</v>
      </c>
      <c r="B39" s="15">
        <v>0.42541343116402552</v>
      </c>
      <c r="C39" s="15">
        <v>7.3152308033588756E-2</v>
      </c>
      <c r="D39" s="15">
        <v>5.8154478320587213</v>
      </c>
      <c r="E39" s="103">
        <v>1.6936304726692674E-4</v>
      </c>
      <c r="F39" s="15">
        <v>0.26241993152191878</v>
      </c>
      <c r="G39" s="15">
        <v>0.58840693080613227</v>
      </c>
      <c r="H39" s="15">
        <v>0.26241993152191878</v>
      </c>
      <c r="I39" s="15">
        <v>0.58840693080613227</v>
      </c>
      <c r="J39" s="2"/>
      <c r="K39" s="7" t="s">
        <v>157</v>
      </c>
      <c r="L39" s="8"/>
      <c r="M39" s="8"/>
      <c r="N39" s="8"/>
      <c r="O39" s="8"/>
      <c r="P39" s="8"/>
    </row>
  </sheetData>
  <mergeCells count="8">
    <mergeCell ref="G32:H32"/>
    <mergeCell ref="A1:J3"/>
    <mergeCell ref="F5:L9"/>
    <mergeCell ref="C26:G26"/>
    <mergeCell ref="J36:J39"/>
    <mergeCell ref="K36:O37"/>
    <mergeCell ref="K38:P38"/>
    <mergeCell ref="K39:P3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범주형자료분석</vt:lpstr>
      <vt:lpstr>일원배치법</vt:lpstr>
      <vt:lpstr>반복이없는이원배치법</vt:lpstr>
      <vt:lpstr>반복이있는이원배치법</vt:lpstr>
      <vt:lpstr>상관분석과 회귀분석</vt:lpstr>
      <vt:lpstr>잔차분석</vt:lpstr>
      <vt:lpstr>다중회귀분석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2020-04-22T05:45:53Z</dcterms:created>
  <dcterms:modified xsi:type="dcterms:W3CDTF">2020-04-22T10:55:47Z</dcterms:modified>
</cp:coreProperties>
</file>