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hidePivotFieldList="1"/>
  <mc:AlternateContent xmlns:mc="http://schemas.openxmlformats.org/markup-compatibility/2006">
    <mc:Choice Requires="x15">
      <x15ac:absPath xmlns:x15ac="http://schemas.microsoft.com/office/spreadsheetml/2010/11/ac" url="C:\Users\jstreeck\Documents\GitHub\Material_stock_comparison\input\add_data\"/>
    </mc:Choice>
  </mc:AlternateContent>
  <xr:revisionPtr revIDLastSave="0" documentId="13_ncr:1_{5F03B97E-507D-44D4-9484-A21F791E35EE}" xr6:coauthVersionLast="36" xr6:coauthVersionMax="47" xr10:uidLastSave="{00000000-0000-0000-0000-000000000000}"/>
  <bookViews>
    <workbookView xWindow="0" yWindow="504" windowWidth="28800" windowHeight="17496" tabRatio="719" activeTab="1" xr2:uid="{00000000-000D-0000-FFFF-FFFF00000000}"/>
  </bookViews>
  <sheets>
    <sheet name="GAS_publ_SI" sheetId="12" r:id="rId1"/>
    <sheet name="MISO 2.0 Codes" sheetId="7" r:id="rId2"/>
    <sheet name="MISO 2.0 table" sheetId="11" r:id="rId3"/>
    <sheet name="COUNTRIES" sheetId="1" r:id="rId4"/>
    <sheet name="databases concordance" sheetId="6" r:id="rId5"/>
    <sheet name="Country changes" sheetId="8" r:id="rId6"/>
    <sheet name="Country_Codes" sheetId="3" r:id="rId7"/>
    <sheet name="ISO countries" sheetId="2" r:id="rId8"/>
    <sheet name="UN population" sheetId="5" r:id="rId9"/>
    <sheet name="World Bank income" sheetId="10" r:id="rId10"/>
  </sheets>
  <externalReferences>
    <externalReference r:id="rId11"/>
    <externalReference r:id="rId12"/>
    <externalReference r:id="rId13"/>
    <externalReference r:id="rId14"/>
  </externalReferences>
  <definedNames>
    <definedName name="_xlnm._FilterDatabase" localSheetId="6" hidden="1">Country_Codes!$A$1:$T$69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85" i="7" l="1"/>
  <c r="D184" i="7"/>
  <c r="D183" i="7"/>
  <c r="D182" i="7"/>
  <c r="D181" i="7"/>
  <c r="D180" i="7"/>
  <c r="D179" i="7"/>
  <c r="D178" i="7"/>
  <c r="D177" i="7"/>
  <c r="D176" i="7"/>
  <c r="D175" i="7"/>
  <c r="D174" i="7"/>
  <c r="D173" i="7"/>
  <c r="D172" i="7"/>
  <c r="D171" i="7"/>
  <c r="D170" i="7"/>
  <c r="D169" i="7"/>
  <c r="D168" i="7"/>
  <c r="D167" i="7"/>
  <c r="D166" i="7"/>
  <c r="D165" i="7"/>
  <c r="D164" i="7"/>
  <c r="D163" i="7"/>
  <c r="D162" i="7"/>
  <c r="D161" i="7"/>
  <c r="D160" i="7"/>
  <c r="D159" i="7"/>
  <c r="D158" i="7"/>
  <c r="D157" i="7"/>
  <c r="D156" i="7"/>
  <c r="D155" i="7"/>
  <c r="D154" i="7"/>
  <c r="D153" i="7"/>
  <c r="D152" i="7"/>
  <c r="D151" i="7"/>
  <c r="D150" i="7"/>
  <c r="D149" i="7"/>
  <c r="D148" i="7"/>
  <c r="D147" i="7"/>
  <c r="D146" i="7"/>
  <c r="D145" i="7"/>
  <c r="D144" i="7"/>
  <c r="D143" i="7"/>
  <c r="D142" i="7"/>
  <c r="D141" i="7"/>
  <c r="D140" i="7"/>
  <c r="D139" i="7"/>
  <c r="D138" i="7"/>
  <c r="D137" i="7"/>
  <c r="D136" i="7"/>
  <c r="D135" i="7"/>
  <c r="D134" i="7"/>
  <c r="D133" i="7"/>
  <c r="D132" i="7"/>
  <c r="D131" i="7"/>
  <c r="D130" i="7"/>
  <c r="D129" i="7"/>
  <c r="D128" i="7"/>
  <c r="D127" i="7"/>
  <c r="D126" i="7"/>
  <c r="D125" i="7"/>
  <c r="D124" i="7"/>
  <c r="D123" i="7"/>
  <c r="D122" i="7"/>
  <c r="D121" i="7"/>
  <c r="D120" i="7"/>
  <c r="D119" i="7"/>
  <c r="D118" i="7"/>
  <c r="D117" i="7"/>
  <c r="D116" i="7"/>
  <c r="D115" i="7"/>
  <c r="D114" i="7"/>
  <c r="D113" i="7"/>
  <c r="D112" i="7"/>
  <c r="D111" i="7"/>
  <c r="D110" i="7"/>
  <c r="D109" i="7"/>
  <c r="D108" i="7"/>
  <c r="D107" i="7"/>
  <c r="D106" i="7"/>
  <c r="D105" i="7"/>
  <c r="D104" i="7"/>
  <c r="D103" i="7"/>
  <c r="D102" i="7"/>
  <c r="D101" i="7"/>
  <c r="D100" i="7"/>
  <c r="D99" i="7"/>
  <c r="D98" i="7"/>
  <c r="D97" i="7"/>
  <c r="D96" i="7"/>
  <c r="D95" i="7"/>
  <c r="D94" i="7"/>
  <c r="D93" i="7"/>
  <c r="D92" i="7"/>
  <c r="D91" i="7"/>
  <c r="D90" i="7"/>
  <c r="D89" i="7"/>
  <c r="D88" i="7"/>
  <c r="D87" i="7"/>
  <c r="D86" i="7"/>
  <c r="D85" i="7"/>
  <c r="D84" i="7"/>
  <c r="D83" i="7"/>
  <c r="D82" i="7"/>
  <c r="D81" i="7"/>
  <c r="D80" i="7"/>
  <c r="D79" i="7"/>
  <c r="D78" i="7"/>
  <c r="D77" i="7"/>
  <c r="D76" i="7"/>
  <c r="D75" i="7"/>
  <c r="D74" i="7"/>
  <c r="D73" i="7"/>
  <c r="D72" i="7"/>
  <c r="D71" i="7"/>
  <c r="D70" i="7"/>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E63" i="12" l="1"/>
  <c r="E101" i="12"/>
  <c r="E132" i="12"/>
  <c r="B173" i="12"/>
  <c r="C173" i="12" s="1"/>
  <c r="A173" i="12"/>
  <c r="B168" i="12"/>
  <c r="C168" i="12" s="1"/>
  <c r="A168" i="12"/>
  <c r="B166" i="12"/>
  <c r="C166" i="12" s="1"/>
  <c r="A166" i="12"/>
  <c r="B157" i="12"/>
  <c r="C157" i="12" s="1"/>
  <c r="A157" i="12"/>
  <c r="B150" i="12"/>
  <c r="C150" i="12" s="1"/>
  <c r="A150" i="12"/>
  <c r="B147" i="12"/>
  <c r="C147" i="12" s="1"/>
  <c r="A147" i="12"/>
  <c r="B142" i="12"/>
  <c r="C142" i="12" s="1"/>
  <c r="A142" i="12"/>
  <c r="B141" i="12"/>
  <c r="C141" i="12" s="1"/>
  <c r="A141" i="12"/>
  <c r="B138" i="12"/>
  <c r="C138" i="12" s="1"/>
  <c r="A138" i="12"/>
  <c r="B134" i="12"/>
  <c r="C134" i="12" s="1"/>
  <c r="A134" i="12"/>
  <c r="B107" i="12"/>
  <c r="C107" i="12" s="1"/>
  <c r="A107" i="12"/>
  <c r="B105" i="12"/>
  <c r="C105" i="12" s="1"/>
  <c r="A105" i="12"/>
  <c r="B119" i="12"/>
  <c r="C119" i="12" s="1"/>
  <c r="A119" i="12"/>
  <c r="B94" i="12"/>
  <c r="C94" i="12" s="1"/>
  <c r="A94" i="12"/>
  <c r="B93" i="12"/>
  <c r="C93" i="12" s="1"/>
  <c r="A93" i="12"/>
  <c r="B88" i="12"/>
  <c r="C88" i="12" s="1"/>
  <c r="A88" i="12"/>
  <c r="B86" i="12"/>
  <c r="C86" i="12" s="1"/>
  <c r="A86" i="12"/>
  <c r="B83" i="12"/>
  <c r="C83" i="12" s="1"/>
  <c r="A83" i="12"/>
  <c r="B59" i="12"/>
  <c r="C59" i="12" s="1"/>
  <c r="A59" i="12"/>
  <c r="B54" i="12"/>
  <c r="C54" i="12" s="1"/>
  <c r="A54" i="12"/>
  <c r="B53" i="12"/>
  <c r="C53" i="12" s="1"/>
  <c r="A53" i="12"/>
  <c r="B52" i="12"/>
  <c r="C52" i="12" s="1"/>
  <c r="A52" i="12"/>
  <c r="B44" i="12"/>
  <c r="C44" i="12" s="1"/>
  <c r="A44" i="12"/>
  <c r="B41" i="12"/>
  <c r="C41" i="12" s="1"/>
  <c r="A41" i="12"/>
  <c r="B20" i="12"/>
  <c r="C20" i="12" s="1"/>
  <c r="A20" i="12"/>
  <c r="B15" i="12"/>
  <c r="C15" i="12" s="1"/>
  <c r="A15" i="12"/>
  <c r="B14" i="12"/>
  <c r="C14" i="12" s="1"/>
  <c r="A14" i="12"/>
  <c r="B10" i="12"/>
  <c r="C10" i="12" s="1"/>
  <c r="A10" i="12"/>
  <c r="B7" i="12"/>
  <c r="C7" i="12" s="1"/>
  <c r="A7" i="12"/>
  <c r="B178" i="12"/>
  <c r="C178" i="12" s="1"/>
  <c r="A178" i="12"/>
  <c r="B177" i="12"/>
  <c r="C177" i="12" s="1"/>
  <c r="A177" i="12"/>
  <c r="B176" i="12"/>
  <c r="C176" i="12" s="1"/>
  <c r="A176" i="12"/>
  <c r="B175" i="12"/>
  <c r="C175" i="12" s="1"/>
  <c r="A175" i="12"/>
  <c r="B174" i="12"/>
  <c r="C174" i="12" s="1"/>
  <c r="A174" i="12"/>
  <c r="B172" i="12"/>
  <c r="C172" i="12" s="1"/>
  <c r="A172" i="12"/>
  <c r="B171" i="12"/>
  <c r="C171" i="12" s="1"/>
  <c r="A171" i="12"/>
  <c r="B170" i="12"/>
  <c r="C170" i="12" s="1"/>
  <c r="A170" i="12"/>
  <c r="B169" i="12"/>
  <c r="C169" i="12" s="1"/>
  <c r="A169" i="12"/>
  <c r="B167" i="12"/>
  <c r="C167" i="12" s="1"/>
  <c r="A167" i="12"/>
  <c r="B165" i="12"/>
  <c r="C165" i="12" s="1"/>
  <c r="A165" i="12"/>
  <c r="B164" i="12"/>
  <c r="C164" i="12" s="1"/>
  <c r="A164" i="12"/>
  <c r="B163" i="12"/>
  <c r="C163" i="12" s="1"/>
  <c r="A163" i="12"/>
  <c r="B162" i="12"/>
  <c r="C162" i="12" s="1"/>
  <c r="A162" i="12"/>
  <c r="B161" i="12"/>
  <c r="C161" i="12" s="1"/>
  <c r="A161" i="12"/>
  <c r="B160" i="12"/>
  <c r="C160" i="12" s="1"/>
  <c r="A160" i="12"/>
  <c r="B159" i="12"/>
  <c r="C159" i="12" s="1"/>
  <c r="A159" i="12"/>
  <c r="B158" i="12"/>
  <c r="C158" i="12" s="1"/>
  <c r="A158" i="12"/>
  <c r="B156" i="12"/>
  <c r="A156" i="12"/>
  <c r="B155" i="12"/>
  <c r="C155" i="12" s="1"/>
  <c r="A155" i="12"/>
  <c r="B154" i="12"/>
  <c r="C154" i="12" s="1"/>
  <c r="A154" i="12"/>
  <c r="B153" i="12"/>
  <c r="C153" i="12" s="1"/>
  <c r="A153" i="12"/>
  <c r="B152" i="12"/>
  <c r="C152" i="12" s="1"/>
  <c r="A152" i="12"/>
  <c r="B151" i="12"/>
  <c r="C151" i="12" s="1"/>
  <c r="A151" i="12"/>
  <c r="B149" i="12"/>
  <c r="C149" i="12" s="1"/>
  <c r="A149" i="12"/>
  <c r="B148" i="12"/>
  <c r="C148" i="12" s="1"/>
  <c r="A148" i="12"/>
  <c r="B146" i="12"/>
  <c r="C146" i="12" s="1"/>
  <c r="A146" i="12"/>
  <c r="B145" i="12"/>
  <c r="C145" i="12" s="1"/>
  <c r="A145" i="12"/>
  <c r="B144" i="12"/>
  <c r="C144" i="12" s="1"/>
  <c r="A144" i="12"/>
  <c r="B143" i="12"/>
  <c r="C143" i="12" s="1"/>
  <c r="A143" i="12"/>
  <c r="B140" i="12"/>
  <c r="C140" i="12" s="1"/>
  <c r="A140" i="12"/>
  <c r="B139" i="12"/>
  <c r="C139" i="12" s="1"/>
  <c r="A139" i="12"/>
  <c r="B137" i="12"/>
  <c r="C137" i="12" s="1"/>
  <c r="A137" i="12"/>
  <c r="B136" i="12"/>
  <c r="C136" i="12" s="1"/>
  <c r="A136" i="12"/>
  <c r="B135" i="12"/>
  <c r="C135" i="12" s="1"/>
  <c r="A135" i="12"/>
  <c r="B133" i="12"/>
  <c r="C133" i="12" s="1"/>
  <c r="A133" i="12"/>
  <c r="B132" i="12"/>
  <c r="C132" i="12" s="1"/>
  <c r="A132" i="12"/>
  <c r="B131" i="12"/>
  <c r="C131" i="12" s="1"/>
  <c r="A131" i="12"/>
  <c r="B130" i="12"/>
  <c r="C130" i="12" s="1"/>
  <c r="A130" i="12"/>
  <c r="B129" i="12"/>
  <c r="C129" i="12" s="1"/>
  <c r="A129" i="12"/>
  <c r="B128" i="12"/>
  <c r="C128" i="12" s="1"/>
  <c r="A128" i="12"/>
  <c r="B127" i="12"/>
  <c r="C127" i="12" s="1"/>
  <c r="A127" i="12"/>
  <c r="B126" i="12"/>
  <c r="C126" i="12" s="1"/>
  <c r="A126" i="12"/>
  <c r="B125" i="12"/>
  <c r="C125" i="12" s="1"/>
  <c r="A125" i="12"/>
  <c r="B124" i="12"/>
  <c r="C124" i="12" s="1"/>
  <c r="A124" i="12"/>
  <c r="B123" i="12"/>
  <c r="C123" i="12" s="1"/>
  <c r="A123" i="12"/>
  <c r="B122" i="12"/>
  <c r="C122" i="12" s="1"/>
  <c r="A122" i="12"/>
  <c r="B121" i="12"/>
  <c r="C121" i="12" s="1"/>
  <c r="A121" i="12"/>
  <c r="B120" i="12"/>
  <c r="C120" i="12" s="1"/>
  <c r="A120" i="12"/>
  <c r="B118" i="12"/>
  <c r="C118" i="12" s="1"/>
  <c r="A118" i="12"/>
  <c r="B117" i="12"/>
  <c r="C117" i="12" s="1"/>
  <c r="A117" i="12"/>
  <c r="B116" i="12"/>
  <c r="C116" i="12" s="1"/>
  <c r="A116" i="12"/>
  <c r="B115" i="12"/>
  <c r="C115" i="12" s="1"/>
  <c r="A115" i="12"/>
  <c r="B114" i="12"/>
  <c r="C114" i="12" s="1"/>
  <c r="A114" i="12"/>
  <c r="B113" i="12"/>
  <c r="C113" i="12" s="1"/>
  <c r="A113" i="12"/>
  <c r="B112" i="12"/>
  <c r="C112" i="12" s="1"/>
  <c r="A112" i="12"/>
  <c r="B111" i="12"/>
  <c r="C111" i="12" s="1"/>
  <c r="A111" i="12"/>
  <c r="B110" i="12"/>
  <c r="C110" i="12" s="1"/>
  <c r="A110" i="12"/>
  <c r="B109" i="12"/>
  <c r="C109" i="12" s="1"/>
  <c r="A109" i="12"/>
  <c r="B108" i="12"/>
  <c r="C108" i="12" s="1"/>
  <c r="A108" i="12"/>
  <c r="B106" i="12"/>
  <c r="C106" i="12" s="1"/>
  <c r="A106" i="12"/>
  <c r="B104" i="12"/>
  <c r="C104" i="12" s="1"/>
  <c r="A104" i="12"/>
  <c r="B103" i="12"/>
  <c r="C103" i="12" s="1"/>
  <c r="A103" i="12"/>
  <c r="B102" i="12"/>
  <c r="C102" i="12" s="1"/>
  <c r="A102" i="12"/>
  <c r="B101" i="12"/>
  <c r="C101" i="12" s="1"/>
  <c r="A101" i="12"/>
  <c r="B100" i="12"/>
  <c r="C100" i="12" s="1"/>
  <c r="A100" i="12"/>
  <c r="B99" i="12"/>
  <c r="C99" i="12" s="1"/>
  <c r="A99" i="12"/>
  <c r="B98" i="12"/>
  <c r="C98" i="12" s="1"/>
  <c r="A98" i="12"/>
  <c r="B97" i="12"/>
  <c r="C97" i="12" s="1"/>
  <c r="A97" i="12"/>
  <c r="B96" i="12"/>
  <c r="C96" i="12" s="1"/>
  <c r="A96" i="12"/>
  <c r="B95" i="12"/>
  <c r="C95" i="12" s="1"/>
  <c r="A95" i="12"/>
  <c r="B92" i="12"/>
  <c r="C92" i="12" s="1"/>
  <c r="A92" i="12"/>
  <c r="B91" i="12"/>
  <c r="C91" i="12" s="1"/>
  <c r="A91" i="12"/>
  <c r="B90" i="12"/>
  <c r="C90" i="12" s="1"/>
  <c r="A90" i="12"/>
  <c r="B89" i="12"/>
  <c r="C89" i="12" s="1"/>
  <c r="A89" i="12"/>
  <c r="B87" i="12"/>
  <c r="C87" i="12" s="1"/>
  <c r="A87" i="12"/>
  <c r="B85" i="12"/>
  <c r="C85" i="12" s="1"/>
  <c r="A85" i="12"/>
  <c r="B84" i="12"/>
  <c r="C84" i="12" s="1"/>
  <c r="A84" i="12"/>
  <c r="B82" i="12"/>
  <c r="C82" i="12" s="1"/>
  <c r="A82" i="12"/>
  <c r="B81" i="12"/>
  <c r="C81" i="12" s="1"/>
  <c r="A81" i="12"/>
  <c r="B80" i="12"/>
  <c r="C80" i="12" s="1"/>
  <c r="A80" i="12"/>
  <c r="B79" i="12"/>
  <c r="C79" i="12" s="1"/>
  <c r="A79" i="12"/>
  <c r="B78" i="12"/>
  <c r="C78" i="12" s="1"/>
  <c r="A78" i="12"/>
  <c r="B77" i="12"/>
  <c r="C77" i="12" s="1"/>
  <c r="A77" i="12"/>
  <c r="B76" i="12"/>
  <c r="C76" i="12" s="1"/>
  <c r="A76" i="12"/>
  <c r="B75" i="12"/>
  <c r="C75" i="12" s="1"/>
  <c r="A75" i="12"/>
  <c r="B74" i="12"/>
  <c r="C74" i="12" s="1"/>
  <c r="A74" i="12"/>
  <c r="B73" i="12"/>
  <c r="C73" i="12" s="1"/>
  <c r="A73" i="12"/>
  <c r="B72" i="12"/>
  <c r="C72" i="12" s="1"/>
  <c r="A72" i="12"/>
  <c r="B71" i="12"/>
  <c r="C71" i="12" s="1"/>
  <c r="A71" i="12"/>
  <c r="B70" i="12"/>
  <c r="C70" i="12" s="1"/>
  <c r="A70" i="12"/>
  <c r="B69" i="12"/>
  <c r="C69" i="12" s="1"/>
  <c r="A69" i="12"/>
  <c r="B68" i="12"/>
  <c r="C68" i="12" s="1"/>
  <c r="A68" i="12"/>
  <c r="B67" i="12"/>
  <c r="C67" i="12" s="1"/>
  <c r="A67" i="12"/>
  <c r="B66" i="12"/>
  <c r="C66" i="12" s="1"/>
  <c r="A66" i="12"/>
  <c r="B65" i="12"/>
  <c r="C65" i="12" s="1"/>
  <c r="A65" i="12"/>
  <c r="B64" i="12"/>
  <c r="C64" i="12" s="1"/>
  <c r="A64" i="12"/>
  <c r="B63" i="12"/>
  <c r="C63" i="12" s="1"/>
  <c r="A63" i="12"/>
  <c r="B62" i="12"/>
  <c r="C62" i="12" s="1"/>
  <c r="A62" i="12"/>
  <c r="B61" i="12"/>
  <c r="C61" i="12" s="1"/>
  <c r="A61" i="12"/>
  <c r="B60" i="12"/>
  <c r="C60" i="12" s="1"/>
  <c r="A60" i="12"/>
  <c r="B58" i="12"/>
  <c r="C58" i="12" s="1"/>
  <c r="A58" i="12"/>
  <c r="B57" i="12"/>
  <c r="C57" i="12" s="1"/>
  <c r="A57" i="12"/>
  <c r="B56" i="12"/>
  <c r="C56" i="12" s="1"/>
  <c r="A56" i="12"/>
  <c r="B55" i="12"/>
  <c r="C55" i="12" s="1"/>
  <c r="A55" i="12"/>
  <c r="B51" i="12"/>
  <c r="C51" i="12" s="1"/>
  <c r="A51" i="12"/>
  <c r="B50" i="12"/>
  <c r="C50" i="12" s="1"/>
  <c r="A50" i="12"/>
  <c r="B49" i="12"/>
  <c r="C49" i="12" s="1"/>
  <c r="A49" i="12"/>
  <c r="B48" i="12"/>
  <c r="C48" i="12" s="1"/>
  <c r="A48" i="12"/>
  <c r="B47" i="12"/>
  <c r="C47" i="12" s="1"/>
  <c r="A47" i="12"/>
  <c r="B46" i="12"/>
  <c r="C46" i="12" s="1"/>
  <c r="A46" i="12"/>
  <c r="B45" i="12"/>
  <c r="C45" i="12" s="1"/>
  <c r="A45" i="12"/>
  <c r="B43" i="12"/>
  <c r="C43" i="12" s="1"/>
  <c r="A43" i="12"/>
  <c r="B42" i="12"/>
  <c r="C42" i="12" s="1"/>
  <c r="A42" i="12"/>
  <c r="B40" i="12"/>
  <c r="C40" i="12" s="1"/>
  <c r="A40" i="12"/>
  <c r="B39" i="12"/>
  <c r="C39" i="12" s="1"/>
  <c r="A39" i="12"/>
  <c r="B38" i="12"/>
  <c r="C38" i="12" s="1"/>
  <c r="A38" i="12"/>
  <c r="B37" i="12"/>
  <c r="C37" i="12" s="1"/>
  <c r="A37" i="12"/>
  <c r="B36" i="12"/>
  <c r="C36" i="12" s="1"/>
  <c r="A36" i="12"/>
  <c r="B35" i="12"/>
  <c r="C35" i="12" s="1"/>
  <c r="A35" i="12"/>
  <c r="B34" i="12"/>
  <c r="C34" i="12" s="1"/>
  <c r="A34" i="12"/>
  <c r="B33" i="12"/>
  <c r="C33" i="12" s="1"/>
  <c r="A33" i="12"/>
  <c r="B32" i="12"/>
  <c r="C32" i="12" s="1"/>
  <c r="A32" i="12"/>
  <c r="B31" i="12"/>
  <c r="C31" i="12" s="1"/>
  <c r="A31" i="12"/>
  <c r="B30" i="12"/>
  <c r="C30" i="12" s="1"/>
  <c r="A30" i="12"/>
  <c r="B29" i="12"/>
  <c r="C29" i="12" s="1"/>
  <c r="A29" i="12"/>
  <c r="B28" i="12"/>
  <c r="C28" i="12" s="1"/>
  <c r="A28" i="12"/>
  <c r="B27" i="12"/>
  <c r="C27" i="12" s="1"/>
  <c r="A27" i="12"/>
  <c r="B26" i="12"/>
  <c r="C26" i="12" s="1"/>
  <c r="A26" i="12"/>
  <c r="B25" i="12"/>
  <c r="C25" i="12" s="1"/>
  <c r="A25" i="12"/>
  <c r="B24" i="12"/>
  <c r="C24" i="12" s="1"/>
  <c r="A24" i="12"/>
  <c r="B23" i="12"/>
  <c r="C23" i="12" s="1"/>
  <c r="A23" i="12"/>
  <c r="B22" i="12"/>
  <c r="C22" i="12" s="1"/>
  <c r="A22" i="12"/>
  <c r="B21" i="12"/>
  <c r="C21" i="12" s="1"/>
  <c r="A21" i="12"/>
  <c r="B19" i="12"/>
  <c r="C19" i="12" s="1"/>
  <c r="A19" i="12"/>
  <c r="B18" i="12"/>
  <c r="C18" i="12" s="1"/>
  <c r="A18" i="12"/>
  <c r="B17" i="12"/>
  <c r="C17" i="12" s="1"/>
  <c r="A17" i="12"/>
  <c r="B16" i="12"/>
  <c r="C16" i="12" s="1"/>
  <c r="A16" i="12"/>
  <c r="B13" i="12"/>
  <c r="C13" i="12" s="1"/>
  <c r="A13" i="12"/>
  <c r="B12" i="12"/>
  <c r="C12" i="12" s="1"/>
  <c r="A12" i="12"/>
  <c r="B11" i="12"/>
  <c r="C11" i="12" s="1"/>
  <c r="A11" i="12"/>
  <c r="B9" i="12"/>
  <c r="C9" i="12" s="1"/>
  <c r="A9" i="12"/>
  <c r="B8" i="12"/>
  <c r="C8" i="12" s="1"/>
  <c r="A8" i="12"/>
  <c r="B6" i="12"/>
  <c r="C6" i="12" s="1"/>
  <c r="A6" i="12"/>
  <c r="B5" i="12"/>
  <c r="C5" i="12" s="1"/>
  <c r="A5" i="12"/>
  <c r="B4" i="12"/>
  <c r="C4" i="12" s="1"/>
  <c r="A4" i="12"/>
  <c r="B3" i="12"/>
  <c r="C3" i="12" s="1"/>
  <c r="A3" i="12"/>
  <c r="B2" i="12"/>
  <c r="C2" i="12" s="1"/>
  <c r="A2" i="12"/>
  <c r="R2" i="1"/>
  <c r="N8" i="10" l="1"/>
  <c r="N9" i="10"/>
  <c r="N10" i="10"/>
  <c r="N11" i="10"/>
  <c r="N12" i="10"/>
  <c r="N13" i="10"/>
  <c r="N14" i="10"/>
  <c r="N15" i="10"/>
  <c r="N16" i="10"/>
  <c r="N17" i="10"/>
  <c r="N18" i="10"/>
  <c r="N19" i="10"/>
  <c r="N20" i="10"/>
  <c r="N21" i="10"/>
  <c r="N22" i="10"/>
  <c r="N23" i="10"/>
  <c r="N24" i="10"/>
  <c r="N25" i="10"/>
  <c r="N26" i="10"/>
  <c r="N27" i="10"/>
  <c r="N28" i="10"/>
  <c r="N29" i="10"/>
  <c r="N30" i="10"/>
  <c r="N31" i="10"/>
  <c r="N32" i="10"/>
  <c r="N33" i="10"/>
  <c r="N34" i="10"/>
  <c r="N35" i="10"/>
  <c r="N36" i="10"/>
  <c r="N37" i="10"/>
  <c r="N38" i="10"/>
  <c r="N39" i="10"/>
  <c r="N40" i="10"/>
  <c r="N41" i="10"/>
  <c r="N42" i="10"/>
  <c r="N43" i="10"/>
  <c r="N44" i="10"/>
  <c r="N45" i="10"/>
  <c r="N46" i="10"/>
  <c r="N47" i="10"/>
  <c r="N48" i="10"/>
  <c r="N49" i="10"/>
  <c r="N50" i="10"/>
  <c r="N51" i="10"/>
  <c r="N52" i="10"/>
  <c r="N53" i="10"/>
  <c r="N54" i="10"/>
  <c r="N55" i="10"/>
  <c r="N56" i="10"/>
  <c r="N57" i="10"/>
  <c r="N58" i="10"/>
  <c r="N59" i="10"/>
  <c r="N60" i="10"/>
  <c r="N61" i="10"/>
  <c r="N62" i="10"/>
  <c r="N63" i="10"/>
  <c r="N64" i="10"/>
  <c r="N65" i="10"/>
  <c r="N66" i="10"/>
  <c r="N67" i="10"/>
  <c r="N68" i="10"/>
  <c r="N69" i="10"/>
  <c r="N70" i="10"/>
  <c r="N71" i="10"/>
  <c r="N72" i="10"/>
  <c r="N73" i="10"/>
  <c r="N74" i="10"/>
  <c r="N75" i="10"/>
  <c r="N76" i="10"/>
  <c r="N77" i="10"/>
  <c r="N78" i="10"/>
  <c r="N79" i="10"/>
  <c r="N80" i="10"/>
  <c r="N81" i="10"/>
  <c r="N82" i="10"/>
  <c r="N83" i="10"/>
  <c r="N84" i="10"/>
  <c r="N85" i="10"/>
  <c r="N86" i="10"/>
  <c r="N87" i="10"/>
  <c r="N88" i="10"/>
  <c r="N89" i="10"/>
  <c r="N90" i="10"/>
  <c r="N91" i="10"/>
  <c r="N92" i="10"/>
  <c r="N93" i="10"/>
  <c r="N94" i="10"/>
  <c r="N95" i="10"/>
  <c r="N96" i="10"/>
  <c r="N97" i="10"/>
  <c r="N98" i="10"/>
  <c r="N99" i="10"/>
  <c r="N100" i="10"/>
  <c r="N101" i="10"/>
  <c r="N102" i="10"/>
  <c r="N103" i="10"/>
  <c r="N104" i="10"/>
  <c r="N105" i="10"/>
  <c r="N106" i="10"/>
  <c r="N107" i="10"/>
  <c r="N108" i="10"/>
  <c r="N109" i="10"/>
  <c r="N110" i="10"/>
  <c r="N111" i="10"/>
  <c r="N112" i="10"/>
  <c r="N113" i="10"/>
  <c r="N114" i="10"/>
  <c r="N115" i="10"/>
  <c r="N116" i="10"/>
  <c r="N117" i="10"/>
  <c r="N118" i="10"/>
  <c r="N119" i="10"/>
  <c r="N120" i="10"/>
  <c r="N121" i="10"/>
  <c r="N122" i="10"/>
  <c r="N123" i="10"/>
  <c r="N124" i="10"/>
  <c r="N125" i="10"/>
  <c r="N126" i="10"/>
  <c r="N127" i="10"/>
  <c r="N128" i="10"/>
  <c r="N129" i="10"/>
  <c r="N130" i="10"/>
  <c r="N131" i="10"/>
  <c r="N132" i="10"/>
  <c r="N133" i="10"/>
  <c r="N134" i="10"/>
  <c r="N135" i="10"/>
  <c r="N136" i="10"/>
  <c r="N137" i="10"/>
  <c r="N138" i="10"/>
  <c r="N139" i="10"/>
  <c r="N140" i="10"/>
  <c r="N141" i="10"/>
  <c r="N142" i="10"/>
  <c r="N143" i="10"/>
  <c r="N144" i="10"/>
  <c r="N145" i="10"/>
  <c r="N146" i="10"/>
  <c r="N147" i="10"/>
  <c r="N148" i="10"/>
  <c r="N149" i="10"/>
  <c r="N150" i="10"/>
  <c r="N151" i="10"/>
  <c r="N152" i="10"/>
  <c r="N153" i="10"/>
  <c r="N154" i="10"/>
  <c r="N155" i="10"/>
  <c r="N156" i="10"/>
  <c r="N157" i="10"/>
  <c r="N158" i="10"/>
  <c r="N159" i="10"/>
  <c r="N160" i="10"/>
  <c r="N161" i="10"/>
  <c r="N162" i="10"/>
  <c r="N163" i="10"/>
  <c r="N164" i="10"/>
  <c r="N165" i="10"/>
  <c r="N166" i="10"/>
  <c r="N167" i="10"/>
  <c r="N168" i="10"/>
  <c r="N169" i="10"/>
  <c r="N170" i="10"/>
  <c r="N171" i="10"/>
  <c r="N172" i="10"/>
  <c r="N173" i="10"/>
  <c r="N174" i="10"/>
  <c r="N175" i="10"/>
  <c r="N176" i="10"/>
  <c r="N177" i="10"/>
  <c r="N178" i="10"/>
  <c r="N179" i="10"/>
  <c r="N180" i="10"/>
  <c r="N181" i="10"/>
  <c r="N182" i="10"/>
  <c r="N183" i="10"/>
  <c r="N184" i="10"/>
  <c r="N185" i="10"/>
  <c r="N186" i="10"/>
  <c r="N187" i="10"/>
  <c r="N188" i="10"/>
  <c r="N189" i="10"/>
  <c r="N190" i="10"/>
  <c r="N191" i="10"/>
  <c r="N192" i="10"/>
  <c r="N193" i="10"/>
  <c r="N194" i="10"/>
  <c r="N195" i="10"/>
  <c r="N196" i="10"/>
  <c r="N197" i="10"/>
  <c r="N198" i="10"/>
  <c r="N199" i="10"/>
  <c r="N200" i="10"/>
  <c r="N201" i="10"/>
  <c r="N202" i="10"/>
  <c r="N203" i="10"/>
  <c r="N204" i="10"/>
  <c r="N205" i="10"/>
  <c r="N206" i="10"/>
  <c r="N207" i="10"/>
  <c r="N208" i="10"/>
  <c r="N209" i="10"/>
  <c r="N210" i="10"/>
  <c r="N211" i="10"/>
  <c r="N212" i="10"/>
  <c r="N213" i="10"/>
  <c r="N214" i="10"/>
  <c r="N215" i="10"/>
  <c r="N216" i="10"/>
  <c r="N217" i="10"/>
  <c r="N218" i="10"/>
  <c r="N219" i="10"/>
  <c r="N220" i="10"/>
  <c r="N221" i="10"/>
  <c r="N222" i="10"/>
  <c r="N223" i="10"/>
  <c r="N224" i="10"/>
  <c r="N7" i="10"/>
  <c r="D170" i="6" l="1"/>
  <c r="D171" i="6"/>
  <c r="BE201" i="6" l="1"/>
  <c r="BE202" i="6"/>
  <c r="Q276" i="6" l="1"/>
  <c r="Q277" i="6"/>
  <c r="Q278" i="6"/>
  <c r="A183" i="7" l="1"/>
  <c r="B183" i="7"/>
  <c r="A184" i="7"/>
  <c r="B184" i="7"/>
  <c r="A185" i="7"/>
  <c r="B185" i="7"/>
  <c r="A169" i="7"/>
  <c r="B169" i="7"/>
  <c r="A170" i="7"/>
  <c r="B170" i="7"/>
  <c r="A171" i="7"/>
  <c r="B171" i="7"/>
  <c r="A172" i="7"/>
  <c r="B172" i="7"/>
  <c r="A173" i="7"/>
  <c r="B173" i="7"/>
  <c r="A174" i="7"/>
  <c r="B174" i="7"/>
  <c r="A175" i="7"/>
  <c r="B175" i="7"/>
  <c r="A176" i="7"/>
  <c r="B176" i="7"/>
  <c r="A177" i="7"/>
  <c r="B177" i="7"/>
  <c r="A178" i="7"/>
  <c r="B178" i="7"/>
  <c r="A179" i="7"/>
  <c r="B179" i="7"/>
  <c r="A180" i="7"/>
  <c r="B180" i="7"/>
  <c r="A181" i="7"/>
  <c r="B181" i="7"/>
  <c r="A182" i="7"/>
  <c r="B182" i="7"/>
  <c r="A140" i="7"/>
  <c r="B140" i="7"/>
  <c r="A141" i="7"/>
  <c r="B141" i="7"/>
  <c r="A142" i="7"/>
  <c r="B142" i="7"/>
  <c r="A143" i="7"/>
  <c r="B143" i="7"/>
  <c r="A144" i="7"/>
  <c r="B144" i="7"/>
  <c r="A145" i="7"/>
  <c r="B145" i="7"/>
  <c r="A146" i="7"/>
  <c r="B146" i="7"/>
  <c r="A147" i="7"/>
  <c r="B147" i="7"/>
  <c r="A148" i="7"/>
  <c r="B148" i="7"/>
  <c r="A149" i="7"/>
  <c r="B149" i="7"/>
  <c r="A150" i="7"/>
  <c r="B150" i="7"/>
  <c r="A151" i="7"/>
  <c r="B151" i="7"/>
  <c r="A152" i="7"/>
  <c r="B152" i="7"/>
  <c r="A153" i="7"/>
  <c r="B153" i="7"/>
  <c r="A154" i="7"/>
  <c r="B154" i="7"/>
  <c r="A155" i="7"/>
  <c r="B155" i="7"/>
  <c r="A156" i="7"/>
  <c r="B156" i="7"/>
  <c r="A157" i="7"/>
  <c r="B157" i="7"/>
  <c r="A158" i="7"/>
  <c r="B158" i="7"/>
  <c r="A159" i="7"/>
  <c r="B159" i="7"/>
  <c r="A160" i="7"/>
  <c r="B160" i="7"/>
  <c r="A161" i="7"/>
  <c r="B161" i="7"/>
  <c r="A162" i="7"/>
  <c r="B162" i="7"/>
  <c r="A163" i="7"/>
  <c r="B163" i="7"/>
  <c r="A164" i="7"/>
  <c r="B164" i="7"/>
  <c r="A165" i="7"/>
  <c r="B165" i="7"/>
  <c r="A166" i="7"/>
  <c r="B166" i="7"/>
  <c r="A167" i="7"/>
  <c r="B167" i="7"/>
  <c r="A168" i="7"/>
  <c r="B168" i="7"/>
  <c r="A3" i="7"/>
  <c r="B3" i="7"/>
  <c r="A4" i="7"/>
  <c r="B4" i="7"/>
  <c r="A5" i="7"/>
  <c r="B5" i="7"/>
  <c r="A6" i="7"/>
  <c r="B6" i="7"/>
  <c r="A7" i="7"/>
  <c r="B7" i="7"/>
  <c r="A8" i="7"/>
  <c r="B8" i="7"/>
  <c r="A9" i="7"/>
  <c r="B9" i="7"/>
  <c r="A10" i="7"/>
  <c r="B10" i="7"/>
  <c r="A11" i="7"/>
  <c r="B11" i="7"/>
  <c r="A12" i="7"/>
  <c r="B12" i="7"/>
  <c r="A13" i="7"/>
  <c r="B13" i="7"/>
  <c r="A14" i="7"/>
  <c r="B14" i="7"/>
  <c r="A15" i="7"/>
  <c r="B15" i="7"/>
  <c r="A16" i="7"/>
  <c r="B16" i="7"/>
  <c r="A17" i="7"/>
  <c r="B17" i="7"/>
  <c r="A18" i="7"/>
  <c r="B18" i="7"/>
  <c r="A19" i="7"/>
  <c r="B19" i="7"/>
  <c r="A20" i="7"/>
  <c r="B20" i="7"/>
  <c r="A21" i="7"/>
  <c r="B21" i="7"/>
  <c r="A22" i="7"/>
  <c r="B22" i="7"/>
  <c r="A23" i="7"/>
  <c r="B23" i="7"/>
  <c r="A24" i="7"/>
  <c r="B24" i="7"/>
  <c r="A25" i="7"/>
  <c r="B25" i="7"/>
  <c r="A26" i="7"/>
  <c r="B26" i="7"/>
  <c r="A27" i="7"/>
  <c r="B27" i="7"/>
  <c r="A28" i="7"/>
  <c r="B28" i="7"/>
  <c r="A29" i="7"/>
  <c r="B29" i="7"/>
  <c r="A30" i="7"/>
  <c r="B30" i="7"/>
  <c r="A31" i="7"/>
  <c r="B31" i="7"/>
  <c r="A32" i="7"/>
  <c r="B32" i="7"/>
  <c r="A33" i="7"/>
  <c r="B33" i="7"/>
  <c r="A34" i="7"/>
  <c r="B34" i="7"/>
  <c r="B35" i="7"/>
  <c r="A36" i="7"/>
  <c r="B36" i="7"/>
  <c r="A37" i="7"/>
  <c r="B37" i="7"/>
  <c r="A38" i="7"/>
  <c r="B38" i="7"/>
  <c r="A39" i="7"/>
  <c r="B39" i="7"/>
  <c r="A40" i="7"/>
  <c r="B40" i="7"/>
  <c r="A41" i="7"/>
  <c r="B41" i="7"/>
  <c r="A42" i="7"/>
  <c r="B42" i="7"/>
  <c r="A43" i="7"/>
  <c r="B43" i="7"/>
  <c r="A44" i="7"/>
  <c r="B44" i="7"/>
  <c r="A45" i="7"/>
  <c r="B45" i="7"/>
  <c r="A46" i="7"/>
  <c r="B46" i="7"/>
  <c r="A47" i="7"/>
  <c r="B47" i="7"/>
  <c r="A48" i="7"/>
  <c r="B48" i="7"/>
  <c r="A49" i="7"/>
  <c r="B49" i="7"/>
  <c r="A50" i="7"/>
  <c r="B50" i="7"/>
  <c r="A51" i="7"/>
  <c r="B51" i="7"/>
  <c r="A52" i="7"/>
  <c r="B52" i="7"/>
  <c r="A53" i="7"/>
  <c r="B53" i="7"/>
  <c r="A54" i="7"/>
  <c r="B54" i="7"/>
  <c r="A55" i="7"/>
  <c r="B55" i="7"/>
  <c r="A56" i="7"/>
  <c r="B56" i="7"/>
  <c r="A57" i="7"/>
  <c r="B57" i="7"/>
  <c r="A58" i="7"/>
  <c r="B58" i="7"/>
  <c r="A59" i="7"/>
  <c r="B59" i="7"/>
  <c r="A60" i="7"/>
  <c r="B60" i="7"/>
  <c r="A61" i="7"/>
  <c r="B61" i="7"/>
  <c r="A62" i="7"/>
  <c r="B62" i="7"/>
  <c r="A63" i="7"/>
  <c r="B63" i="7"/>
  <c r="A64" i="7"/>
  <c r="B64" i="7"/>
  <c r="A65" i="7"/>
  <c r="B65" i="7"/>
  <c r="A66" i="7"/>
  <c r="B66" i="7"/>
  <c r="A67" i="7"/>
  <c r="B67" i="7"/>
  <c r="A68" i="7"/>
  <c r="B68" i="7"/>
  <c r="A69" i="7"/>
  <c r="B69" i="7"/>
  <c r="A70" i="7"/>
  <c r="B70" i="7"/>
  <c r="A71" i="7"/>
  <c r="B71" i="7"/>
  <c r="A72" i="7"/>
  <c r="B72" i="7"/>
  <c r="A73" i="7"/>
  <c r="B73" i="7"/>
  <c r="A74" i="7"/>
  <c r="B74" i="7"/>
  <c r="A75" i="7"/>
  <c r="B75" i="7"/>
  <c r="A76" i="7"/>
  <c r="B76" i="7"/>
  <c r="A77" i="7"/>
  <c r="B77" i="7"/>
  <c r="A78" i="7"/>
  <c r="B78" i="7"/>
  <c r="A79" i="7"/>
  <c r="B79" i="7"/>
  <c r="A80" i="7"/>
  <c r="B80" i="7"/>
  <c r="A81" i="7"/>
  <c r="B81" i="7"/>
  <c r="A82" i="7"/>
  <c r="B82" i="7"/>
  <c r="A83" i="7"/>
  <c r="B83" i="7"/>
  <c r="A84" i="7"/>
  <c r="B84" i="7"/>
  <c r="A85" i="7"/>
  <c r="B85" i="7"/>
  <c r="A86" i="7"/>
  <c r="B86" i="7"/>
  <c r="A87" i="7"/>
  <c r="B87" i="7"/>
  <c r="A88" i="7"/>
  <c r="B88" i="7"/>
  <c r="A89" i="7"/>
  <c r="B89" i="7"/>
  <c r="A90" i="7"/>
  <c r="B90" i="7"/>
  <c r="A91" i="7"/>
  <c r="B91" i="7"/>
  <c r="A92" i="7"/>
  <c r="B92" i="7"/>
  <c r="A93" i="7"/>
  <c r="B93" i="7"/>
  <c r="A94" i="7"/>
  <c r="B94" i="7"/>
  <c r="A95" i="7"/>
  <c r="B95" i="7"/>
  <c r="A96" i="7"/>
  <c r="B96" i="7"/>
  <c r="A97" i="7"/>
  <c r="B97" i="7"/>
  <c r="A98" i="7"/>
  <c r="B98" i="7"/>
  <c r="A99" i="7"/>
  <c r="B99" i="7"/>
  <c r="A100" i="7"/>
  <c r="B100" i="7"/>
  <c r="A101" i="7"/>
  <c r="B101" i="7"/>
  <c r="A102" i="7"/>
  <c r="B102" i="7"/>
  <c r="A103" i="7"/>
  <c r="B103" i="7"/>
  <c r="A104" i="7"/>
  <c r="B104" i="7"/>
  <c r="A105" i="7"/>
  <c r="B105" i="7"/>
  <c r="A106" i="7"/>
  <c r="B106" i="7"/>
  <c r="A107" i="7"/>
  <c r="B107" i="7"/>
  <c r="A108" i="7"/>
  <c r="B108" i="7"/>
  <c r="A109" i="7"/>
  <c r="B109" i="7"/>
  <c r="A110" i="7"/>
  <c r="B110" i="7"/>
  <c r="A111" i="7"/>
  <c r="B111" i="7"/>
  <c r="A112" i="7"/>
  <c r="B112" i="7"/>
  <c r="B113" i="7"/>
  <c r="A114" i="7"/>
  <c r="B114" i="7"/>
  <c r="A115" i="7"/>
  <c r="B115" i="7"/>
  <c r="A116" i="7"/>
  <c r="B116" i="7"/>
  <c r="A117" i="7"/>
  <c r="B117" i="7"/>
  <c r="A118" i="7"/>
  <c r="B118" i="7"/>
  <c r="A119" i="7"/>
  <c r="B119" i="7"/>
  <c r="A120" i="7"/>
  <c r="B120" i="7"/>
  <c r="A121" i="7"/>
  <c r="B121" i="7"/>
  <c r="A122" i="7"/>
  <c r="B122" i="7"/>
  <c r="A123" i="7"/>
  <c r="B123" i="7"/>
  <c r="A124" i="7"/>
  <c r="B124" i="7"/>
  <c r="A125" i="7"/>
  <c r="B125" i="7"/>
  <c r="A126" i="7"/>
  <c r="B126" i="7"/>
  <c r="A127" i="7"/>
  <c r="B127" i="7"/>
  <c r="A128" i="7"/>
  <c r="B128" i="7"/>
  <c r="A129" i="7"/>
  <c r="B129" i="7"/>
  <c r="A130" i="7"/>
  <c r="B130" i="7"/>
  <c r="A131" i="7"/>
  <c r="B131" i="7"/>
  <c r="A132" i="7"/>
  <c r="B132" i="7"/>
  <c r="A133" i="7"/>
  <c r="B133" i="7"/>
  <c r="A134" i="7"/>
  <c r="B134" i="7"/>
  <c r="A135" i="7"/>
  <c r="B135" i="7"/>
  <c r="A136" i="7"/>
  <c r="B136" i="7"/>
  <c r="A137" i="7"/>
  <c r="B137" i="7"/>
  <c r="A138" i="7"/>
  <c r="B138" i="7"/>
  <c r="A139" i="7"/>
  <c r="B139" i="7"/>
  <c r="B2" i="7"/>
  <c r="A2" i="7"/>
  <c r="K139" i="7" l="1"/>
  <c r="I139" i="7"/>
  <c r="R139" i="7"/>
  <c r="Q139" i="7"/>
  <c r="S139" i="7"/>
  <c r="K138" i="7"/>
  <c r="I138" i="7"/>
  <c r="Q138" i="7"/>
  <c r="S138" i="7"/>
  <c r="R138" i="7"/>
  <c r="R137" i="7"/>
  <c r="K137" i="7"/>
  <c r="I137" i="7"/>
  <c r="Q137" i="7"/>
  <c r="S137" i="7"/>
  <c r="K136" i="7"/>
  <c r="I136" i="7"/>
  <c r="Q136" i="7"/>
  <c r="S136" i="7"/>
  <c r="R136" i="7"/>
  <c r="K135" i="7"/>
  <c r="I135" i="7"/>
  <c r="R135" i="7"/>
  <c r="Q135" i="7"/>
  <c r="S135" i="7"/>
  <c r="K134" i="7"/>
  <c r="I134" i="7"/>
  <c r="Q134" i="7"/>
  <c r="S134" i="7"/>
  <c r="R134" i="7"/>
  <c r="R133" i="7"/>
  <c r="K133" i="7"/>
  <c r="I133" i="7"/>
  <c r="Q133" i="7"/>
  <c r="S133" i="7"/>
  <c r="K132" i="7"/>
  <c r="I132" i="7"/>
  <c r="Q132" i="7"/>
  <c r="S132" i="7"/>
  <c r="R132" i="7"/>
  <c r="R131" i="7"/>
  <c r="Q131" i="7"/>
  <c r="S131" i="7"/>
  <c r="K130" i="7"/>
  <c r="I130" i="7"/>
  <c r="Q130" i="7"/>
  <c r="S130" i="7"/>
  <c r="R130" i="7"/>
  <c r="K129" i="7"/>
  <c r="I129" i="7"/>
  <c r="R129" i="7"/>
  <c r="Q129" i="7"/>
  <c r="S129" i="7"/>
  <c r="Q128" i="7"/>
  <c r="S128" i="7"/>
  <c r="K128" i="7"/>
  <c r="I128" i="7"/>
  <c r="R128" i="7"/>
  <c r="K127" i="7"/>
  <c r="I127" i="7"/>
  <c r="R127" i="7"/>
  <c r="Q127" i="7"/>
  <c r="S127" i="7"/>
  <c r="K126" i="7"/>
  <c r="I126" i="7"/>
  <c r="Q126" i="7"/>
  <c r="S126" i="7"/>
  <c r="R126" i="7"/>
  <c r="K125" i="7"/>
  <c r="I125" i="7"/>
  <c r="R125" i="7"/>
  <c r="Q125" i="7"/>
  <c r="S125" i="7"/>
  <c r="Q124" i="7"/>
  <c r="S124" i="7"/>
  <c r="K124" i="7"/>
  <c r="I124" i="7"/>
  <c r="R124" i="7"/>
  <c r="K123" i="7"/>
  <c r="I123" i="7"/>
  <c r="R123" i="7"/>
  <c r="Q123" i="7"/>
  <c r="S123" i="7"/>
  <c r="K122" i="7"/>
  <c r="I122" i="7"/>
  <c r="Q122" i="7"/>
  <c r="S122" i="7"/>
  <c r="R122" i="7"/>
  <c r="K121" i="7"/>
  <c r="I121" i="7"/>
  <c r="R121" i="7"/>
  <c r="Q121" i="7"/>
  <c r="S121" i="7"/>
  <c r="Q120" i="7"/>
  <c r="S120" i="7"/>
  <c r="K120" i="7"/>
  <c r="I120" i="7"/>
  <c r="R120" i="7"/>
  <c r="K119" i="7"/>
  <c r="I119" i="7"/>
  <c r="R119" i="7"/>
  <c r="Q119" i="7"/>
  <c r="S119" i="7"/>
  <c r="K118" i="7"/>
  <c r="I118" i="7"/>
  <c r="Q118" i="7"/>
  <c r="S118" i="7"/>
  <c r="R118" i="7"/>
  <c r="K117" i="7"/>
  <c r="I117" i="7"/>
  <c r="R117" i="7"/>
  <c r="Q117" i="7"/>
  <c r="S117" i="7"/>
  <c r="I116" i="7"/>
  <c r="Q116" i="7"/>
  <c r="S116" i="7"/>
  <c r="K116" i="7"/>
  <c r="R116" i="7"/>
  <c r="K115" i="7"/>
  <c r="R115" i="7"/>
  <c r="I115" i="7"/>
  <c r="Q115" i="7"/>
  <c r="S115" i="7"/>
  <c r="I114" i="7"/>
  <c r="K114" i="7"/>
  <c r="S114" i="7"/>
  <c r="R114" i="7"/>
  <c r="K113" i="7"/>
  <c r="I113" i="7"/>
  <c r="Q113" i="7"/>
  <c r="S113" i="7"/>
  <c r="R113" i="7"/>
  <c r="I112" i="7"/>
  <c r="R112" i="7"/>
  <c r="Q112" i="7"/>
  <c r="K112" i="7"/>
  <c r="S112" i="7"/>
  <c r="K111" i="7"/>
  <c r="Q111" i="7"/>
  <c r="S111" i="7"/>
  <c r="I111" i="7"/>
  <c r="R111" i="7"/>
  <c r="I110" i="7"/>
  <c r="R110" i="7"/>
  <c r="K110" i="7"/>
  <c r="S110" i="7"/>
  <c r="Q110" i="7"/>
  <c r="K109" i="7"/>
  <c r="Q109" i="7"/>
  <c r="S109" i="7"/>
  <c r="I109" i="7"/>
  <c r="R109" i="7"/>
  <c r="I108" i="7"/>
  <c r="R108" i="7"/>
  <c r="Q108" i="7"/>
  <c r="K108" i="7"/>
  <c r="S108" i="7"/>
  <c r="K107" i="7"/>
  <c r="Q107" i="7"/>
  <c r="S107" i="7"/>
  <c r="I107" i="7"/>
  <c r="R107" i="7"/>
  <c r="I106" i="7"/>
  <c r="R106" i="7"/>
  <c r="K106" i="7"/>
  <c r="S106" i="7"/>
  <c r="Q106" i="7"/>
  <c r="K105" i="7"/>
  <c r="Q105" i="7"/>
  <c r="S105" i="7"/>
  <c r="I105" i="7"/>
  <c r="R105" i="7"/>
  <c r="I104" i="7"/>
  <c r="R104" i="7"/>
  <c r="Q104" i="7"/>
  <c r="K104" i="7"/>
  <c r="S104" i="7"/>
  <c r="K103" i="7"/>
  <c r="Q103" i="7"/>
  <c r="S103" i="7"/>
  <c r="I103" i="7"/>
  <c r="R103" i="7"/>
  <c r="I102" i="7"/>
  <c r="R102" i="7"/>
  <c r="K102" i="7"/>
  <c r="S102" i="7"/>
  <c r="Q102" i="7"/>
  <c r="K101" i="7"/>
  <c r="Q101" i="7"/>
  <c r="S101" i="7"/>
  <c r="I101" i="7"/>
  <c r="R101" i="7"/>
  <c r="I100" i="7"/>
  <c r="R100" i="7"/>
  <c r="Q100" i="7"/>
  <c r="K100" i="7"/>
  <c r="S100" i="7"/>
  <c r="K99" i="7"/>
  <c r="Q99" i="7"/>
  <c r="S99" i="7"/>
  <c r="I99" i="7"/>
  <c r="R99" i="7"/>
  <c r="I98" i="7"/>
  <c r="R98" i="7"/>
  <c r="K98" i="7"/>
  <c r="S98" i="7"/>
  <c r="Q98" i="7"/>
  <c r="K97" i="7"/>
  <c r="Q97" i="7"/>
  <c r="S97" i="7"/>
  <c r="I97" i="7"/>
  <c r="R97" i="7"/>
  <c r="I96" i="7"/>
  <c r="R96" i="7"/>
  <c r="Q96" i="7"/>
  <c r="K96" i="7"/>
  <c r="S96" i="7"/>
  <c r="K95" i="7"/>
  <c r="Q95" i="7"/>
  <c r="S95" i="7"/>
  <c r="I95" i="7"/>
  <c r="R95" i="7"/>
  <c r="I94" i="7"/>
  <c r="R94" i="7"/>
  <c r="K94" i="7"/>
  <c r="S94" i="7"/>
  <c r="Q94" i="7"/>
  <c r="K93" i="7"/>
  <c r="Q93" i="7"/>
  <c r="S93" i="7"/>
  <c r="I93" i="7"/>
  <c r="R93" i="7"/>
  <c r="I92" i="7"/>
  <c r="R92" i="7"/>
  <c r="Q92" i="7"/>
  <c r="K92" i="7"/>
  <c r="S92" i="7"/>
  <c r="K91" i="7"/>
  <c r="Q91" i="7"/>
  <c r="S91" i="7"/>
  <c r="I91" i="7"/>
  <c r="R91" i="7"/>
  <c r="I90" i="7"/>
  <c r="R90" i="7"/>
  <c r="K90" i="7"/>
  <c r="S90" i="7"/>
  <c r="Q90" i="7"/>
  <c r="K89" i="7"/>
  <c r="Q89" i="7"/>
  <c r="S89" i="7"/>
  <c r="I89" i="7"/>
  <c r="R89" i="7"/>
  <c r="I88" i="7"/>
  <c r="R88" i="7"/>
  <c r="Q88" i="7"/>
  <c r="K88" i="7"/>
  <c r="S88" i="7"/>
  <c r="K87" i="7"/>
  <c r="Q87" i="7"/>
  <c r="S87" i="7"/>
  <c r="I87" i="7"/>
  <c r="R87" i="7"/>
  <c r="I86" i="7"/>
  <c r="R86" i="7"/>
  <c r="K86" i="7"/>
  <c r="S86" i="7"/>
  <c r="Q86" i="7"/>
  <c r="K85" i="7"/>
  <c r="Q85" i="7"/>
  <c r="S85" i="7"/>
  <c r="I85" i="7"/>
  <c r="R85" i="7"/>
  <c r="I84" i="7"/>
  <c r="R84" i="7"/>
  <c r="Q84" i="7"/>
  <c r="K84" i="7"/>
  <c r="S84" i="7"/>
  <c r="K83" i="7"/>
  <c r="Q83" i="7"/>
  <c r="S83" i="7"/>
  <c r="I83" i="7"/>
  <c r="R83" i="7"/>
  <c r="I82" i="7"/>
  <c r="R82" i="7"/>
  <c r="K82" i="7"/>
  <c r="S82" i="7"/>
  <c r="Q82" i="7"/>
  <c r="K81" i="7"/>
  <c r="Q81" i="7"/>
  <c r="S81" i="7"/>
  <c r="I81" i="7"/>
  <c r="R81" i="7"/>
  <c r="I80" i="7"/>
  <c r="R80" i="7"/>
  <c r="Q80" i="7"/>
  <c r="K80" i="7"/>
  <c r="S80" i="7"/>
  <c r="K79" i="7"/>
  <c r="Q79" i="7"/>
  <c r="S79" i="7"/>
  <c r="I79" i="7"/>
  <c r="R79" i="7"/>
  <c r="I78" i="7"/>
  <c r="R78" i="7"/>
  <c r="K78" i="7"/>
  <c r="S78" i="7"/>
  <c r="Q78" i="7"/>
  <c r="K77" i="7"/>
  <c r="Q77" i="7"/>
  <c r="S77" i="7"/>
  <c r="I77" i="7"/>
  <c r="R77" i="7"/>
  <c r="I76" i="7"/>
  <c r="R76" i="7"/>
  <c r="Q76" i="7"/>
  <c r="K76" i="7"/>
  <c r="S76" i="7"/>
  <c r="K75" i="7"/>
  <c r="Q75" i="7"/>
  <c r="S75" i="7"/>
  <c r="I75" i="7"/>
  <c r="R75" i="7"/>
  <c r="I74" i="7"/>
  <c r="R74" i="7"/>
  <c r="K74" i="7"/>
  <c r="S74" i="7"/>
  <c r="Q74" i="7"/>
  <c r="K73" i="7"/>
  <c r="Q73" i="7"/>
  <c r="S73" i="7"/>
  <c r="I73" i="7"/>
  <c r="R73" i="7"/>
  <c r="I72" i="7"/>
  <c r="R72" i="7"/>
  <c r="Q72" i="7"/>
  <c r="K72" i="7"/>
  <c r="S72" i="7"/>
  <c r="K71" i="7"/>
  <c r="Q71" i="7"/>
  <c r="S71" i="7"/>
  <c r="I71" i="7"/>
  <c r="R71" i="7"/>
  <c r="I70" i="7"/>
  <c r="R70" i="7"/>
  <c r="K70" i="7"/>
  <c r="S70" i="7"/>
  <c r="Q70" i="7"/>
  <c r="K69" i="7"/>
  <c r="Q69" i="7"/>
  <c r="S69" i="7"/>
  <c r="I69" i="7"/>
  <c r="R69" i="7"/>
  <c r="I68" i="7"/>
  <c r="R68" i="7"/>
  <c r="Q68" i="7"/>
  <c r="K68" i="7"/>
  <c r="S68" i="7"/>
  <c r="K67" i="7"/>
  <c r="Q67" i="7"/>
  <c r="S67" i="7"/>
  <c r="I67" i="7"/>
  <c r="R67" i="7"/>
  <c r="I66" i="7"/>
  <c r="R66" i="7"/>
  <c r="K66" i="7"/>
  <c r="S66" i="7"/>
  <c r="Q66" i="7"/>
  <c r="K65" i="7"/>
  <c r="Q65" i="7"/>
  <c r="S65" i="7"/>
  <c r="I65" i="7"/>
  <c r="R65" i="7"/>
  <c r="I64" i="7"/>
  <c r="R64" i="7"/>
  <c r="Q64" i="7"/>
  <c r="K64" i="7"/>
  <c r="S64" i="7"/>
  <c r="K63" i="7"/>
  <c r="Q63" i="7"/>
  <c r="S63" i="7"/>
  <c r="I63" i="7"/>
  <c r="R63" i="7"/>
  <c r="I62" i="7"/>
  <c r="R62" i="7"/>
  <c r="K62" i="7"/>
  <c r="S62" i="7"/>
  <c r="Q62" i="7"/>
  <c r="K61" i="7"/>
  <c r="Q61" i="7"/>
  <c r="S61" i="7"/>
  <c r="I61" i="7"/>
  <c r="R61" i="7"/>
  <c r="I60" i="7"/>
  <c r="R60" i="7"/>
  <c r="Q60" i="7"/>
  <c r="K60" i="7"/>
  <c r="S60" i="7"/>
  <c r="K59" i="7"/>
  <c r="Q59" i="7"/>
  <c r="S59" i="7"/>
  <c r="I59" i="7"/>
  <c r="R59" i="7"/>
  <c r="I58" i="7"/>
  <c r="R58" i="7"/>
  <c r="K58" i="7"/>
  <c r="S58" i="7"/>
  <c r="Q58" i="7"/>
  <c r="K57" i="7"/>
  <c r="Q57" i="7"/>
  <c r="S57" i="7"/>
  <c r="I57" i="7"/>
  <c r="R57" i="7"/>
  <c r="I56" i="7"/>
  <c r="R56" i="7"/>
  <c r="Q56" i="7"/>
  <c r="K56" i="7"/>
  <c r="S56" i="7"/>
  <c r="K55" i="7"/>
  <c r="Q55" i="7"/>
  <c r="S55" i="7"/>
  <c r="I55" i="7"/>
  <c r="R55" i="7"/>
  <c r="I54" i="7"/>
  <c r="R54" i="7"/>
  <c r="K54" i="7"/>
  <c r="S54" i="7"/>
  <c r="Q54" i="7"/>
  <c r="K53" i="7"/>
  <c r="Q53" i="7"/>
  <c r="S53" i="7"/>
  <c r="I53" i="7"/>
  <c r="R53" i="7"/>
  <c r="I52" i="7"/>
  <c r="R52" i="7"/>
  <c r="Q52" i="7"/>
  <c r="K52" i="7"/>
  <c r="S52" i="7"/>
  <c r="K51" i="7"/>
  <c r="Q51" i="7"/>
  <c r="S51" i="7"/>
  <c r="I51" i="7"/>
  <c r="R51" i="7"/>
  <c r="I50" i="7"/>
  <c r="R50" i="7"/>
  <c r="K50" i="7"/>
  <c r="S50" i="7"/>
  <c r="Q50" i="7"/>
  <c r="K49" i="7"/>
  <c r="Q49" i="7"/>
  <c r="S49" i="7"/>
  <c r="I49" i="7"/>
  <c r="R49" i="7"/>
  <c r="I48" i="7"/>
  <c r="R48" i="7"/>
  <c r="Q48" i="7"/>
  <c r="K48" i="7"/>
  <c r="S48" i="7"/>
  <c r="K47" i="7"/>
  <c r="Q47" i="7"/>
  <c r="S47" i="7"/>
  <c r="I47" i="7"/>
  <c r="R47" i="7"/>
  <c r="I46" i="7"/>
  <c r="R46" i="7"/>
  <c r="K46" i="7"/>
  <c r="S46" i="7"/>
  <c r="Q46" i="7"/>
  <c r="K45" i="7"/>
  <c r="Q45" i="7"/>
  <c r="S45" i="7"/>
  <c r="I45" i="7"/>
  <c r="R45" i="7"/>
  <c r="I44" i="7"/>
  <c r="R44" i="7"/>
  <c r="Q44" i="7"/>
  <c r="K44" i="7"/>
  <c r="S44" i="7"/>
  <c r="K43" i="7"/>
  <c r="Q43" i="7"/>
  <c r="S43" i="7"/>
  <c r="I43" i="7"/>
  <c r="R43" i="7"/>
  <c r="I42" i="7"/>
  <c r="R42" i="7"/>
  <c r="K42" i="7"/>
  <c r="S42" i="7"/>
  <c r="Q42" i="7"/>
  <c r="K41" i="7"/>
  <c r="Q41" i="7"/>
  <c r="S41" i="7"/>
  <c r="I41" i="7"/>
  <c r="R41" i="7"/>
  <c r="I40" i="7"/>
  <c r="R40" i="7"/>
  <c r="Q40" i="7"/>
  <c r="K40" i="7"/>
  <c r="S40" i="7"/>
  <c r="K39" i="7"/>
  <c r="Q39" i="7"/>
  <c r="S39" i="7"/>
  <c r="I39" i="7"/>
  <c r="R39" i="7"/>
  <c r="I38" i="7"/>
  <c r="R38" i="7"/>
  <c r="K38" i="7"/>
  <c r="S38" i="7"/>
  <c r="Q38" i="7"/>
  <c r="K37" i="7"/>
  <c r="Q37" i="7"/>
  <c r="S37" i="7"/>
  <c r="I37" i="7"/>
  <c r="R37" i="7"/>
  <c r="I36" i="7"/>
  <c r="R36" i="7"/>
  <c r="Q36" i="7"/>
  <c r="K36" i="7"/>
  <c r="S36" i="7"/>
  <c r="K35" i="7"/>
  <c r="Q35" i="7"/>
  <c r="S35" i="7"/>
  <c r="I35" i="7"/>
  <c r="R35" i="7"/>
  <c r="I34" i="7"/>
  <c r="R34" i="7"/>
  <c r="K34" i="7"/>
  <c r="S34" i="7"/>
  <c r="Q34" i="7"/>
  <c r="K33" i="7"/>
  <c r="Q33" i="7"/>
  <c r="S33" i="7"/>
  <c r="I33" i="7"/>
  <c r="R33" i="7"/>
  <c r="I32" i="7"/>
  <c r="R32" i="7"/>
  <c r="Q32" i="7"/>
  <c r="K32" i="7"/>
  <c r="S32" i="7"/>
  <c r="K31" i="7"/>
  <c r="Q31" i="7"/>
  <c r="S31" i="7"/>
  <c r="I31" i="7"/>
  <c r="R31" i="7"/>
  <c r="I30" i="7"/>
  <c r="R30" i="7"/>
  <c r="K30" i="7"/>
  <c r="S30" i="7"/>
  <c r="Q30" i="7"/>
  <c r="K29" i="7"/>
  <c r="Q29" i="7"/>
  <c r="S29" i="7"/>
  <c r="I29" i="7"/>
  <c r="R29" i="7"/>
  <c r="I28" i="7"/>
  <c r="R28" i="7"/>
  <c r="Q28" i="7"/>
  <c r="K28" i="7"/>
  <c r="S28" i="7"/>
  <c r="K27" i="7"/>
  <c r="Q27" i="7"/>
  <c r="S27" i="7"/>
  <c r="I27" i="7"/>
  <c r="R27" i="7"/>
  <c r="I26" i="7"/>
  <c r="R26" i="7"/>
  <c r="K26" i="7"/>
  <c r="S26" i="7"/>
  <c r="Q26" i="7"/>
  <c r="K25" i="7"/>
  <c r="Q25" i="7"/>
  <c r="S25" i="7"/>
  <c r="I25" i="7"/>
  <c r="R25" i="7"/>
  <c r="I24" i="7"/>
  <c r="R24" i="7"/>
  <c r="Q24" i="7"/>
  <c r="K24" i="7"/>
  <c r="S24" i="7"/>
  <c r="K23" i="7"/>
  <c r="Q23" i="7"/>
  <c r="S23" i="7"/>
  <c r="I23" i="7"/>
  <c r="R23" i="7"/>
  <c r="I22" i="7"/>
  <c r="R22" i="7"/>
  <c r="K22" i="7"/>
  <c r="S22" i="7"/>
  <c r="Q22" i="7"/>
  <c r="K21" i="7"/>
  <c r="Q21" i="7"/>
  <c r="S21" i="7"/>
  <c r="I21" i="7"/>
  <c r="R21" i="7"/>
  <c r="I20" i="7"/>
  <c r="R20" i="7"/>
  <c r="Q20" i="7"/>
  <c r="K20" i="7"/>
  <c r="S20" i="7"/>
  <c r="K19" i="7"/>
  <c r="S19" i="7"/>
  <c r="I19" i="7"/>
  <c r="R19" i="7"/>
  <c r="I18" i="7"/>
  <c r="Q18" i="7"/>
  <c r="S18" i="7"/>
  <c r="K18" i="7"/>
  <c r="R18" i="7"/>
  <c r="K17" i="7"/>
  <c r="R17" i="7"/>
  <c r="I17" i="7"/>
  <c r="Q17" i="7"/>
  <c r="S17" i="7"/>
  <c r="I16" i="7"/>
  <c r="Q16" i="7"/>
  <c r="S16" i="7"/>
  <c r="K16" i="7"/>
  <c r="R16" i="7"/>
  <c r="K15" i="7"/>
  <c r="R15" i="7"/>
  <c r="S15" i="7"/>
  <c r="I15" i="7"/>
  <c r="Q15" i="7"/>
  <c r="I14" i="7"/>
  <c r="Q14" i="7"/>
  <c r="S14" i="7"/>
  <c r="K14" i="7"/>
  <c r="R14" i="7"/>
  <c r="K13" i="7"/>
  <c r="R13" i="7"/>
  <c r="I13" i="7"/>
  <c r="Q13" i="7"/>
  <c r="S13" i="7"/>
  <c r="I12" i="7"/>
  <c r="Q12" i="7"/>
  <c r="S12" i="7"/>
  <c r="K12" i="7"/>
  <c r="R12" i="7"/>
  <c r="K11" i="7"/>
  <c r="R11" i="7"/>
  <c r="S11" i="7"/>
  <c r="I11" i="7"/>
  <c r="Q11" i="7"/>
  <c r="I10" i="7"/>
  <c r="Q10" i="7"/>
  <c r="S10" i="7"/>
  <c r="K10" i="7"/>
  <c r="R10" i="7"/>
  <c r="K9" i="7"/>
  <c r="R9" i="7"/>
  <c r="I9" i="7"/>
  <c r="Q9" i="7"/>
  <c r="S9" i="7"/>
  <c r="I8" i="7"/>
  <c r="Q8" i="7"/>
  <c r="S8" i="7"/>
  <c r="K8" i="7"/>
  <c r="R8" i="7"/>
  <c r="K7" i="7"/>
  <c r="R7" i="7"/>
  <c r="S7" i="7"/>
  <c r="I7" i="7"/>
  <c r="Q7" i="7"/>
  <c r="I6" i="7"/>
  <c r="Q6" i="7"/>
  <c r="S6" i="7"/>
  <c r="K6" i="7"/>
  <c r="R6" i="7"/>
  <c r="K5" i="7"/>
  <c r="R5" i="7"/>
  <c r="I5" i="7"/>
  <c r="Q5" i="7"/>
  <c r="S5" i="7"/>
  <c r="I4" i="7"/>
  <c r="Q4" i="7"/>
  <c r="S4" i="7"/>
  <c r="K4" i="7"/>
  <c r="R4" i="7"/>
  <c r="K3" i="7"/>
  <c r="R3" i="7"/>
  <c r="S3" i="7"/>
  <c r="I3" i="7"/>
  <c r="Q3" i="7"/>
  <c r="K168" i="7"/>
  <c r="I168" i="7"/>
  <c r="S168" i="7"/>
  <c r="K167" i="7"/>
  <c r="I167" i="7"/>
  <c r="Q167" i="7"/>
  <c r="S167" i="7"/>
  <c r="R167" i="7"/>
  <c r="K166" i="7"/>
  <c r="I166" i="7"/>
  <c r="R166" i="7"/>
  <c r="Q166" i="7"/>
  <c r="S166" i="7"/>
  <c r="Q165" i="7"/>
  <c r="S165" i="7"/>
  <c r="K165" i="7"/>
  <c r="I165" i="7"/>
  <c r="R165" i="7"/>
  <c r="K164" i="7"/>
  <c r="I164" i="7"/>
  <c r="R164" i="7"/>
  <c r="Q164" i="7"/>
  <c r="S164" i="7"/>
  <c r="K163" i="7"/>
  <c r="I163" i="7"/>
  <c r="Q163" i="7"/>
  <c r="S163" i="7"/>
  <c r="R163" i="7"/>
  <c r="K162" i="7"/>
  <c r="I162" i="7"/>
  <c r="R162" i="7"/>
  <c r="Q162" i="7"/>
  <c r="S162" i="7"/>
  <c r="Q161" i="7"/>
  <c r="S161" i="7"/>
  <c r="K161" i="7"/>
  <c r="I161" i="7"/>
  <c r="R161" i="7"/>
  <c r="K160" i="7"/>
  <c r="I160" i="7"/>
  <c r="R160" i="7"/>
  <c r="Q160" i="7"/>
  <c r="S160" i="7"/>
  <c r="K159" i="7"/>
  <c r="I159" i="7"/>
  <c r="Q159" i="7"/>
  <c r="S159" i="7"/>
  <c r="R159" i="7"/>
  <c r="K158" i="7"/>
  <c r="I158" i="7"/>
  <c r="R158" i="7"/>
  <c r="Q158" i="7"/>
  <c r="S158" i="7"/>
  <c r="Q157" i="7"/>
  <c r="S157" i="7"/>
  <c r="K157" i="7"/>
  <c r="I157" i="7"/>
  <c r="R157" i="7"/>
  <c r="K156" i="7"/>
  <c r="I156" i="7"/>
  <c r="R156" i="7"/>
  <c r="Q156" i="7"/>
  <c r="S156" i="7"/>
  <c r="K155" i="7"/>
  <c r="I155" i="7"/>
  <c r="S155" i="7"/>
  <c r="R155" i="7"/>
  <c r="K154" i="7"/>
  <c r="I154" i="7"/>
  <c r="Q154" i="7"/>
  <c r="S154" i="7"/>
  <c r="R154" i="7"/>
  <c r="R153" i="7"/>
  <c r="K153" i="7"/>
  <c r="I153" i="7"/>
  <c r="Q153" i="7"/>
  <c r="S153" i="7"/>
  <c r="K152" i="7"/>
  <c r="I152" i="7"/>
  <c r="Q152" i="7"/>
  <c r="S152" i="7"/>
  <c r="R152" i="7"/>
  <c r="K151" i="7"/>
  <c r="I151" i="7"/>
  <c r="R151" i="7"/>
  <c r="Q151" i="7"/>
  <c r="S151" i="7"/>
  <c r="K150" i="7"/>
  <c r="I150" i="7"/>
  <c r="Q150" i="7"/>
  <c r="S150" i="7"/>
  <c r="R150" i="7"/>
  <c r="R149" i="7"/>
  <c r="K149" i="7"/>
  <c r="I149" i="7"/>
  <c r="Q149" i="7"/>
  <c r="S149" i="7"/>
  <c r="K148" i="7"/>
  <c r="I148" i="7"/>
  <c r="Q148" i="7"/>
  <c r="S148" i="7"/>
  <c r="R148" i="7"/>
  <c r="K147" i="7"/>
  <c r="I147" i="7"/>
  <c r="R147" i="7"/>
  <c r="Q147" i="7"/>
  <c r="S147" i="7"/>
  <c r="K146" i="7"/>
  <c r="I146" i="7"/>
  <c r="Q146" i="7"/>
  <c r="S146" i="7"/>
  <c r="R146" i="7"/>
  <c r="R145" i="7"/>
  <c r="K145" i="7"/>
  <c r="I145" i="7"/>
  <c r="Q145" i="7"/>
  <c r="S145" i="7"/>
  <c r="K144" i="7"/>
  <c r="I144" i="7"/>
  <c r="Q144" i="7"/>
  <c r="S144" i="7"/>
  <c r="R144" i="7"/>
  <c r="K143" i="7"/>
  <c r="I143" i="7"/>
  <c r="R143" i="7"/>
  <c r="Q143" i="7"/>
  <c r="S143" i="7"/>
  <c r="K142" i="7"/>
  <c r="I142" i="7"/>
  <c r="Q142" i="7"/>
  <c r="S142" i="7"/>
  <c r="R142" i="7"/>
  <c r="R141" i="7"/>
  <c r="K141" i="7"/>
  <c r="I141" i="7"/>
  <c r="Q141" i="7"/>
  <c r="S141" i="7"/>
  <c r="K140" i="7"/>
  <c r="I140" i="7"/>
  <c r="Q140" i="7"/>
  <c r="S140" i="7"/>
  <c r="R140" i="7"/>
  <c r="Q182" i="7"/>
  <c r="R182" i="7"/>
  <c r="Q181" i="7"/>
  <c r="R181" i="7"/>
  <c r="Q180" i="7"/>
  <c r="R180" i="7"/>
  <c r="Q179" i="7"/>
  <c r="R179" i="7"/>
  <c r="K178" i="7"/>
  <c r="I178" i="7"/>
  <c r="R178" i="7"/>
  <c r="Q178" i="7"/>
  <c r="S178" i="7"/>
  <c r="Q177" i="7"/>
  <c r="S177" i="7"/>
  <c r="K177" i="7"/>
  <c r="I177" i="7"/>
  <c r="R177" i="7"/>
  <c r="K176" i="7"/>
  <c r="I176" i="7"/>
  <c r="R176" i="7"/>
  <c r="Q176" i="7"/>
  <c r="S176" i="7"/>
  <c r="K175" i="7"/>
  <c r="I175" i="7"/>
  <c r="Q175" i="7"/>
  <c r="S175" i="7"/>
  <c r="R175" i="7"/>
  <c r="K174" i="7"/>
  <c r="I174" i="7"/>
  <c r="S174" i="7"/>
  <c r="S173" i="7"/>
  <c r="K173" i="7"/>
  <c r="I173" i="7"/>
  <c r="K172" i="7"/>
  <c r="I172" i="7"/>
  <c r="R172" i="7"/>
  <c r="Q172" i="7"/>
  <c r="S172" i="7"/>
  <c r="K171" i="7"/>
  <c r="I171" i="7"/>
  <c r="Q171" i="7"/>
  <c r="S171" i="7"/>
  <c r="R171" i="7"/>
  <c r="K170" i="7"/>
  <c r="I170" i="7"/>
  <c r="S170" i="7"/>
  <c r="Q169" i="7"/>
  <c r="S169" i="7"/>
  <c r="K169" i="7"/>
  <c r="I169" i="7"/>
  <c r="R169" i="7"/>
  <c r="Q185" i="7"/>
  <c r="R185" i="7"/>
  <c r="P185" i="7"/>
  <c r="Q184" i="7"/>
  <c r="P184" i="7"/>
  <c r="R184" i="7"/>
  <c r="Q183" i="7"/>
  <c r="R183" i="7"/>
  <c r="I2" i="7"/>
  <c r="S2" i="7"/>
  <c r="K2" i="7"/>
  <c r="Q2" i="7"/>
  <c r="R2" i="7"/>
  <c r="L136" i="7"/>
  <c r="H136" i="7"/>
  <c r="F136" i="7"/>
  <c r="J136" i="7"/>
  <c r="C136" i="7"/>
  <c r="G136" i="7"/>
  <c r="E136" i="7"/>
  <c r="L132" i="7"/>
  <c r="J132" i="7"/>
  <c r="H132" i="7"/>
  <c r="F132" i="7"/>
  <c r="G132" i="7"/>
  <c r="E132" i="7"/>
  <c r="C132" i="7"/>
  <c r="J126" i="7"/>
  <c r="H126" i="7"/>
  <c r="F126" i="7"/>
  <c r="L126" i="7"/>
  <c r="E126" i="7"/>
  <c r="C126" i="7"/>
  <c r="G126" i="7"/>
  <c r="J118" i="7"/>
  <c r="H118" i="7"/>
  <c r="F118" i="7"/>
  <c r="L118" i="7"/>
  <c r="E118" i="7"/>
  <c r="C118" i="7"/>
  <c r="G118" i="7"/>
  <c r="J110" i="7"/>
  <c r="H110" i="7"/>
  <c r="F110" i="7"/>
  <c r="E110" i="7"/>
  <c r="C110" i="7"/>
  <c r="L110" i="7"/>
  <c r="G110" i="7"/>
  <c r="L104" i="7"/>
  <c r="J104" i="7"/>
  <c r="H104" i="7"/>
  <c r="F104" i="7"/>
  <c r="C104" i="7"/>
  <c r="G104" i="7"/>
  <c r="E104" i="7"/>
  <c r="J98" i="7"/>
  <c r="L98" i="7"/>
  <c r="H98" i="7"/>
  <c r="F98" i="7"/>
  <c r="E98" i="7"/>
  <c r="C98" i="7"/>
  <c r="G98" i="7"/>
  <c r="L92" i="7"/>
  <c r="J92" i="7"/>
  <c r="H92" i="7"/>
  <c r="F92" i="7"/>
  <c r="G92" i="7"/>
  <c r="E92" i="7"/>
  <c r="C92" i="7"/>
  <c r="L86" i="7"/>
  <c r="J86" i="7"/>
  <c r="H86" i="7"/>
  <c r="F86" i="7"/>
  <c r="G86" i="7"/>
  <c r="C86" i="7"/>
  <c r="E86" i="7"/>
  <c r="L78" i="7"/>
  <c r="H78" i="7"/>
  <c r="J78" i="7"/>
  <c r="F78" i="7"/>
  <c r="E78" i="7"/>
  <c r="G78" i="7"/>
  <c r="C78" i="7"/>
  <c r="L74" i="7"/>
  <c r="J74" i="7"/>
  <c r="H74" i="7"/>
  <c r="G74" i="7"/>
  <c r="F74" i="7"/>
  <c r="E74" i="7"/>
  <c r="C74" i="7"/>
  <c r="J68" i="7"/>
  <c r="L68" i="7"/>
  <c r="H68" i="7"/>
  <c r="F68" i="7"/>
  <c r="E68" i="7"/>
  <c r="G68" i="7"/>
  <c r="C68" i="7"/>
  <c r="L62" i="7"/>
  <c r="J62" i="7"/>
  <c r="H62" i="7"/>
  <c r="F62" i="7"/>
  <c r="E62" i="7"/>
  <c r="G62" i="7"/>
  <c r="C62" i="7"/>
  <c r="J56" i="7"/>
  <c r="L56" i="7"/>
  <c r="H56" i="7"/>
  <c r="G56" i="7"/>
  <c r="F56" i="7"/>
  <c r="E56" i="7"/>
  <c r="C56" i="7"/>
  <c r="L52" i="7"/>
  <c r="J52" i="7"/>
  <c r="H52" i="7"/>
  <c r="G52" i="7"/>
  <c r="F52" i="7"/>
  <c r="E52" i="7"/>
  <c r="C52" i="7"/>
  <c r="J46" i="7"/>
  <c r="L46" i="7"/>
  <c r="H46" i="7"/>
  <c r="G46" i="7"/>
  <c r="F46" i="7"/>
  <c r="E46" i="7"/>
  <c r="C46" i="7"/>
  <c r="L40" i="7"/>
  <c r="J40" i="7"/>
  <c r="G40" i="7"/>
  <c r="H40" i="7"/>
  <c r="F40" i="7"/>
  <c r="E40" i="7"/>
  <c r="C40" i="7"/>
  <c r="L36" i="7"/>
  <c r="J36" i="7"/>
  <c r="G36" i="7"/>
  <c r="H36" i="7"/>
  <c r="F36" i="7"/>
  <c r="E36" i="7"/>
  <c r="C36" i="7"/>
  <c r="L32" i="7"/>
  <c r="J32" i="7"/>
  <c r="G32" i="7"/>
  <c r="H32" i="7"/>
  <c r="F32" i="7"/>
  <c r="E32" i="7"/>
  <c r="C32" i="7"/>
  <c r="J22" i="7"/>
  <c r="L22" i="7"/>
  <c r="G22" i="7"/>
  <c r="F22" i="7"/>
  <c r="E22" i="7"/>
  <c r="H22" i="7"/>
  <c r="C22" i="7"/>
  <c r="L16" i="7"/>
  <c r="G16" i="7"/>
  <c r="J16" i="7"/>
  <c r="H16" i="7"/>
  <c r="F16" i="7"/>
  <c r="E16" i="7"/>
  <c r="C16" i="7"/>
  <c r="L12" i="7"/>
  <c r="J12" i="7"/>
  <c r="G12" i="7"/>
  <c r="H12" i="7"/>
  <c r="F12" i="7"/>
  <c r="E12" i="7"/>
  <c r="C12" i="7"/>
  <c r="J6" i="7"/>
  <c r="L6" i="7"/>
  <c r="G6" i="7"/>
  <c r="F6" i="7"/>
  <c r="E6" i="7"/>
  <c r="H6" i="7"/>
  <c r="C6" i="7"/>
  <c r="L168" i="7"/>
  <c r="J168" i="7"/>
  <c r="E168" i="7"/>
  <c r="C168" i="7"/>
  <c r="L164" i="7"/>
  <c r="J164" i="7"/>
  <c r="H164" i="7"/>
  <c r="F164" i="7"/>
  <c r="G164" i="7"/>
  <c r="C164" i="7"/>
  <c r="E164" i="7"/>
  <c r="L160" i="7"/>
  <c r="H160" i="7"/>
  <c r="J160" i="7"/>
  <c r="F160" i="7"/>
  <c r="C160" i="7"/>
  <c r="G160" i="7"/>
  <c r="E160" i="7"/>
  <c r="J154" i="7"/>
  <c r="H154" i="7"/>
  <c r="F154" i="7"/>
  <c r="L154" i="7"/>
  <c r="E154" i="7"/>
  <c r="C154" i="7"/>
  <c r="G154" i="7"/>
  <c r="L148" i="7"/>
  <c r="J148" i="7"/>
  <c r="H148" i="7"/>
  <c r="F148" i="7"/>
  <c r="G148" i="7"/>
  <c r="E148" i="7"/>
  <c r="C148" i="7"/>
  <c r="L144" i="7"/>
  <c r="H144" i="7"/>
  <c r="J144" i="7"/>
  <c r="F144" i="7"/>
  <c r="C144" i="7"/>
  <c r="G144" i="7"/>
  <c r="E144" i="7"/>
  <c r="J142" i="7"/>
  <c r="L142" i="7"/>
  <c r="H142" i="7"/>
  <c r="F142" i="7"/>
  <c r="E142" i="7"/>
  <c r="C142" i="7"/>
  <c r="G142" i="7"/>
  <c r="H181" i="7"/>
  <c r="F181" i="7"/>
  <c r="G181" i="7"/>
  <c r="H179" i="7"/>
  <c r="G179" i="7"/>
  <c r="F179" i="7"/>
  <c r="L175" i="7"/>
  <c r="J175" i="7"/>
  <c r="H175" i="7"/>
  <c r="G175" i="7"/>
  <c r="E175" i="7"/>
  <c r="F175" i="7"/>
  <c r="C175" i="7"/>
  <c r="L171" i="7"/>
  <c r="J171" i="7"/>
  <c r="H171" i="7"/>
  <c r="G171" i="7"/>
  <c r="F171" i="7"/>
  <c r="E171" i="7"/>
  <c r="C171" i="7"/>
  <c r="J169" i="7"/>
  <c r="L169" i="7"/>
  <c r="H169" i="7"/>
  <c r="C169" i="7"/>
  <c r="G169" i="7"/>
  <c r="F169" i="7"/>
  <c r="E169" i="7"/>
  <c r="L2" i="7"/>
  <c r="G2" i="7"/>
  <c r="F2" i="7"/>
  <c r="J2" i="7"/>
  <c r="E2" i="7"/>
  <c r="C2" i="7"/>
  <c r="H2" i="7"/>
  <c r="J138" i="7"/>
  <c r="H138" i="7"/>
  <c r="F138" i="7"/>
  <c r="L138" i="7"/>
  <c r="E138" i="7"/>
  <c r="C138" i="7"/>
  <c r="G138" i="7"/>
  <c r="L128" i="7"/>
  <c r="J128" i="7"/>
  <c r="H128" i="7"/>
  <c r="F128" i="7"/>
  <c r="C128" i="7"/>
  <c r="G128" i="7"/>
  <c r="E128" i="7"/>
  <c r="J122" i="7"/>
  <c r="L122" i="7"/>
  <c r="H122" i="7"/>
  <c r="F122" i="7"/>
  <c r="E122" i="7"/>
  <c r="C122" i="7"/>
  <c r="G122" i="7"/>
  <c r="L116" i="7"/>
  <c r="H116" i="7"/>
  <c r="J116" i="7"/>
  <c r="F116" i="7"/>
  <c r="G116" i="7"/>
  <c r="E116" i="7"/>
  <c r="C116" i="7"/>
  <c r="L112" i="7"/>
  <c r="J112" i="7"/>
  <c r="H112" i="7"/>
  <c r="F112" i="7"/>
  <c r="C112" i="7"/>
  <c r="G112" i="7"/>
  <c r="E112" i="7"/>
  <c r="J106" i="7"/>
  <c r="L106" i="7"/>
  <c r="H106" i="7"/>
  <c r="F106" i="7"/>
  <c r="E106" i="7"/>
  <c r="C106" i="7"/>
  <c r="G106" i="7"/>
  <c r="L100" i="7"/>
  <c r="H100" i="7"/>
  <c r="F100" i="7"/>
  <c r="J100" i="7"/>
  <c r="G100" i="7"/>
  <c r="E100" i="7"/>
  <c r="C100" i="7"/>
  <c r="J94" i="7"/>
  <c r="H94" i="7"/>
  <c r="F94" i="7"/>
  <c r="L94" i="7"/>
  <c r="G94" i="7"/>
  <c r="E94" i="7"/>
  <c r="C94" i="7"/>
  <c r="J88" i="7"/>
  <c r="H88" i="7"/>
  <c r="F88" i="7"/>
  <c r="E88" i="7"/>
  <c r="C88" i="7"/>
  <c r="G88" i="7"/>
  <c r="L88" i="7"/>
  <c r="L82" i="7"/>
  <c r="J82" i="7"/>
  <c r="H82" i="7"/>
  <c r="G82" i="7"/>
  <c r="F82" i="7"/>
  <c r="E82" i="7"/>
  <c r="C82" i="7"/>
  <c r="J76" i="7"/>
  <c r="L76" i="7"/>
  <c r="H76" i="7"/>
  <c r="F76" i="7"/>
  <c r="E76" i="7"/>
  <c r="G76" i="7"/>
  <c r="C76" i="7"/>
  <c r="J72" i="7"/>
  <c r="L72" i="7"/>
  <c r="H72" i="7"/>
  <c r="G72" i="7"/>
  <c r="F72" i="7"/>
  <c r="E72" i="7"/>
  <c r="C72" i="7"/>
  <c r="L66" i="7"/>
  <c r="J66" i="7"/>
  <c r="H66" i="7"/>
  <c r="G66" i="7"/>
  <c r="F66" i="7"/>
  <c r="E66" i="7"/>
  <c r="C66" i="7"/>
  <c r="J60" i="7"/>
  <c r="L60" i="7"/>
  <c r="H60" i="7"/>
  <c r="F60" i="7"/>
  <c r="E60" i="7"/>
  <c r="G60" i="7"/>
  <c r="C60" i="7"/>
  <c r="J54" i="7"/>
  <c r="L54" i="7"/>
  <c r="H54" i="7"/>
  <c r="G54" i="7"/>
  <c r="F54" i="7"/>
  <c r="E54" i="7"/>
  <c r="C54" i="7"/>
  <c r="L44" i="7"/>
  <c r="J44" i="7"/>
  <c r="H44" i="7"/>
  <c r="G44" i="7"/>
  <c r="F44" i="7"/>
  <c r="E44" i="7"/>
  <c r="C44" i="7"/>
  <c r="J38" i="7"/>
  <c r="L38" i="7"/>
  <c r="G38" i="7"/>
  <c r="F38" i="7"/>
  <c r="E38" i="7"/>
  <c r="H38" i="7"/>
  <c r="C38" i="7"/>
  <c r="J30" i="7"/>
  <c r="L30" i="7"/>
  <c r="G30" i="7"/>
  <c r="F30" i="7"/>
  <c r="E30" i="7"/>
  <c r="C30" i="7"/>
  <c r="H30" i="7"/>
  <c r="J26" i="7"/>
  <c r="L26" i="7"/>
  <c r="G26" i="7"/>
  <c r="H26" i="7"/>
  <c r="F26" i="7"/>
  <c r="E26" i="7"/>
  <c r="C26" i="7"/>
  <c r="L24" i="7"/>
  <c r="J24" i="7"/>
  <c r="G24" i="7"/>
  <c r="H24" i="7"/>
  <c r="F24" i="7"/>
  <c r="E24" i="7"/>
  <c r="C24" i="7"/>
  <c r="L20" i="7"/>
  <c r="J20" i="7"/>
  <c r="G20" i="7"/>
  <c r="H20" i="7"/>
  <c r="F20" i="7"/>
  <c r="E20" i="7"/>
  <c r="C20" i="7"/>
  <c r="J18" i="7"/>
  <c r="L18" i="7"/>
  <c r="G18" i="7"/>
  <c r="F18" i="7"/>
  <c r="E18" i="7"/>
  <c r="H18" i="7"/>
  <c r="C18" i="7"/>
  <c r="J14" i="7"/>
  <c r="L14" i="7"/>
  <c r="G14" i="7"/>
  <c r="F14" i="7"/>
  <c r="E14" i="7"/>
  <c r="H14" i="7"/>
  <c r="C14" i="7"/>
  <c r="L8" i="7"/>
  <c r="J8" i="7"/>
  <c r="G8" i="7"/>
  <c r="H8" i="7"/>
  <c r="F8" i="7"/>
  <c r="E8" i="7"/>
  <c r="C8" i="7"/>
  <c r="L4" i="7"/>
  <c r="J4" i="7"/>
  <c r="G4" i="7"/>
  <c r="H4" i="7"/>
  <c r="F4" i="7"/>
  <c r="E4" i="7"/>
  <c r="C4" i="7"/>
  <c r="J166" i="7"/>
  <c r="H166" i="7"/>
  <c r="F166" i="7"/>
  <c r="L166" i="7"/>
  <c r="E166" i="7"/>
  <c r="C166" i="7"/>
  <c r="G166" i="7"/>
  <c r="J162" i="7"/>
  <c r="H162" i="7"/>
  <c r="F162" i="7"/>
  <c r="E162" i="7"/>
  <c r="C162" i="7"/>
  <c r="L162" i="7"/>
  <c r="G162" i="7"/>
  <c r="J158" i="7"/>
  <c r="L158" i="7"/>
  <c r="H158" i="7"/>
  <c r="F158" i="7"/>
  <c r="E158" i="7"/>
  <c r="C158" i="7"/>
  <c r="G158" i="7"/>
  <c r="L156" i="7"/>
  <c r="H156" i="7"/>
  <c r="J156" i="7"/>
  <c r="F156" i="7"/>
  <c r="G156" i="7"/>
  <c r="E156" i="7"/>
  <c r="C156" i="7"/>
  <c r="L152" i="7"/>
  <c r="H152" i="7"/>
  <c r="F152" i="7"/>
  <c r="C152" i="7"/>
  <c r="G152" i="7"/>
  <c r="E152" i="7"/>
  <c r="J152" i="7"/>
  <c r="J150" i="7"/>
  <c r="H150" i="7"/>
  <c r="F150" i="7"/>
  <c r="L150" i="7"/>
  <c r="E150" i="7"/>
  <c r="C150" i="7"/>
  <c r="G150" i="7"/>
  <c r="J146" i="7"/>
  <c r="H146" i="7"/>
  <c r="F146" i="7"/>
  <c r="E146" i="7"/>
  <c r="C146" i="7"/>
  <c r="L146" i="7"/>
  <c r="G146" i="7"/>
  <c r="L140" i="7"/>
  <c r="H140" i="7"/>
  <c r="J140" i="7"/>
  <c r="F140" i="7"/>
  <c r="G140" i="7"/>
  <c r="E140" i="7"/>
  <c r="C140" i="7"/>
  <c r="J177" i="7"/>
  <c r="L177" i="7"/>
  <c r="H177" i="7"/>
  <c r="C177" i="7"/>
  <c r="G177" i="7"/>
  <c r="F177" i="7"/>
  <c r="E177" i="7"/>
  <c r="J173" i="7"/>
  <c r="L173" i="7"/>
  <c r="C173" i="7"/>
  <c r="E173" i="7"/>
  <c r="H184" i="7"/>
  <c r="F184" i="7"/>
  <c r="G184" i="7"/>
  <c r="L139" i="7"/>
  <c r="J139" i="7"/>
  <c r="H139" i="7"/>
  <c r="G139" i="7"/>
  <c r="F139" i="7"/>
  <c r="E139" i="7"/>
  <c r="C139" i="7"/>
  <c r="J137" i="7"/>
  <c r="L137" i="7"/>
  <c r="H137" i="7"/>
  <c r="C137" i="7"/>
  <c r="G137" i="7"/>
  <c r="F137" i="7"/>
  <c r="E137" i="7"/>
  <c r="L135" i="7"/>
  <c r="J135" i="7"/>
  <c r="H135" i="7"/>
  <c r="G135" i="7"/>
  <c r="E135" i="7"/>
  <c r="F135" i="7"/>
  <c r="C135" i="7"/>
  <c r="J133" i="7"/>
  <c r="L133" i="7"/>
  <c r="H133" i="7"/>
  <c r="C133" i="7"/>
  <c r="F133" i="7"/>
  <c r="G133" i="7"/>
  <c r="E133" i="7"/>
  <c r="H131" i="7"/>
  <c r="G131" i="7"/>
  <c r="F131" i="7"/>
  <c r="C131" i="7"/>
  <c r="J129" i="7"/>
  <c r="L129" i="7"/>
  <c r="H129" i="7"/>
  <c r="E129" i="7"/>
  <c r="C129" i="7"/>
  <c r="G129" i="7"/>
  <c r="F129" i="7"/>
  <c r="J127" i="7"/>
  <c r="L127" i="7"/>
  <c r="H127" i="7"/>
  <c r="G127" i="7"/>
  <c r="F127" i="7"/>
  <c r="E127" i="7"/>
  <c r="C127" i="7"/>
  <c r="L125" i="7"/>
  <c r="J125" i="7"/>
  <c r="H125" i="7"/>
  <c r="E125" i="7"/>
  <c r="C125" i="7"/>
  <c r="F125" i="7"/>
  <c r="G125" i="7"/>
  <c r="J123" i="7"/>
  <c r="L123" i="7"/>
  <c r="H123" i="7"/>
  <c r="G123" i="7"/>
  <c r="F123" i="7"/>
  <c r="E123" i="7"/>
  <c r="C123" i="7"/>
  <c r="L121" i="7"/>
  <c r="J121" i="7"/>
  <c r="H121" i="7"/>
  <c r="E121" i="7"/>
  <c r="C121" i="7"/>
  <c r="G121" i="7"/>
  <c r="F121" i="7"/>
  <c r="J119" i="7"/>
  <c r="L119" i="7"/>
  <c r="H119" i="7"/>
  <c r="G119" i="7"/>
  <c r="F119" i="7"/>
  <c r="E119" i="7"/>
  <c r="C119" i="7"/>
  <c r="L117" i="7"/>
  <c r="J117" i="7"/>
  <c r="H117" i="7"/>
  <c r="E117" i="7"/>
  <c r="C117" i="7"/>
  <c r="F117" i="7"/>
  <c r="G117" i="7"/>
  <c r="J115" i="7"/>
  <c r="L115" i="7"/>
  <c r="H115" i="7"/>
  <c r="G115" i="7"/>
  <c r="F115" i="7"/>
  <c r="E115" i="7"/>
  <c r="C115" i="7"/>
  <c r="L113" i="7"/>
  <c r="J113" i="7"/>
  <c r="H113" i="7"/>
  <c r="E113" i="7"/>
  <c r="C113" i="7"/>
  <c r="G113" i="7"/>
  <c r="F113" i="7"/>
  <c r="J111" i="7"/>
  <c r="L111" i="7"/>
  <c r="H111" i="7"/>
  <c r="G111" i="7"/>
  <c r="F111" i="7"/>
  <c r="E111" i="7"/>
  <c r="C111" i="7"/>
  <c r="L109" i="7"/>
  <c r="J109" i="7"/>
  <c r="H109" i="7"/>
  <c r="E109" i="7"/>
  <c r="C109" i="7"/>
  <c r="F109" i="7"/>
  <c r="G109" i="7"/>
  <c r="J107" i="7"/>
  <c r="L107" i="7"/>
  <c r="H107" i="7"/>
  <c r="G107" i="7"/>
  <c r="F107" i="7"/>
  <c r="E107" i="7"/>
  <c r="C107" i="7"/>
  <c r="L105" i="7"/>
  <c r="J105" i="7"/>
  <c r="H105" i="7"/>
  <c r="E105" i="7"/>
  <c r="C105" i="7"/>
  <c r="G105" i="7"/>
  <c r="F105" i="7"/>
  <c r="J103" i="7"/>
  <c r="L103" i="7"/>
  <c r="G103" i="7"/>
  <c r="H103" i="7"/>
  <c r="F103" i="7"/>
  <c r="E103" i="7"/>
  <c r="C103" i="7"/>
  <c r="L101" i="7"/>
  <c r="J101" i="7"/>
  <c r="G101" i="7"/>
  <c r="H101" i="7"/>
  <c r="E101" i="7"/>
  <c r="C101" i="7"/>
  <c r="F101" i="7"/>
  <c r="J99" i="7"/>
  <c r="L99" i="7"/>
  <c r="G99" i="7"/>
  <c r="H99" i="7"/>
  <c r="F99" i="7"/>
  <c r="E99" i="7"/>
  <c r="C99" i="7"/>
  <c r="L97" i="7"/>
  <c r="J97" i="7"/>
  <c r="G97" i="7"/>
  <c r="H97" i="7"/>
  <c r="E97" i="7"/>
  <c r="C97" i="7"/>
  <c r="F97" i="7"/>
  <c r="J95" i="7"/>
  <c r="L95" i="7"/>
  <c r="G95" i="7"/>
  <c r="H95" i="7"/>
  <c r="F95" i="7"/>
  <c r="E95" i="7"/>
  <c r="C95" i="7"/>
  <c r="L93" i="7"/>
  <c r="J93" i="7"/>
  <c r="G93" i="7"/>
  <c r="H93" i="7"/>
  <c r="E93" i="7"/>
  <c r="C93" i="7"/>
  <c r="F93" i="7"/>
  <c r="J91" i="7"/>
  <c r="L91" i="7"/>
  <c r="G91" i="7"/>
  <c r="H91" i="7"/>
  <c r="F91" i="7"/>
  <c r="E91" i="7"/>
  <c r="C91" i="7"/>
  <c r="J89" i="7"/>
  <c r="L89" i="7"/>
  <c r="G89" i="7"/>
  <c r="H89" i="7"/>
  <c r="E89" i="7"/>
  <c r="C89" i="7"/>
  <c r="F89" i="7"/>
  <c r="L87" i="7"/>
  <c r="J87" i="7"/>
  <c r="G87" i="7"/>
  <c r="H87" i="7"/>
  <c r="F87" i="7"/>
  <c r="C87" i="7"/>
  <c r="E87" i="7"/>
  <c r="L85" i="7"/>
  <c r="G85" i="7"/>
  <c r="J85" i="7"/>
  <c r="H85" i="7"/>
  <c r="C85" i="7"/>
  <c r="E85" i="7"/>
  <c r="F85" i="7"/>
  <c r="L83" i="7"/>
  <c r="J83" i="7"/>
  <c r="G83" i="7"/>
  <c r="H83" i="7"/>
  <c r="F83" i="7"/>
  <c r="E83" i="7"/>
  <c r="C83" i="7"/>
  <c r="J81" i="7"/>
  <c r="L81" i="7"/>
  <c r="G81" i="7"/>
  <c r="C81" i="7"/>
  <c r="H81" i="7"/>
  <c r="F81" i="7"/>
  <c r="E81" i="7"/>
  <c r="J79" i="7"/>
  <c r="L79" i="7"/>
  <c r="H79" i="7"/>
  <c r="G79" i="7"/>
  <c r="F79" i="7"/>
  <c r="E79" i="7"/>
  <c r="C79" i="7"/>
  <c r="J77" i="7"/>
  <c r="L77" i="7"/>
  <c r="G77" i="7"/>
  <c r="H77" i="7"/>
  <c r="C77" i="7"/>
  <c r="E77" i="7"/>
  <c r="F77" i="7"/>
  <c r="J75" i="7"/>
  <c r="L75" i="7"/>
  <c r="G75" i="7"/>
  <c r="H75" i="7"/>
  <c r="F75" i="7"/>
  <c r="E75" i="7"/>
  <c r="C75" i="7"/>
  <c r="J73" i="7"/>
  <c r="L73" i="7"/>
  <c r="G73" i="7"/>
  <c r="C73" i="7"/>
  <c r="H73" i="7"/>
  <c r="F73" i="7"/>
  <c r="E73" i="7"/>
  <c r="L71" i="7"/>
  <c r="H71" i="7"/>
  <c r="J71" i="7"/>
  <c r="G71" i="7"/>
  <c r="F71" i="7"/>
  <c r="E71" i="7"/>
  <c r="C71" i="7"/>
  <c r="L69" i="7"/>
  <c r="J69" i="7"/>
  <c r="G69" i="7"/>
  <c r="H69" i="7"/>
  <c r="C69" i="7"/>
  <c r="E69" i="7"/>
  <c r="F69" i="7"/>
  <c r="L67" i="7"/>
  <c r="J67" i="7"/>
  <c r="G67" i="7"/>
  <c r="H67" i="7"/>
  <c r="F67" i="7"/>
  <c r="E67" i="7"/>
  <c r="C67" i="7"/>
  <c r="J65" i="7"/>
  <c r="L65" i="7"/>
  <c r="G65" i="7"/>
  <c r="H65" i="7"/>
  <c r="C65" i="7"/>
  <c r="F65" i="7"/>
  <c r="E65" i="7"/>
  <c r="L63" i="7"/>
  <c r="J63" i="7"/>
  <c r="H63" i="7"/>
  <c r="F63" i="7"/>
  <c r="E63" i="7"/>
  <c r="C63" i="7"/>
  <c r="G63" i="7"/>
  <c r="J61" i="7"/>
  <c r="L61" i="7"/>
  <c r="G61" i="7"/>
  <c r="H61" i="7"/>
  <c r="C61" i="7"/>
  <c r="E61" i="7"/>
  <c r="F61" i="7"/>
  <c r="L59" i="7"/>
  <c r="J59" i="7"/>
  <c r="G59" i="7"/>
  <c r="H59" i="7"/>
  <c r="F59" i="7"/>
  <c r="E59" i="7"/>
  <c r="C59" i="7"/>
  <c r="J57" i="7"/>
  <c r="L57" i="7"/>
  <c r="H57" i="7"/>
  <c r="C57" i="7"/>
  <c r="G57" i="7"/>
  <c r="F57" i="7"/>
  <c r="E57" i="7"/>
  <c r="L55" i="7"/>
  <c r="J55" i="7"/>
  <c r="H55" i="7"/>
  <c r="G55" i="7"/>
  <c r="F55" i="7"/>
  <c r="E55" i="7"/>
  <c r="C55" i="7"/>
  <c r="J53" i="7"/>
  <c r="L53" i="7"/>
  <c r="H53" i="7"/>
  <c r="G53" i="7"/>
  <c r="C53" i="7"/>
  <c r="E53" i="7"/>
  <c r="F53" i="7"/>
  <c r="J51" i="7"/>
  <c r="L51" i="7"/>
  <c r="H51" i="7"/>
  <c r="G51" i="7"/>
  <c r="F51" i="7"/>
  <c r="E51" i="7"/>
  <c r="C51" i="7"/>
  <c r="J49" i="7"/>
  <c r="H49" i="7"/>
  <c r="L49" i="7"/>
  <c r="C49" i="7"/>
  <c r="G49" i="7"/>
  <c r="F49" i="7"/>
  <c r="E49" i="7"/>
  <c r="J47" i="7"/>
  <c r="L47" i="7"/>
  <c r="H47" i="7"/>
  <c r="G47" i="7"/>
  <c r="F47" i="7"/>
  <c r="E47" i="7"/>
  <c r="C47" i="7"/>
  <c r="J45" i="7"/>
  <c r="L45" i="7"/>
  <c r="H45" i="7"/>
  <c r="C45" i="7"/>
  <c r="E45" i="7"/>
  <c r="F45" i="7"/>
  <c r="G45" i="7"/>
  <c r="J43" i="7"/>
  <c r="L43" i="7"/>
  <c r="H43" i="7"/>
  <c r="G43" i="7"/>
  <c r="F43" i="7"/>
  <c r="E43" i="7"/>
  <c r="C43" i="7"/>
  <c r="L41" i="7"/>
  <c r="J41" i="7"/>
  <c r="H41" i="7"/>
  <c r="C41" i="7"/>
  <c r="G41" i="7"/>
  <c r="F41" i="7"/>
  <c r="E41" i="7"/>
  <c r="L39" i="7"/>
  <c r="J39" i="7"/>
  <c r="G39" i="7"/>
  <c r="H39" i="7"/>
  <c r="F39" i="7"/>
  <c r="E39" i="7"/>
  <c r="C39" i="7"/>
  <c r="L37" i="7"/>
  <c r="J37" i="7"/>
  <c r="H37" i="7"/>
  <c r="G37" i="7"/>
  <c r="C37" i="7"/>
  <c r="F37" i="7"/>
  <c r="E37" i="7"/>
  <c r="J35" i="7"/>
  <c r="L35" i="7"/>
  <c r="G35" i="7"/>
  <c r="H35" i="7"/>
  <c r="F35" i="7"/>
  <c r="E35" i="7"/>
  <c r="C35" i="7"/>
  <c r="J33" i="7"/>
  <c r="L33" i="7"/>
  <c r="H33" i="7"/>
  <c r="G33" i="7"/>
  <c r="C33" i="7"/>
  <c r="F33" i="7"/>
  <c r="E33" i="7"/>
  <c r="J31" i="7"/>
  <c r="L31" i="7"/>
  <c r="G31" i="7"/>
  <c r="H31" i="7"/>
  <c r="F31" i="7"/>
  <c r="E31" i="7"/>
  <c r="C31" i="7"/>
  <c r="J29" i="7"/>
  <c r="L29" i="7"/>
  <c r="H29" i="7"/>
  <c r="G29" i="7"/>
  <c r="C29" i="7"/>
  <c r="F29" i="7"/>
  <c r="E29" i="7"/>
  <c r="J27" i="7"/>
  <c r="L27" i="7"/>
  <c r="G27" i="7"/>
  <c r="H27" i="7"/>
  <c r="F27" i="7"/>
  <c r="E27" i="7"/>
  <c r="C27" i="7"/>
  <c r="L25" i="7"/>
  <c r="J25" i="7"/>
  <c r="H25" i="7"/>
  <c r="C25" i="7"/>
  <c r="G25" i="7"/>
  <c r="F25" i="7"/>
  <c r="E25" i="7"/>
  <c r="L23" i="7"/>
  <c r="G23" i="7"/>
  <c r="J23" i="7"/>
  <c r="H23" i="7"/>
  <c r="F23" i="7"/>
  <c r="E23" i="7"/>
  <c r="C23" i="7"/>
  <c r="L21" i="7"/>
  <c r="J21" i="7"/>
  <c r="H21" i="7"/>
  <c r="G21" i="7"/>
  <c r="C21" i="7"/>
  <c r="E21" i="7"/>
  <c r="F21" i="7"/>
  <c r="J19" i="7"/>
  <c r="L19" i="7"/>
  <c r="G19" i="7"/>
  <c r="F19" i="7"/>
  <c r="E19" i="7"/>
  <c r="H19" i="7"/>
  <c r="C19" i="7"/>
  <c r="J17" i="7"/>
  <c r="L17" i="7"/>
  <c r="H17" i="7"/>
  <c r="G17" i="7"/>
  <c r="C17" i="7"/>
  <c r="F17" i="7"/>
  <c r="E17" i="7"/>
  <c r="J15" i="7"/>
  <c r="L15" i="7"/>
  <c r="G15" i="7"/>
  <c r="H15" i="7"/>
  <c r="F15" i="7"/>
  <c r="E15" i="7"/>
  <c r="C15" i="7"/>
  <c r="J13" i="7"/>
  <c r="L13" i="7"/>
  <c r="H13" i="7"/>
  <c r="G13" i="7"/>
  <c r="C13" i="7"/>
  <c r="F13" i="7"/>
  <c r="E13" i="7"/>
  <c r="J11" i="7"/>
  <c r="L11" i="7"/>
  <c r="G11" i="7"/>
  <c r="H11" i="7"/>
  <c r="F11" i="7"/>
  <c r="E11" i="7"/>
  <c r="C11" i="7"/>
  <c r="L9" i="7"/>
  <c r="H9" i="7"/>
  <c r="J9" i="7"/>
  <c r="C9" i="7"/>
  <c r="G9" i="7"/>
  <c r="F9" i="7"/>
  <c r="E9" i="7"/>
  <c r="L7" i="7"/>
  <c r="J7" i="7"/>
  <c r="G7" i="7"/>
  <c r="H7" i="7"/>
  <c r="F7" i="7"/>
  <c r="E7" i="7"/>
  <c r="C7" i="7"/>
  <c r="L5" i="7"/>
  <c r="J5" i="7"/>
  <c r="H5" i="7"/>
  <c r="G5" i="7"/>
  <c r="C5" i="7"/>
  <c r="F5" i="7"/>
  <c r="E5" i="7"/>
  <c r="J3" i="7"/>
  <c r="L3" i="7"/>
  <c r="G3" i="7"/>
  <c r="F3" i="7"/>
  <c r="E3" i="7"/>
  <c r="H3" i="7"/>
  <c r="C3" i="7"/>
  <c r="L167" i="7"/>
  <c r="J167" i="7"/>
  <c r="H167" i="7"/>
  <c r="G167" i="7"/>
  <c r="E167" i="7"/>
  <c r="F167" i="7"/>
  <c r="C167" i="7"/>
  <c r="J165" i="7"/>
  <c r="L165" i="7"/>
  <c r="H165" i="7"/>
  <c r="C165" i="7"/>
  <c r="F165" i="7"/>
  <c r="G165" i="7"/>
  <c r="E165" i="7"/>
  <c r="L163" i="7"/>
  <c r="J163" i="7"/>
  <c r="H163" i="7"/>
  <c r="G163" i="7"/>
  <c r="F163" i="7"/>
  <c r="E163" i="7"/>
  <c r="C163" i="7"/>
  <c r="J161" i="7"/>
  <c r="L161" i="7"/>
  <c r="H161" i="7"/>
  <c r="C161" i="7"/>
  <c r="G161" i="7"/>
  <c r="F161" i="7"/>
  <c r="E161" i="7"/>
  <c r="L159" i="7"/>
  <c r="J159" i="7"/>
  <c r="H159" i="7"/>
  <c r="G159" i="7"/>
  <c r="E159" i="7"/>
  <c r="F159" i="7"/>
  <c r="C159" i="7"/>
  <c r="J157" i="7"/>
  <c r="L157" i="7"/>
  <c r="H157" i="7"/>
  <c r="C157" i="7"/>
  <c r="F157" i="7"/>
  <c r="G157" i="7"/>
  <c r="E157" i="7"/>
  <c r="L155" i="7"/>
  <c r="J155" i="7"/>
  <c r="H155" i="7"/>
  <c r="G155" i="7"/>
  <c r="F155" i="7"/>
  <c r="E155" i="7"/>
  <c r="C155" i="7"/>
  <c r="J153" i="7"/>
  <c r="L153" i="7"/>
  <c r="H153" i="7"/>
  <c r="C153" i="7"/>
  <c r="G153" i="7"/>
  <c r="F153" i="7"/>
  <c r="E153" i="7"/>
  <c r="L151" i="7"/>
  <c r="J151" i="7"/>
  <c r="H151" i="7"/>
  <c r="G151" i="7"/>
  <c r="E151" i="7"/>
  <c r="F151" i="7"/>
  <c r="C151" i="7"/>
  <c r="J149" i="7"/>
  <c r="L149" i="7"/>
  <c r="H149" i="7"/>
  <c r="C149" i="7"/>
  <c r="F149" i="7"/>
  <c r="G149" i="7"/>
  <c r="E149" i="7"/>
  <c r="L147" i="7"/>
  <c r="J147" i="7"/>
  <c r="H147" i="7"/>
  <c r="G147" i="7"/>
  <c r="F147" i="7"/>
  <c r="E147" i="7"/>
  <c r="C147" i="7"/>
  <c r="J145" i="7"/>
  <c r="L145" i="7"/>
  <c r="H145" i="7"/>
  <c r="C145" i="7"/>
  <c r="G145" i="7"/>
  <c r="F145" i="7"/>
  <c r="E145" i="7"/>
  <c r="L143" i="7"/>
  <c r="J143" i="7"/>
  <c r="H143" i="7"/>
  <c r="G143" i="7"/>
  <c r="E143" i="7"/>
  <c r="F143" i="7"/>
  <c r="C143" i="7"/>
  <c r="J141" i="7"/>
  <c r="L141" i="7"/>
  <c r="H141" i="7"/>
  <c r="C141" i="7"/>
  <c r="F141" i="7"/>
  <c r="G141" i="7"/>
  <c r="E141" i="7"/>
  <c r="H182" i="7"/>
  <c r="F182" i="7"/>
  <c r="G182" i="7"/>
  <c r="H180" i="7"/>
  <c r="F180" i="7"/>
  <c r="G180" i="7"/>
  <c r="J178" i="7"/>
  <c r="H178" i="7"/>
  <c r="F178" i="7"/>
  <c r="L178" i="7"/>
  <c r="E178" i="7"/>
  <c r="C178" i="7"/>
  <c r="G178" i="7"/>
  <c r="L176" i="7"/>
  <c r="H176" i="7"/>
  <c r="J176" i="7"/>
  <c r="F176" i="7"/>
  <c r="G176" i="7"/>
  <c r="E176" i="7"/>
  <c r="C176" i="7"/>
  <c r="J174" i="7"/>
  <c r="L174" i="7"/>
  <c r="E174" i="7"/>
  <c r="C174" i="7"/>
  <c r="L172" i="7"/>
  <c r="H172" i="7"/>
  <c r="J172" i="7"/>
  <c r="F172" i="7"/>
  <c r="C172" i="7"/>
  <c r="G172" i="7"/>
  <c r="E172" i="7"/>
  <c r="J170" i="7"/>
  <c r="L170" i="7"/>
  <c r="E170" i="7"/>
  <c r="C170" i="7"/>
  <c r="H185" i="7"/>
  <c r="G185" i="7"/>
  <c r="F185" i="7"/>
  <c r="H183" i="7"/>
  <c r="G183" i="7"/>
  <c r="F183" i="7"/>
  <c r="J134" i="7"/>
  <c r="H134" i="7"/>
  <c r="F134" i="7"/>
  <c r="L134" i="7"/>
  <c r="E134" i="7"/>
  <c r="C134" i="7"/>
  <c r="G134" i="7"/>
  <c r="J130" i="7"/>
  <c r="H130" i="7"/>
  <c r="F130" i="7"/>
  <c r="E130" i="7"/>
  <c r="C130" i="7"/>
  <c r="L130" i="7"/>
  <c r="G130" i="7"/>
  <c r="L124" i="7"/>
  <c r="J124" i="7"/>
  <c r="H124" i="7"/>
  <c r="F124" i="7"/>
  <c r="G124" i="7"/>
  <c r="E124" i="7"/>
  <c r="C124" i="7"/>
  <c r="L120" i="7"/>
  <c r="J120" i="7"/>
  <c r="H120" i="7"/>
  <c r="F120" i="7"/>
  <c r="C120" i="7"/>
  <c r="G120" i="7"/>
  <c r="E120" i="7"/>
  <c r="J114" i="7"/>
  <c r="L114" i="7"/>
  <c r="H114" i="7"/>
  <c r="F114" i="7"/>
  <c r="E114" i="7"/>
  <c r="C114" i="7"/>
  <c r="G114" i="7"/>
  <c r="L108" i="7"/>
  <c r="H108" i="7"/>
  <c r="J108" i="7"/>
  <c r="F108" i="7"/>
  <c r="G108" i="7"/>
  <c r="E108" i="7"/>
  <c r="C108" i="7"/>
  <c r="J102" i="7"/>
  <c r="L102" i="7"/>
  <c r="H102" i="7"/>
  <c r="F102" i="7"/>
  <c r="G102" i="7"/>
  <c r="E102" i="7"/>
  <c r="C102" i="7"/>
  <c r="L96" i="7"/>
  <c r="J96" i="7"/>
  <c r="H96" i="7"/>
  <c r="F96" i="7"/>
  <c r="C96" i="7"/>
  <c r="G96" i="7"/>
  <c r="E96" i="7"/>
  <c r="L90" i="7"/>
  <c r="J90" i="7"/>
  <c r="H90" i="7"/>
  <c r="F90" i="7"/>
  <c r="E90" i="7"/>
  <c r="C90" i="7"/>
  <c r="G90" i="7"/>
  <c r="J84" i="7"/>
  <c r="L84" i="7"/>
  <c r="H84" i="7"/>
  <c r="F84" i="7"/>
  <c r="E84" i="7"/>
  <c r="G84" i="7"/>
  <c r="C84" i="7"/>
  <c r="J80" i="7"/>
  <c r="L80" i="7"/>
  <c r="H80" i="7"/>
  <c r="G80" i="7"/>
  <c r="F80" i="7"/>
  <c r="E80" i="7"/>
  <c r="C80" i="7"/>
  <c r="L70" i="7"/>
  <c r="J70" i="7"/>
  <c r="H70" i="7"/>
  <c r="F70" i="7"/>
  <c r="E70" i="7"/>
  <c r="G70" i="7"/>
  <c r="C70" i="7"/>
  <c r="J64" i="7"/>
  <c r="L64" i="7"/>
  <c r="H64" i="7"/>
  <c r="G64" i="7"/>
  <c r="F64" i="7"/>
  <c r="E64" i="7"/>
  <c r="C64" i="7"/>
  <c r="L58" i="7"/>
  <c r="J58" i="7"/>
  <c r="H58" i="7"/>
  <c r="G58" i="7"/>
  <c r="F58" i="7"/>
  <c r="E58" i="7"/>
  <c r="C58" i="7"/>
  <c r="J50" i="7"/>
  <c r="L50" i="7"/>
  <c r="H50" i="7"/>
  <c r="G50" i="7"/>
  <c r="F50" i="7"/>
  <c r="E50" i="7"/>
  <c r="C50" i="7"/>
  <c r="L48" i="7"/>
  <c r="J48" i="7"/>
  <c r="H48" i="7"/>
  <c r="G48" i="7"/>
  <c r="F48" i="7"/>
  <c r="E48" i="7"/>
  <c r="C48" i="7"/>
  <c r="J42" i="7"/>
  <c r="L42" i="7"/>
  <c r="H42" i="7"/>
  <c r="G42" i="7"/>
  <c r="F42" i="7"/>
  <c r="E42" i="7"/>
  <c r="C42" i="7"/>
  <c r="J34" i="7"/>
  <c r="L34" i="7"/>
  <c r="G34" i="7"/>
  <c r="F34" i="7"/>
  <c r="E34" i="7"/>
  <c r="H34" i="7"/>
  <c r="C34" i="7"/>
  <c r="L28" i="7"/>
  <c r="J28" i="7"/>
  <c r="G28" i="7"/>
  <c r="H28" i="7"/>
  <c r="F28" i="7"/>
  <c r="E28" i="7"/>
  <c r="C28" i="7"/>
  <c r="J10" i="7"/>
  <c r="L10" i="7"/>
  <c r="G10" i="7"/>
  <c r="H10" i="7"/>
  <c r="F10" i="7"/>
  <c r="E10" i="7"/>
  <c r="C10" i="7"/>
  <c r="N188"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4" i="1"/>
  <c r="B38" i="6" l="1"/>
  <c r="B39" i="6"/>
  <c r="T5" i="1" l="1"/>
  <c r="U5" i="1"/>
  <c r="T6" i="1"/>
  <c r="U6" i="1"/>
  <c r="T7" i="1"/>
  <c r="U7" i="1"/>
  <c r="T8" i="1"/>
  <c r="U8" i="1"/>
  <c r="T9" i="1"/>
  <c r="U9" i="1"/>
  <c r="T10" i="1"/>
  <c r="U10" i="1"/>
  <c r="T11" i="1"/>
  <c r="U11" i="1"/>
  <c r="T12" i="1"/>
  <c r="U12" i="1"/>
  <c r="T13" i="1"/>
  <c r="U13" i="1"/>
  <c r="T14" i="1"/>
  <c r="U14" i="1"/>
  <c r="T15" i="1"/>
  <c r="U15" i="1"/>
  <c r="T16" i="1"/>
  <c r="U16" i="1"/>
  <c r="T17" i="1"/>
  <c r="U17" i="1"/>
  <c r="T18" i="1"/>
  <c r="U18" i="1"/>
  <c r="T19" i="1"/>
  <c r="U19" i="1"/>
  <c r="T20" i="1"/>
  <c r="U20" i="1"/>
  <c r="T21" i="1"/>
  <c r="U21" i="1"/>
  <c r="T22" i="1"/>
  <c r="U22" i="1"/>
  <c r="T23" i="1"/>
  <c r="U23" i="1"/>
  <c r="T24" i="1"/>
  <c r="U24" i="1"/>
  <c r="T25" i="1"/>
  <c r="U25" i="1"/>
  <c r="T26" i="1"/>
  <c r="U26" i="1"/>
  <c r="T27" i="1"/>
  <c r="U27" i="1"/>
  <c r="T28" i="1"/>
  <c r="U28" i="1"/>
  <c r="T29" i="1"/>
  <c r="U29" i="1"/>
  <c r="T30" i="1"/>
  <c r="U30" i="1"/>
  <c r="T31" i="1"/>
  <c r="U31" i="1"/>
  <c r="T32" i="1"/>
  <c r="U32" i="1"/>
  <c r="T33" i="1"/>
  <c r="U33" i="1"/>
  <c r="T34" i="1"/>
  <c r="U34" i="1"/>
  <c r="T35" i="1"/>
  <c r="U35" i="1"/>
  <c r="T36" i="1"/>
  <c r="U36" i="1"/>
  <c r="T37" i="1"/>
  <c r="U37" i="1"/>
  <c r="T38" i="1"/>
  <c r="U38" i="1"/>
  <c r="T39" i="1"/>
  <c r="U39" i="1"/>
  <c r="T40" i="1"/>
  <c r="U40" i="1"/>
  <c r="T41" i="1"/>
  <c r="U41" i="1"/>
  <c r="T42" i="1"/>
  <c r="U42" i="1"/>
  <c r="T43" i="1"/>
  <c r="U43" i="1"/>
  <c r="T44" i="1"/>
  <c r="U44" i="1"/>
  <c r="T45" i="1"/>
  <c r="U45" i="1"/>
  <c r="T46" i="1"/>
  <c r="U46" i="1"/>
  <c r="T47" i="1"/>
  <c r="U47" i="1"/>
  <c r="T48" i="1"/>
  <c r="U48" i="1"/>
  <c r="T49" i="1"/>
  <c r="U49" i="1"/>
  <c r="T50" i="1"/>
  <c r="U50" i="1"/>
  <c r="T51" i="1"/>
  <c r="U51" i="1"/>
  <c r="T52" i="1"/>
  <c r="U52" i="1"/>
  <c r="T53" i="1"/>
  <c r="U53" i="1"/>
  <c r="T54" i="1"/>
  <c r="U54" i="1"/>
  <c r="T55" i="1"/>
  <c r="U55" i="1"/>
  <c r="T56" i="1"/>
  <c r="U56" i="1"/>
  <c r="T57" i="1"/>
  <c r="U57" i="1"/>
  <c r="T58" i="1"/>
  <c r="U58" i="1"/>
  <c r="T59" i="1"/>
  <c r="U59" i="1"/>
  <c r="T60" i="1"/>
  <c r="U60" i="1"/>
  <c r="T61" i="1"/>
  <c r="U61" i="1"/>
  <c r="T62" i="1"/>
  <c r="U62" i="1"/>
  <c r="T63" i="1"/>
  <c r="U63" i="1"/>
  <c r="T64" i="1"/>
  <c r="U64" i="1"/>
  <c r="T65" i="1"/>
  <c r="U65" i="1"/>
  <c r="T66" i="1"/>
  <c r="U66" i="1"/>
  <c r="T67" i="1"/>
  <c r="U67" i="1"/>
  <c r="T68" i="1"/>
  <c r="U68" i="1"/>
  <c r="T69" i="1"/>
  <c r="U69" i="1"/>
  <c r="T70" i="1"/>
  <c r="U70" i="1"/>
  <c r="T71" i="1"/>
  <c r="U71" i="1"/>
  <c r="T72" i="1"/>
  <c r="U72" i="1"/>
  <c r="T73" i="1"/>
  <c r="U73" i="1"/>
  <c r="T74" i="1"/>
  <c r="U74" i="1"/>
  <c r="T75" i="1"/>
  <c r="U75" i="1"/>
  <c r="T76" i="1"/>
  <c r="U76" i="1"/>
  <c r="T77" i="1"/>
  <c r="U77" i="1"/>
  <c r="T78" i="1"/>
  <c r="U78" i="1"/>
  <c r="T79" i="1"/>
  <c r="U79" i="1"/>
  <c r="T80" i="1"/>
  <c r="U80" i="1"/>
  <c r="T81" i="1"/>
  <c r="U81" i="1"/>
  <c r="T82" i="1"/>
  <c r="U82" i="1"/>
  <c r="T83" i="1"/>
  <c r="U83" i="1"/>
  <c r="T84" i="1"/>
  <c r="U84" i="1"/>
  <c r="T85" i="1"/>
  <c r="U85" i="1"/>
  <c r="T86" i="1"/>
  <c r="U86" i="1"/>
  <c r="T87" i="1"/>
  <c r="U87" i="1"/>
  <c r="T88" i="1"/>
  <c r="U88" i="1"/>
  <c r="T89" i="1"/>
  <c r="U89" i="1"/>
  <c r="T90" i="1"/>
  <c r="U90" i="1"/>
  <c r="T91" i="1"/>
  <c r="U91" i="1"/>
  <c r="T92" i="1"/>
  <c r="U92" i="1"/>
  <c r="T93" i="1"/>
  <c r="U93" i="1"/>
  <c r="T94" i="1"/>
  <c r="U94" i="1"/>
  <c r="T95" i="1"/>
  <c r="U95" i="1"/>
  <c r="T96" i="1"/>
  <c r="U96" i="1"/>
  <c r="T97" i="1"/>
  <c r="U97" i="1"/>
  <c r="T98" i="1"/>
  <c r="U98" i="1"/>
  <c r="T99" i="1"/>
  <c r="U99" i="1"/>
  <c r="T100" i="1"/>
  <c r="U100" i="1"/>
  <c r="T101" i="1"/>
  <c r="U101" i="1"/>
  <c r="T102" i="1"/>
  <c r="U102" i="1"/>
  <c r="T103" i="1"/>
  <c r="U103" i="1"/>
  <c r="T104" i="1"/>
  <c r="U104" i="1"/>
  <c r="T105" i="1"/>
  <c r="U105" i="1"/>
  <c r="T106" i="1"/>
  <c r="U106" i="1"/>
  <c r="T107" i="1"/>
  <c r="U107" i="1"/>
  <c r="T108" i="1"/>
  <c r="U108" i="1"/>
  <c r="T109" i="1"/>
  <c r="U109" i="1"/>
  <c r="T110" i="1"/>
  <c r="U110" i="1"/>
  <c r="T111" i="1"/>
  <c r="U111" i="1"/>
  <c r="T112" i="1"/>
  <c r="U112" i="1"/>
  <c r="T113" i="1"/>
  <c r="U113" i="1"/>
  <c r="T114" i="1"/>
  <c r="U114" i="1"/>
  <c r="T115" i="1"/>
  <c r="U115" i="1"/>
  <c r="T116" i="1"/>
  <c r="U116" i="1"/>
  <c r="T117" i="1"/>
  <c r="U117" i="1"/>
  <c r="T118" i="1"/>
  <c r="U118" i="1"/>
  <c r="T119" i="1"/>
  <c r="U119" i="1"/>
  <c r="T120" i="1"/>
  <c r="U120" i="1"/>
  <c r="T121" i="1"/>
  <c r="U121" i="1"/>
  <c r="T122" i="1"/>
  <c r="U122" i="1"/>
  <c r="T123" i="1"/>
  <c r="U123" i="1"/>
  <c r="T124" i="1"/>
  <c r="U124" i="1"/>
  <c r="T125" i="1"/>
  <c r="U125" i="1"/>
  <c r="T126" i="1"/>
  <c r="U126" i="1"/>
  <c r="T127" i="1"/>
  <c r="U127" i="1"/>
  <c r="T128" i="1"/>
  <c r="U128" i="1"/>
  <c r="T129" i="1"/>
  <c r="U129" i="1"/>
  <c r="T130" i="1"/>
  <c r="U130" i="1"/>
  <c r="T131" i="1"/>
  <c r="U131" i="1"/>
  <c r="T132" i="1"/>
  <c r="U132" i="1"/>
  <c r="T133" i="1"/>
  <c r="U133" i="1"/>
  <c r="T134" i="1"/>
  <c r="U134" i="1"/>
  <c r="T135" i="1"/>
  <c r="U135" i="1"/>
  <c r="T136" i="1"/>
  <c r="U136" i="1"/>
  <c r="T137" i="1"/>
  <c r="U137" i="1"/>
  <c r="T138" i="1"/>
  <c r="U138" i="1"/>
  <c r="T139" i="1"/>
  <c r="U139" i="1"/>
  <c r="T140" i="1"/>
  <c r="U140" i="1"/>
  <c r="T141" i="1"/>
  <c r="U141" i="1"/>
  <c r="T142" i="1"/>
  <c r="U142" i="1"/>
  <c r="T143" i="1"/>
  <c r="U143" i="1"/>
  <c r="T144" i="1"/>
  <c r="U144" i="1"/>
  <c r="T145" i="1"/>
  <c r="U145" i="1"/>
  <c r="T146" i="1"/>
  <c r="U146" i="1"/>
  <c r="T147" i="1"/>
  <c r="U147" i="1"/>
  <c r="T148" i="1"/>
  <c r="U148" i="1"/>
  <c r="T149" i="1"/>
  <c r="U149" i="1"/>
  <c r="T150" i="1"/>
  <c r="U150" i="1"/>
  <c r="T151" i="1"/>
  <c r="U151" i="1"/>
  <c r="T152" i="1"/>
  <c r="U152" i="1"/>
  <c r="T153" i="1"/>
  <c r="U153" i="1"/>
  <c r="T154" i="1"/>
  <c r="U154" i="1"/>
  <c r="T155" i="1"/>
  <c r="U155" i="1"/>
  <c r="T156" i="1"/>
  <c r="U156" i="1"/>
  <c r="T157" i="1"/>
  <c r="U157" i="1"/>
  <c r="T158" i="1"/>
  <c r="U158" i="1"/>
  <c r="T159" i="1"/>
  <c r="U159" i="1"/>
  <c r="T160" i="1"/>
  <c r="U160" i="1"/>
  <c r="T161" i="1"/>
  <c r="U161" i="1"/>
  <c r="T162" i="1"/>
  <c r="U162" i="1"/>
  <c r="T163" i="1"/>
  <c r="U163" i="1"/>
  <c r="T164" i="1"/>
  <c r="U164" i="1"/>
  <c r="T165" i="1"/>
  <c r="U165" i="1"/>
  <c r="T166" i="1"/>
  <c r="U166" i="1"/>
  <c r="T167" i="1"/>
  <c r="U167" i="1"/>
  <c r="T168" i="1"/>
  <c r="U168" i="1"/>
  <c r="T169" i="1"/>
  <c r="U169" i="1"/>
  <c r="T170" i="1"/>
  <c r="U170" i="1"/>
  <c r="T171" i="1"/>
  <c r="U171" i="1"/>
  <c r="T172" i="1"/>
  <c r="U172" i="1"/>
  <c r="T173" i="1"/>
  <c r="U173" i="1"/>
  <c r="T174" i="1"/>
  <c r="U174" i="1"/>
  <c r="T175" i="1"/>
  <c r="U175" i="1"/>
  <c r="T176" i="1"/>
  <c r="U176" i="1"/>
  <c r="T177" i="1"/>
  <c r="U177" i="1"/>
  <c r="T178" i="1"/>
  <c r="U178" i="1"/>
  <c r="T179" i="1"/>
  <c r="U179" i="1"/>
  <c r="T180" i="1"/>
  <c r="U180" i="1"/>
  <c r="T181" i="1"/>
  <c r="U181" i="1"/>
  <c r="T182" i="1"/>
  <c r="U182" i="1"/>
  <c r="T183" i="1"/>
  <c r="U183" i="1"/>
  <c r="T184" i="1"/>
  <c r="U184" i="1"/>
  <c r="T185" i="1"/>
  <c r="U185" i="1"/>
  <c r="T186" i="1"/>
  <c r="U186" i="1"/>
  <c r="T187" i="1"/>
  <c r="U187" i="1"/>
  <c r="T188" i="1"/>
  <c r="U188" i="1"/>
  <c r="T189" i="1"/>
  <c r="U189" i="1"/>
  <c r="T190" i="1"/>
  <c r="U190" i="1"/>
  <c r="T191" i="1"/>
  <c r="U191" i="1"/>
  <c r="T192" i="1"/>
  <c r="U192" i="1"/>
  <c r="T193" i="1"/>
  <c r="U193" i="1"/>
  <c r="T194" i="1"/>
  <c r="U194" i="1"/>
  <c r="T195" i="1"/>
  <c r="U195" i="1"/>
  <c r="T196" i="1"/>
  <c r="U196" i="1"/>
  <c r="T197" i="1"/>
  <c r="U197" i="1"/>
  <c r="T198" i="1"/>
  <c r="U198" i="1"/>
  <c r="T199" i="1"/>
  <c r="U199" i="1"/>
  <c r="T200" i="1"/>
  <c r="U200" i="1"/>
  <c r="T201" i="1"/>
  <c r="U201" i="1"/>
  <c r="T202" i="1"/>
  <c r="U202" i="1"/>
  <c r="T203" i="1"/>
  <c r="U203" i="1"/>
  <c r="T204" i="1"/>
  <c r="U204" i="1"/>
  <c r="T205" i="1"/>
  <c r="U205" i="1"/>
  <c r="T206" i="1"/>
  <c r="U206" i="1"/>
  <c r="T207" i="1"/>
  <c r="U207" i="1"/>
  <c r="T208" i="1"/>
  <c r="U208" i="1"/>
  <c r="T209" i="1"/>
  <c r="U209" i="1"/>
  <c r="T210" i="1"/>
  <c r="U210" i="1"/>
  <c r="T211" i="1"/>
  <c r="U211" i="1"/>
  <c r="T212" i="1"/>
  <c r="U212" i="1"/>
  <c r="T213" i="1"/>
  <c r="U213" i="1"/>
  <c r="T214" i="1"/>
  <c r="U214" i="1"/>
  <c r="T215" i="1"/>
  <c r="U215" i="1"/>
  <c r="T216" i="1"/>
  <c r="U216" i="1"/>
  <c r="T217" i="1"/>
  <c r="U217" i="1"/>
  <c r="T218" i="1"/>
  <c r="U218" i="1"/>
  <c r="T219" i="1"/>
  <c r="U219" i="1"/>
  <c r="T220" i="1"/>
  <c r="U220" i="1"/>
  <c r="T221" i="1"/>
  <c r="U221" i="1"/>
  <c r="T222" i="1"/>
  <c r="U222" i="1"/>
  <c r="T223" i="1"/>
  <c r="U223" i="1"/>
  <c r="T224" i="1"/>
  <c r="U224" i="1"/>
  <c r="T225" i="1"/>
  <c r="U225" i="1"/>
  <c r="T226" i="1"/>
  <c r="U226" i="1"/>
  <c r="T227" i="1"/>
  <c r="U227" i="1"/>
  <c r="T228" i="1"/>
  <c r="U228" i="1"/>
  <c r="T229" i="1"/>
  <c r="U229" i="1"/>
  <c r="T230" i="1"/>
  <c r="U230" i="1"/>
  <c r="T231" i="1"/>
  <c r="U231" i="1"/>
  <c r="T232" i="1"/>
  <c r="U232" i="1"/>
  <c r="T233" i="1"/>
  <c r="U233" i="1"/>
  <c r="T234" i="1"/>
  <c r="U234" i="1"/>
  <c r="T235" i="1"/>
  <c r="U235" i="1"/>
  <c r="T236" i="1"/>
  <c r="U236" i="1"/>
  <c r="T237" i="1"/>
  <c r="U237" i="1"/>
  <c r="T238" i="1"/>
  <c r="U238" i="1"/>
  <c r="T239" i="1"/>
  <c r="U239" i="1"/>
  <c r="T240" i="1"/>
  <c r="U240" i="1"/>
  <c r="T241" i="1"/>
  <c r="U241" i="1"/>
  <c r="T242" i="1"/>
  <c r="U242" i="1"/>
  <c r="T243" i="1"/>
  <c r="U243" i="1"/>
  <c r="T244" i="1"/>
  <c r="U244" i="1"/>
  <c r="T245" i="1"/>
  <c r="U245" i="1"/>
  <c r="T246" i="1"/>
  <c r="U246" i="1"/>
  <c r="T247" i="1"/>
  <c r="U247" i="1"/>
  <c r="T248" i="1"/>
  <c r="U248" i="1"/>
  <c r="T249" i="1"/>
  <c r="U249" i="1"/>
  <c r="T250" i="1"/>
  <c r="U250" i="1"/>
  <c r="T251" i="1"/>
  <c r="U251" i="1"/>
  <c r="T252" i="1"/>
  <c r="U252" i="1"/>
  <c r="T253" i="1"/>
  <c r="U253" i="1"/>
  <c r="T254" i="1"/>
  <c r="U254" i="1"/>
  <c r="T255" i="1"/>
  <c r="U255" i="1"/>
  <c r="T256" i="1"/>
  <c r="U256" i="1"/>
  <c r="T257" i="1"/>
  <c r="U257" i="1"/>
  <c r="T258" i="1"/>
  <c r="U258" i="1"/>
  <c r="T259" i="1"/>
  <c r="U259" i="1"/>
  <c r="T260" i="1"/>
  <c r="U260" i="1"/>
  <c r="T261" i="1"/>
  <c r="U261" i="1"/>
  <c r="T262" i="1"/>
  <c r="U262" i="1"/>
  <c r="T263" i="1"/>
  <c r="U263" i="1"/>
  <c r="T264" i="1"/>
  <c r="U264" i="1"/>
  <c r="T265" i="1"/>
  <c r="U265" i="1"/>
  <c r="T266" i="1"/>
  <c r="U266" i="1"/>
  <c r="T267" i="1"/>
  <c r="U267" i="1"/>
  <c r="U4" i="1"/>
  <c r="T4" i="1"/>
  <c r="A311" i="6"/>
  <c r="B311" i="6"/>
  <c r="C311" i="6"/>
  <c r="D311" i="6"/>
  <c r="A312" i="6"/>
  <c r="B312" i="6"/>
  <c r="C312" i="6"/>
  <c r="D312" i="6"/>
  <c r="A313" i="6"/>
  <c r="B313" i="6"/>
  <c r="C313" i="6"/>
  <c r="D313" i="6"/>
  <c r="A314" i="6"/>
  <c r="B314" i="6"/>
  <c r="C314" i="6"/>
  <c r="D314" i="6"/>
  <c r="A315" i="6"/>
  <c r="B315" i="6"/>
  <c r="C315" i="6"/>
  <c r="D315" i="6"/>
  <c r="A316" i="6"/>
  <c r="B316" i="6"/>
  <c r="C316" i="6"/>
  <c r="D316" i="6"/>
  <c r="A287" i="6"/>
  <c r="B287" i="6"/>
  <c r="C287" i="6"/>
  <c r="D287" i="6"/>
  <c r="A288" i="6"/>
  <c r="B288" i="6"/>
  <c r="C288" i="6"/>
  <c r="D288" i="6"/>
  <c r="A289" i="6"/>
  <c r="B289" i="6"/>
  <c r="C289" i="6"/>
  <c r="D289" i="6"/>
  <c r="A290" i="6"/>
  <c r="B290" i="6"/>
  <c r="C290" i="6"/>
  <c r="D290" i="6"/>
  <c r="A291" i="6"/>
  <c r="B291" i="6"/>
  <c r="C291" i="6"/>
  <c r="D291" i="6"/>
  <c r="A292" i="6"/>
  <c r="B292" i="6"/>
  <c r="C292" i="6"/>
  <c r="D292" i="6"/>
  <c r="A293" i="6"/>
  <c r="B293" i="6"/>
  <c r="C293" i="6"/>
  <c r="D293" i="6"/>
  <c r="A294" i="6"/>
  <c r="B294" i="6"/>
  <c r="C294" i="6"/>
  <c r="D294" i="6"/>
  <c r="A295" i="6"/>
  <c r="B295" i="6"/>
  <c r="C295" i="6"/>
  <c r="D295" i="6"/>
  <c r="A296" i="6"/>
  <c r="B296" i="6"/>
  <c r="C296" i="6"/>
  <c r="D296" i="6"/>
  <c r="A297" i="6"/>
  <c r="B297" i="6"/>
  <c r="C297" i="6"/>
  <c r="D297" i="6"/>
  <c r="A298" i="6"/>
  <c r="B298" i="6"/>
  <c r="C298" i="6"/>
  <c r="D298" i="6"/>
  <c r="A299" i="6"/>
  <c r="B299" i="6"/>
  <c r="C299" i="6"/>
  <c r="D299" i="6"/>
  <c r="A300" i="6"/>
  <c r="B300" i="6"/>
  <c r="C300" i="6"/>
  <c r="D300" i="6"/>
  <c r="A301" i="6"/>
  <c r="B301" i="6"/>
  <c r="C301" i="6"/>
  <c r="D301" i="6"/>
  <c r="A302" i="6"/>
  <c r="B302" i="6"/>
  <c r="C302" i="6"/>
  <c r="D302" i="6"/>
  <c r="A303" i="6"/>
  <c r="B303" i="6"/>
  <c r="C303" i="6"/>
  <c r="D303" i="6"/>
  <c r="A304" i="6"/>
  <c r="B304" i="6"/>
  <c r="C304" i="6"/>
  <c r="D304" i="6"/>
  <c r="A305" i="6"/>
  <c r="B305" i="6"/>
  <c r="C305" i="6"/>
  <c r="D305" i="6"/>
  <c r="A306" i="6"/>
  <c r="B306" i="6"/>
  <c r="C306" i="6"/>
  <c r="D306" i="6"/>
  <c r="A307" i="6"/>
  <c r="B307" i="6"/>
  <c r="C307" i="6"/>
  <c r="D307" i="6"/>
  <c r="A308" i="6"/>
  <c r="B308" i="6"/>
  <c r="C308" i="6"/>
  <c r="D308" i="6"/>
  <c r="A309" i="6"/>
  <c r="B309" i="6"/>
  <c r="C309" i="6"/>
  <c r="D309" i="6"/>
  <c r="A310" i="6"/>
  <c r="B310" i="6"/>
  <c r="C310" i="6"/>
  <c r="D310" i="6"/>
  <c r="B286" i="6"/>
  <c r="C286" i="6"/>
  <c r="D286" i="6"/>
  <c r="A286" i="6"/>
  <c r="A281" i="6"/>
  <c r="B281" i="6"/>
  <c r="C281" i="6"/>
  <c r="D281" i="6"/>
  <c r="A282" i="6"/>
  <c r="B282" i="6"/>
  <c r="C282" i="6"/>
  <c r="D282" i="6"/>
  <c r="A283" i="6"/>
  <c r="B283" i="6"/>
  <c r="C283" i="6"/>
  <c r="D283" i="6"/>
  <c r="A284" i="6"/>
  <c r="B284" i="6"/>
  <c r="C284" i="6"/>
  <c r="D284" i="6"/>
  <c r="A285" i="6"/>
  <c r="B285" i="6"/>
  <c r="C285" i="6"/>
  <c r="D285" i="6"/>
  <c r="A260" i="6"/>
  <c r="B260" i="6"/>
  <c r="C260" i="6"/>
  <c r="D260" i="6"/>
  <c r="A261" i="6"/>
  <c r="B261" i="6"/>
  <c r="C261" i="6"/>
  <c r="D261" i="6"/>
  <c r="A262" i="6"/>
  <c r="B262" i="6"/>
  <c r="C262" i="6"/>
  <c r="D262" i="6"/>
  <c r="A263" i="6"/>
  <c r="B263" i="6"/>
  <c r="C263" i="6"/>
  <c r="D263" i="6"/>
  <c r="A264" i="6"/>
  <c r="B264" i="6"/>
  <c r="C264" i="6"/>
  <c r="D264" i="6"/>
  <c r="A265" i="6"/>
  <c r="B265" i="6"/>
  <c r="C265" i="6"/>
  <c r="D265" i="6"/>
  <c r="A266" i="6"/>
  <c r="B266" i="6"/>
  <c r="C266" i="6"/>
  <c r="D266" i="6"/>
  <c r="A267" i="6"/>
  <c r="B267" i="6"/>
  <c r="C267" i="6"/>
  <c r="D267" i="6"/>
  <c r="A268" i="6"/>
  <c r="B268" i="6"/>
  <c r="C268" i="6"/>
  <c r="D268" i="6"/>
  <c r="A269" i="6"/>
  <c r="B269" i="6"/>
  <c r="C269" i="6"/>
  <c r="D269" i="6"/>
  <c r="A270" i="6"/>
  <c r="B270" i="6"/>
  <c r="C270" i="6"/>
  <c r="D270" i="6"/>
  <c r="A271" i="6"/>
  <c r="B271" i="6"/>
  <c r="C271" i="6"/>
  <c r="D271" i="6"/>
  <c r="A272" i="6"/>
  <c r="B272" i="6"/>
  <c r="C272" i="6"/>
  <c r="D272" i="6"/>
  <c r="A273" i="6"/>
  <c r="B273" i="6"/>
  <c r="C273" i="6"/>
  <c r="D273" i="6"/>
  <c r="A274" i="6"/>
  <c r="B274" i="6"/>
  <c r="C274" i="6"/>
  <c r="D274" i="6"/>
  <c r="A275" i="6"/>
  <c r="B275" i="6"/>
  <c r="C275" i="6"/>
  <c r="D275" i="6"/>
  <c r="A276" i="6"/>
  <c r="B276" i="6"/>
  <c r="C276" i="6"/>
  <c r="D276" i="6"/>
  <c r="A277" i="6"/>
  <c r="B277" i="6"/>
  <c r="C277" i="6"/>
  <c r="D277" i="6"/>
  <c r="A278" i="6"/>
  <c r="B278" i="6"/>
  <c r="C278" i="6"/>
  <c r="D278" i="6"/>
  <c r="A279" i="6"/>
  <c r="B279" i="6"/>
  <c r="C279" i="6"/>
  <c r="D279" i="6"/>
  <c r="A280" i="6"/>
  <c r="B280" i="6"/>
  <c r="C280" i="6"/>
  <c r="D280" i="6"/>
  <c r="B259" i="6"/>
  <c r="C259" i="6"/>
  <c r="D259" i="6"/>
  <c r="A259" i="6"/>
  <c r="A253" i="6"/>
  <c r="B253" i="6"/>
  <c r="C253" i="6"/>
  <c r="D253" i="6"/>
  <c r="A254" i="6"/>
  <c r="B254" i="6"/>
  <c r="C254" i="6"/>
  <c r="D254" i="6"/>
  <c r="A255" i="6"/>
  <c r="B255" i="6"/>
  <c r="C255" i="6"/>
  <c r="D255" i="6"/>
  <c r="A256" i="6"/>
  <c r="B256" i="6"/>
  <c r="C256" i="6"/>
  <c r="D256" i="6"/>
  <c r="A257" i="6"/>
  <c r="B257" i="6"/>
  <c r="C257" i="6"/>
  <c r="D257" i="6"/>
  <c r="A258" i="6"/>
  <c r="B258" i="6"/>
  <c r="C258" i="6"/>
  <c r="D258" i="6"/>
  <c r="A228" i="6"/>
  <c r="B228" i="6"/>
  <c r="C228" i="6"/>
  <c r="D228" i="6"/>
  <c r="A229" i="6"/>
  <c r="B229" i="6"/>
  <c r="C229" i="6"/>
  <c r="D229" i="6"/>
  <c r="A230" i="6"/>
  <c r="B230" i="6"/>
  <c r="C230" i="6"/>
  <c r="D230" i="6"/>
  <c r="A231" i="6"/>
  <c r="B231" i="6"/>
  <c r="C231" i="6"/>
  <c r="D231" i="6"/>
  <c r="A232" i="6"/>
  <c r="B232" i="6"/>
  <c r="C232" i="6"/>
  <c r="D232" i="6"/>
  <c r="A233" i="6"/>
  <c r="B233" i="6"/>
  <c r="C233" i="6"/>
  <c r="D233" i="6"/>
  <c r="A234" i="6"/>
  <c r="B234" i="6"/>
  <c r="C234" i="6"/>
  <c r="D234" i="6"/>
  <c r="A235" i="6"/>
  <c r="B235" i="6"/>
  <c r="C235" i="6"/>
  <c r="D235" i="6"/>
  <c r="A236" i="6"/>
  <c r="B236" i="6"/>
  <c r="C236" i="6"/>
  <c r="D236" i="6"/>
  <c r="A237" i="6"/>
  <c r="B237" i="6"/>
  <c r="C237" i="6"/>
  <c r="D237" i="6"/>
  <c r="A238" i="6"/>
  <c r="B238" i="6"/>
  <c r="C238" i="6"/>
  <c r="D238" i="6"/>
  <c r="A239" i="6"/>
  <c r="B239" i="6"/>
  <c r="C239" i="6"/>
  <c r="D239" i="6"/>
  <c r="A240" i="6"/>
  <c r="B240" i="6"/>
  <c r="C240" i="6"/>
  <c r="D240" i="6"/>
  <c r="A241" i="6"/>
  <c r="B241" i="6"/>
  <c r="C241" i="6"/>
  <c r="D241" i="6"/>
  <c r="A242" i="6"/>
  <c r="B242" i="6"/>
  <c r="C242" i="6"/>
  <c r="D242" i="6"/>
  <c r="A243" i="6"/>
  <c r="B243" i="6"/>
  <c r="C243" i="6"/>
  <c r="D243" i="6"/>
  <c r="A244" i="6"/>
  <c r="B244" i="6"/>
  <c r="C244" i="6"/>
  <c r="D244" i="6"/>
  <c r="A245" i="6"/>
  <c r="B245" i="6"/>
  <c r="C245" i="6"/>
  <c r="D245" i="6"/>
  <c r="A246" i="6"/>
  <c r="B246" i="6"/>
  <c r="C246" i="6"/>
  <c r="D246" i="6"/>
  <c r="A247" i="6"/>
  <c r="B247" i="6"/>
  <c r="C247" i="6"/>
  <c r="D247" i="6"/>
  <c r="A248" i="6"/>
  <c r="B248" i="6"/>
  <c r="C248" i="6"/>
  <c r="D248" i="6"/>
  <c r="A249" i="6"/>
  <c r="B249" i="6"/>
  <c r="C249" i="6"/>
  <c r="D249" i="6"/>
  <c r="A250" i="6"/>
  <c r="B250" i="6"/>
  <c r="C250" i="6"/>
  <c r="D250" i="6"/>
  <c r="A251" i="6"/>
  <c r="B251" i="6"/>
  <c r="C251" i="6"/>
  <c r="D251" i="6"/>
  <c r="A252" i="6"/>
  <c r="B252" i="6"/>
  <c r="C252" i="6"/>
  <c r="D252" i="6"/>
  <c r="B227" i="6"/>
  <c r="C227" i="6"/>
  <c r="D227" i="6"/>
  <c r="A227" i="6"/>
  <c r="A225" i="6"/>
  <c r="B225" i="6"/>
  <c r="C225" i="6"/>
  <c r="D225" i="6"/>
  <c r="A226" i="6"/>
  <c r="B226" i="6"/>
  <c r="C226" i="6"/>
  <c r="D226" i="6"/>
  <c r="A195" i="6"/>
  <c r="B195" i="6"/>
  <c r="C195" i="6"/>
  <c r="D195" i="6"/>
  <c r="A196" i="6"/>
  <c r="B196" i="6"/>
  <c r="C196" i="6"/>
  <c r="D196" i="6"/>
  <c r="A197" i="6"/>
  <c r="B197" i="6"/>
  <c r="C197" i="6"/>
  <c r="D197" i="6"/>
  <c r="A198" i="6"/>
  <c r="B198" i="6"/>
  <c r="C198" i="6"/>
  <c r="D198" i="6"/>
  <c r="A199" i="6"/>
  <c r="B199" i="6"/>
  <c r="C199" i="6"/>
  <c r="D199" i="6"/>
  <c r="A200" i="6"/>
  <c r="B200" i="6"/>
  <c r="C200" i="6"/>
  <c r="D200" i="6"/>
  <c r="A201" i="6"/>
  <c r="B201" i="6"/>
  <c r="C201" i="6"/>
  <c r="D201" i="6"/>
  <c r="A202" i="6"/>
  <c r="B202" i="6"/>
  <c r="C202" i="6"/>
  <c r="D202" i="6"/>
  <c r="A203" i="6"/>
  <c r="B203" i="6"/>
  <c r="C203" i="6"/>
  <c r="D203" i="6"/>
  <c r="A204" i="6"/>
  <c r="B204" i="6"/>
  <c r="C204" i="6"/>
  <c r="D204" i="6"/>
  <c r="A205" i="6"/>
  <c r="B205" i="6"/>
  <c r="C205" i="6"/>
  <c r="D205" i="6"/>
  <c r="A206" i="6"/>
  <c r="B206" i="6"/>
  <c r="C206" i="6"/>
  <c r="D206" i="6"/>
  <c r="A207" i="6"/>
  <c r="B207" i="6"/>
  <c r="C207" i="6"/>
  <c r="D207" i="6"/>
  <c r="A208" i="6"/>
  <c r="B208" i="6"/>
  <c r="C208" i="6"/>
  <c r="D208" i="6"/>
  <c r="A209" i="6"/>
  <c r="B209" i="6"/>
  <c r="C209" i="6"/>
  <c r="D209" i="6"/>
  <c r="A210" i="6"/>
  <c r="B210" i="6"/>
  <c r="C210" i="6"/>
  <c r="D210" i="6"/>
  <c r="A211" i="6"/>
  <c r="B211" i="6"/>
  <c r="C211" i="6"/>
  <c r="D211" i="6"/>
  <c r="A212" i="6"/>
  <c r="B212" i="6"/>
  <c r="C212" i="6"/>
  <c r="D212" i="6"/>
  <c r="A213" i="6"/>
  <c r="B213" i="6"/>
  <c r="C213" i="6"/>
  <c r="D213" i="6"/>
  <c r="A214" i="6"/>
  <c r="B214" i="6"/>
  <c r="C214" i="6"/>
  <c r="D214" i="6"/>
  <c r="A215" i="6"/>
  <c r="B215" i="6"/>
  <c r="C215" i="6"/>
  <c r="D215" i="6"/>
  <c r="A216" i="6"/>
  <c r="B216" i="6"/>
  <c r="C216" i="6"/>
  <c r="D216" i="6"/>
  <c r="A217" i="6"/>
  <c r="B217" i="6"/>
  <c r="C217" i="6"/>
  <c r="D217" i="6"/>
  <c r="A218" i="6"/>
  <c r="B218" i="6"/>
  <c r="C218" i="6"/>
  <c r="D218" i="6"/>
  <c r="A219" i="6"/>
  <c r="B219" i="6"/>
  <c r="C219" i="6"/>
  <c r="D219" i="6"/>
  <c r="A220" i="6"/>
  <c r="B220" i="6"/>
  <c r="C220" i="6"/>
  <c r="D220" i="6"/>
  <c r="A221" i="6"/>
  <c r="B221" i="6"/>
  <c r="C221" i="6"/>
  <c r="D221" i="6"/>
  <c r="A222" i="6"/>
  <c r="B222" i="6"/>
  <c r="C222" i="6"/>
  <c r="D222" i="6"/>
  <c r="A223" i="6"/>
  <c r="B223" i="6"/>
  <c r="C223" i="6"/>
  <c r="D223" i="6"/>
  <c r="A224" i="6"/>
  <c r="B224" i="6"/>
  <c r="C224" i="6"/>
  <c r="D224" i="6"/>
  <c r="C194" i="6"/>
  <c r="D194" i="6"/>
  <c r="A194" i="6"/>
  <c r="A89" i="6"/>
  <c r="B89" i="6"/>
  <c r="C89" i="6"/>
  <c r="D89" i="6"/>
  <c r="A90" i="6"/>
  <c r="B90" i="6"/>
  <c r="C90" i="6"/>
  <c r="D90" i="6"/>
  <c r="A91" i="6"/>
  <c r="B91" i="6"/>
  <c r="C91" i="6"/>
  <c r="D91" i="6"/>
  <c r="A92" i="6"/>
  <c r="B92" i="6"/>
  <c r="C92" i="6"/>
  <c r="D92" i="6"/>
  <c r="A93" i="6"/>
  <c r="B93" i="6"/>
  <c r="C93" i="6"/>
  <c r="D93" i="6"/>
  <c r="A94" i="6"/>
  <c r="B94" i="6"/>
  <c r="C94" i="6"/>
  <c r="D94" i="6"/>
  <c r="A95" i="6"/>
  <c r="B95" i="6"/>
  <c r="C95" i="6"/>
  <c r="D95" i="6"/>
  <c r="A96" i="6"/>
  <c r="B96" i="6"/>
  <c r="C96" i="6"/>
  <c r="D96" i="6"/>
  <c r="A97" i="6"/>
  <c r="B97" i="6"/>
  <c r="C97" i="6"/>
  <c r="D97" i="6"/>
  <c r="A98" i="6"/>
  <c r="B98" i="6"/>
  <c r="C98" i="6"/>
  <c r="D98" i="6"/>
  <c r="A99" i="6"/>
  <c r="B99" i="6"/>
  <c r="C99" i="6"/>
  <c r="D99" i="6"/>
  <c r="A100" i="6"/>
  <c r="B100" i="6"/>
  <c r="C100" i="6"/>
  <c r="D100" i="6"/>
  <c r="A101" i="6"/>
  <c r="B101" i="6"/>
  <c r="C101" i="6"/>
  <c r="D101" i="6"/>
  <c r="A102" i="6"/>
  <c r="B102" i="6"/>
  <c r="C102" i="6"/>
  <c r="D102" i="6"/>
  <c r="A103" i="6"/>
  <c r="B103" i="6"/>
  <c r="C103" i="6"/>
  <c r="D103" i="6"/>
  <c r="A104" i="6"/>
  <c r="B104" i="6"/>
  <c r="C104" i="6"/>
  <c r="D104" i="6"/>
  <c r="A105" i="6"/>
  <c r="B105" i="6"/>
  <c r="C105" i="6"/>
  <c r="D105" i="6"/>
  <c r="A106" i="6"/>
  <c r="B106" i="6"/>
  <c r="C106" i="6"/>
  <c r="D106" i="6"/>
  <c r="A107" i="6"/>
  <c r="B107" i="6"/>
  <c r="C107" i="6"/>
  <c r="D107" i="6"/>
  <c r="A108" i="6"/>
  <c r="B108" i="6"/>
  <c r="C108" i="6"/>
  <c r="D108" i="6"/>
  <c r="A109" i="6"/>
  <c r="B109" i="6"/>
  <c r="C109" i="6"/>
  <c r="D109" i="6"/>
  <c r="A110" i="6"/>
  <c r="B110" i="6"/>
  <c r="C110" i="6"/>
  <c r="D110" i="6"/>
  <c r="A111" i="6"/>
  <c r="B111" i="6"/>
  <c r="C111" i="6"/>
  <c r="D111" i="6"/>
  <c r="A112" i="6"/>
  <c r="B112" i="6"/>
  <c r="C112" i="6"/>
  <c r="D112" i="6"/>
  <c r="A113" i="6"/>
  <c r="B113" i="6"/>
  <c r="C113" i="6"/>
  <c r="D113" i="6"/>
  <c r="A114" i="6"/>
  <c r="B114" i="6"/>
  <c r="C114" i="6"/>
  <c r="D114" i="6"/>
  <c r="A115" i="6"/>
  <c r="B115" i="6"/>
  <c r="C115" i="6"/>
  <c r="D115" i="6"/>
  <c r="A116" i="6"/>
  <c r="B116" i="6"/>
  <c r="C116" i="6"/>
  <c r="D116" i="6"/>
  <c r="A117" i="6"/>
  <c r="B117" i="6"/>
  <c r="C117" i="6"/>
  <c r="D117" i="6"/>
  <c r="A118" i="6"/>
  <c r="B118" i="6"/>
  <c r="C118" i="6"/>
  <c r="D118" i="6"/>
  <c r="A119" i="6"/>
  <c r="B119" i="6"/>
  <c r="C119" i="6"/>
  <c r="D119" i="6"/>
  <c r="A120" i="6"/>
  <c r="B120" i="6"/>
  <c r="C120" i="6"/>
  <c r="D120" i="6"/>
  <c r="A121" i="6"/>
  <c r="B121" i="6"/>
  <c r="C121" i="6"/>
  <c r="D121" i="6"/>
  <c r="A122" i="6"/>
  <c r="B122" i="6"/>
  <c r="C122" i="6"/>
  <c r="D122" i="6"/>
  <c r="A123" i="6"/>
  <c r="B123" i="6"/>
  <c r="C123" i="6"/>
  <c r="D123" i="6"/>
  <c r="A124" i="6"/>
  <c r="B124" i="6"/>
  <c r="C124" i="6"/>
  <c r="D124" i="6"/>
  <c r="A125" i="6"/>
  <c r="B125" i="6"/>
  <c r="C125" i="6"/>
  <c r="D125" i="6"/>
  <c r="A126" i="6"/>
  <c r="B126" i="6"/>
  <c r="C126" i="6"/>
  <c r="D126" i="6"/>
  <c r="A127" i="6"/>
  <c r="B127" i="6"/>
  <c r="C127" i="6"/>
  <c r="D127" i="6"/>
  <c r="A128" i="6"/>
  <c r="B128" i="6"/>
  <c r="C128" i="6"/>
  <c r="D128" i="6"/>
  <c r="A129" i="6"/>
  <c r="B129" i="6"/>
  <c r="C129" i="6"/>
  <c r="D129" i="6"/>
  <c r="A130" i="6"/>
  <c r="B130" i="6"/>
  <c r="C130" i="6"/>
  <c r="D130" i="6"/>
  <c r="A131" i="6"/>
  <c r="B131" i="6"/>
  <c r="C131" i="6"/>
  <c r="D131" i="6"/>
  <c r="A132" i="6"/>
  <c r="B132" i="6"/>
  <c r="C132" i="6"/>
  <c r="D132" i="6"/>
  <c r="A133" i="6"/>
  <c r="B133" i="6"/>
  <c r="C133" i="6"/>
  <c r="D133" i="6"/>
  <c r="A134" i="6"/>
  <c r="B134" i="6"/>
  <c r="C134" i="6"/>
  <c r="D134" i="6"/>
  <c r="A135" i="6"/>
  <c r="B135" i="6"/>
  <c r="C135" i="6"/>
  <c r="D135" i="6"/>
  <c r="A136" i="6"/>
  <c r="B136" i="6"/>
  <c r="C136" i="6"/>
  <c r="D136" i="6"/>
  <c r="A137" i="6"/>
  <c r="B137" i="6"/>
  <c r="C137" i="6"/>
  <c r="D137" i="6"/>
  <c r="A138" i="6"/>
  <c r="B138" i="6"/>
  <c r="C138" i="6"/>
  <c r="D138" i="6"/>
  <c r="A139" i="6"/>
  <c r="B139" i="6"/>
  <c r="C139" i="6"/>
  <c r="D139" i="6"/>
  <c r="A140" i="6"/>
  <c r="B140" i="6"/>
  <c r="C140" i="6"/>
  <c r="D140" i="6"/>
  <c r="A141" i="6"/>
  <c r="B141" i="6"/>
  <c r="C141" i="6"/>
  <c r="D141" i="6"/>
  <c r="A142" i="6"/>
  <c r="B142" i="6"/>
  <c r="C142" i="6"/>
  <c r="D142" i="6"/>
  <c r="A143" i="6"/>
  <c r="B143" i="6"/>
  <c r="C143" i="6"/>
  <c r="D143" i="6"/>
  <c r="A144" i="6"/>
  <c r="B144" i="6"/>
  <c r="C144" i="6"/>
  <c r="D144" i="6"/>
  <c r="A145" i="6"/>
  <c r="B145" i="6"/>
  <c r="C145" i="6"/>
  <c r="D145" i="6"/>
  <c r="A146" i="6"/>
  <c r="B146" i="6"/>
  <c r="C146" i="6"/>
  <c r="D146" i="6"/>
  <c r="A147" i="6"/>
  <c r="B147" i="6"/>
  <c r="C147" i="6"/>
  <c r="D147" i="6"/>
  <c r="A148" i="6"/>
  <c r="B148" i="6"/>
  <c r="C148" i="6"/>
  <c r="D148" i="6"/>
  <c r="A149" i="6"/>
  <c r="B149" i="6"/>
  <c r="C149" i="6"/>
  <c r="D149" i="6"/>
  <c r="A150" i="6"/>
  <c r="B150" i="6"/>
  <c r="C150" i="6"/>
  <c r="D150" i="6"/>
  <c r="A151" i="6"/>
  <c r="B151" i="6"/>
  <c r="C151" i="6"/>
  <c r="D151" i="6"/>
  <c r="A152" i="6"/>
  <c r="B152" i="6"/>
  <c r="C152" i="6"/>
  <c r="D152" i="6"/>
  <c r="A153" i="6"/>
  <c r="B153" i="6"/>
  <c r="C153" i="6"/>
  <c r="D153" i="6"/>
  <c r="A154" i="6"/>
  <c r="B154" i="6"/>
  <c r="C154" i="6"/>
  <c r="D154" i="6"/>
  <c r="A155" i="6"/>
  <c r="B155" i="6"/>
  <c r="C155" i="6"/>
  <c r="D155" i="6"/>
  <c r="A156" i="6"/>
  <c r="B156" i="6"/>
  <c r="C156" i="6"/>
  <c r="D156" i="6"/>
  <c r="A157" i="6"/>
  <c r="B157" i="6"/>
  <c r="C157" i="6"/>
  <c r="D157" i="6"/>
  <c r="A158" i="6"/>
  <c r="B158" i="6"/>
  <c r="C158" i="6"/>
  <c r="D158" i="6"/>
  <c r="A159" i="6"/>
  <c r="B159" i="6"/>
  <c r="C159" i="6"/>
  <c r="D159" i="6"/>
  <c r="A160" i="6"/>
  <c r="B160" i="6"/>
  <c r="C160" i="6"/>
  <c r="D160" i="6"/>
  <c r="A161" i="6"/>
  <c r="B161" i="6"/>
  <c r="C161" i="6"/>
  <c r="D161" i="6"/>
  <c r="A162" i="6"/>
  <c r="B162" i="6"/>
  <c r="C162" i="6"/>
  <c r="D162" i="6"/>
  <c r="A163" i="6"/>
  <c r="B163" i="6"/>
  <c r="C163" i="6"/>
  <c r="D163" i="6"/>
  <c r="A164" i="6"/>
  <c r="C164" i="6"/>
  <c r="D164" i="6"/>
  <c r="A165" i="6"/>
  <c r="B165" i="6"/>
  <c r="C165" i="6"/>
  <c r="D165" i="6"/>
  <c r="A166" i="6"/>
  <c r="B166" i="6"/>
  <c r="C166" i="6"/>
  <c r="D166" i="6"/>
  <c r="A167" i="6"/>
  <c r="B167" i="6"/>
  <c r="C167" i="6"/>
  <c r="D167" i="6"/>
  <c r="A168" i="6"/>
  <c r="B168" i="6"/>
  <c r="C168" i="6"/>
  <c r="D168" i="6"/>
  <c r="A169" i="6"/>
  <c r="B169" i="6"/>
  <c r="C169" i="6"/>
  <c r="D169" i="6"/>
  <c r="A170" i="6"/>
  <c r="B170" i="6"/>
  <c r="C170" i="6"/>
  <c r="A171" i="6"/>
  <c r="B171" i="6"/>
  <c r="C171" i="6"/>
  <c r="A172" i="6"/>
  <c r="B172" i="6"/>
  <c r="C172" i="6"/>
  <c r="D172" i="6"/>
  <c r="A173" i="6"/>
  <c r="B173" i="6"/>
  <c r="C173" i="6"/>
  <c r="D173" i="6"/>
  <c r="A174" i="6"/>
  <c r="B174" i="6"/>
  <c r="C174" i="6"/>
  <c r="D174" i="6"/>
  <c r="A175" i="6"/>
  <c r="B175" i="6"/>
  <c r="C175" i="6"/>
  <c r="D175" i="6"/>
  <c r="A176" i="6"/>
  <c r="B176" i="6"/>
  <c r="C176" i="6"/>
  <c r="D176" i="6"/>
  <c r="A177" i="6"/>
  <c r="B177" i="6"/>
  <c r="C177" i="6"/>
  <c r="D177" i="6"/>
  <c r="A178" i="6"/>
  <c r="B178" i="6"/>
  <c r="C178" i="6"/>
  <c r="D178" i="6"/>
  <c r="A179" i="6"/>
  <c r="B179" i="6"/>
  <c r="C179" i="6"/>
  <c r="D179" i="6"/>
  <c r="A180" i="6"/>
  <c r="B180" i="6"/>
  <c r="C180" i="6"/>
  <c r="D180" i="6"/>
  <c r="A181" i="6"/>
  <c r="B181" i="6"/>
  <c r="C181" i="6"/>
  <c r="D181" i="6"/>
  <c r="A182" i="6"/>
  <c r="B182" i="6"/>
  <c r="C182" i="6"/>
  <c r="D182" i="6"/>
  <c r="A183" i="6"/>
  <c r="B183" i="6"/>
  <c r="C183" i="6"/>
  <c r="D183" i="6"/>
  <c r="A184" i="6"/>
  <c r="B184" i="6"/>
  <c r="C184" i="6"/>
  <c r="D184" i="6"/>
  <c r="A185" i="6"/>
  <c r="B185" i="6"/>
  <c r="C185" i="6"/>
  <c r="D185" i="6"/>
  <c r="A186" i="6"/>
  <c r="B186" i="6"/>
  <c r="C186" i="6"/>
  <c r="D186" i="6"/>
  <c r="A187" i="6"/>
  <c r="B187" i="6"/>
  <c r="C187" i="6"/>
  <c r="D187" i="6"/>
  <c r="A188" i="6"/>
  <c r="C188" i="6"/>
  <c r="D188" i="6"/>
  <c r="A189" i="6"/>
  <c r="B189" i="6"/>
  <c r="C189" i="6"/>
  <c r="D189" i="6"/>
  <c r="A190" i="6"/>
  <c r="C190" i="6"/>
  <c r="D190" i="6"/>
  <c r="A191" i="6"/>
  <c r="B191" i="6"/>
  <c r="C191" i="6"/>
  <c r="D191" i="6"/>
  <c r="A192" i="6"/>
  <c r="B192" i="6"/>
  <c r="C192" i="6"/>
  <c r="D192" i="6"/>
  <c r="A193" i="6"/>
  <c r="B193" i="6"/>
  <c r="C193" i="6"/>
  <c r="D193" i="6"/>
  <c r="A4" i="6"/>
  <c r="B4" i="6"/>
  <c r="C4" i="6"/>
  <c r="D4" i="6"/>
  <c r="A5" i="6"/>
  <c r="B5" i="6"/>
  <c r="C5" i="6"/>
  <c r="D5" i="6"/>
  <c r="A6" i="6"/>
  <c r="B6" i="6"/>
  <c r="C6" i="6"/>
  <c r="D6" i="6"/>
  <c r="A7" i="6"/>
  <c r="B7" i="6"/>
  <c r="C7" i="6"/>
  <c r="D7" i="6"/>
  <c r="A8" i="6"/>
  <c r="B8" i="6"/>
  <c r="C8" i="6"/>
  <c r="D8" i="6"/>
  <c r="A9" i="6"/>
  <c r="B9" i="6"/>
  <c r="C9" i="6"/>
  <c r="D9" i="6"/>
  <c r="A10" i="6"/>
  <c r="B10" i="6"/>
  <c r="C10" i="6"/>
  <c r="D10" i="6"/>
  <c r="A11" i="6"/>
  <c r="B11" i="6"/>
  <c r="C11" i="6"/>
  <c r="D11" i="6"/>
  <c r="A12" i="6"/>
  <c r="B12" i="6"/>
  <c r="C12" i="6"/>
  <c r="D12" i="6"/>
  <c r="A13" i="6"/>
  <c r="B13" i="6"/>
  <c r="C13" i="6"/>
  <c r="D13" i="6"/>
  <c r="A14" i="6"/>
  <c r="B14" i="6"/>
  <c r="C14" i="6"/>
  <c r="D14" i="6"/>
  <c r="A15" i="6"/>
  <c r="B15" i="6"/>
  <c r="C15" i="6"/>
  <c r="D15" i="6"/>
  <c r="A16" i="6"/>
  <c r="B16" i="6"/>
  <c r="C16" i="6"/>
  <c r="D16" i="6"/>
  <c r="A17" i="6"/>
  <c r="B17" i="6"/>
  <c r="C17" i="6"/>
  <c r="D17" i="6"/>
  <c r="A18" i="6"/>
  <c r="B18" i="6"/>
  <c r="C18" i="6"/>
  <c r="D18" i="6"/>
  <c r="A19" i="6"/>
  <c r="B19" i="6"/>
  <c r="C19" i="6"/>
  <c r="D19" i="6"/>
  <c r="A20" i="6"/>
  <c r="B20" i="6"/>
  <c r="C20" i="6"/>
  <c r="D20" i="6"/>
  <c r="A21" i="6"/>
  <c r="B21" i="6"/>
  <c r="C21" i="6"/>
  <c r="D21" i="6"/>
  <c r="A22" i="6"/>
  <c r="B22" i="6"/>
  <c r="C22" i="6"/>
  <c r="D22" i="6"/>
  <c r="A23" i="6"/>
  <c r="B23" i="6"/>
  <c r="C23" i="6"/>
  <c r="D23" i="6"/>
  <c r="A24" i="6"/>
  <c r="B24" i="6"/>
  <c r="C24" i="6"/>
  <c r="D24" i="6"/>
  <c r="A25" i="6"/>
  <c r="B25" i="6"/>
  <c r="C25" i="6"/>
  <c r="D25" i="6"/>
  <c r="A26" i="6"/>
  <c r="B26" i="6"/>
  <c r="C26" i="6"/>
  <c r="D26" i="6"/>
  <c r="A27" i="6"/>
  <c r="B27" i="6"/>
  <c r="C27" i="6"/>
  <c r="D27" i="6"/>
  <c r="A28" i="6"/>
  <c r="B28" i="6"/>
  <c r="C28" i="6"/>
  <c r="D28" i="6"/>
  <c r="A29" i="6"/>
  <c r="B29" i="6"/>
  <c r="C29" i="6"/>
  <c r="D29" i="6"/>
  <c r="A30" i="6"/>
  <c r="B30" i="6"/>
  <c r="C30" i="6"/>
  <c r="D30" i="6"/>
  <c r="A31" i="6"/>
  <c r="B31" i="6"/>
  <c r="C31" i="6"/>
  <c r="D31" i="6"/>
  <c r="A32" i="6"/>
  <c r="B32" i="6"/>
  <c r="C32" i="6"/>
  <c r="D32" i="6"/>
  <c r="A33" i="6"/>
  <c r="B33" i="6"/>
  <c r="C33" i="6"/>
  <c r="D33" i="6"/>
  <c r="A34" i="6"/>
  <c r="B34" i="6"/>
  <c r="C34" i="6"/>
  <c r="D34" i="6"/>
  <c r="A35" i="6"/>
  <c r="B35" i="6"/>
  <c r="C35" i="6"/>
  <c r="D35" i="6"/>
  <c r="A36" i="6"/>
  <c r="B36" i="6"/>
  <c r="C36" i="6"/>
  <c r="D36" i="6"/>
  <c r="A37" i="6"/>
  <c r="B37" i="6"/>
  <c r="C37" i="6"/>
  <c r="D37" i="6"/>
  <c r="A38" i="6"/>
  <c r="C38" i="6"/>
  <c r="D38" i="6"/>
  <c r="A39" i="6"/>
  <c r="C39" i="6"/>
  <c r="D39" i="6"/>
  <c r="A40" i="6"/>
  <c r="B40" i="6"/>
  <c r="C40" i="6"/>
  <c r="D40" i="6"/>
  <c r="A41" i="6"/>
  <c r="B41" i="6"/>
  <c r="C41" i="6"/>
  <c r="D41" i="6"/>
  <c r="A42" i="6"/>
  <c r="B42" i="6"/>
  <c r="C42" i="6"/>
  <c r="D42" i="6"/>
  <c r="A43" i="6"/>
  <c r="B43" i="6"/>
  <c r="C43" i="6"/>
  <c r="D43" i="6"/>
  <c r="A44" i="6"/>
  <c r="B44" i="6"/>
  <c r="C44" i="6"/>
  <c r="D44" i="6"/>
  <c r="A45" i="6"/>
  <c r="B45" i="6"/>
  <c r="C45" i="6"/>
  <c r="D45" i="6"/>
  <c r="A46" i="6"/>
  <c r="B46" i="6"/>
  <c r="C46" i="6"/>
  <c r="D46" i="6"/>
  <c r="A47" i="6"/>
  <c r="B47" i="6"/>
  <c r="C47" i="6"/>
  <c r="D47" i="6"/>
  <c r="A48" i="6"/>
  <c r="B48" i="6"/>
  <c r="C48" i="6"/>
  <c r="D48" i="6"/>
  <c r="A49" i="6"/>
  <c r="B49" i="6"/>
  <c r="C49" i="6"/>
  <c r="D49" i="6"/>
  <c r="A50" i="6"/>
  <c r="B50" i="6"/>
  <c r="C50" i="6"/>
  <c r="D50" i="6"/>
  <c r="A51" i="6"/>
  <c r="B51" i="6"/>
  <c r="C51" i="6"/>
  <c r="D51" i="6"/>
  <c r="A52" i="6"/>
  <c r="B52" i="6"/>
  <c r="C52" i="6"/>
  <c r="D52" i="6"/>
  <c r="A53" i="6"/>
  <c r="B53" i="6"/>
  <c r="C53" i="6"/>
  <c r="D53" i="6"/>
  <c r="A54" i="6"/>
  <c r="B54" i="6"/>
  <c r="C54" i="6"/>
  <c r="D54" i="6"/>
  <c r="A55" i="6"/>
  <c r="B55" i="6"/>
  <c r="C55" i="6"/>
  <c r="D55" i="6"/>
  <c r="A56" i="6"/>
  <c r="B56" i="6"/>
  <c r="C56" i="6"/>
  <c r="D56" i="6"/>
  <c r="A57" i="6"/>
  <c r="B57" i="6"/>
  <c r="C57" i="6"/>
  <c r="D57" i="6"/>
  <c r="A58" i="6"/>
  <c r="B58" i="6"/>
  <c r="C58" i="6"/>
  <c r="D58" i="6"/>
  <c r="A59" i="6"/>
  <c r="B59" i="6"/>
  <c r="C59" i="6"/>
  <c r="D59" i="6"/>
  <c r="A60" i="6"/>
  <c r="B60" i="6"/>
  <c r="C60" i="6"/>
  <c r="D60" i="6"/>
  <c r="A61" i="6"/>
  <c r="B61" i="6"/>
  <c r="C61" i="6"/>
  <c r="D61" i="6"/>
  <c r="A62" i="6"/>
  <c r="B62" i="6"/>
  <c r="C62" i="6"/>
  <c r="D62" i="6"/>
  <c r="A63" i="6"/>
  <c r="B63" i="6"/>
  <c r="C63" i="6"/>
  <c r="D63" i="6"/>
  <c r="A64" i="6"/>
  <c r="B64" i="6"/>
  <c r="C64" i="6"/>
  <c r="D64" i="6"/>
  <c r="A65" i="6"/>
  <c r="B65" i="6"/>
  <c r="C65" i="6"/>
  <c r="D65" i="6"/>
  <c r="A66" i="6"/>
  <c r="B66" i="6"/>
  <c r="C66" i="6"/>
  <c r="D66" i="6"/>
  <c r="A67" i="6"/>
  <c r="B67" i="6"/>
  <c r="C67" i="6"/>
  <c r="D67" i="6"/>
  <c r="A68" i="6"/>
  <c r="B68" i="6"/>
  <c r="C68" i="6"/>
  <c r="D68" i="6"/>
  <c r="A69" i="6"/>
  <c r="B69" i="6"/>
  <c r="C69" i="6"/>
  <c r="D69" i="6"/>
  <c r="A70" i="6"/>
  <c r="B70" i="6"/>
  <c r="C70" i="6"/>
  <c r="D70" i="6"/>
  <c r="A71" i="6"/>
  <c r="B71" i="6"/>
  <c r="C71" i="6"/>
  <c r="D71" i="6"/>
  <c r="A72" i="6"/>
  <c r="B72" i="6"/>
  <c r="C72" i="6"/>
  <c r="D72" i="6"/>
  <c r="A73" i="6"/>
  <c r="B73" i="6"/>
  <c r="C73" i="6"/>
  <c r="D73" i="6"/>
  <c r="A74" i="6"/>
  <c r="B74" i="6"/>
  <c r="C74" i="6"/>
  <c r="D74" i="6"/>
  <c r="A75" i="6"/>
  <c r="B75" i="6"/>
  <c r="C75" i="6"/>
  <c r="D75" i="6"/>
  <c r="A76" i="6"/>
  <c r="B76" i="6"/>
  <c r="C76" i="6"/>
  <c r="D76" i="6"/>
  <c r="A77" i="6"/>
  <c r="B77" i="6"/>
  <c r="C77" i="6"/>
  <c r="D77" i="6"/>
  <c r="A78" i="6"/>
  <c r="B78" i="6"/>
  <c r="C78" i="6"/>
  <c r="D78" i="6"/>
  <c r="A79" i="6"/>
  <c r="B79" i="6"/>
  <c r="C79" i="6"/>
  <c r="D79" i="6"/>
  <c r="A80" i="6"/>
  <c r="B80" i="6"/>
  <c r="C80" i="6"/>
  <c r="D80" i="6"/>
  <c r="A81" i="6"/>
  <c r="B81" i="6"/>
  <c r="C81" i="6"/>
  <c r="D81" i="6"/>
  <c r="A82" i="6"/>
  <c r="B82" i="6"/>
  <c r="C82" i="6"/>
  <c r="D82" i="6"/>
  <c r="A83" i="6"/>
  <c r="B83" i="6"/>
  <c r="C83" i="6"/>
  <c r="D83" i="6"/>
  <c r="A84" i="6"/>
  <c r="B84" i="6"/>
  <c r="C84" i="6"/>
  <c r="D84" i="6"/>
  <c r="A85" i="6"/>
  <c r="B85" i="6"/>
  <c r="C85" i="6"/>
  <c r="D85" i="6"/>
  <c r="A86" i="6"/>
  <c r="B86" i="6"/>
  <c r="C86" i="6"/>
  <c r="D86" i="6"/>
  <c r="A87" i="6"/>
  <c r="B87" i="6"/>
  <c r="C87" i="6"/>
  <c r="D87" i="6"/>
  <c r="A88" i="6"/>
  <c r="B88" i="6"/>
  <c r="C88" i="6"/>
  <c r="D88" i="6"/>
  <c r="B3" i="6"/>
  <c r="C3" i="6"/>
  <c r="D3" i="6"/>
  <c r="A3" i="6"/>
  <c r="C181" i="1"/>
  <c r="BA127" i="6" l="1"/>
  <c r="BB127" i="6" s="1"/>
  <c r="K224" i="10"/>
  <c r="K210" i="10"/>
  <c r="K198" i="10"/>
  <c r="K185" i="10"/>
  <c r="K173" i="10"/>
  <c r="K161" i="10"/>
  <c r="K148" i="10"/>
  <c r="K135" i="10"/>
  <c r="K122" i="10"/>
  <c r="K107" i="10"/>
  <c r="K94" i="10"/>
  <c r="K81" i="10"/>
  <c r="K68" i="10"/>
  <c r="K55" i="10"/>
  <c r="K41" i="10"/>
  <c r="K29" i="10"/>
  <c r="K16" i="10"/>
  <c r="K60" i="10"/>
  <c r="K140" i="10"/>
  <c r="K45" i="10"/>
  <c r="K186" i="10"/>
  <c r="K108" i="10"/>
  <c r="K223" i="10"/>
  <c r="K209" i="10"/>
  <c r="K197" i="10"/>
  <c r="K184" i="10"/>
  <c r="K172" i="10"/>
  <c r="K160" i="10"/>
  <c r="K147" i="10"/>
  <c r="K134" i="10"/>
  <c r="K121" i="10"/>
  <c r="K106" i="10"/>
  <c r="K92" i="10"/>
  <c r="K80" i="10"/>
  <c r="K67" i="10"/>
  <c r="K54" i="10"/>
  <c r="K40" i="10"/>
  <c r="K28" i="10"/>
  <c r="K15" i="10"/>
  <c r="K34" i="10"/>
  <c r="K165" i="10"/>
  <c r="K59" i="10"/>
  <c r="K211" i="10"/>
  <c r="K69" i="10"/>
  <c r="K222" i="10"/>
  <c r="K208" i="10"/>
  <c r="K196" i="10"/>
  <c r="K183" i="10"/>
  <c r="K171" i="10"/>
  <c r="K159" i="10"/>
  <c r="K146" i="10"/>
  <c r="K133" i="10"/>
  <c r="K120" i="10"/>
  <c r="K105" i="10"/>
  <c r="K91" i="10"/>
  <c r="K79" i="10"/>
  <c r="K66" i="10"/>
  <c r="K53" i="10"/>
  <c r="K39" i="10"/>
  <c r="K27" i="10"/>
  <c r="K14" i="10"/>
  <c r="K86" i="10"/>
  <c r="K127" i="10"/>
  <c r="K33" i="10"/>
  <c r="K174" i="10"/>
  <c r="K82" i="10"/>
  <c r="K221" i="10"/>
  <c r="K207" i="10"/>
  <c r="K195" i="10"/>
  <c r="K182" i="10"/>
  <c r="K170" i="10"/>
  <c r="K158" i="10"/>
  <c r="K145" i="10"/>
  <c r="K132" i="10"/>
  <c r="K119" i="10"/>
  <c r="K104" i="10"/>
  <c r="K90" i="10"/>
  <c r="K77" i="10"/>
  <c r="K64" i="10"/>
  <c r="K50" i="10"/>
  <c r="K38" i="10"/>
  <c r="K26" i="10"/>
  <c r="K13" i="10"/>
  <c r="K128" i="10"/>
  <c r="K177" i="10"/>
  <c r="K72" i="10"/>
  <c r="K123" i="10"/>
  <c r="K17" i="10"/>
  <c r="K220" i="10"/>
  <c r="K206" i="10"/>
  <c r="K194" i="10"/>
  <c r="K181" i="10"/>
  <c r="K169" i="10"/>
  <c r="K157" i="10"/>
  <c r="K144" i="10"/>
  <c r="K131" i="10"/>
  <c r="K118" i="10"/>
  <c r="K103" i="10"/>
  <c r="K89" i="10"/>
  <c r="K76" i="10"/>
  <c r="K63" i="10"/>
  <c r="K49" i="10"/>
  <c r="K37" i="10"/>
  <c r="K25" i="10"/>
  <c r="K12" i="10"/>
  <c r="K100" i="10"/>
  <c r="K202" i="10"/>
  <c r="K99" i="10"/>
  <c r="K137" i="10"/>
  <c r="K56" i="10"/>
  <c r="K219" i="10"/>
  <c r="K205" i="10"/>
  <c r="K193" i="10"/>
  <c r="K180" i="10"/>
  <c r="K168" i="10"/>
  <c r="K156" i="10"/>
  <c r="K143" i="10"/>
  <c r="K130" i="10"/>
  <c r="K117" i="10"/>
  <c r="K102" i="10"/>
  <c r="K88" i="10"/>
  <c r="K75" i="10"/>
  <c r="K62" i="10"/>
  <c r="K48" i="10"/>
  <c r="K36" i="10"/>
  <c r="K24" i="10"/>
  <c r="K11" i="10"/>
  <c r="K141" i="10"/>
  <c r="K153" i="10"/>
  <c r="K21" i="10"/>
  <c r="K217" i="10"/>
  <c r="K204" i="10"/>
  <c r="K191" i="10"/>
  <c r="K179" i="10"/>
  <c r="K167" i="10"/>
  <c r="K155" i="10"/>
  <c r="K142" i="10"/>
  <c r="K129" i="10"/>
  <c r="K116" i="10"/>
  <c r="K101" i="10"/>
  <c r="K87" i="10"/>
  <c r="K74" i="10"/>
  <c r="K61" i="10"/>
  <c r="K47" i="10"/>
  <c r="K35" i="10"/>
  <c r="K23" i="10"/>
  <c r="K10" i="10"/>
  <c r="K216" i="10"/>
  <c r="K190" i="10"/>
  <c r="K166" i="10"/>
  <c r="K114" i="10"/>
  <c r="K46" i="10"/>
  <c r="K9" i="10"/>
  <c r="K215" i="10"/>
  <c r="K113" i="10"/>
  <c r="K8" i="10"/>
  <c r="K199" i="10"/>
  <c r="K95" i="10"/>
  <c r="K203" i="10"/>
  <c r="K178" i="10"/>
  <c r="K154" i="10"/>
  <c r="K73" i="10"/>
  <c r="K22" i="10"/>
  <c r="K189" i="10"/>
  <c r="K85" i="10"/>
  <c r="K162" i="10"/>
  <c r="K42" i="10"/>
  <c r="K213" i="10"/>
  <c r="K201" i="10"/>
  <c r="K188" i="10"/>
  <c r="K176" i="10"/>
  <c r="K164" i="10"/>
  <c r="K151" i="10"/>
  <c r="K139" i="10"/>
  <c r="K126" i="10"/>
  <c r="K112" i="10"/>
  <c r="K97" i="10"/>
  <c r="K84" i="10"/>
  <c r="K71" i="10"/>
  <c r="K58" i="10"/>
  <c r="K44" i="10"/>
  <c r="K32" i="10"/>
  <c r="K19" i="10"/>
  <c r="K7" i="10"/>
  <c r="K212" i="10"/>
  <c r="K200" i="10"/>
  <c r="K187" i="10"/>
  <c r="K175" i="10"/>
  <c r="K163" i="10"/>
  <c r="K150" i="10"/>
  <c r="K138" i="10"/>
  <c r="K125" i="10"/>
  <c r="K109" i="10"/>
  <c r="K96" i="10"/>
  <c r="K83" i="10"/>
  <c r="K70" i="10"/>
  <c r="K57" i="10"/>
  <c r="K43" i="10"/>
  <c r="K31" i="10"/>
  <c r="K18" i="10"/>
  <c r="K149" i="10"/>
  <c r="K30" i="10"/>
  <c r="B13" i="10"/>
  <c r="B26" i="10"/>
  <c r="B38" i="10"/>
  <c r="B50" i="10"/>
  <c r="B64" i="10"/>
  <c r="B77" i="10"/>
  <c r="B90" i="10"/>
  <c r="B104" i="10"/>
  <c r="B119" i="10"/>
  <c r="B132" i="10"/>
  <c r="B145" i="10"/>
  <c r="B158" i="10"/>
  <c r="B170" i="10"/>
  <c r="B182" i="10"/>
  <c r="B196" i="10"/>
  <c r="B208" i="10"/>
  <c r="B221" i="10"/>
  <c r="B137" i="10"/>
  <c r="B200" i="10"/>
  <c r="B109" i="10"/>
  <c r="B187" i="10"/>
  <c r="B139" i="10"/>
  <c r="B190" i="10"/>
  <c r="B60" i="10"/>
  <c r="B166" i="10"/>
  <c r="B11" i="10"/>
  <c r="B156" i="10"/>
  <c r="B12" i="10"/>
  <c r="B169" i="10"/>
  <c r="B14" i="10"/>
  <c r="B27" i="10"/>
  <c r="B39" i="10"/>
  <c r="B53" i="10"/>
  <c r="B66" i="10"/>
  <c r="B79" i="10"/>
  <c r="B91" i="10"/>
  <c r="B105" i="10"/>
  <c r="B120" i="10"/>
  <c r="B133" i="10"/>
  <c r="B146" i="10"/>
  <c r="B159" i="10"/>
  <c r="B171" i="10"/>
  <c r="B183" i="10"/>
  <c r="B197" i="10"/>
  <c r="B209" i="10"/>
  <c r="B222" i="10"/>
  <c r="B95" i="10"/>
  <c r="B162" i="10"/>
  <c r="B212" i="10"/>
  <c r="B125" i="10"/>
  <c r="B213" i="10"/>
  <c r="B176" i="10"/>
  <c r="B216" i="10"/>
  <c r="B100" i="10"/>
  <c r="B191" i="10"/>
  <c r="B24" i="10"/>
  <c r="B130" i="10"/>
  <c r="B194" i="10"/>
  <c r="B63" i="10"/>
  <c r="B157" i="10"/>
  <c r="B220" i="10"/>
  <c r="B15" i="10"/>
  <c r="B28" i="10"/>
  <c r="B40" i="10"/>
  <c r="B54" i="10"/>
  <c r="B67" i="10"/>
  <c r="B80" i="10"/>
  <c r="B92" i="10"/>
  <c r="B106" i="10"/>
  <c r="B121" i="10"/>
  <c r="B134" i="10"/>
  <c r="B147" i="10"/>
  <c r="B160" i="10"/>
  <c r="B172" i="10"/>
  <c r="B184" i="10"/>
  <c r="B198" i="10"/>
  <c r="B210" i="10"/>
  <c r="B223" i="10"/>
  <c r="B123" i="10"/>
  <c r="B174" i="10"/>
  <c r="B70" i="10"/>
  <c r="B150" i="10"/>
  <c r="B126" i="10"/>
  <c r="B215" i="10"/>
  <c r="B141" i="10"/>
  <c r="B88" i="10"/>
  <c r="B219" i="10"/>
  <c r="B25" i="10"/>
  <c r="B131" i="10"/>
  <c r="B195" i="10"/>
  <c r="B16" i="10"/>
  <c r="B29" i="10"/>
  <c r="B41" i="10"/>
  <c r="B55" i="10"/>
  <c r="B68" i="10"/>
  <c r="B81" i="10"/>
  <c r="B94" i="10"/>
  <c r="B107" i="10"/>
  <c r="B122" i="10"/>
  <c r="B135" i="10"/>
  <c r="B148" i="10"/>
  <c r="B161" i="10"/>
  <c r="B173" i="10"/>
  <c r="B185" i="10"/>
  <c r="B199" i="10"/>
  <c r="B211" i="10"/>
  <c r="B224" i="10"/>
  <c r="B69" i="10"/>
  <c r="B108" i="10"/>
  <c r="B186" i="10"/>
  <c r="B83" i="10"/>
  <c r="B138" i="10"/>
  <c r="B201" i="10"/>
  <c r="B151" i="10"/>
  <c r="B203" i="10"/>
  <c r="B73" i="10"/>
  <c r="B154" i="10"/>
  <c r="B75" i="10"/>
  <c r="B206" i="10"/>
  <c r="B37" i="10"/>
  <c r="B144" i="10"/>
  <c r="B207" i="10"/>
  <c r="B17" i="10"/>
  <c r="B30" i="10"/>
  <c r="B42" i="10"/>
  <c r="B56" i="10"/>
  <c r="B82" i="10"/>
  <c r="B149" i="10"/>
  <c r="B7" i="10"/>
  <c r="B163" i="10"/>
  <c r="B164" i="10"/>
  <c r="B177" i="10"/>
  <c r="B22" i="10"/>
  <c r="B114" i="10"/>
  <c r="B217" i="10"/>
  <c r="B62" i="10"/>
  <c r="B168" i="10"/>
  <c r="B103" i="10"/>
  <c r="B18" i="10"/>
  <c r="B31" i="10"/>
  <c r="B43" i="10"/>
  <c r="B57" i="10"/>
  <c r="B96" i="10"/>
  <c r="B175" i="10"/>
  <c r="B202" i="10"/>
  <c r="B46" i="10"/>
  <c r="B128" i="10"/>
  <c r="B102" i="10"/>
  <c r="B118" i="10"/>
  <c r="B19" i="10"/>
  <c r="B32" i="10"/>
  <c r="B44" i="10"/>
  <c r="B58" i="10"/>
  <c r="B71" i="10"/>
  <c r="B84" i="10"/>
  <c r="B97" i="10"/>
  <c r="B112" i="10"/>
  <c r="B189" i="10"/>
  <c r="B9" i="10"/>
  <c r="B86" i="10"/>
  <c r="B204" i="10"/>
  <c r="B48" i="10"/>
  <c r="B180" i="10"/>
  <c r="B76" i="10"/>
  <c r="B8" i="10"/>
  <c r="B21" i="10"/>
  <c r="B33" i="10"/>
  <c r="B45" i="10"/>
  <c r="B59" i="10"/>
  <c r="B72" i="10"/>
  <c r="B85" i="10"/>
  <c r="B99" i="10"/>
  <c r="B113" i="10"/>
  <c r="B127" i="10"/>
  <c r="B140" i="10"/>
  <c r="B153" i="10"/>
  <c r="B165" i="10"/>
  <c r="B34" i="10"/>
  <c r="B178" i="10"/>
  <c r="B117" i="10"/>
  <c r="B49" i="10"/>
  <c r="B181" i="10"/>
  <c r="B10" i="10"/>
  <c r="B23" i="10"/>
  <c r="B35" i="10"/>
  <c r="B47" i="10"/>
  <c r="B61" i="10"/>
  <c r="B74" i="10"/>
  <c r="B87" i="10"/>
  <c r="B101" i="10"/>
  <c r="B116" i="10"/>
  <c r="B129" i="10"/>
  <c r="B142" i="10"/>
  <c r="B155" i="10"/>
  <c r="B167" i="10"/>
  <c r="B179" i="10"/>
  <c r="B193" i="10"/>
  <c r="B205" i="10"/>
  <c r="B218" i="10"/>
  <c r="B36" i="10"/>
  <c r="B143" i="10"/>
  <c r="B89" i="10"/>
  <c r="B188" i="10"/>
  <c r="AW171" i="6"/>
  <c r="AW148" i="6"/>
  <c r="AX148" i="6" s="1"/>
  <c r="AW167" i="6"/>
  <c r="AW58" i="6"/>
  <c r="AW200" i="6"/>
  <c r="BA14" i="6"/>
  <c r="BA29" i="6"/>
  <c r="BA72" i="6"/>
  <c r="AW182" i="6"/>
  <c r="AW47" i="6"/>
  <c r="AW177" i="6"/>
  <c r="AW46" i="6"/>
  <c r="AW74" i="6"/>
  <c r="BE217" i="6"/>
  <c r="BF217" i="6" s="1"/>
  <c r="BE212" i="6"/>
  <c r="BF212" i="6" s="1"/>
  <c r="BE210" i="6"/>
  <c r="BF210" i="6" s="1"/>
  <c r="BE208" i="6"/>
  <c r="BF208" i="6" s="1"/>
  <c r="BE205" i="6"/>
  <c r="BF205" i="6" s="1"/>
  <c r="BE199" i="6"/>
  <c r="BF199" i="6" s="1"/>
  <c r="BE197" i="6"/>
  <c r="BE195" i="6"/>
  <c r="BF195" i="6" s="1"/>
  <c r="BE193" i="6"/>
  <c r="BF193" i="6" s="1"/>
  <c r="BE191" i="6"/>
  <c r="BF191" i="6" s="1"/>
  <c r="BE187" i="6"/>
  <c r="BF187" i="6" s="1"/>
  <c r="BE185" i="6"/>
  <c r="BF185" i="6" s="1"/>
  <c r="BE183" i="6"/>
  <c r="BF183" i="6" s="1"/>
  <c r="BE181" i="6"/>
  <c r="BF181" i="6" s="1"/>
  <c r="BE179" i="6"/>
  <c r="BF179" i="6" s="1"/>
  <c r="BE177" i="6"/>
  <c r="BF177" i="6" s="1"/>
  <c r="BE175" i="6"/>
  <c r="BF175" i="6" s="1"/>
  <c r="BE173" i="6"/>
  <c r="BF173" i="6" s="1"/>
  <c r="BE171" i="6"/>
  <c r="BF171" i="6" s="1"/>
  <c r="BE169" i="6"/>
  <c r="BF169" i="6" s="1"/>
  <c r="BE167" i="6"/>
  <c r="BF167" i="6" s="1"/>
  <c r="BE165" i="6"/>
  <c r="BF165" i="6" s="1"/>
  <c r="BE163" i="6"/>
  <c r="BF163" i="6" s="1"/>
  <c r="BE161" i="6"/>
  <c r="BF161" i="6" s="1"/>
  <c r="BE159" i="6"/>
  <c r="BF159" i="6" s="1"/>
  <c r="BE157" i="6"/>
  <c r="BF157" i="6" s="1"/>
  <c r="BE155" i="6"/>
  <c r="BF155" i="6" s="1"/>
  <c r="BE153" i="6"/>
  <c r="BF153" i="6" s="1"/>
  <c r="BE151" i="6"/>
  <c r="BF151" i="6" s="1"/>
  <c r="BE149" i="6"/>
  <c r="BF149" i="6" s="1"/>
  <c r="BE147" i="6"/>
  <c r="BF147" i="6" s="1"/>
  <c r="BE145" i="6"/>
  <c r="BF145" i="6" s="1"/>
  <c r="BE143" i="6"/>
  <c r="BF143" i="6" s="1"/>
  <c r="BE141" i="6"/>
  <c r="BF141" i="6" s="1"/>
  <c r="BE139" i="6"/>
  <c r="BF139" i="6" s="1"/>
  <c r="BE137" i="6"/>
  <c r="BF137" i="6" s="1"/>
  <c r="BE135" i="6"/>
  <c r="BF135" i="6" s="1"/>
  <c r="BE96" i="6"/>
  <c r="BF96" i="6" s="1"/>
  <c r="BE95" i="6"/>
  <c r="BF95" i="6" s="1"/>
  <c r="BE94" i="6"/>
  <c r="BF94" i="6" s="1"/>
  <c r="BE93" i="6"/>
  <c r="BF93" i="6" s="1"/>
  <c r="BE92" i="6"/>
  <c r="BF92" i="6" s="1"/>
  <c r="BE91" i="6"/>
  <c r="BF91" i="6" s="1"/>
  <c r="BE90" i="6"/>
  <c r="BF90" i="6" s="1"/>
  <c r="BE89" i="6"/>
  <c r="BF89" i="6" s="1"/>
  <c r="BE211" i="6"/>
  <c r="BF211" i="6" s="1"/>
  <c r="BE200" i="6"/>
  <c r="BF200" i="6" s="1"/>
  <c r="BE196" i="6"/>
  <c r="BF196" i="6" s="1"/>
  <c r="BE192" i="6"/>
  <c r="BF192" i="6" s="1"/>
  <c r="BE188" i="6"/>
  <c r="BF188" i="6" s="1"/>
  <c r="BE184" i="6"/>
  <c r="BF184" i="6" s="1"/>
  <c r="BE180" i="6"/>
  <c r="BF180" i="6" s="1"/>
  <c r="BE176" i="6"/>
  <c r="BF176" i="6" s="1"/>
  <c r="BE172" i="6"/>
  <c r="BF172" i="6" s="1"/>
  <c r="BE168" i="6"/>
  <c r="BF168" i="6" s="1"/>
  <c r="BE164" i="6"/>
  <c r="BF164" i="6" s="1"/>
  <c r="BE160" i="6"/>
  <c r="BF160" i="6" s="1"/>
  <c r="BE156" i="6"/>
  <c r="BF156" i="6" s="1"/>
  <c r="BE152" i="6"/>
  <c r="BF152" i="6" s="1"/>
  <c r="BE148" i="6"/>
  <c r="BF148" i="6" s="1"/>
  <c r="BE144" i="6"/>
  <c r="BF144" i="6" s="1"/>
  <c r="BE140" i="6"/>
  <c r="BF140" i="6" s="1"/>
  <c r="BE136" i="6"/>
  <c r="BF136" i="6" s="1"/>
  <c r="BE133" i="6"/>
  <c r="BF133" i="6" s="1"/>
  <c r="BE131" i="6"/>
  <c r="BF131" i="6" s="1"/>
  <c r="BE129" i="6"/>
  <c r="BF129" i="6" s="1"/>
  <c r="BE127" i="6"/>
  <c r="BF127" i="6" s="1"/>
  <c r="BE125" i="6"/>
  <c r="BF125" i="6" s="1"/>
  <c r="BE123" i="6"/>
  <c r="BF123" i="6" s="1"/>
  <c r="BE121" i="6"/>
  <c r="BF121" i="6" s="1"/>
  <c r="BE119" i="6"/>
  <c r="BF119" i="6" s="1"/>
  <c r="BE117" i="6"/>
  <c r="BF117" i="6" s="1"/>
  <c r="BE115" i="6"/>
  <c r="BF115" i="6" s="1"/>
  <c r="BE113" i="6"/>
  <c r="BF113" i="6" s="1"/>
  <c r="BE111" i="6"/>
  <c r="BF111" i="6" s="1"/>
  <c r="BE109" i="6"/>
  <c r="BF109" i="6" s="1"/>
  <c r="BE107" i="6"/>
  <c r="BF107" i="6" s="1"/>
  <c r="BE105" i="6"/>
  <c r="BF105" i="6" s="1"/>
  <c r="BE102" i="6"/>
  <c r="BF102" i="6" s="1"/>
  <c r="BE100" i="6"/>
  <c r="BF100" i="6" s="1"/>
  <c r="BE88" i="6"/>
  <c r="BF88" i="6" s="1"/>
  <c r="BE86" i="6"/>
  <c r="BF86" i="6" s="1"/>
  <c r="BE85" i="6"/>
  <c r="BF85" i="6" s="1"/>
  <c r="BE84" i="6"/>
  <c r="BF84" i="6" s="1"/>
  <c r="BE59" i="6"/>
  <c r="BF59" i="6" s="1"/>
  <c r="BE58" i="6"/>
  <c r="BF58" i="6" s="1"/>
  <c r="BE57" i="6"/>
  <c r="BF57" i="6" s="1"/>
  <c r="BE56" i="6"/>
  <c r="BF56" i="6" s="1"/>
  <c r="BE55" i="6"/>
  <c r="BF55" i="6" s="1"/>
  <c r="BE54" i="6"/>
  <c r="BF54" i="6" s="1"/>
  <c r="BE53" i="6"/>
  <c r="BF53" i="6" s="1"/>
  <c r="BE52" i="6"/>
  <c r="BF52" i="6" s="1"/>
  <c r="BE51" i="6"/>
  <c r="BF51" i="6" s="1"/>
  <c r="BE50" i="6"/>
  <c r="BF50" i="6" s="1"/>
  <c r="BE49" i="6"/>
  <c r="BF49" i="6" s="1"/>
  <c r="BE48" i="6"/>
  <c r="BF48" i="6" s="1"/>
  <c r="BE47" i="6"/>
  <c r="BF47" i="6" s="1"/>
  <c r="BE46" i="6"/>
  <c r="BF46" i="6" s="1"/>
  <c r="BE45" i="6"/>
  <c r="BF45" i="6" s="1"/>
  <c r="BE209" i="6"/>
  <c r="BF209" i="6" s="1"/>
  <c r="BE190" i="6"/>
  <c r="BE182" i="6"/>
  <c r="BF182" i="6" s="1"/>
  <c r="BE174" i="6"/>
  <c r="BF174" i="6" s="1"/>
  <c r="BE166" i="6"/>
  <c r="BF166" i="6" s="1"/>
  <c r="BE158" i="6"/>
  <c r="BF158" i="6" s="1"/>
  <c r="BE150" i="6"/>
  <c r="BF150" i="6" s="1"/>
  <c r="BE142" i="6"/>
  <c r="BF142" i="6" s="1"/>
  <c r="BE134" i="6"/>
  <c r="BF134" i="6" s="1"/>
  <c r="BE130" i="6"/>
  <c r="BF130" i="6" s="1"/>
  <c r="BE126" i="6"/>
  <c r="BF126" i="6" s="1"/>
  <c r="BE122" i="6"/>
  <c r="BF122" i="6" s="1"/>
  <c r="BE118" i="6"/>
  <c r="BF118" i="6" s="1"/>
  <c r="BE114" i="6"/>
  <c r="BF114" i="6" s="1"/>
  <c r="BE110" i="6"/>
  <c r="BF110" i="6" s="1"/>
  <c r="BE106" i="6"/>
  <c r="BF106" i="6" s="1"/>
  <c r="BE101" i="6"/>
  <c r="BF101" i="6" s="1"/>
  <c r="BE82" i="6"/>
  <c r="BF82" i="6" s="1"/>
  <c r="BE80" i="6"/>
  <c r="BF80" i="6" s="1"/>
  <c r="BE78" i="6"/>
  <c r="BF78" i="6" s="1"/>
  <c r="BE76" i="6"/>
  <c r="BF76" i="6" s="1"/>
  <c r="BE74" i="6"/>
  <c r="BF74" i="6" s="1"/>
  <c r="BE72" i="6"/>
  <c r="BF72" i="6" s="1"/>
  <c r="BE70" i="6"/>
  <c r="BF70" i="6" s="1"/>
  <c r="BE68" i="6"/>
  <c r="BF68" i="6" s="1"/>
  <c r="BE66" i="6"/>
  <c r="BF66" i="6" s="1"/>
  <c r="BE64" i="6"/>
  <c r="BF64" i="6" s="1"/>
  <c r="BE62" i="6"/>
  <c r="BF62" i="6" s="1"/>
  <c r="BE44" i="6"/>
  <c r="BF44" i="6" s="1"/>
  <c r="BE41" i="6"/>
  <c r="BF41" i="6" s="1"/>
  <c r="BE40" i="6"/>
  <c r="BF40" i="6" s="1"/>
  <c r="BE39" i="6"/>
  <c r="BF39" i="6" s="1"/>
  <c r="BE38" i="6"/>
  <c r="BF38" i="6" s="1"/>
  <c r="BE37" i="6"/>
  <c r="BF37" i="6" s="1"/>
  <c r="BE36" i="6"/>
  <c r="BF36" i="6" s="1"/>
  <c r="BE35" i="6"/>
  <c r="BF35" i="6" s="1"/>
  <c r="BE34" i="6"/>
  <c r="BF34" i="6" s="1"/>
  <c r="BE33" i="6"/>
  <c r="BF33" i="6" s="1"/>
  <c r="BE32" i="6"/>
  <c r="BF32" i="6" s="1"/>
  <c r="BE31" i="6"/>
  <c r="BF31" i="6" s="1"/>
  <c r="BE30" i="6"/>
  <c r="BF30" i="6" s="1"/>
  <c r="BE29" i="6"/>
  <c r="BF29" i="6" s="1"/>
  <c r="BE28" i="6"/>
  <c r="BF28" i="6" s="1"/>
  <c r="BE27" i="6"/>
  <c r="BF27" i="6" s="1"/>
  <c r="BE26" i="6"/>
  <c r="BF26" i="6" s="1"/>
  <c r="BE25" i="6"/>
  <c r="BF25" i="6" s="1"/>
  <c r="BE24" i="6"/>
  <c r="BF24" i="6" s="1"/>
  <c r="BE23" i="6"/>
  <c r="BF23" i="6" s="1"/>
  <c r="BE22" i="6"/>
  <c r="BF22" i="6" s="1"/>
  <c r="BE21" i="6"/>
  <c r="BF21" i="6" s="1"/>
  <c r="BE20" i="6"/>
  <c r="BF20" i="6" s="1"/>
  <c r="BE19" i="6"/>
  <c r="BF19" i="6" s="1"/>
  <c r="BE18" i="6"/>
  <c r="BF18" i="6" s="1"/>
  <c r="BE17" i="6"/>
  <c r="BF17" i="6" s="1"/>
  <c r="BE16" i="6"/>
  <c r="BF16" i="6" s="1"/>
  <c r="BE15" i="6"/>
  <c r="BF15" i="6" s="1"/>
  <c r="BE14" i="6"/>
  <c r="BF14" i="6" s="1"/>
  <c r="BE13" i="6"/>
  <c r="BF13" i="6" s="1"/>
  <c r="BE12" i="6"/>
  <c r="BF12" i="6" s="1"/>
  <c r="BE11" i="6"/>
  <c r="BF11" i="6" s="1"/>
  <c r="BE10" i="6"/>
  <c r="BF10" i="6" s="1"/>
  <c r="BE9" i="6"/>
  <c r="BF9" i="6" s="1"/>
  <c r="BE8" i="6"/>
  <c r="BF8" i="6" s="1"/>
  <c r="BE7" i="6"/>
  <c r="BF7" i="6" s="1"/>
  <c r="BE6" i="6"/>
  <c r="BF6" i="6" s="1"/>
  <c r="BE4" i="6"/>
  <c r="BF4" i="6" s="1"/>
  <c r="BE214" i="6"/>
  <c r="BF214" i="6" s="1"/>
  <c r="BE204" i="6"/>
  <c r="BF204" i="6" s="1"/>
  <c r="BE194" i="6"/>
  <c r="BE178" i="6"/>
  <c r="BF178" i="6" s="1"/>
  <c r="BE170" i="6"/>
  <c r="BF170" i="6" s="1"/>
  <c r="BE162" i="6"/>
  <c r="BF162" i="6" s="1"/>
  <c r="BE154" i="6"/>
  <c r="BF154" i="6" s="1"/>
  <c r="BE146" i="6"/>
  <c r="BF146" i="6" s="1"/>
  <c r="BE138" i="6"/>
  <c r="BF138" i="6" s="1"/>
  <c r="BE132" i="6"/>
  <c r="BF132" i="6" s="1"/>
  <c r="BE128" i="6"/>
  <c r="BF128" i="6" s="1"/>
  <c r="BE124" i="6"/>
  <c r="BF124" i="6" s="1"/>
  <c r="BE120" i="6"/>
  <c r="BF120" i="6" s="1"/>
  <c r="BE116" i="6"/>
  <c r="BF116" i="6" s="1"/>
  <c r="BE112" i="6"/>
  <c r="BF112" i="6" s="1"/>
  <c r="BE108" i="6"/>
  <c r="BF108" i="6" s="1"/>
  <c r="BE99" i="6"/>
  <c r="BF99" i="6" s="1"/>
  <c r="BE81" i="6"/>
  <c r="BF81" i="6" s="1"/>
  <c r="BE79" i="6"/>
  <c r="BF79" i="6" s="1"/>
  <c r="BE77" i="6"/>
  <c r="BF77" i="6" s="1"/>
  <c r="BE75" i="6"/>
  <c r="BF75" i="6" s="1"/>
  <c r="BE73" i="6"/>
  <c r="BF73" i="6" s="1"/>
  <c r="BE71" i="6"/>
  <c r="BF71" i="6" s="1"/>
  <c r="BE69" i="6"/>
  <c r="BF69" i="6" s="1"/>
  <c r="BE67" i="6"/>
  <c r="BF67" i="6" s="1"/>
  <c r="BE65" i="6"/>
  <c r="BF65" i="6" s="1"/>
  <c r="BE63" i="6"/>
  <c r="BF63" i="6" s="1"/>
  <c r="BE61" i="6"/>
  <c r="BF61" i="6" s="1"/>
  <c r="BE5" i="6"/>
  <c r="BF5" i="6" s="1"/>
  <c r="BE3" i="6"/>
  <c r="BF3" i="6" s="1"/>
  <c r="BF203" i="6"/>
  <c r="BF189" i="6"/>
  <c r="BF104" i="6"/>
  <c r="BF206" i="6"/>
  <c r="BF198" i="6"/>
  <c r="BF186" i="6"/>
  <c r="BF103" i="6"/>
  <c r="BF83" i="6"/>
  <c r="BF43" i="6"/>
  <c r="BF42" i="6"/>
  <c r="BF202" i="6"/>
  <c r="BF201" i="6"/>
  <c r="BA100" i="6"/>
  <c r="BB100" i="6" s="1"/>
  <c r="BE98" i="6"/>
  <c r="AW225" i="6"/>
  <c r="BB118" i="6"/>
  <c r="AW232" i="6"/>
  <c r="AX232" i="6" s="1"/>
  <c r="BB14" i="6"/>
  <c r="AW156" i="6"/>
  <c r="AX156" i="6" s="1"/>
  <c r="BA68" i="6"/>
  <c r="BB68" i="6" s="1"/>
  <c r="AW45" i="6"/>
  <c r="AX45" i="6" s="1"/>
  <c r="BA46" i="6"/>
  <c r="BB46" i="6" s="1"/>
  <c r="BB72" i="6"/>
  <c r="AW35" i="6"/>
  <c r="AX35" i="6" s="1"/>
  <c r="BA56" i="6"/>
  <c r="BB56" i="6" s="1"/>
  <c r="AW48" i="6"/>
  <c r="AX48" i="6" s="1"/>
  <c r="BA107" i="6"/>
  <c r="BB107" i="6" s="1"/>
  <c r="BA126" i="6"/>
  <c r="BB126" i="6" s="1"/>
  <c r="BA125" i="6"/>
  <c r="BB125" i="6" s="1"/>
  <c r="BA4" i="6"/>
  <c r="BB4" i="6" s="1"/>
  <c r="BA12" i="6"/>
  <c r="BB12" i="6" s="1"/>
  <c r="BA20" i="6"/>
  <c r="BB20" i="6" s="1"/>
  <c r="BA28" i="6"/>
  <c r="BB28" i="6" s="1"/>
  <c r="BA36" i="6"/>
  <c r="BB36" i="6" s="1"/>
  <c r="BA44" i="6"/>
  <c r="BB44" i="6" s="1"/>
  <c r="BA52" i="6"/>
  <c r="BB52" i="6" s="1"/>
  <c r="BA60" i="6"/>
  <c r="BB60" i="6" s="1"/>
  <c r="BA76" i="6"/>
  <c r="BB76" i="6" s="1"/>
  <c r="BA84" i="6"/>
  <c r="BB84" i="6" s="1"/>
  <c r="BA103" i="6"/>
  <c r="BB103" i="6" s="1"/>
  <c r="BA114" i="6"/>
  <c r="BB114" i="6" s="1"/>
  <c r="BA122" i="6"/>
  <c r="BB122" i="6" s="1"/>
  <c r="BA7" i="6"/>
  <c r="BB7" i="6" s="1"/>
  <c r="BA39" i="6"/>
  <c r="BB39" i="6" s="1"/>
  <c r="BA63" i="6"/>
  <c r="BB63" i="6" s="1"/>
  <c r="BA87" i="6"/>
  <c r="BB87" i="6" s="1"/>
  <c r="BA3" i="6"/>
  <c r="BB3" i="6" s="1"/>
  <c r="BA16" i="6"/>
  <c r="BB16" i="6" s="1"/>
  <c r="BA40" i="6"/>
  <c r="BB40" i="6" s="1"/>
  <c r="BA64" i="6"/>
  <c r="BB64" i="6" s="1"/>
  <c r="BA110" i="6"/>
  <c r="BB110" i="6" s="1"/>
  <c r="BA17" i="6"/>
  <c r="BB17" i="6" s="1"/>
  <c r="BA49" i="6"/>
  <c r="BB49" i="6" s="1"/>
  <c r="BA73" i="6"/>
  <c r="BB73" i="6" s="1"/>
  <c r="BA93" i="6"/>
  <c r="BB93" i="6" s="1"/>
  <c r="BA111" i="6"/>
  <c r="BB111" i="6" s="1"/>
  <c r="BA10" i="6"/>
  <c r="BB10" i="6" s="1"/>
  <c r="BA34" i="6"/>
  <c r="BB34" i="6" s="1"/>
  <c r="BA66" i="6"/>
  <c r="BB66" i="6" s="1"/>
  <c r="BA102" i="6"/>
  <c r="BB102" i="6" s="1"/>
  <c r="BA120" i="6"/>
  <c r="BB120" i="6" s="1"/>
  <c r="BA19" i="6"/>
  <c r="BB19" i="6" s="1"/>
  <c r="BA51" i="6"/>
  <c r="BA75" i="6"/>
  <c r="BB75" i="6" s="1"/>
  <c r="BA94" i="6"/>
  <c r="BB94" i="6" s="1"/>
  <c r="BA121" i="6"/>
  <c r="BA5" i="6"/>
  <c r="BB5" i="6" s="1"/>
  <c r="BA13" i="6"/>
  <c r="BB13" i="6" s="1"/>
  <c r="BA21" i="6"/>
  <c r="BB21" i="6" s="1"/>
  <c r="BA37" i="6"/>
  <c r="BB37" i="6" s="1"/>
  <c r="BA45" i="6"/>
  <c r="BB45" i="6" s="1"/>
  <c r="BA53" i="6"/>
  <c r="BB53" i="6" s="1"/>
  <c r="BA61" i="6"/>
  <c r="BB61" i="6" s="1"/>
  <c r="BA69" i="6"/>
  <c r="BB69" i="6" s="1"/>
  <c r="BA77" i="6"/>
  <c r="BB77" i="6" s="1"/>
  <c r="BA85" i="6"/>
  <c r="BB85" i="6" s="1"/>
  <c r="BA91" i="6"/>
  <c r="BB91" i="6" s="1"/>
  <c r="BA95" i="6"/>
  <c r="BB95" i="6" s="1"/>
  <c r="BA99" i="6"/>
  <c r="BB99" i="6" s="1"/>
  <c r="BA108" i="6"/>
  <c r="BB108" i="6" s="1"/>
  <c r="BA115" i="6"/>
  <c r="BB115" i="6" s="1"/>
  <c r="BA123" i="6"/>
  <c r="BB123" i="6" s="1"/>
  <c r="BA23" i="6"/>
  <c r="BB23" i="6" s="1"/>
  <c r="BA47" i="6"/>
  <c r="BB47" i="6" s="1"/>
  <c r="BA79" i="6"/>
  <c r="BB79" i="6" s="1"/>
  <c r="BA96" i="6"/>
  <c r="BB96" i="6" s="1"/>
  <c r="BA117" i="6"/>
  <c r="BB117" i="6" s="1"/>
  <c r="BA8" i="6"/>
  <c r="BB8" i="6" s="1"/>
  <c r="BA32" i="6"/>
  <c r="BB32" i="6" s="1"/>
  <c r="BA88" i="6"/>
  <c r="BB88" i="6" s="1"/>
  <c r="BA105" i="6"/>
  <c r="BB105" i="6" s="1"/>
  <c r="BA9" i="6"/>
  <c r="BB9" i="6" s="1"/>
  <c r="BA33" i="6"/>
  <c r="BB33" i="6" s="1"/>
  <c r="BA57" i="6"/>
  <c r="BB57" i="6" s="1"/>
  <c r="BA81" i="6"/>
  <c r="BB81" i="6" s="1"/>
  <c r="BA97" i="6"/>
  <c r="BB97" i="6" s="1"/>
  <c r="BA26" i="6"/>
  <c r="BB26" i="6" s="1"/>
  <c r="BA42" i="6"/>
  <c r="BB42" i="6" s="1"/>
  <c r="BA58" i="6"/>
  <c r="BB58" i="6" s="1"/>
  <c r="BA82" i="6"/>
  <c r="BB82" i="6" s="1"/>
  <c r="BA112" i="6"/>
  <c r="BB112" i="6" s="1"/>
  <c r="BA11" i="6"/>
  <c r="BB11" i="6" s="1"/>
  <c r="BA35" i="6"/>
  <c r="BB35" i="6" s="1"/>
  <c r="BA59" i="6"/>
  <c r="BB59" i="6" s="1"/>
  <c r="BA83" i="6"/>
  <c r="BB83" i="6" s="1"/>
  <c r="BA113" i="6"/>
  <c r="BB113" i="6" s="1"/>
  <c r="BA6" i="6"/>
  <c r="BB6" i="6" s="1"/>
  <c r="BA22" i="6"/>
  <c r="BB22" i="6" s="1"/>
  <c r="BA30" i="6"/>
  <c r="BB30" i="6" s="1"/>
  <c r="BA38" i="6"/>
  <c r="BB38" i="6" s="1"/>
  <c r="BA54" i="6"/>
  <c r="BB54" i="6" s="1"/>
  <c r="BA62" i="6"/>
  <c r="BB62" i="6" s="1"/>
  <c r="BA70" i="6"/>
  <c r="BB70" i="6" s="1"/>
  <c r="BA78" i="6"/>
  <c r="BB78" i="6" s="1"/>
  <c r="BA86" i="6"/>
  <c r="BB86" i="6" s="1"/>
  <c r="BA104" i="6"/>
  <c r="BB104" i="6" s="1"/>
  <c r="BA116" i="6"/>
  <c r="BB116" i="6" s="1"/>
  <c r="BA124" i="6"/>
  <c r="BA15" i="6"/>
  <c r="BB15" i="6" s="1"/>
  <c r="BA31" i="6"/>
  <c r="BB31" i="6" s="1"/>
  <c r="BA55" i="6"/>
  <c r="BB55" i="6" s="1"/>
  <c r="BA71" i="6"/>
  <c r="BB71" i="6" s="1"/>
  <c r="BA92" i="6"/>
  <c r="BB92" i="6" s="1"/>
  <c r="BA109" i="6"/>
  <c r="BB109" i="6" s="1"/>
  <c r="BA24" i="6"/>
  <c r="BB24" i="6" s="1"/>
  <c r="BA48" i="6"/>
  <c r="BB48" i="6" s="1"/>
  <c r="BA80" i="6"/>
  <c r="BB80" i="6" s="1"/>
  <c r="BA101" i="6"/>
  <c r="BB101" i="6" s="1"/>
  <c r="BA25" i="6"/>
  <c r="BB25" i="6" s="1"/>
  <c r="BA41" i="6"/>
  <c r="BB41" i="6" s="1"/>
  <c r="BA65" i="6"/>
  <c r="BB65" i="6" s="1"/>
  <c r="BA89" i="6"/>
  <c r="BB89" i="6" s="1"/>
  <c r="BA119" i="6"/>
  <c r="BB119" i="6" s="1"/>
  <c r="BA18" i="6"/>
  <c r="BB18" i="6" s="1"/>
  <c r="BA50" i="6"/>
  <c r="BB50" i="6" s="1"/>
  <c r="BA74" i="6"/>
  <c r="BB74" i="6" s="1"/>
  <c r="BA106" i="6"/>
  <c r="BB106" i="6" s="1"/>
  <c r="BA27" i="6"/>
  <c r="BB27" i="6" s="1"/>
  <c r="BA43" i="6"/>
  <c r="BB43" i="6" s="1"/>
  <c r="BA67" i="6"/>
  <c r="BB67" i="6" s="1"/>
  <c r="BA90" i="6"/>
  <c r="BB90" i="6" s="1"/>
  <c r="BA98" i="6"/>
  <c r="BB98" i="6" s="1"/>
  <c r="Q275" i="6"/>
  <c r="R275" i="6" s="1"/>
  <c r="BB29" i="6"/>
  <c r="AX74" i="6"/>
  <c r="AX177" i="6"/>
  <c r="AX171" i="6"/>
  <c r="AX46" i="6"/>
  <c r="AX225" i="6"/>
  <c r="AX182" i="6"/>
  <c r="AX167" i="6"/>
  <c r="AX58" i="6"/>
  <c r="AW7" i="6"/>
  <c r="AX7" i="6" s="1"/>
  <c r="AW11" i="6"/>
  <c r="AX11" i="6" s="1"/>
  <c r="AW15" i="6"/>
  <c r="AX15" i="6" s="1"/>
  <c r="AW19" i="6"/>
  <c r="AX19" i="6" s="1"/>
  <c r="AW23" i="6"/>
  <c r="AX23" i="6" s="1"/>
  <c r="AW27" i="6"/>
  <c r="AX27" i="6" s="1"/>
  <c r="AW31" i="6"/>
  <c r="AX31" i="6" s="1"/>
  <c r="AW39" i="6"/>
  <c r="AX39" i="6" s="1"/>
  <c r="AW43" i="6"/>
  <c r="AX43" i="6" s="1"/>
  <c r="AW52" i="6"/>
  <c r="AX52" i="6" s="1"/>
  <c r="AW56" i="6"/>
  <c r="AX56" i="6" s="1"/>
  <c r="AW60" i="6"/>
  <c r="AX60" i="6" s="1"/>
  <c r="AW64" i="6"/>
  <c r="AX64" i="6" s="1"/>
  <c r="AW68" i="6"/>
  <c r="AX68" i="6" s="1"/>
  <c r="AW72" i="6"/>
  <c r="AX72" i="6" s="1"/>
  <c r="AW80" i="6"/>
  <c r="AX80" i="6" s="1"/>
  <c r="AW84" i="6"/>
  <c r="AX84" i="6" s="1"/>
  <c r="AW88" i="6"/>
  <c r="AX88" i="6" s="1"/>
  <c r="AW4" i="6"/>
  <c r="AX4" i="6" s="1"/>
  <c r="AW8" i="6"/>
  <c r="AX8" i="6" s="1"/>
  <c r="AW12" i="6"/>
  <c r="AX12" i="6" s="1"/>
  <c r="AW16" i="6"/>
  <c r="AX16" i="6" s="1"/>
  <c r="AW20" i="6"/>
  <c r="AX20" i="6" s="1"/>
  <c r="AW24" i="6"/>
  <c r="AX24" i="6" s="1"/>
  <c r="AW28" i="6"/>
  <c r="AX28" i="6" s="1"/>
  <c r="AW32" i="6"/>
  <c r="AX32" i="6" s="1"/>
  <c r="AW36" i="6"/>
  <c r="AX36" i="6" s="1"/>
  <c r="AW40" i="6"/>
  <c r="AX40" i="6" s="1"/>
  <c r="AW44" i="6"/>
  <c r="AX44" i="6" s="1"/>
  <c r="AW49" i="6"/>
  <c r="AX49" i="6" s="1"/>
  <c r="AW53" i="6"/>
  <c r="AX53" i="6" s="1"/>
  <c r="AW57" i="6"/>
  <c r="AX57" i="6" s="1"/>
  <c r="AW61" i="6"/>
  <c r="AX61" i="6" s="1"/>
  <c r="AW65" i="6"/>
  <c r="AX65" i="6" s="1"/>
  <c r="AW69" i="6"/>
  <c r="AX69" i="6" s="1"/>
  <c r="AW73" i="6"/>
  <c r="AX73" i="6" s="1"/>
  <c r="AW77" i="6"/>
  <c r="AX77" i="6" s="1"/>
  <c r="AW81" i="6"/>
  <c r="AX81" i="6" s="1"/>
  <c r="AW85" i="6"/>
  <c r="AX85" i="6" s="1"/>
  <c r="AW89" i="6"/>
  <c r="AX89" i="6" s="1"/>
  <c r="AW91" i="6"/>
  <c r="AX91" i="6" s="1"/>
  <c r="AW93" i="6"/>
  <c r="AX93" i="6" s="1"/>
  <c r="AW95" i="6"/>
  <c r="AX95" i="6" s="1"/>
  <c r="AW97" i="6"/>
  <c r="AX97" i="6" s="1"/>
  <c r="AW99" i="6"/>
  <c r="AX99" i="6" s="1"/>
  <c r="AW101" i="6"/>
  <c r="AX101" i="6" s="1"/>
  <c r="AW103" i="6"/>
  <c r="AX103" i="6" s="1"/>
  <c r="AW105" i="6"/>
  <c r="AX105" i="6" s="1"/>
  <c r="AW107" i="6"/>
  <c r="AX107" i="6" s="1"/>
  <c r="AW109" i="6"/>
  <c r="AX109" i="6" s="1"/>
  <c r="AW111" i="6"/>
  <c r="AX111" i="6" s="1"/>
  <c r="AW113" i="6"/>
  <c r="AX113" i="6" s="1"/>
  <c r="AW115" i="6"/>
  <c r="AX115" i="6" s="1"/>
  <c r="AW117" i="6"/>
  <c r="AX117" i="6" s="1"/>
  <c r="AW121" i="6"/>
  <c r="AX121" i="6" s="1"/>
  <c r="AW125" i="6"/>
  <c r="AX125" i="6" s="1"/>
  <c r="AW129" i="6"/>
  <c r="AX129" i="6" s="1"/>
  <c r="AW133" i="6"/>
  <c r="AX133" i="6" s="1"/>
  <c r="AW137" i="6"/>
  <c r="AX137" i="6" s="1"/>
  <c r="AW141" i="6"/>
  <c r="AX141" i="6" s="1"/>
  <c r="AW145" i="6"/>
  <c r="AX145" i="6" s="1"/>
  <c r="AW149" i="6"/>
  <c r="AX149" i="6" s="1"/>
  <c r="AW153" i="6"/>
  <c r="AX153" i="6" s="1"/>
  <c r="AW157" i="6"/>
  <c r="AX157" i="6" s="1"/>
  <c r="AW161" i="6"/>
  <c r="AX161" i="6" s="1"/>
  <c r="AW165" i="6"/>
  <c r="AX165" i="6" s="1"/>
  <c r="AW169" i="6"/>
  <c r="AX169" i="6" s="1"/>
  <c r="AW173" i="6"/>
  <c r="AX173" i="6" s="1"/>
  <c r="AW181" i="6"/>
  <c r="AX181" i="6" s="1"/>
  <c r="AW185" i="6"/>
  <c r="AX185" i="6" s="1"/>
  <c r="AW189" i="6"/>
  <c r="AX189" i="6" s="1"/>
  <c r="AW193" i="6"/>
  <c r="AX193" i="6" s="1"/>
  <c r="AW197" i="6"/>
  <c r="AX197" i="6" s="1"/>
  <c r="AW201" i="6"/>
  <c r="AX201" i="6" s="1"/>
  <c r="AW223" i="6"/>
  <c r="AX223" i="6" s="1"/>
  <c r="AW227" i="6"/>
  <c r="AX227" i="6" s="1"/>
  <c r="AW231" i="6"/>
  <c r="AX231" i="6" s="1"/>
  <c r="AW3" i="6"/>
  <c r="AX3" i="6" s="1"/>
  <c r="AW5" i="6"/>
  <c r="AX5" i="6" s="1"/>
  <c r="AW9" i="6"/>
  <c r="AX9" i="6" s="1"/>
  <c r="AW13" i="6"/>
  <c r="AX13" i="6" s="1"/>
  <c r="AW17" i="6"/>
  <c r="AX17" i="6" s="1"/>
  <c r="AW21" i="6"/>
  <c r="AX21" i="6" s="1"/>
  <c r="AW25" i="6"/>
  <c r="AX25" i="6" s="1"/>
  <c r="AW29" i="6"/>
  <c r="AX29" i="6" s="1"/>
  <c r="AW6" i="6"/>
  <c r="AX6" i="6" s="1"/>
  <c r="AW22" i="6"/>
  <c r="AX22" i="6" s="1"/>
  <c r="AW34" i="6"/>
  <c r="AX34" i="6" s="1"/>
  <c r="AW42" i="6"/>
  <c r="AX42" i="6" s="1"/>
  <c r="AW51" i="6"/>
  <c r="AX51" i="6" s="1"/>
  <c r="AW59" i="6"/>
  <c r="AX59" i="6" s="1"/>
  <c r="AW67" i="6"/>
  <c r="AX67" i="6" s="1"/>
  <c r="AW75" i="6"/>
  <c r="AW83" i="6"/>
  <c r="AX83" i="6" s="1"/>
  <c r="AW90" i="6"/>
  <c r="AX90" i="6" s="1"/>
  <c r="AW94" i="6"/>
  <c r="AX94" i="6" s="1"/>
  <c r="AW98" i="6"/>
  <c r="AX98" i="6" s="1"/>
  <c r="AW102" i="6"/>
  <c r="AX102" i="6" s="1"/>
  <c r="AW108" i="6"/>
  <c r="AX108" i="6" s="1"/>
  <c r="AW116" i="6"/>
  <c r="AX116" i="6" s="1"/>
  <c r="AW120" i="6"/>
  <c r="AX120" i="6" s="1"/>
  <c r="AW126" i="6"/>
  <c r="AX126" i="6" s="1"/>
  <c r="AW131" i="6"/>
  <c r="AX131" i="6" s="1"/>
  <c r="AW136" i="6"/>
  <c r="AX136" i="6" s="1"/>
  <c r="AW142" i="6"/>
  <c r="AX142" i="6" s="1"/>
  <c r="AW147" i="6"/>
  <c r="AX147" i="6" s="1"/>
  <c r="AW152" i="6"/>
  <c r="AX152" i="6" s="1"/>
  <c r="AW158" i="6"/>
  <c r="AX158" i="6" s="1"/>
  <c r="AW163" i="6"/>
  <c r="AX163" i="6" s="1"/>
  <c r="AW168" i="6"/>
  <c r="AX168" i="6" s="1"/>
  <c r="AW174" i="6"/>
  <c r="AX174" i="6" s="1"/>
  <c r="AW179" i="6"/>
  <c r="AX179" i="6" s="1"/>
  <c r="AW184" i="6"/>
  <c r="AX184" i="6" s="1"/>
  <c r="AW190" i="6"/>
  <c r="AX190" i="6" s="1"/>
  <c r="AW195" i="6"/>
  <c r="AX195" i="6" s="1"/>
  <c r="AX200" i="6"/>
  <c r="AW204" i="6"/>
  <c r="AX204" i="6" s="1"/>
  <c r="AW209" i="6"/>
  <c r="AX209" i="6" s="1"/>
  <c r="AW212" i="6"/>
  <c r="AX212" i="6" s="1"/>
  <c r="AW217" i="6"/>
  <c r="AX217" i="6" s="1"/>
  <c r="AW220" i="6"/>
  <c r="AX220" i="6" s="1"/>
  <c r="AW230" i="6"/>
  <c r="AX230" i="6" s="1"/>
  <c r="AW233" i="6"/>
  <c r="AX233" i="6" s="1"/>
  <c r="AW82" i="6"/>
  <c r="AX82" i="6" s="1"/>
  <c r="AW124" i="6"/>
  <c r="AX124" i="6" s="1"/>
  <c r="AW135" i="6"/>
  <c r="AX135" i="6" s="1"/>
  <c r="AW146" i="6"/>
  <c r="AX146" i="6" s="1"/>
  <c r="AW162" i="6"/>
  <c r="AX162" i="6" s="1"/>
  <c r="AW172" i="6"/>
  <c r="AX172" i="6" s="1"/>
  <c r="AW183" i="6"/>
  <c r="AX183" i="6" s="1"/>
  <c r="AW194" i="6"/>
  <c r="AX194" i="6" s="1"/>
  <c r="AW203" i="6"/>
  <c r="AX203" i="6" s="1"/>
  <c r="AW214" i="6"/>
  <c r="AX214" i="6" s="1"/>
  <c r="AW219" i="6"/>
  <c r="AX219" i="6" s="1"/>
  <c r="AW229" i="6"/>
  <c r="AX229" i="6" s="1"/>
  <c r="AW10" i="6"/>
  <c r="AX10" i="6" s="1"/>
  <c r="AW26" i="6"/>
  <c r="AX26" i="6" s="1"/>
  <c r="AW37" i="6"/>
  <c r="AX37" i="6" s="1"/>
  <c r="AW54" i="6"/>
  <c r="AX54" i="6" s="1"/>
  <c r="AW62" i="6"/>
  <c r="AX62" i="6" s="1"/>
  <c r="AW70" i="6"/>
  <c r="AX70" i="6" s="1"/>
  <c r="AW78" i="6"/>
  <c r="AX78" i="6" s="1"/>
  <c r="AW86" i="6"/>
  <c r="AX86" i="6" s="1"/>
  <c r="AW106" i="6"/>
  <c r="AX106" i="6" s="1"/>
  <c r="AW114" i="6"/>
  <c r="AX114" i="6" s="1"/>
  <c r="AW122" i="6"/>
  <c r="AX122" i="6" s="1"/>
  <c r="AW127" i="6"/>
  <c r="AX127" i="6" s="1"/>
  <c r="AW132" i="6"/>
  <c r="AX132" i="6" s="1"/>
  <c r="AW138" i="6"/>
  <c r="AX138" i="6" s="1"/>
  <c r="AW143" i="6"/>
  <c r="AX143" i="6" s="1"/>
  <c r="AW154" i="6"/>
  <c r="AX154" i="6" s="1"/>
  <c r="AW159" i="6"/>
  <c r="AX159" i="6" s="1"/>
  <c r="AW164" i="6"/>
  <c r="AX164" i="6" s="1"/>
  <c r="AW170" i="6"/>
  <c r="AX170" i="6" s="1"/>
  <c r="AW175" i="6"/>
  <c r="AX175" i="6" s="1"/>
  <c r="AW180" i="6"/>
  <c r="AX180" i="6" s="1"/>
  <c r="AW186" i="6"/>
  <c r="AX186" i="6" s="1"/>
  <c r="AW191" i="6"/>
  <c r="AX191" i="6" s="1"/>
  <c r="AW196" i="6"/>
  <c r="AX196" i="6" s="1"/>
  <c r="AW202" i="6"/>
  <c r="AX202" i="6" s="1"/>
  <c r="AW207" i="6"/>
  <c r="AX207" i="6" s="1"/>
  <c r="AW210" i="6"/>
  <c r="AX210" i="6" s="1"/>
  <c r="AW215" i="6"/>
  <c r="AX215" i="6" s="1"/>
  <c r="AW218" i="6"/>
  <c r="AX218" i="6" s="1"/>
  <c r="AW221" i="6"/>
  <c r="AX221" i="6" s="1"/>
  <c r="AW226" i="6"/>
  <c r="AX226" i="6" s="1"/>
  <c r="AW14" i="6"/>
  <c r="AX14" i="6" s="1"/>
  <c r="AW30" i="6"/>
  <c r="AX30" i="6" s="1"/>
  <c r="AW38" i="6"/>
  <c r="AX38" i="6" s="1"/>
  <c r="AW55" i="6"/>
  <c r="AX55" i="6" s="1"/>
  <c r="AW63" i="6"/>
  <c r="AX63" i="6" s="1"/>
  <c r="AW71" i="6"/>
  <c r="AX71" i="6" s="1"/>
  <c r="AW79" i="6"/>
  <c r="AX79" i="6" s="1"/>
  <c r="AW87" i="6"/>
  <c r="AX87" i="6" s="1"/>
  <c r="AW92" i="6"/>
  <c r="AX92" i="6" s="1"/>
  <c r="AW96" i="6"/>
  <c r="AX96" i="6" s="1"/>
  <c r="AW100" i="6"/>
  <c r="AX100" i="6" s="1"/>
  <c r="AW104" i="6"/>
  <c r="AW112" i="6"/>
  <c r="AX112" i="6" s="1"/>
  <c r="AW118" i="6"/>
  <c r="AX118" i="6" s="1"/>
  <c r="AW123" i="6"/>
  <c r="AX123" i="6" s="1"/>
  <c r="AW128" i="6"/>
  <c r="AX128" i="6" s="1"/>
  <c r="AW134" i="6"/>
  <c r="AX134" i="6" s="1"/>
  <c r="AW139" i="6"/>
  <c r="AX139" i="6" s="1"/>
  <c r="AW144" i="6"/>
  <c r="AX144" i="6" s="1"/>
  <c r="AW150" i="6"/>
  <c r="AX150" i="6" s="1"/>
  <c r="AW155" i="6"/>
  <c r="AX155" i="6" s="1"/>
  <c r="AW160" i="6"/>
  <c r="AX160" i="6" s="1"/>
  <c r="AW166" i="6"/>
  <c r="AX166" i="6" s="1"/>
  <c r="AW176" i="6"/>
  <c r="AX176" i="6" s="1"/>
  <c r="AW187" i="6"/>
  <c r="AX187" i="6" s="1"/>
  <c r="AW192" i="6"/>
  <c r="AX192" i="6" s="1"/>
  <c r="AW198" i="6"/>
  <c r="AX198" i="6" s="1"/>
  <c r="AW205" i="6"/>
  <c r="AX205" i="6" s="1"/>
  <c r="AW208" i="6"/>
  <c r="AX208" i="6" s="1"/>
  <c r="AW213" i="6"/>
  <c r="AX213" i="6" s="1"/>
  <c r="AW216" i="6"/>
  <c r="AX216" i="6" s="1"/>
  <c r="AW222" i="6"/>
  <c r="AX222" i="6" s="1"/>
  <c r="AW228" i="6"/>
  <c r="AX228" i="6" s="1"/>
  <c r="AW18" i="6"/>
  <c r="AX18" i="6" s="1"/>
  <c r="AW33" i="6"/>
  <c r="AX33" i="6" s="1"/>
  <c r="AW41" i="6"/>
  <c r="AX41" i="6" s="1"/>
  <c r="AW50" i="6"/>
  <c r="AX50" i="6" s="1"/>
  <c r="AW66" i="6"/>
  <c r="AX66" i="6" s="1"/>
  <c r="AW110" i="6"/>
  <c r="AX110" i="6" s="1"/>
  <c r="AW119" i="6"/>
  <c r="AX119" i="6" s="1"/>
  <c r="AW130" i="6"/>
  <c r="AX130" i="6" s="1"/>
  <c r="AW140" i="6"/>
  <c r="AX140" i="6" s="1"/>
  <c r="AW151" i="6"/>
  <c r="AX151" i="6" s="1"/>
  <c r="AW178" i="6"/>
  <c r="AX178" i="6" s="1"/>
  <c r="AW188" i="6"/>
  <c r="AX188" i="6" s="1"/>
  <c r="AW199" i="6"/>
  <c r="AX199" i="6" s="1"/>
  <c r="AW206" i="6"/>
  <c r="AX206" i="6" s="1"/>
  <c r="AW211" i="6"/>
  <c r="AX211" i="6" s="1"/>
  <c r="AW224" i="6"/>
  <c r="AX224" i="6" s="1"/>
  <c r="AW234" i="6"/>
  <c r="AX234" i="6" s="1"/>
  <c r="AX47" i="6"/>
  <c r="AS52" i="6"/>
  <c r="AT52" i="6" s="1"/>
  <c r="AC150" i="6"/>
  <c r="AD150" i="6" s="1"/>
  <c r="Y137" i="6"/>
  <c r="U221" i="6"/>
  <c r="AS5" i="6"/>
  <c r="AT5" i="6" s="1"/>
  <c r="AS4" i="6"/>
  <c r="AT4" i="6" s="1"/>
  <c r="AS7" i="6"/>
  <c r="AT7" i="6" s="1"/>
  <c r="AS9" i="6"/>
  <c r="AT9" i="6" s="1"/>
  <c r="AS11" i="6"/>
  <c r="AT11" i="6" s="1"/>
  <c r="AS13" i="6"/>
  <c r="AT13" i="6" s="1"/>
  <c r="AS15" i="6"/>
  <c r="AT15" i="6" s="1"/>
  <c r="AS17" i="6"/>
  <c r="AT17" i="6" s="1"/>
  <c r="AS19" i="6"/>
  <c r="AT19" i="6" s="1"/>
  <c r="AS21" i="6"/>
  <c r="AT21" i="6" s="1"/>
  <c r="AS23" i="6"/>
  <c r="AT23" i="6" s="1"/>
  <c r="AS25" i="6"/>
  <c r="AT25" i="6" s="1"/>
  <c r="AS27" i="6"/>
  <c r="AT27" i="6" s="1"/>
  <c r="AS29" i="6"/>
  <c r="AT29" i="6" s="1"/>
  <c r="AS31" i="6"/>
  <c r="AT31" i="6" s="1"/>
  <c r="AS33" i="6"/>
  <c r="AT33" i="6" s="1"/>
  <c r="AS35" i="6"/>
  <c r="AT35" i="6" s="1"/>
  <c r="AS37" i="6"/>
  <c r="AT37" i="6" s="1"/>
  <c r="AS39" i="6"/>
  <c r="AT39" i="6" s="1"/>
  <c r="AS41" i="6"/>
  <c r="AT41" i="6" s="1"/>
  <c r="AS43" i="6"/>
  <c r="AT43" i="6" s="1"/>
  <c r="AS45" i="6"/>
  <c r="AT45" i="6" s="1"/>
  <c r="AS47" i="6"/>
  <c r="AT47" i="6" s="1"/>
  <c r="AS49" i="6"/>
  <c r="AT49" i="6" s="1"/>
  <c r="AS54" i="6"/>
  <c r="AT54" i="6" s="1"/>
  <c r="AS56" i="6"/>
  <c r="AT56" i="6" s="1"/>
  <c r="AS58" i="6"/>
  <c r="AT58" i="6" s="1"/>
  <c r="AS60" i="6"/>
  <c r="AT60" i="6" s="1"/>
  <c r="AS62" i="6"/>
  <c r="AT62" i="6" s="1"/>
  <c r="AS64" i="6"/>
  <c r="AS66" i="6"/>
  <c r="AT66" i="6" s="1"/>
  <c r="AS68" i="6"/>
  <c r="AT68" i="6" s="1"/>
  <c r="AS70" i="6"/>
  <c r="AT70" i="6" s="1"/>
  <c r="AS72" i="6"/>
  <c r="AT72" i="6" s="1"/>
  <c r="AS74" i="6"/>
  <c r="AT74" i="6" s="1"/>
  <c r="AS76" i="6"/>
  <c r="AT76" i="6" s="1"/>
  <c r="AS78" i="6"/>
  <c r="AT78" i="6" s="1"/>
  <c r="AS80" i="6"/>
  <c r="AT80" i="6" s="1"/>
  <c r="AS82" i="6"/>
  <c r="AT82" i="6" s="1"/>
  <c r="AS88" i="6"/>
  <c r="AT88" i="6" s="1"/>
  <c r="AS90" i="6"/>
  <c r="AT90" i="6" s="1"/>
  <c r="AS92" i="6"/>
  <c r="AT92" i="6" s="1"/>
  <c r="AS94" i="6"/>
  <c r="AT94" i="6" s="1"/>
  <c r="AS96" i="6"/>
  <c r="AT96" i="6" s="1"/>
  <c r="AS98" i="6"/>
  <c r="AT98" i="6" s="1"/>
  <c r="AS100" i="6"/>
  <c r="AT100" i="6" s="1"/>
  <c r="AS102" i="6"/>
  <c r="AT102" i="6" s="1"/>
  <c r="AS104" i="6"/>
  <c r="AT104" i="6" s="1"/>
  <c r="AS106" i="6"/>
  <c r="AT106" i="6" s="1"/>
  <c r="AS108" i="6"/>
  <c r="AT108" i="6" s="1"/>
  <c r="AS111" i="6"/>
  <c r="AT111" i="6" s="1"/>
  <c r="AS113" i="6"/>
  <c r="AT113" i="6" s="1"/>
  <c r="AS115" i="6"/>
  <c r="AT115" i="6" s="1"/>
  <c r="AS117" i="6"/>
  <c r="AT117" i="6" s="1"/>
  <c r="AS119" i="6"/>
  <c r="AT119" i="6" s="1"/>
  <c r="AS121" i="6"/>
  <c r="AT121" i="6" s="1"/>
  <c r="AS123" i="6"/>
  <c r="AT123" i="6" s="1"/>
  <c r="AS125" i="6"/>
  <c r="AT125" i="6" s="1"/>
  <c r="AS127" i="6"/>
  <c r="AT127" i="6" s="1"/>
  <c r="AS129" i="6"/>
  <c r="AT129" i="6" s="1"/>
  <c r="AS131" i="6"/>
  <c r="AT131" i="6" s="1"/>
  <c r="AS133" i="6"/>
  <c r="AT133" i="6" s="1"/>
  <c r="AS135" i="6"/>
  <c r="AT135" i="6" s="1"/>
  <c r="AS137" i="6"/>
  <c r="AT137" i="6" s="1"/>
  <c r="AS139" i="6"/>
  <c r="AT139" i="6" s="1"/>
  <c r="AS141" i="6"/>
  <c r="AT141" i="6" s="1"/>
  <c r="AS143" i="6"/>
  <c r="AT143" i="6" s="1"/>
  <c r="AS145" i="6"/>
  <c r="AT145" i="6" s="1"/>
  <c r="AS147" i="6"/>
  <c r="AT147" i="6" s="1"/>
  <c r="AS149" i="6"/>
  <c r="AT149" i="6" s="1"/>
  <c r="AS151" i="6"/>
  <c r="AT151" i="6" s="1"/>
  <c r="AS153" i="6"/>
  <c r="AT153" i="6" s="1"/>
  <c r="AS155" i="6"/>
  <c r="AT155" i="6" s="1"/>
  <c r="AS157" i="6"/>
  <c r="AT157" i="6" s="1"/>
  <c r="AS159" i="6"/>
  <c r="AT159" i="6" s="1"/>
  <c r="AS161" i="6"/>
  <c r="AT161" i="6" s="1"/>
  <c r="AS163" i="6"/>
  <c r="AT163" i="6" s="1"/>
  <c r="AS165" i="6"/>
  <c r="AT165" i="6" s="1"/>
  <c r="AS167" i="6"/>
  <c r="AT167" i="6" s="1"/>
  <c r="AS169" i="6"/>
  <c r="AT169" i="6" s="1"/>
  <c r="AS171" i="6"/>
  <c r="AT171" i="6" s="1"/>
  <c r="AS173" i="6"/>
  <c r="AT173" i="6" s="1"/>
  <c r="AS175" i="6"/>
  <c r="AT175" i="6" s="1"/>
  <c r="AS177" i="6"/>
  <c r="AT177" i="6" s="1"/>
  <c r="AS179" i="6"/>
  <c r="AT179" i="6" s="1"/>
  <c r="AS181" i="6"/>
  <c r="AT181" i="6" s="1"/>
  <c r="AS183" i="6"/>
  <c r="AT183" i="6" s="1"/>
  <c r="AS185" i="6"/>
  <c r="AT185" i="6" s="1"/>
  <c r="AS187" i="6"/>
  <c r="AT187" i="6" s="1"/>
  <c r="AS189" i="6"/>
  <c r="AT189" i="6" s="1"/>
  <c r="AS191" i="6"/>
  <c r="AT191" i="6" s="1"/>
  <c r="AS193" i="6"/>
  <c r="AT193" i="6" s="1"/>
  <c r="AS195" i="6"/>
  <c r="AT195" i="6" s="1"/>
  <c r="AS197" i="6"/>
  <c r="AT197" i="6" s="1"/>
  <c r="AS199" i="6"/>
  <c r="AT199" i="6" s="1"/>
  <c r="AS201" i="6"/>
  <c r="AT201" i="6" s="1"/>
  <c r="AS203" i="6"/>
  <c r="AT203" i="6" s="1"/>
  <c r="AS205" i="6"/>
  <c r="AT205" i="6" s="1"/>
  <c r="AS207" i="6"/>
  <c r="AT207" i="6" s="1"/>
  <c r="AS209" i="6"/>
  <c r="AT209" i="6" s="1"/>
  <c r="AS211" i="6"/>
  <c r="AT211" i="6" s="1"/>
  <c r="AS213" i="6"/>
  <c r="AT213" i="6" s="1"/>
  <c r="AS216" i="6"/>
  <c r="AT216" i="6" s="1"/>
  <c r="AS218" i="6"/>
  <c r="AT218" i="6" s="1"/>
  <c r="AS220" i="6"/>
  <c r="AT220" i="6" s="1"/>
  <c r="AS222" i="6"/>
  <c r="AT222" i="6" s="1"/>
  <c r="AS224" i="6"/>
  <c r="AT224" i="6" s="1"/>
  <c r="AS226" i="6"/>
  <c r="AT226" i="6" s="1"/>
  <c r="AS228" i="6"/>
  <c r="AT228" i="6" s="1"/>
  <c r="AS230" i="6"/>
  <c r="AT230" i="6" s="1"/>
  <c r="AS232" i="6"/>
  <c r="AT232" i="6" s="1"/>
  <c r="AS234" i="6"/>
  <c r="AT234" i="6" s="1"/>
  <c r="AS239" i="6"/>
  <c r="AT239" i="6" s="1"/>
  <c r="AS241" i="6"/>
  <c r="AT241" i="6" s="1"/>
  <c r="AS243" i="6"/>
  <c r="AT243" i="6" s="1"/>
  <c r="AS245" i="6"/>
  <c r="AT245" i="6" s="1"/>
  <c r="AS247" i="6"/>
  <c r="AT247" i="6" s="1"/>
  <c r="AS251" i="6"/>
  <c r="AT251" i="6" s="1"/>
  <c r="AS3" i="6"/>
  <c r="AT3" i="6" s="1"/>
  <c r="AS227" i="6"/>
  <c r="AT227" i="6" s="1"/>
  <c r="AS231" i="6"/>
  <c r="AT231" i="6" s="1"/>
  <c r="AS235" i="6"/>
  <c r="AT235" i="6" s="1"/>
  <c r="AS242" i="6"/>
  <c r="AT242" i="6" s="1"/>
  <c r="AS246" i="6"/>
  <c r="AT246" i="6" s="1"/>
  <c r="AS252" i="6"/>
  <c r="AT252" i="6" s="1"/>
  <c r="AS6" i="6"/>
  <c r="AT6" i="6" s="1"/>
  <c r="AS8" i="6"/>
  <c r="AT8" i="6" s="1"/>
  <c r="AS10" i="6"/>
  <c r="AT10" i="6" s="1"/>
  <c r="AS12" i="6"/>
  <c r="AT12" i="6" s="1"/>
  <c r="AS14" i="6"/>
  <c r="AT14" i="6" s="1"/>
  <c r="AS16" i="6"/>
  <c r="AT16" i="6" s="1"/>
  <c r="AS18" i="6"/>
  <c r="AT18" i="6" s="1"/>
  <c r="AS20" i="6"/>
  <c r="AT20" i="6" s="1"/>
  <c r="AS22" i="6"/>
  <c r="AT22" i="6" s="1"/>
  <c r="AS24" i="6"/>
  <c r="AT24" i="6" s="1"/>
  <c r="AS26" i="6"/>
  <c r="AT26" i="6" s="1"/>
  <c r="AS28" i="6"/>
  <c r="AT28" i="6" s="1"/>
  <c r="AS30" i="6"/>
  <c r="AT30" i="6" s="1"/>
  <c r="AS32" i="6"/>
  <c r="AT32" i="6" s="1"/>
  <c r="AS34" i="6"/>
  <c r="AT34" i="6" s="1"/>
  <c r="AS36" i="6"/>
  <c r="AT36" i="6" s="1"/>
  <c r="AS38" i="6"/>
  <c r="AT38" i="6" s="1"/>
  <c r="AS40" i="6"/>
  <c r="AT40" i="6" s="1"/>
  <c r="AS42" i="6"/>
  <c r="AT42" i="6" s="1"/>
  <c r="AS44" i="6"/>
  <c r="AT44" i="6" s="1"/>
  <c r="AS46" i="6"/>
  <c r="AT46" i="6" s="1"/>
  <c r="AS48" i="6"/>
  <c r="AT48" i="6" s="1"/>
  <c r="AS53" i="6"/>
  <c r="AT53" i="6" s="1"/>
  <c r="AS55" i="6"/>
  <c r="AT55" i="6" s="1"/>
  <c r="AS57" i="6"/>
  <c r="AT57" i="6" s="1"/>
  <c r="AS59" i="6"/>
  <c r="AT59" i="6" s="1"/>
  <c r="AS61" i="6"/>
  <c r="AT61" i="6" s="1"/>
  <c r="AS63" i="6"/>
  <c r="AT63" i="6" s="1"/>
  <c r="AS65" i="6"/>
  <c r="AT65" i="6" s="1"/>
  <c r="AS67" i="6"/>
  <c r="AT67" i="6" s="1"/>
  <c r="AS69" i="6"/>
  <c r="AT69" i="6" s="1"/>
  <c r="AS71" i="6"/>
  <c r="AT71" i="6" s="1"/>
  <c r="AS73" i="6"/>
  <c r="AT73" i="6" s="1"/>
  <c r="AS75" i="6"/>
  <c r="AT75" i="6" s="1"/>
  <c r="AS77" i="6"/>
  <c r="AT77" i="6" s="1"/>
  <c r="AS79" i="6"/>
  <c r="AT79" i="6" s="1"/>
  <c r="AS81" i="6"/>
  <c r="AS87" i="6"/>
  <c r="AT87" i="6" s="1"/>
  <c r="AS89" i="6"/>
  <c r="AT89" i="6" s="1"/>
  <c r="AS91" i="6"/>
  <c r="AT91" i="6" s="1"/>
  <c r="AS93" i="6"/>
  <c r="AT93" i="6" s="1"/>
  <c r="AS95" i="6"/>
  <c r="AT95" i="6" s="1"/>
  <c r="AS97" i="6"/>
  <c r="AT97" i="6" s="1"/>
  <c r="AS99" i="6"/>
  <c r="AT99" i="6" s="1"/>
  <c r="AS101" i="6"/>
  <c r="AT101" i="6" s="1"/>
  <c r="AS103" i="6"/>
  <c r="AT103" i="6" s="1"/>
  <c r="AS105" i="6"/>
  <c r="AT105" i="6" s="1"/>
  <c r="AS107" i="6"/>
  <c r="AT107" i="6" s="1"/>
  <c r="AS110" i="6"/>
  <c r="AT110" i="6" s="1"/>
  <c r="AS112" i="6"/>
  <c r="AT112" i="6" s="1"/>
  <c r="AS114" i="6"/>
  <c r="AT114" i="6" s="1"/>
  <c r="AS116" i="6"/>
  <c r="AT116" i="6" s="1"/>
  <c r="AS118" i="6"/>
  <c r="AT118" i="6" s="1"/>
  <c r="AS120" i="6"/>
  <c r="AT120" i="6" s="1"/>
  <c r="AS122" i="6"/>
  <c r="AT122" i="6" s="1"/>
  <c r="AS124" i="6"/>
  <c r="AT124" i="6" s="1"/>
  <c r="AS126" i="6"/>
  <c r="AT126" i="6" s="1"/>
  <c r="AS128" i="6"/>
  <c r="AT128" i="6" s="1"/>
  <c r="AS130" i="6"/>
  <c r="AT130" i="6" s="1"/>
  <c r="AS132" i="6"/>
  <c r="AT132" i="6" s="1"/>
  <c r="AS134" i="6"/>
  <c r="AT134" i="6" s="1"/>
  <c r="AS136" i="6"/>
  <c r="AT136" i="6" s="1"/>
  <c r="AS138" i="6"/>
  <c r="AT138" i="6" s="1"/>
  <c r="AS140" i="6"/>
  <c r="AT140" i="6" s="1"/>
  <c r="AS142" i="6"/>
  <c r="AT142" i="6" s="1"/>
  <c r="AS144" i="6"/>
  <c r="AT144" i="6" s="1"/>
  <c r="AS146" i="6"/>
  <c r="AT146" i="6" s="1"/>
  <c r="AS148" i="6"/>
  <c r="AT148" i="6" s="1"/>
  <c r="AS150" i="6"/>
  <c r="AT150" i="6" s="1"/>
  <c r="AS152" i="6"/>
  <c r="AT152" i="6" s="1"/>
  <c r="AS154" i="6"/>
  <c r="AT154" i="6" s="1"/>
  <c r="AS156" i="6"/>
  <c r="AT156" i="6" s="1"/>
  <c r="AS158" i="6"/>
  <c r="AT158" i="6" s="1"/>
  <c r="AS160" i="6"/>
  <c r="AT160" i="6" s="1"/>
  <c r="AS162" i="6"/>
  <c r="AT162" i="6" s="1"/>
  <c r="AS164" i="6"/>
  <c r="AT164" i="6" s="1"/>
  <c r="AS166" i="6"/>
  <c r="AT166" i="6" s="1"/>
  <c r="AS168" i="6"/>
  <c r="AT168" i="6" s="1"/>
  <c r="AS170" i="6"/>
  <c r="AT170" i="6" s="1"/>
  <c r="AS172" i="6"/>
  <c r="AT172" i="6" s="1"/>
  <c r="AS174" i="6"/>
  <c r="AT174" i="6" s="1"/>
  <c r="AS176" i="6"/>
  <c r="AT176" i="6" s="1"/>
  <c r="AS178" i="6"/>
  <c r="AT178" i="6" s="1"/>
  <c r="AS180" i="6"/>
  <c r="AT180" i="6" s="1"/>
  <c r="AS182" i="6"/>
  <c r="AT182" i="6" s="1"/>
  <c r="AS184" i="6"/>
  <c r="AT184" i="6" s="1"/>
  <c r="AS186" i="6"/>
  <c r="AT186" i="6" s="1"/>
  <c r="AS188" i="6"/>
  <c r="AT188" i="6" s="1"/>
  <c r="AS190" i="6"/>
  <c r="AT190" i="6" s="1"/>
  <c r="AS192" i="6"/>
  <c r="AT192" i="6" s="1"/>
  <c r="AS194" i="6"/>
  <c r="AT194" i="6" s="1"/>
  <c r="AS196" i="6"/>
  <c r="AT196" i="6" s="1"/>
  <c r="AS198" i="6"/>
  <c r="AT198" i="6" s="1"/>
  <c r="AS200" i="6"/>
  <c r="AT200" i="6" s="1"/>
  <c r="AS202" i="6"/>
  <c r="AT202" i="6" s="1"/>
  <c r="AS204" i="6"/>
  <c r="AT204" i="6" s="1"/>
  <c r="AS206" i="6"/>
  <c r="AT206" i="6" s="1"/>
  <c r="AS208" i="6"/>
  <c r="AT208" i="6" s="1"/>
  <c r="AS210" i="6"/>
  <c r="AT210" i="6" s="1"/>
  <c r="AS212" i="6"/>
  <c r="AT212" i="6" s="1"/>
  <c r="AS214" i="6"/>
  <c r="AT214" i="6" s="1"/>
  <c r="AS217" i="6"/>
  <c r="AT217" i="6" s="1"/>
  <c r="AS219" i="6"/>
  <c r="AT219" i="6" s="1"/>
  <c r="AS221" i="6"/>
  <c r="AT221" i="6" s="1"/>
  <c r="AS223" i="6"/>
  <c r="AT223" i="6" s="1"/>
  <c r="AS225" i="6"/>
  <c r="AT225" i="6" s="1"/>
  <c r="AS229" i="6"/>
  <c r="AT229" i="6" s="1"/>
  <c r="AS233" i="6"/>
  <c r="AT233" i="6" s="1"/>
  <c r="AS240" i="6"/>
  <c r="AT240" i="6" s="1"/>
  <c r="AS244" i="6"/>
  <c r="AT244" i="6" s="1"/>
  <c r="AS248" i="6"/>
  <c r="AT248" i="6" s="1"/>
  <c r="AO63" i="6"/>
  <c r="AP63" i="6" s="1"/>
  <c r="AO5" i="6"/>
  <c r="AP5" i="6" s="1"/>
  <c r="AO7" i="6"/>
  <c r="AP7" i="6" s="1"/>
  <c r="AO9" i="6"/>
  <c r="AP9" i="6" s="1"/>
  <c r="AO12" i="6"/>
  <c r="AP12" i="6" s="1"/>
  <c r="AO14" i="6"/>
  <c r="AP14" i="6" s="1"/>
  <c r="AO16" i="6"/>
  <c r="AP16" i="6" s="1"/>
  <c r="AO18" i="6"/>
  <c r="AP18" i="6" s="1"/>
  <c r="AO20" i="6"/>
  <c r="AP20" i="6" s="1"/>
  <c r="AO22" i="6"/>
  <c r="AP22" i="6" s="1"/>
  <c r="AO24" i="6"/>
  <c r="AP24" i="6" s="1"/>
  <c r="AO26" i="6"/>
  <c r="AP26" i="6" s="1"/>
  <c r="AO28" i="6"/>
  <c r="AP28" i="6" s="1"/>
  <c r="AO30" i="6"/>
  <c r="AP30" i="6" s="1"/>
  <c r="AO32" i="6"/>
  <c r="AP32" i="6" s="1"/>
  <c r="AO34" i="6"/>
  <c r="AP34" i="6" s="1"/>
  <c r="AO36" i="6"/>
  <c r="AP36" i="6" s="1"/>
  <c r="AO38" i="6"/>
  <c r="AP38" i="6" s="1"/>
  <c r="AO40" i="6"/>
  <c r="AP40" i="6" s="1"/>
  <c r="AO42" i="6"/>
  <c r="AP42" i="6" s="1"/>
  <c r="AO44" i="6"/>
  <c r="AP44" i="6" s="1"/>
  <c r="AO46" i="6"/>
  <c r="AP46" i="6" s="1"/>
  <c r="AO48" i="6"/>
  <c r="AP48" i="6" s="1"/>
  <c r="AO52" i="6"/>
  <c r="AP52" i="6" s="1"/>
  <c r="AO54" i="6"/>
  <c r="AP54" i="6" s="1"/>
  <c r="AO56" i="6"/>
  <c r="AP56" i="6" s="1"/>
  <c r="AO58" i="6"/>
  <c r="AP58" i="6" s="1"/>
  <c r="AO60" i="6"/>
  <c r="AP60" i="6" s="1"/>
  <c r="AO62" i="6"/>
  <c r="AP62" i="6" s="1"/>
  <c r="AO65" i="6"/>
  <c r="AP65" i="6" s="1"/>
  <c r="AO67" i="6"/>
  <c r="AP67" i="6" s="1"/>
  <c r="AO69" i="6"/>
  <c r="AP69" i="6" s="1"/>
  <c r="AO71" i="6"/>
  <c r="AP71" i="6" s="1"/>
  <c r="AO74" i="6"/>
  <c r="AP74" i="6" s="1"/>
  <c r="AO76" i="6"/>
  <c r="AP76" i="6" s="1"/>
  <c r="AO78" i="6"/>
  <c r="AP78" i="6" s="1"/>
  <c r="AO80" i="6"/>
  <c r="AP80" i="6" s="1"/>
  <c r="AO84" i="6"/>
  <c r="AP84" i="6" s="1"/>
  <c r="AO86" i="6"/>
  <c r="AP86" i="6" s="1"/>
  <c r="AO91" i="6"/>
  <c r="AP91" i="6" s="1"/>
  <c r="AO93" i="6"/>
  <c r="AP93" i="6" s="1"/>
  <c r="AO96" i="6"/>
  <c r="AP96" i="6" s="1"/>
  <c r="AO98" i="6"/>
  <c r="AP98" i="6" s="1"/>
  <c r="AO100" i="6"/>
  <c r="AP100" i="6" s="1"/>
  <c r="AO103" i="6"/>
  <c r="AP103" i="6" s="1"/>
  <c r="AO106" i="6"/>
  <c r="AP106" i="6" s="1"/>
  <c r="AO108" i="6"/>
  <c r="AP108" i="6" s="1"/>
  <c r="AO110" i="6"/>
  <c r="AP110" i="6" s="1"/>
  <c r="AO112" i="6"/>
  <c r="AP112" i="6" s="1"/>
  <c r="AO114" i="6"/>
  <c r="AP114" i="6" s="1"/>
  <c r="AO116" i="6"/>
  <c r="AP116" i="6" s="1"/>
  <c r="AO118" i="6"/>
  <c r="AP118" i="6" s="1"/>
  <c r="AO120" i="6"/>
  <c r="AP120" i="6" s="1"/>
  <c r="AO122" i="6"/>
  <c r="AP122" i="6" s="1"/>
  <c r="AO125" i="6"/>
  <c r="AP125" i="6" s="1"/>
  <c r="AO127" i="6"/>
  <c r="AP127" i="6" s="1"/>
  <c r="AO129" i="6"/>
  <c r="AP129" i="6" s="1"/>
  <c r="AO131" i="6"/>
  <c r="AP131" i="6" s="1"/>
  <c r="AO133" i="6"/>
  <c r="AP133" i="6" s="1"/>
  <c r="AO135" i="6"/>
  <c r="AP135" i="6" s="1"/>
  <c r="AO137" i="6"/>
  <c r="AP137" i="6" s="1"/>
  <c r="AO141" i="6"/>
  <c r="AP141" i="6" s="1"/>
  <c r="AO143" i="6"/>
  <c r="AP143" i="6" s="1"/>
  <c r="AO145" i="6"/>
  <c r="AP145" i="6" s="1"/>
  <c r="AO147" i="6"/>
  <c r="AP147" i="6" s="1"/>
  <c r="AO150" i="6"/>
  <c r="AP150" i="6" s="1"/>
  <c r="AO152" i="6"/>
  <c r="AP152" i="6" s="1"/>
  <c r="AO154" i="6"/>
  <c r="AP154" i="6" s="1"/>
  <c r="AO156" i="6"/>
  <c r="AP156" i="6" s="1"/>
  <c r="AO158" i="6"/>
  <c r="AP158" i="6" s="1"/>
  <c r="AO161" i="6"/>
  <c r="AP161" i="6" s="1"/>
  <c r="AO163" i="6"/>
  <c r="AP163" i="6" s="1"/>
  <c r="AO165" i="6"/>
  <c r="AP165" i="6" s="1"/>
  <c r="AO167" i="6"/>
  <c r="AP167" i="6" s="1"/>
  <c r="AO170" i="6"/>
  <c r="AP170" i="6" s="1"/>
  <c r="AO172" i="6"/>
  <c r="AP172" i="6" s="1"/>
  <c r="AO175" i="6"/>
  <c r="AP175" i="6" s="1"/>
  <c r="AO178" i="6"/>
  <c r="AP178" i="6" s="1"/>
  <c r="AO180" i="6"/>
  <c r="AP180" i="6" s="1"/>
  <c r="AO182" i="6"/>
  <c r="AP182" i="6" s="1"/>
  <c r="AO184" i="6"/>
  <c r="AP184" i="6" s="1"/>
  <c r="AO187" i="6"/>
  <c r="AP187" i="6" s="1"/>
  <c r="AO189" i="6"/>
  <c r="AP189" i="6" s="1"/>
  <c r="AO192" i="6"/>
  <c r="AP192" i="6" s="1"/>
  <c r="AO194" i="6"/>
  <c r="AP194" i="6" s="1"/>
  <c r="AO198" i="6"/>
  <c r="AP198" i="6" s="1"/>
  <c r="AO201" i="6"/>
  <c r="AP201" i="6" s="1"/>
  <c r="AO200" i="6"/>
  <c r="AP200" i="6" s="1"/>
  <c r="AO4" i="6"/>
  <c r="AP4" i="6" s="1"/>
  <c r="AO6" i="6"/>
  <c r="AP6" i="6" s="1"/>
  <c r="AO8" i="6"/>
  <c r="AP8" i="6" s="1"/>
  <c r="AO10" i="6"/>
  <c r="AP10" i="6" s="1"/>
  <c r="AO13" i="6"/>
  <c r="AP13" i="6" s="1"/>
  <c r="AO15" i="6"/>
  <c r="AP15" i="6" s="1"/>
  <c r="AO17" i="6"/>
  <c r="AP17" i="6" s="1"/>
  <c r="AO19" i="6"/>
  <c r="AP19" i="6" s="1"/>
  <c r="AO21" i="6"/>
  <c r="AP21" i="6" s="1"/>
  <c r="AO23" i="6"/>
  <c r="AP23" i="6" s="1"/>
  <c r="AO25" i="6"/>
  <c r="AP25" i="6" s="1"/>
  <c r="AO27" i="6"/>
  <c r="AP27" i="6" s="1"/>
  <c r="AO29" i="6"/>
  <c r="AP29" i="6" s="1"/>
  <c r="AO31" i="6"/>
  <c r="AP31" i="6" s="1"/>
  <c r="AO33" i="6"/>
  <c r="AP33" i="6" s="1"/>
  <c r="AO35" i="6"/>
  <c r="AP35" i="6" s="1"/>
  <c r="AO37" i="6"/>
  <c r="AP37" i="6" s="1"/>
  <c r="AO39" i="6"/>
  <c r="AP39" i="6" s="1"/>
  <c r="AO41" i="6"/>
  <c r="AP41" i="6" s="1"/>
  <c r="AO43" i="6"/>
  <c r="AP43" i="6" s="1"/>
  <c r="AO45" i="6"/>
  <c r="AP45" i="6" s="1"/>
  <c r="AO47" i="6"/>
  <c r="AP47" i="6" s="1"/>
  <c r="AO51" i="6"/>
  <c r="AP51" i="6" s="1"/>
  <c r="AO53" i="6"/>
  <c r="AP53" i="6" s="1"/>
  <c r="AO55" i="6"/>
  <c r="AP55" i="6" s="1"/>
  <c r="AO57" i="6"/>
  <c r="AP57" i="6" s="1"/>
  <c r="AO59" i="6"/>
  <c r="AP59" i="6" s="1"/>
  <c r="AO61" i="6"/>
  <c r="AP61" i="6" s="1"/>
  <c r="AO64" i="6"/>
  <c r="AP64" i="6" s="1"/>
  <c r="AO66" i="6"/>
  <c r="AP66" i="6" s="1"/>
  <c r="AO68" i="6"/>
  <c r="AP68" i="6" s="1"/>
  <c r="AO70" i="6"/>
  <c r="AP70" i="6" s="1"/>
  <c r="AO73" i="6"/>
  <c r="AP73" i="6" s="1"/>
  <c r="AO75" i="6"/>
  <c r="AP75" i="6" s="1"/>
  <c r="AO77" i="6"/>
  <c r="AP77" i="6" s="1"/>
  <c r="AO79" i="6"/>
  <c r="AP79" i="6" s="1"/>
  <c r="AO82" i="6"/>
  <c r="AP82" i="6" s="1"/>
  <c r="AO85" i="6"/>
  <c r="AP85" i="6" s="1"/>
  <c r="AO90" i="6"/>
  <c r="AP90" i="6" s="1"/>
  <c r="AO92" i="6"/>
  <c r="AP92" i="6" s="1"/>
  <c r="AO95" i="6"/>
  <c r="AP95" i="6" s="1"/>
  <c r="AO97" i="6"/>
  <c r="AP97" i="6" s="1"/>
  <c r="AO99" i="6"/>
  <c r="AP99" i="6" s="1"/>
  <c r="AO101" i="6"/>
  <c r="AP101" i="6" s="1"/>
  <c r="AO105" i="6"/>
  <c r="AP105" i="6" s="1"/>
  <c r="AO107" i="6"/>
  <c r="AP107" i="6" s="1"/>
  <c r="AO109" i="6"/>
  <c r="AP109" i="6" s="1"/>
  <c r="AO111" i="6"/>
  <c r="AP111" i="6" s="1"/>
  <c r="AO113" i="6"/>
  <c r="AP113" i="6" s="1"/>
  <c r="AO115" i="6"/>
  <c r="AP115" i="6" s="1"/>
  <c r="AO117" i="6"/>
  <c r="AP117" i="6" s="1"/>
  <c r="AO119" i="6"/>
  <c r="AP119" i="6" s="1"/>
  <c r="AO121" i="6"/>
  <c r="AP121" i="6" s="1"/>
  <c r="AO123" i="6"/>
  <c r="AP123" i="6" s="1"/>
  <c r="AO126" i="6"/>
  <c r="AP126" i="6" s="1"/>
  <c r="AO128" i="6"/>
  <c r="AP128" i="6" s="1"/>
  <c r="AO130" i="6"/>
  <c r="AP130" i="6" s="1"/>
  <c r="AO132" i="6"/>
  <c r="AP132" i="6" s="1"/>
  <c r="AO134" i="6"/>
  <c r="AP134" i="6" s="1"/>
  <c r="AO136" i="6"/>
  <c r="AP136" i="6" s="1"/>
  <c r="AO138" i="6"/>
  <c r="AP138" i="6" s="1"/>
  <c r="AO142" i="6"/>
  <c r="AP142" i="6" s="1"/>
  <c r="AO144" i="6"/>
  <c r="AP144" i="6" s="1"/>
  <c r="AO146" i="6"/>
  <c r="AP146" i="6" s="1"/>
  <c r="AO149" i="6"/>
  <c r="AP149" i="6" s="1"/>
  <c r="AO151" i="6"/>
  <c r="AP151" i="6" s="1"/>
  <c r="AO153" i="6"/>
  <c r="AP153" i="6" s="1"/>
  <c r="AO155" i="6"/>
  <c r="AP155" i="6" s="1"/>
  <c r="AO157" i="6"/>
  <c r="AP157" i="6" s="1"/>
  <c r="AO159" i="6"/>
  <c r="AP159" i="6" s="1"/>
  <c r="AO162" i="6"/>
  <c r="AP162" i="6" s="1"/>
  <c r="AO164" i="6"/>
  <c r="AP164" i="6" s="1"/>
  <c r="AO166" i="6"/>
  <c r="AP166" i="6" s="1"/>
  <c r="AO171" i="6"/>
  <c r="AP171" i="6" s="1"/>
  <c r="AO173" i="6"/>
  <c r="AP173" i="6" s="1"/>
  <c r="AO177" i="6"/>
  <c r="AP177" i="6" s="1"/>
  <c r="AO179" i="6"/>
  <c r="AP179" i="6" s="1"/>
  <c r="AO181" i="6"/>
  <c r="AP181" i="6" s="1"/>
  <c r="AO183" i="6"/>
  <c r="AP183" i="6" s="1"/>
  <c r="AO185" i="6"/>
  <c r="AP185" i="6" s="1"/>
  <c r="AO188" i="6"/>
  <c r="AP188" i="6" s="1"/>
  <c r="AO191" i="6"/>
  <c r="AP191" i="6" s="1"/>
  <c r="AO193" i="6"/>
  <c r="AP193" i="6" s="1"/>
  <c r="AO196" i="6"/>
  <c r="AP196" i="6" s="1"/>
  <c r="AO3" i="6"/>
  <c r="AP3" i="6" s="1"/>
  <c r="AG4" i="6"/>
  <c r="AH4" i="6" s="1"/>
  <c r="AG6" i="6"/>
  <c r="AH6" i="6" s="1"/>
  <c r="AG10" i="6"/>
  <c r="AH10" i="6" s="1"/>
  <c r="AG12" i="6"/>
  <c r="AH12" i="6" s="1"/>
  <c r="AG14" i="6"/>
  <c r="AH14" i="6" s="1"/>
  <c r="AG16" i="6"/>
  <c r="AH16" i="6" s="1"/>
  <c r="AG19" i="6"/>
  <c r="AH19" i="6" s="1"/>
  <c r="AG21" i="6"/>
  <c r="AH21" i="6" s="1"/>
  <c r="AG24" i="6"/>
  <c r="AH24" i="6" s="1"/>
  <c r="AG26" i="6"/>
  <c r="AH26" i="6" s="1"/>
  <c r="AG29" i="6"/>
  <c r="AH29" i="6" s="1"/>
  <c r="AG33" i="6"/>
  <c r="AH33" i="6" s="1"/>
  <c r="AG35" i="6"/>
  <c r="AH35" i="6" s="1"/>
  <c r="AG36" i="6"/>
  <c r="AH36" i="6" s="1"/>
  <c r="AG38" i="6"/>
  <c r="AH38" i="6" s="1"/>
  <c r="AG40" i="6"/>
  <c r="AH40" i="6" s="1"/>
  <c r="AG43" i="6"/>
  <c r="AH43" i="6" s="1"/>
  <c r="AG46" i="6"/>
  <c r="AH46" i="6" s="1"/>
  <c r="AG48" i="6"/>
  <c r="AH48" i="6" s="1"/>
  <c r="AG51" i="6"/>
  <c r="AH51" i="6" s="1"/>
  <c r="AG54" i="6"/>
  <c r="AH54" i="6" s="1"/>
  <c r="AG56" i="6"/>
  <c r="AH56" i="6" s="1"/>
  <c r="AG59" i="6"/>
  <c r="AH59" i="6" s="1"/>
  <c r="AG63" i="6"/>
  <c r="AH63" i="6" s="1"/>
  <c r="AG65" i="6"/>
  <c r="AH65" i="6" s="1"/>
  <c r="AG69" i="6"/>
  <c r="AH69" i="6" s="1"/>
  <c r="AG71" i="6"/>
  <c r="AH71" i="6" s="1"/>
  <c r="AG73" i="6"/>
  <c r="AH73" i="6" s="1"/>
  <c r="AG75" i="6"/>
  <c r="AH75" i="6" s="1"/>
  <c r="AG77" i="6"/>
  <c r="AH77" i="6" s="1"/>
  <c r="AG78" i="6"/>
  <c r="AH78" i="6" s="1"/>
  <c r="AG80" i="6"/>
  <c r="AH80" i="6" s="1"/>
  <c r="AG82" i="6"/>
  <c r="AH82" i="6" s="1"/>
  <c r="AG84" i="6"/>
  <c r="AH84" i="6" s="1"/>
  <c r="AG89" i="6"/>
  <c r="AH89" i="6" s="1"/>
  <c r="AG95" i="6"/>
  <c r="AH95" i="6" s="1"/>
  <c r="AG97" i="6"/>
  <c r="AH97" i="6" s="1"/>
  <c r="AG99" i="6"/>
  <c r="AH99" i="6" s="1"/>
  <c r="AG102" i="6"/>
  <c r="AH102" i="6" s="1"/>
  <c r="AG105" i="6"/>
  <c r="AH105" i="6" s="1"/>
  <c r="AG107" i="6"/>
  <c r="AH107" i="6" s="1"/>
  <c r="AG109" i="6"/>
  <c r="AH109" i="6" s="1"/>
  <c r="AG111" i="6"/>
  <c r="AH111" i="6" s="1"/>
  <c r="AG113" i="6"/>
  <c r="AH113" i="6" s="1"/>
  <c r="AG115" i="6"/>
  <c r="AH115" i="6" s="1"/>
  <c r="AG117" i="6"/>
  <c r="AH117" i="6" s="1"/>
  <c r="AG119" i="6"/>
  <c r="AH119" i="6" s="1"/>
  <c r="AG121" i="6"/>
  <c r="AH121" i="6" s="1"/>
  <c r="AG123" i="6"/>
  <c r="AH123" i="6" s="1"/>
  <c r="AG125" i="6"/>
  <c r="AH125" i="6" s="1"/>
  <c r="AG3" i="6"/>
  <c r="AH3" i="6" s="1"/>
  <c r="AG5" i="6"/>
  <c r="AH5" i="6" s="1"/>
  <c r="AG9" i="6"/>
  <c r="AH9" i="6" s="1"/>
  <c r="AG11" i="6"/>
  <c r="AH11" i="6" s="1"/>
  <c r="AG13" i="6"/>
  <c r="AH13" i="6" s="1"/>
  <c r="AG15" i="6"/>
  <c r="AH15" i="6" s="1"/>
  <c r="AG17" i="6"/>
  <c r="AH17" i="6" s="1"/>
  <c r="AG18" i="6"/>
  <c r="AH18" i="6" s="1"/>
  <c r="AG20" i="6"/>
  <c r="AH20" i="6" s="1"/>
  <c r="AG22" i="6"/>
  <c r="AH22" i="6" s="1"/>
  <c r="AG25" i="6"/>
  <c r="AH25" i="6" s="1"/>
  <c r="AG27" i="6"/>
  <c r="AH27" i="6" s="1"/>
  <c r="AG28" i="6"/>
  <c r="AH28" i="6" s="1"/>
  <c r="AG34" i="6"/>
  <c r="AH34" i="6" s="1"/>
  <c r="AG37" i="6"/>
  <c r="AH37" i="6" s="1"/>
  <c r="AG39" i="6"/>
  <c r="AH39" i="6" s="1"/>
  <c r="AG42" i="6"/>
  <c r="AH42" i="6" s="1"/>
  <c r="AG44" i="6"/>
  <c r="AH44" i="6" s="1"/>
  <c r="AG47" i="6"/>
  <c r="AH47" i="6" s="1"/>
  <c r="AG49" i="6"/>
  <c r="AH49" i="6" s="1"/>
  <c r="AG52" i="6"/>
  <c r="AH52" i="6" s="1"/>
  <c r="AG55" i="6"/>
  <c r="AH55" i="6" s="1"/>
  <c r="AG57" i="6"/>
  <c r="AH57" i="6" s="1"/>
  <c r="AG60" i="6"/>
  <c r="AH60" i="6" s="1"/>
  <c r="AG64" i="6"/>
  <c r="AH64" i="6" s="1"/>
  <c r="AG68" i="6"/>
  <c r="AH68" i="6" s="1"/>
  <c r="AG70" i="6"/>
  <c r="AH70" i="6" s="1"/>
  <c r="AG72" i="6"/>
  <c r="AH72" i="6" s="1"/>
  <c r="AG74" i="6"/>
  <c r="AH74" i="6" s="1"/>
  <c r="AG76" i="6"/>
  <c r="AH76" i="6" s="1"/>
  <c r="AG79" i="6"/>
  <c r="AH79" i="6" s="1"/>
  <c r="AG81" i="6"/>
  <c r="AH81" i="6" s="1"/>
  <c r="AG83" i="6"/>
  <c r="AH83" i="6" s="1"/>
  <c r="AG85" i="6"/>
  <c r="AH85" i="6" s="1"/>
  <c r="AG86" i="6"/>
  <c r="AH86" i="6" s="1"/>
  <c r="AG91" i="6"/>
  <c r="AH91" i="6" s="1"/>
  <c r="AG93" i="6"/>
  <c r="AH93" i="6" s="1"/>
  <c r="AG94" i="6"/>
  <c r="AH94" i="6" s="1"/>
  <c r="AG96" i="6"/>
  <c r="AH96" i="6" s="1"/>
  <c r="AG98" i="6"/>
  <c r="AH98" i="6" s="1"/>
  <c r="AG101" i="6"/>
  <c r="AH101" i="6" s="1"/>
  <c r="AG103" i="6"/>
  <c r="AH103" i="6" s="1"/>
  <c r="AG106" i="6"/>
  <c r="AH106" i="6" s="1"/>
  <c r="AG108" i="6"/>
  <c r="AH108" i="6" s="1"/>
  <c r="AG110" i="6"/>
  <c r="AH110" i="6" s="1"/>
  <c r="AG112" i="6"/>
  <c r="AH112" i="6" s="1"/>
  <c r="AG114" i="6"/>
  <c r="AH114" i="6" s="1"/>
  <c r="AG116" i="6"/>
  <c r="AH116" i="6" s="1"/>
  <c r="AG118" i="6"/>
  <c r="AH118" i="6" s="1"/>
  <c r="AG120" i="6"/>
  <c r="AH120" i="6" s="1"/>
  <c r="AG122" i="6"/>
  <c r="AH122" i="6" s="1"/>
  <c r="AG124" i="6"/>
  <c r="AH124" i="6" s="1"/>
  <c r="Q267" i="6"/>
  <c r="R267" i="6" s="1"/>
  <c r="Q269" i="6"/>
  <c r="R269" i="6" s="1"/>
  <c r="Q273" i="6"/>
  <c r="R273" i="6" s="1"/>
  <c r="Q265" i="6"/>
  <c r="R265" i="6" s="1"/>
  <c r="Q266" i="6"/>
  <c r="R266" i="6" s="1"/>
  <c r="Q268" i="6"/>
  <c r="R268" i="6" s="1"/>
  <c r="Q271" i="6"/>
  <c r="R271" i="6" s="1"/>
  <c r="Q274" i="6"/>
  <c r="R274" i="6" s="1"/>
  <c r="AC56" i="6"/>
  <c r="AD56" i="6" s="1"/>
  <c r="AC5" i="6"/>
  <c r="AD5" i="6" s="1"/>
  <c r="AC7" i="6"/>
  <c r="AD7" i="6" s="1"/>
  <c r="AC9" i="6"/>
  <c r="AD9" i="6" s="1"/>
  <c r="AC11" i="6"/>
  <c r="AD11" i="6" s="1"/>
  <c r="AC13" i="6"/>
  <c r="AD13" i="6" s="1"/>
  <c r="AC15" i="6"/>
  <c r="AD15" i="6" s="1"/>
  <c r="AC17" i="6"/>
  <c r="AD17" i="6" s="1"/>
  <c r="AC19" i="6"/>
  <c r="AD19" i="6" s="1"/>
  <c r="AC21" i="6"/>
  <c r="AD21" i="6" s="1"/>
  <c r="AC23" i="6"/>
  <c r="AD23" i="6" s="1"/>
  <c r="AC25" i="6"/>
  <c r="AD25" i="6" s="1"/>
  <c r="AC27" i="6"/>
  <c r="AD27" i="6" s="1"/>
  <c r="AC29" i="6"/>
  <c r="AD29" i="6" s="1"/>
  <c r="AC31" i="6"/>
  <c r="AD31" i="6" s="1"/>
  <c r="AC34" i="6"/>
  <c r="AD34" i="6" s="1"/>
  <c r="AC36" i="6"/>
  <c r="AD36" i="6" s="1"/>
  <c r="AC39" i="6"/>
  <c r="AD39" i="6" s="1"/>
  <c r="AC41" i="6"/>
  <c r="AD41" i="6" s="1"/>
  <c r="AC47" i="6"/>
  <c r="AD47" i="6" s="1"/>
  <c r="AC49" i="6"/>
  <c r="AD49" i="6" s="1"/>
  <c r="AC51" i="6"/>
  <c r="AD51" i="6" s="1"/>
  <c r="AC53" i="6"/>
  <c r="AD53" i="6" s="1"/>
  <c r="AC55" i="6"/>
  <c r="AD55" i="6" s="1"/>
  <c r="AC60" i="6"/>
  <c r="AD60" i="6" s="1"/>
  <c r="AC62" i="6"/>
  <c r="AD62" i="6" s="1"/>
  <c r="AC64" i="6"/>
  <c r="AD64" i="6" s="1"/>
  <c r="AC66" i="6"/>
  <c r="AD66" i="6" s="1"/>
  <c r="AC68" i="6"/>
  <c r="AD68" i="6" s="1"/>
  <c r="AC70" i="6"/>
  <c r="AD70" i="6" s="1"/>
  <c r="AC72" i="6"/>
  <c r="AD72" i="6" s="1"/>
  <c r="AC74" i="6"/>
  <c r="AD74" i="6" s="1"/>
  <c r="AC76" i="6"/>
  <c r="AD76" i="6" s="1"/>
  <c r="AC78" i="6"/>
  <c r="AD78" i="6" s="1"/>
  <c r="AC80" i="6"/>
  <c r="AD80" i="6" s="1"/>
  <c r="AC82" i="6"/>
  <c r="AD82" i="6" s="1"/>
  <c r="AC84" i="6"/>
  <c r="AD84" i="6" s="1"/>
  <c r="AC86" i="6"/>
  <c r="AD86" i="6" s="1"/>
  <c r="AC89" i="6"/>
  <c r="AD89" i="6" s="1"/>
  <c r="AC91" i="6"/>
  <c r="AD91" i="6" s="1"/>
  <c r="AC93" i="6"/>
  <c r="AD93" i="6" s="1"/>
  <c r="AC95" i="6"/>
  <c r="AD95" i="6" s="1"/>
  <c r="AC97" i="6"/>
  <c r="AD97" i="6" s="1"/>
  <c r="AC99" i="6"/>
  <c r="AD99" i="6" s="1"/>
  <c r="AC101" i="6"/>
  <c r="AD101" i="6" s="1"/>
  <c r="AC103" i="6"/>
  <c r="AD103" i="6" s="1"/>
  <c r="AC105" i="6"/>
  <c r="AD105" i="6" s="1"/>
  <c r="AC107" i="6"/>
  <c r="AD107" i="6" s="1"/>
  <c r="AC109" i="6"/>
  <c r="AD109" i="6" s="1"/>
  <c r="AC111" i="6"/>
  <c r="AD111" i="6" s="1"/>
  <c r="AC113" i="6"/>
  <c r="AD113" i="6" s="1"/>
  <c r="AC115" i="6"/>
  <c r="AD115" i="6" s="1"/>
  <c r="AC117" i="6"/>
  <c r="AD117" i="6" s="1"/>
  <c r="AC119" i="6"/>
  <c r="AD119" i="6" s="1"/>
  <c r="AC121" i="6"/>
  <c r="AD121" i="6" s="1"/>
  <c r="AC123" i="6"/>
  <c r="AD123" i="6" s="1"/>
  <c r="AC125" i="6"/>
  <c r="AD125" i="6" s="1"/>
  <c r="AC127" i="6"/>
  <c r="AD127" i="6" s="1"/>
  <c r="AC129" i="6"/>
  <c r="AD129" i="6" s="1"/>
  <c r="AC131" i="6"/>
  <c r="AD131" i="6" s="1"/>
  <c r="AC133" i="6"/>
  <c r="AD133" i="6" s="1"/>
  <c r="AC135" i="6"/>
  <c r="AD135" i="6" s="1"/>
  <c r="AC137" i="6"/>
  <c r="AD137" i="6" s="1"/>
  <c r="AC139" i="6"/>
  <c r="AD139" i="6" s="1"/>
  <c r="AC141" i="6"/>
  <c r="AD141" i="6" s="1"/>
  <c r="AC143" i="6"/>
  <c r="AD143" i="6" s="1"/>
  <c r="AC4" i="6"/>
  <c r="AD4" i="6" s="1"/>
  <c r="AC8" i="6"/>
  <c r="AD8" i="6" s="1"/>
  <c r="AC12" i="6"/>
  <c r="AD12" i="6" s="1"/>
  <c r="AC16" i="6"/>
  <c r="AD16" i="6" s="1"/>
  <c r="AC20" i="6"/>
  <c r="AD20" i="6" s="1"/>
  <c r="AC24" i="6"/>
  <c r="AD24" i="6" s="1"/>
  <c r="AC28" i="6"/>
  <c r="AD28" i="6" s="1"/>
  <c r="AC32" i="6"/>
  <c r="AD32" i="6" s="1"/>
  <c r="AC37" i="6"/>
  <c r="AD37" i="6" s="1"/>
  <c r="AC46" i="6"/>
  <c r="AD46" i="6" s="1"/>
  <c r="AC50" i="6"/>
  <c r="AD50" i="6" s="1"/>
  <c r="AC54" i="6"/>
  <c r="AD54" i="6" s="1"/>
  <c r="AC61" i="6"/>
  <c r="AD61" i="6" s="1"/>
  <c r="AC65" i="6"/>
  <c r="AD65" i="6" s="1"/>
  <c r="AC69" i="6"/>
  <c r="AD69" i="6" s="1"/>
  <c r="AC73" i="6"/>
  <c r="AD73" i="6" s="1"/>
  <c r="AC77" i="6"/>
  <c r="AD77" i="6" s="1"/>
  <c r="AC81" i="6"/>
  <c r="AD81" i="6" s="1"/>
  <c r="AC85" i="6"/>
  <c r="AD85" i="6" s="1"/>
  <c r="AC90" i="6"/>
  <c r="AD90" i="6" s="1"/>
  <c r="AC94" i="6"/>
  <c r="AD94" i="6" s="1"/>
  <c r="AC98" i="6"/>
  <c r="AD98" i="6" s="1"/>
  <c r="AC102" i="6"/>
  <c r="AD102" i="6" s="1"/>
  <c r="AC106" i="6"/>
  <c r="AD106" i="6" s="1"/>
  <c r="AC110" i="6"/>
  <c r="AD110" i="6" s="1"/>
  <c r="AC114" i="6"/>
  <c r="AD114" i="6" s="1"/>
  <c r="AC118" i="6"/>
  <c r="AD118" i="6" s="1"/>
  <c r="AC122" i="6"/>
  <c r="AD122" i="6" s="1"/>
  <c r="AC126" i="6"/>
  <c r="AD126" i="6" s="1"/>
  <c r="AC130" i="6"/>
  <c r="AD130" i="6" s="1"/>
  <c r="AC134" i="6"/>
  <c r="AD134" i="6" s="1"/>
  <c r="AC138" i="6"/>
  <c r="AD138" i="6" s="1"/>
  <c r="AC142" i="6"/>
  <c r="AD142" i="6" s="1"/>
  <c r="AC146" i="6"/>
  <c r="AD146" i="6" s="1"/>
  <c r="AC148" i="6"/>
  <c r="AD148" i="6" s="1"/>
  <c r="AC151" i="6"/>
  <c r="AD151" i="6" s="1"/>
  <c r="AC154" i="6"/>
  <c r="AD154" i="6" s="1"/>
  <c r="AC156" i="6"/>
  <c r="AD156" i="6" s="1"/>
  <c r="AC158" i="6"/>
  <c r="AD158" i="6" s="1"/>
  <c r="AC161" i="6"/>
  <c r="AD161" i="6" s="1"/>
  <c r="AC165" i="6"/>
  <c r="AD165" i="6" s="1"/>
  <c r="AC167" i="6"/>
  <c r="AD167" i="6" s="1"/>
  <c r="AC169" i="6"/>
  <c r="AD169" i="6" s="1"/>
  <c r="AC171" i="6"/>
  <c r="AD171" i="6" s="1"/>
  <c r="AC59" i="6"/>
  <c r="AD59" i="6" s="1"/>
  <c r="AC6" i="6"/>
  <c r="AD6" i="6" s="1"/>
  <c r="AC10" i="6"/>
  <c r="AD10" i="6" s="1"/>
  <c r="AC14" i="6"/>
  <c r="AD14" i="6" s="1"/>
  <c r="AC18" i="6"/>
  <c r="AD18" i="6" s="1"/>
  <c r="AC22" i="6"/>
  <c r="AD22" i="6" s="1"/>
  <c r="AC26" i="6"/>
  <c r="AD26" i="6" s="1"/>
  <c r="AC30" i="6"/>
  <c r="AD30" i="6" s="1"/>
  <c r="AC35" i="6"/>
  <c r="AD35" i="6" s="1"/>
  <c r="AC40" i="6"/>
  <c r="AD40" i="6" s="1"/>
  <c r="AC48" i="6"/>
  <c r="AD48" i="6" s="1"/>
  <c r="AC52" i="6"/>
  <c r="AD52" i="6" s="1"/>
  <c r="AC63" i="6"/>
  <c r="AD63" i="6" s="1"/>
  <c r="AC67" i="6"/>
  <c r="AD67" i="6" s="1"/>
  <c r="AC71" i="6"/>
  <c r="AD71" i="6" s="1"/>
  <c r="AC75" i="6"/>
  <c r="AD75" i="6" s="1"/>
  <c r="AC79" i="6"/>
  <c r="AD79" i="6" s="1"/>
  <c r="AC83" i="6"/>
  <c r="AD83" i="6" s="1"/>
  <c r="AC88" i="6"/>
  <c r="AD88" i="6" s="1"/>
  <c r="AC92" i="6"/>
  <c r="AD92" i="6" s="1"/>
  <c r="AC96" i="6"/>
  <c r="AD96" i="6" s="1"/>
  <c r="AC100" i="6"/>
  <c r="AD100" i="6" s="1"/>
  <c r="AC104" i="6"/>
  <c r="AD104" i="6" s="1"/>
  <c r="AC108" i="6"/>
  <c r="AD108" i="6" s="1"/>
  <c r="AC112" i="6"/>
  <c r="AD112" i="6" s="1"/>
  <c r="AC116" i="6"/>
  <c r="AD116" i="6" s="1"/>
  <c r="AC120" i="6"/>
  <c r="AD120" i="6" s="1"/>
  <c r="AC124" i="6"/>
  <c r="AD124" i="6" s="1"/>
  <c r="AC128" i="6"/>
  <c r="AD128" i="6" s="1"/>
  <c r="AC132" i="6"/>
  <c r="AD132" i="6" s="1"/>
  <c r="AC136" i="6"/>
  <c r="AD136" i="6" s="1"/>
  <c r="AC140" i="6"/>
  <c r="AD140" i="6" s="1"/>
  <c r="AC144" i="6"/>
  <c r="AD144" i="6" s="1"/>
  <c r="AC147" i="6"/>
  <c r="AD147" i="6" s="1"/>
  <c r="AC149" i="6"/>
  <c r="AD149" i="6" s="1"/>
  <c r="AC153" i="6"/>
  <c r="AD153" i="6" s="1"/>
  <c r="AC155" i="6"/>
  <c r="AD155" i="6" s="1"/>
  <c r="AC157" i="6"/>
  <c r="AD157" i="6" s="1"/>
  <c r="AC160" i="6"/>
  <c r="AD160" i="6" s="1"/>
  <c r="AC162" i="6"/>
  <c r="AD162" i="6" s="1"/>
  <c r="AC166" i="6"/>
  <c r="AD166" i="6" s="1"/>
  <c r="AC168" i="6"/>
  <c r="AD168" i="6" s="1"/>
  <c r="AC170" i="6"/>
  <c r="AD170" i="6" s="1"/>
  <c r="AC3" i="6"/>
  <c r="AD3" i="6" s="1"/>
  <c r="AP11" i="6"/>
  <c r="AL24" i="6"/>
  <c r="AL26" i="6"/>
  <c r="AL28" i="6"/>
  <c r="AL30" i="6"/>
  <c r="AL32" i="6"/>
  <c r="AL34" i="6"/>
  <c r="AL36" i="6"/>
  <c r="AL38" i="6"/>
  <c r="AL40" i="6"/>
  <c r="AL42" i="6"/>
  <c r="AL44" i="6"/>
  <c r="AL46" i="6"/>
  <c r="AL48" i="6"/>
  <c r="AL50" i="6"/>
  <c r="AL52" i="6"/>
  <c r="AL54" i="6"/>
  <c r="AL56" i="6"/>
  <c r="AL58" i="6"/>
  <c r="AL60" i="6"/>
  <c r="AL62" i="6"/>
  <c r="AL64" i="6"/>
  <c r="AL66" i="6"/>
  <c r="AL68" i="6"/>
  <c r="AL70" i="6"/>
  <c r="AL72" i="6"/>
  <c r="AL74" i="6"/>
  <c r="AL76" i="6"/>
  <c r="AL78" i="6"/>
  <c r="AL80" i="6"/>
  <c r="AL82" i="6"/>
  <c r="AL84" i="6"/>
  <c r="AL86" i="6"/>
  <c r="AL88" i="6"/>
  <c r="AL90" i="6"/>
  <c r="AL92" i="6"/>
  <c r="AL94" i="6"/>
  <c r="AL96" i="6"/>
  <c r="AL98" i="6"/>
  <c r="AL100" i="6"/>
  <c r="AL102" i="6"/>
  <c r="AL104" i="6"/>
  <c r="AL106" i="6"/>
  <c r="AL108" i="6"/>
  <c r="AL110" i="6"/>
  <c r="AL112" i="6"/>
  <c r="AL114" i="6"/>
  <c r="AL116" i="6"/>
  <c r="AL118" i="6"/>
  <c r="AL120" i="6"/>
  <c r="AL122" i="6"/>
  <c r="AL124" i="6"/>
  <c r="AL126" i="6"/>
  <c r="AL128" i="6"/>
  <c r="AL130" i="6"/>
  <c r="AL132" i="6"/>
  <c r="AL134" i="6"/>
  <c r="AL136" i="6"/>
  <c r="AL138" i="6"/>
  <c r="AL140" i="6"/>
  <c r="AL142" i="6"/>
  <c r="AL144" i="6"/>
  <c r="AL146" i="6"/>
  <c r="AL148" i="6"/>
  <c r="AL150" i="6"/>
  <c r="AL152" i="6"/>
  <c r="AL154" i="6"/>
  <c r="AL156" i="6"/>
  <c r="AL158" i="6"/>
  <c r="AL160" i="6"/>
  <c r="AL162" i="6"/>
  <c r="AL164" i="6"/>
  <c r="AL166" i="6"/>
  <c r="AL168" i="6"/>
  <c r="AL170" i="6"/>
  <c r="AL172" i="6"/>
  <c r="AL174" i="6"/>
  <c r="AL176" i="6"/>
  <c r="AL178" i="6"/>
  <c r="AL180" i="6"/>
  <c r="AL182" i="6"/>
  <c r="AL184" i="6"/>
  <c r="AL186" i="6"/>
  <c r="AL5" i="6"/>
  <c r="AL7" i="6"/>
  <c r="AL9" i="6"/>
  <c r="AL11" i="6"/>
  <c r="AL13" i="6"/>
  <c r="AL15" i="6"/>
  <c r="AL17" i="6"/>
  <c r="AL19" i="6"/>
  <c r="AL21" i="6"/>
  <c r="AL23" i="6"/>
  <c r="AL16" i="6"/>
  <c r="AL20" i="6"/>
  <c r="AL3" i="6"/>
  <c r="AL25" i="6"/>
  <c r="AL27" i="6"/>
  <c r="AL29" i="6"/>
  <c r="AL31" i="6"/>
  <c r="AL33" i="6"/>
  <c r="AL35" i="6"/>
  <c r="AL37" i="6"/>
  <c r="AL39" i="6"/>
  <c r="AL41" i="6"/>
  <c r="AL43" i="6"/>
  <c r="AL45" i="6"/>
  <c r="AL47" i="6"/>
  <c r="AL49" i="6"/>
  <c r="AL51" i="6"/>
  <c r="AL53" i="6"/>
  <c r="AL55" i="6"/>
  <c r="AL57" i="6"/>
  <c r="AL59" i="6"/>
  <c r="AL61" i="6"/>
  <c r="AL63" i="6"/>
  <c r="AL65" i="6"/>
  <c r="AL67" i="6"/>
  <c r="AL69" i="6"/>
  <c r="AL71" i="6"/>
  <c r="AL73" i="6"/>
  <c r="AL75" i="6"/>
  <c r="AL77" i="6"/>
  <c r="AL79" i="6"/>
  <c r="AL81" i="6"/>
  <c r="AL83" i="6"/>
  <c r="AL85" i="6"/>
  <c r="AL87" i="6"/>
  <c r="AL89" i="6"/>
  <c r="AL91" i="6"/>
  <c r="AL93" i="6"/>
  <c r="AL95" i="6"/>
  <c r="AL97" i="6"/>
  <c r="AL99" i="6"/>
  <c r="AL101" i="6"/>
  <c r="AL103" i="6"/>
  <c r="AL105" i="6"/>
  <c r="AL107" i="6"/>
  <c r="AL109" i="6"/>
  <c r="AL111" i="6"/>
  <c r="AL113" i="6"/>
  <c r="AL115" i="6"/>
  <c r="AL117" i="6"/>
  <c r="AL119" i="6"/>
  <c r="AL121" i="6"/>
  <c r="AL123" i="6"/>
  <c r="AL125" i="6"/>
  <c r="AL127" i="6"/>
  <c r="AL129" i="6"/>
  <c r="AL131" i="6"/>
  <c r="AL133" i="6"/>
  <c r="AL135" i="6"/>
  <c r="AL137" i="6"/>
  <c r="AL139" i="6"/>
  <c r="AL141" i="6"/>
  <c r="AL143" i="6"/>
  <c r="AL145" i="6"/>
  <c r="AL147" i="6"/>
  <c r="AL149" i="6"/>
  <c r="AL151" i="6"/>
  <c r="AL153" i="6"/>
  <c r="AL155" i="6"/>
  <c r="AL157" i="6"/>
  <c r="AL159" i="6"/>
  <c r="AL161" i="6"/>
  <c r="AL163" i="6"/>
  <c r="AL165" i="6"/>
  <c r="AL167" i="6"/>
  <c r="AL169" i="6"/>
  <c r="AL171" i="6"/>
  <c r="AL173" i="6"/>
  <c r="AL175" i="6"/>
  <c r="AL177" i="6"/>
  <c r="AL179" i="6"/>
  <c r="AL181" i="6"/>
  <c r="AL183" i="6"/>
  <c r="AL185" i="6"/>
  <c r="AL4" i="6"/>
  <c r="AL6" i="6"/>
  <c r="AL8" i="6"/>
  <c r="AL10" i="6"/>
  <c r="AL12" i="6"/>
  <c r="AL14" i="6"/>
  <c r="AL18" i="6"/>
  <c r="AL22" i="6"/>
  <c r="AS109" i="6"/>
  <c r="AT109" i="6" s="1"/>
  <c r="AO104" i="6"/>
  <c r="AP104" i="6" s="1"/>
  <c r="AO89" i="6"/>
  <c r="AP89" i="6" s="1"/>
  <c r="AG8" i="6"/>
  <c r="AH8" i="6" s="1"/>
  <c r="AC45" i="6"/>
  <c r="AD45" i="6" s="1"/>
  <c r="AO50" i="6"/>
  <c r="AP50" i="6" s="1"/>
  <c r="AC44" i="6"/>
  <c r="AD44" i="6" s="1"/>
  <c r="AO83" i="6"/>
  <c r="AP83" i="6" s="1"/>
  <c r="U297" i="6"/>
  <c r="V297" i="6" s="1"/>
  <c r="AS86" i="6"/>
  <c r="AT86" i="6" s="1"/>
  <c r="AS238" i="6"/>
  <c r="AT238" i="6" s="1"/>
  <c r="AG104" i="6"/>
  <c r="AH104" i="6" s="1"/>
  <c r="AC164" i="6"/>
  <c r="AD164" i="6" s="1"/>
  <c r="AS236" i="6"/>
  <c r="AT236" i="6" s="1"/>
  <c r="AC159" i="6"/>
  <c r="AD159" i="6" s="1"/>
  <c r="AO148" i="6"/>
  <c r="AP148" i="6" s="1"/>
  <c r="AG61" i="6"/>
  <c r="AC152" i="6"/>
  <c r="AD152" i="6" s="1"/>
  <c r="Q272" i="6"/>
  <c r="R272" i="6" s="1"/>
  <c r="AG87" i="6"/>
  <c r="AH87" i="6" s="1"/>
  <c r="AO160" i="6"/>
  <c r="AP160" i="6" s="1"/>
  <c r="AG62" i="6"/>
  <c r="AH62" i="6" s="1"/>
  <c r="AO81" i="6"/>
  <c r="AP81" i="6" s="1"/>
  <c r="AG41" i="6"/>
  <c r="AH41" i="6" s="1"/>
  <c r="Q270" i="6"/>
  <c r="R270" i="6" s="1"/>
  <c r="U269" i="6"/>
  <c r="V269" i="6" s="1"/>
  <c r="AC87" i="6"/>
  <c r="AD87" i="6" s="1"/>
  <c r="U119" i="6"/>
  <c r="AS51" i="6"/>
  <c r="AT51" i="6" s="1"/>
  <c r="AS50" i="6"/>
  <c r="AT50" i="6" s="1"/>
  <c r="AG32" i="6"/>
  <c r="AH32" i="6" s="1"/>
  <c r="AC33" i="6"/>
  <c r="AD33" i="6" s="1"/>
  <c r="AS237" i="6"/>
  <c r="AT237" i="6" s="1"/>
  <c r="AO186" i="6"/>
  <c r="AP186" i="6" s="1"/>
  <c r="AS249" i="6"/>
  <c r="AT249" i="6" s="1"/>
  <c r="AS85" i="6"/>
  <c r="AT85" i="6" s="1"/>
  <c r="U258" i="6"/>
  <c r="AS84" i="6"/>
  <c r="AT84" i="6" s="1"/>
  <c r="AO102" i="6"/>
  <c r="AP102" i="6" s="1"/>
  <c r="AS83" i="6"/>
  <c r="AT83" i="6" s="1"/>
  <c r="AO72" i="6"/>
  <c r="AP72" i="6" s="1"/>
  <c r="AG66" i="6"/>
  <c r="AH66" i="6" s="1"/>
  <c r="AO199" i="6"/>
  <c r="AP199" i="6" s="1"/>
  <c r="AS250" i="6"/>
  <c r="AT250" i="6" s="1"/>
  <c r="AS215" i="6"/>
  <c r="AT215" i="6" s="1"/>
  <c r="AO168" i="6"/>
  <c r="AP168" i="6" s="1"/>
  <c r="AO140" i="6"/>
  <c r="AP140" i="6" s="1"/>
  <c r="AO49" i="6"/>
  <c r="AP49" i="6" s="1"/>
  <c r="AO87" i="6"/>
  <c r="AP87" i="6" s="1"/>
  <c r="AO139" i="6"/>
  <c r="AP139" i="6" s="1"/>
  <c r="AO195" i="6"/>
  <c r="AP195" i="6" s="1"/>
  <c r="AO190" i="6"/>
  <c r="AP190" i="6" s="1"/>
  <c r="AO88" i="6"/>
  <c r="AP88" i="6" s="1"/>
  <c r="AO124" i="6"/>
  <c r="AP124" i="6" s="1"/>
  <c r="AO176" i="6"/>
  <c r="AP176" i="6" s="1"/>
  <c r="AO169" i="6"/>
  <c r="AP169" i="6" s="1"/>
  <c r="AO197" i="6"/>
  <c r="AP197" i="6" s="1"/>
  <c r="AO174" i="6"/>
  <c r="AP174" i="6" s="1"/>
  <c r="AO94" i="6"/>
  <c r="AP94" i="6" s="1"/>
  <c r="AG50" i="6"/>
  <c r="AH50" i="6" s="1"/>
  <c r="AG7" i="6"/>
  <c r="AH7" i="6" s="1"/>
  <c r="AG92" i="6"/>
  <c r="AH92" i="6" s="1"/>
  <c r="AG100" i="6"/>
  <c r="AH100" i="6" s="1"/>
  <c r="AG88" i="6"/>
  <c r="AH88" i="6" s="1"/>
  <c r="AG23" i="6"/>
  <c r="AH23" i="6" s="1"/>
  <c r="AG53" i="6"/>
  <c r="AH53" i="6" s="1"/>
  <c r="AG58" i="6"/>
  <c r="AH58" i="6" s="1"/>
  <c r="AH61" i="6"/>
  <c r="AG90" i="6"/>
  <c r="AH90" i="6" s="1"/>
  <c r="AG30" i="6"/>
  <c r="AH30" i="6" s="1"/>
  <c r="AG45" i="6"/>
  <c r="AH45" i="6" s="1"/>
  <c r="AG126" i="6"/>
  <c r="AH126" i="6" s="1"/>
  <c r="AG67" i="6"/>
  <c r="AH67" i="6" s="1"/>
  <c r="AG31" i="6"/>
  <c r="AH31" i="6" s="1"/>
  <c r="AC57" i="6"/>
  <c r="AD57" i="6" s="1"/>
  <c r="AC58" i="6"/>
  <c r="AD58" i="6" s="1"/>
  <c r="AC163" i="6"/>
  <c r="AD163" i="6" s="1"/>
  <c r="AC38" i="6"/>
  <c r="AD38" i="6" s="1"/>
  <c r="AC42" i="6"/>
  <c r="AD42" i="6" s="1"/>
  <c r="AC145" i="6"/>
  <c r="AD145" i="6" s="1"/>
  <c r="AC43" i="6"/>
  <c r="AD43" i="6" s="1"/>
  <c r="U228" i="6"/>
  <c r="U294" i="6"/>
  <c r="U236" i="6"/>
  <c r="U292" i="6"/>
  <c r="U291" i="6"/>
  <c r="U285" i="6"/>
  <c r="Y149" i="6"/>
  <c r="U274" i="6"/>
  <c r="U266" i="6"/>
  <c r="U246" i="6"/>
  <c r="U229" i="6"/>
  <c r="U287" i="6"/>
  <c r="U286" i="6"/>
  <c r="U257" i="6"/>
  <c r="Y174" i="6"/>
  <c r="U245" i="6"/>
  <c r="V245" i="6" s="1"/>
  <c r="U273" i="6"/>
  <c r="U259" i="6"/>
  <c r="U254" i="6"/>
  <c r="U280" i="6"/>
  <c r="Y165" i="6"/>
  <c r="U283" i="6"/>
  <c r="Y168" i="6"/>
  <c r="U279" i="6"/>
  <c r="Y167" i="6"/>
  <c r="U281" i="6"/>
  <c r="Y166" i="6"/>
  <c r="U284" i="6"/>
  <c r="U250" i="6"/>
  <c r="U244" i="6"/>
  <c r="Y97" i="6"/>
  <c r="U173" i="6"/>
  <c r="V173" i="6" s="1"/>
  <c r="U265" i="6"/>
  <c r="Y84" i="6"/>
  <c r="U271" i="6"/>
  <c r="U270" i="6"/>
  <c r="U251" i="6"/>
  <c r="U220" i="6"/>
  <c r="U260" i="6"/>
  <c r="Y162" i="6"/>
  <c r="U263" i="6"/>
  <c r="U241" i="6"/>
  <c r="V241" i="6" s="1"/>
  <c r="U293" i="6"/>
  <c r="Y175" i="6"/>
  <c r="U296" i="6"/>
  <c r="U249" i="6"/>
  <c r="U289" i="6"/>
  <c r="U282" i="6"/>
  <c r="U268" i="6"/>
  <c r="U248" i="6"/>
  <c r="U255" i="6"/>
  <c r="U277" i="6"/>
  <c r="U290" i="6"/>
  <c r="U295" i="6"/>
  <c r="U288" i="6"/>
  <c r="Y6" i="6"/>
  <c r="Y17" i="6"/>
  <c r="Y21" i="6"/>
  <c r="Y25" i="6"/>
  <c r="Y29" i="6"/>
  <c r="Y33" i="6"/>
  <c r="Y38" i="6"/>
  <c r="Y42" i="6"/>
  <c r="Y46" i="6"/>
  <c r="Y50" i="6"/>
  <c r="Y54" i="6"/>
  <c r="Y59" i="6"/>
  <c r="Y63" i="6"/>
  <c r="Y67" i="6"/>
  <c r="Y15" i="6"/>
  <c r="Y19" i="6"/>
  <c r="Y23" i="6"/>
  <c r="Y27" i="6"/>
  <c r="Y31" i="6"/>
  <c r="Y35" i="6"/>
  <c r="Y40" i="6"/>
  <c r="Y44" i="6"/>
  <c r="Y48" i="6"/>
  <c r="Y52" i="6"/>
  <c r="Y56" i="6"/>
  <c r="Y61" i="6"/>
  <c r="Y65" i="6"/>
  <c r="Y70" i="6"/>
  <c r="Y75" i="6"/>
  <c r="Y16" i="6"/>
  <c r="Y24" i="6"/>
  <c r="Y32" i="6"/>
  <c r="Y41" i="6"/>
  <c r="Y49" i="6"/>
  <c r="Y57" i="6"/>
  <c r="Y66" i="6"/>
  <c r="Y73" i="6"/>
  <c r="Y79" i="6"/>
  <c r="Y83" i="6"/>
  <c r="Y88" i="6"/>
  <c r="Y92" i="6"/>
  <c r="Y96" i="6"/>
  <c r="Y101" i="6"/>
  <c r="Y105" i="6"/>
  <c r="Y109" i="6"/>
  <c r="Y113" i="6"/>
  <c r="Y117" i="6"/>
  <c r="Y121" i="6"/>
  <c r="Y125" i="6"/>
  <c r="Y129" i="6"/>
  <c r="Y133" i="6"/>
  <c r="Y138" i="6"/>
  <c r="Y142" i="6"/>
  <c r="Y146" i="6"/>
  <c r="Y151" i="6"/>
  <c r="Y155" i="6"/>
  <c r="Y154" i="6"/>
  <c r="Y18" i="6"/>
  <c r="Y26" i="6"/>
  <c r="Y34" i="6"/>
  <c r="Y43" i="6"/>
  <c r="Y51" i="6"/>
  <c r="Y60" i="6"/>
  <c r="Y68" i="6"/>
  <c r="Y76" i="6"/>
  <c r="Y80" i="6"/>
  <c r="Y85" i="6"/>
  <c r="Y89" i="6"/>
  <c r="Y93" i="6"/>
  <c r="Y98" i="6"/>
  <c r="Y102" i="6"/>
  <c r="Y106" i="6"/>
  <c r="Y110" i="6"/>
  <c r="Y114" i="6"/>
  <c r="Y118" i="6"/>
  <c r="Y122" i="6"/>
  <c r="Y126" i="6"/>
  <c r="Y130" i="6"/>
  <c r="Y134" i="6"/>
  <c r="Y139" i="6"/>
  <c r="Y143" i="6"/>
  <c r="Y147" i="6"/>
  <c r="Y152" i="6"/>
  <c r="Y156" i="6"/>
  <c r="Y22" i="6"/>
  <c r="Y39" i="6"/>
  <c r="Y55" i="6"/>
  <c r="Y72" i="6"/>
  <c r="Y82" i="6"/>
  <c r="Y91" i="6"/>
  <c r="Y104" i="6"/>
  <c r="Y112" i="6"/>
  <c r="Y120" i="6"/>
  <c r="Y128" i="6"/>
  <c r="Y136" i="6"/>
  <c r="Y150" i="6"/>
  <c r="Y37" i="6"/>
  <c r="Y20" i="6"/>
  <c r="Y28" i="6"/>
  <c r="Y36" i="6"/>
  <c r="Y45" i="6"/>
  <c r="Y53" i="6"/>
  <c r="Y62" i="6"/>
  <c r="Y71" i="6"/>
  <c r="Y77" i="6"/>
  <c r="Y81" i="6"/>
  <c r="Y86" i="6"/>
  <c r="Y90" i="6"/>
  <c r="Y94" i="6"/>
  <c r="Y99" i="6"/>
  <c r="Y103" i="6"/>
  <c r="Y107" i="6"/>
  <c r="Y111" i="6"/>
  <c r="Y115" i="6"/>
  <c r="Y119" i="6"/>
  <c r="Y123" i="6"/>
  <c r="Y127" i="6"/>
  <c r="Y131" i="6"/>
  <c r="Y135" i="6"/>
  <c r="Y140" i="6"/>
  <c r="Y144" i="6"/>
  <c r="Y148" i="6"/>
  <c r="Y153" i="6"/>
  <c r="Y14" i="6"/>
  <c r="Y30" i="6"/>
  <c r="Y47" i="6"/>
  <c r="Y64" i="6"/>
  <c r="Y78" i="6"/>
  <c r="Y87" i="6"/>
  <c r="Y95" i="6"/>
  <c r="Y100" i="6"/>
  <c r="Y108" i="6"/>
  <c r="Y116" i="6"/>
  <c r="Y124" i="6"/>
  <c r="Y132" i="6"/>
  <c r="Y141" i="6"/>
  <c r="Y145" i="6"/>
  <c r="U252" i="6"/>
  <c r="U278" i="6"/>
  <c r="Y58" i="6"/>
  <c r="U276" i="6"/>
  <c r="U275" i="6"/>
  <c r="U272" i="6"/>
  <c r="U267" i="6"/>
  <c r="Y163" i="6"/>
  <c r="Y74" i="6"/>
  <c r="U262" i="6"/>
  <c r="U261" i="6"/>
  <c r="U256" i="6"/>
  <c r="U253" i="6"/>
  <c r="U139" i="6"/>
  <c r="U264" i="6"/>
  <c r="Y7" i="6"/>
  <c r="Y11" i="6"/>
  <c r="Y69" i="6"/>
  <c r="Y158" i="6"/>
  <c r="Y170" i="6"/>
  <c r="Y178" i="6"/>
  <c r="Y161" i="6"/>
  <c r="Y177" i="6"/>
  <c r="Y4" i="6"/>
  <c r="Y8" i="6"/>
  <c r="Y12" i="6"/>
  <c r="Y159" i="6"/>
  <c r="Y171" i="6"/>
  <c r="Y179" i="6"/>
  <c r="Y173" i="6"/>
  <c r="Y5" i="6"/>
  <c r="Y9" i="6"/>
  <c r="Y13" i="6"/>
  <c r="Y160" i="6"/>
  <c r="Y164" i="6"/>
  <c r="Y172" i="6"/>
  <c r="Y176" i="6"/>
  <c r="Y157" i="6"/>
  <c r="Y169" i="6"/>
  <c r="Y10" i="6"/>
  <c r="R3" i="6"/>
  <c r="U216" i="6"/>
  <c r="R115" i="6"/>
  <c r="R104" i="6"/>
  <c r="R72" i="6"/>
  <c r="R244" i="6"/>
  <c r="R62" i="6"/>
  <c r="R51" i="6"/>
  <c r="R40" i="6"/>
  <c r="R19" i="6"/>
  <c r="R217" i="6"/>
  <c r="R254" i="6"/>
  <c r="R164" i="6"/>
  <c r="R249" i="6"/>
  <c r="R233" i="6"/>
  <c r="R228" i="6"/>
  <c r="R222" i="6"/>
  <c r="R212" i="6"/>
  <c r="R156" i="6"/>
  <c r="R148" i="6"/>
  <c r="R174" i="6"/>
  <c r="R132" i="6"/>
  <c r="R124" i="6"/>
  <c r="R238" i="6"/>
  <c r="R201" i="6"/>
  <c r="R196" i="6"/>
  <c r="R190" i="6"/>
  <c r="R169" i="6"/>
  <c r="R94" i="6"/>
  <c r="R206" i="6"/>
  <c r="R180" i="6"/>
  <c r="R140" i="6"/>
  <c r="R83" i="6"/>
  <c r="R260" i="6"/>
  <c r="R185" i="6"/>
  <c r="R14" i="6"/>
  <c r="U238" i="6"/>
  <c r="U217" i="6"/>
  <c r="U227" i="6"/>
  <c r="U247" i="6"/>
  <c r="U233" i="6"/>
  <c r="U239" i="6"/>
  <c r="U112" i="6"/>
  <c r="V240" i="6"/>
  <c r="U215" i="6"/>
  <c r="U235" i="6"/>
  <c r="R264" i="6"/>
  <c r="R258" i="6"/>
  <c r="R253" i="6"/>
  <c r="R248" i="6"/>
  <c r="R242" i="6"/>
  <c r="R278" i="6" s="1"/>
  <c r="R237" i="6"/>
  <c r="R232" i="6"/>
  <c r="R226" i="6"/>
  <c r="R221" i="6"/>
  <c r="R216" i="6"/>
  <c r="R210" i="6"/>
  <c r="R205" i="6"/>
  <c r="R200" i="6"/>
  <c r="R194" i="6"/>
  <c r="R189" i="6"/>
  <c r="R184" i="6"/>
  <c r="R178" i="6"/>
  <c r="R173" i="6"/>
  <c r="R168" i="6"/>
  <c r="R162" i="6"/>
  <c r="R154" i="6"/>
  <c r="R146" i="6"/>
  <c r="R138" i="6"/>
  <c r="R130" i="6"/>
  <c r="R122" i="6"/>
  <c r="R112" i="6"/>
  <c r="R102" i="6"/>
  <c r="R91" i="6"/>
  <c r="R80" i="6"/>
  <c r="R70" i="6"/>
  <c r="R59" i="6"/>
  <c r="R48" i="6"/>
  <c r="R35" i="6"/>
  <c r="U26" i="6"/>
  <c r="U5" i="6"/>
  <c r="U47" i="6"/>
  <c r="U102" i="6"/>
  <c r="U81" i="6"/>
  <c r="U125" i="6"/>
  <c r="U242" i="6"/>
  <c r="U243" i="6"/>
  <c r="U231" i="6"/>
  <c r="U222" i="6"/>
  <c r="U211" i="6"/>
  <c r="U177" i="6"/>
  <c r="U181" i="6"/>
  <c r="U185" i="6"/>
  <c r="U189" i="6"/>
  <c r="U193" i="6"/>
  <c r="U197" i="6"/>
  <c r="U201" i="6"/>
  <c r="U205" i="6"/>
  <c r="U176" i="6"/>
  <c r="U149" i="6"/>
  <c r="U153" i="6"/>
  <c r="U157" i="6"/>
  <c r="U161" i="6"/>
  <c r="U165" i="6"/>
  <c r="U169" i="6"/>
  <c r="U141" i="6"/>
  <c r="U145" i="6"/>
  <c r="U123" i="6"/>
  <c r="U232" i="6"/>
  <c r="U225" i="6"/>
  <c r="U208" i="6"/>
  <c r="U213" i="6"/>
  <c r="U180" i="6"/>
  <c r="U186" i="6"/>
  <c r="U191" i="6"/>
  <c r="U196" i="6"/>
  <c r="U202" i="6"/>
  <c r="U207" i="6"/>
  <c r="U174" i="6"/>
  <c r="U150" i="6"/>
  <c r="U155" i="6"/>
  <c r="U160" i="6"/>
  <c r="U166" i="6"/>
  <c r="U171" i="6"/>
  <c r="U144" i="6"/>
  <c r="U237" i="6"/>
  <c r="U234" i="6"/>
  <c r="U223" i="6"/>
  <c r="U218" i="6"/>
  <c r="U210" i="6"/>
  <c r="U178" i="6"/>
  <c r="U183" i="6"/>
  <c r="U188" i="6"/>
  <c r="U194" i="6"/>
  <c r="U199" i="6"/>
  <c r="U204" i="6"/>
  <c r="U147" i="6"/>
  <c r="U152" i="6"/>
  <c r="U158" i="6"/>
  <c r="U163" i="6"/>
  <c r="U168" i="6"/>
  <c r="U142" i="6"/>
  <c r="U121" i="6"/>
  <c r="U126" i="6"/>
  <c r="U130" i="6"/>
  <c r="U134" i="6"/>
  <c r="U138" i="6"/>
  <c r="U114" i="6"/>
  <c r="U118" i="6"/>
  <c r="U71" i="6"/>
  <c r="U75" i="6"/>
  <c r="U79" i="6"/>
  <c r="U83" i="6"/>
  <c r="U87" i="6"/>
  <c r="U91" i="6"/>
  <c r="U95" i="6"/>
  <c r="U99" i="6"/>
  <c r="U103" i="6"/>
  <c r="U107" i="6"/>
  <c r="U111" i="6"/>
  <c r="U62" i="6"/>
  <c r="U66" i="6"/>
  <c r="U46" i="6"/>
  <c r="U50" i="6"/>
  <c r="U54" i="6"/>
  <c r="U58" i="6"/>
  <c r="U40" i="6"/>
  <c r="U44" i="6"/>
  <c r="U7" i="6"/>
  <c r="U11" i="6"/>
  <c r="U15" i="6"/>
  <c r="U19" i="6"/>
  <c r="U23" i="6"/>
  <c r="U27" i="6"/>
  <c r="U31" i="6"/>
  <c r="U35" i="6"/>
  <c r="U209" i="6"/>
  <c r="U182" i="6"/>
  <c r="U192" i="6"/>
  <c r="U203" i="6"/>
  <c r="U146" i="6"/>
  <c r="U156" i="6"/>
  <c r="U167" i="6"/>
  <c r="U140" i="6"/>
  <c r="U127" i="6"/>
  <c r="U132" i="6"/>
  <c r="U137" i="6"/>
  <c r="U117" i="6"/>
  <c r="U72" i="6"/>
  <c r="U77" i="6"/>
  <c r="U82" i="6"/>
  <c r="U88" i="6"/>
  <c r="U93" i="6"/>
  <c r="U98" i="6"/>
  <c r="U104" i="6"/>
  <c r="U109" i="6"/>
  <c r="U61" i="6"/>
  <c r="U67" i="6"/>
  <c r="U48" i="6"/>
  <c r="U53" i="6"/>
  <c r="U37" i="6"/>
  <c r="U42" i="6"/>
  <c r="U6" i="6"/>
  <c r="U12" i="6"/>
  <c r="U17" i="6"/>
  <c r="U22" i="6"/>
  <c r="U28" i="6"/>
  <c r="U33" i="6"/>
  <c r="U224" i="6"/>
  <c r="U212" i="6"/>
  <c r="U184" i="6"/>
  <c r="U195" i="6"/>
  <c r="U206" i="6"/>
  <c r="U148" i="6"/>
  <c r="U159" i="6"/>
  <c r="U170" i="6"/>
  <c r="U122" i="6"/>
  <c r="U128" i="6"/>
  <c r="U133" i="6"/>
  <c r="U120" i="6"/>
  <c r="U113" i="6"/>
  <c r="U73" i="6"/>
  <c r="U78" i="6"/>
  <c r="U84" i="6"/>
  <c r="U89" i="6"/>
  <c r="U94" i="6"/>
  <c r="U100" i="6"/>
  <c r="U105" i="6"/>
  <c r="U110" i="6"/>
  <c r="U63" i="6"/>
  <c r="U68" i="6"/>
  <c r="U49" i="6"/>
  <c r="U55" i="6"/>
  <c r="U38" i="6"/>
  <c r="U43" i="6"/>
  <c r="U8" i="6"/>
  <c r="U13" i="6"/>
  <c r="U18" i="6"/>
  <c r="U24" i="6"/>
  <c r="U29" i="6"/>
  <c r="U34" i="6"/>
  <c r="U230" i="6"/>
  <c r="U219" i="6"/>
  <c r="U214" i="6"/>
  <c r="U187" i="6"/>
  <c r="U198" i="6"/>
  <c r="U175" i="6"/>
  <c r="U151" i="6"/>
  <c r="U162" i="6"/>
  <c r="U172" i="6"/>
  <c r="U124" i="6"/>
  <c r="U129" i="6"/>
  <c r="U135" i="6"/>
  <c r="U115" i="6"/>
  <c r="U69" i="6"/>
  <c r="U74" i="6"/>
  <c r="U80" i="6"/>
  <c r="U85" i="6"/>
  <c r="U90" i="6"/>
  <c r="U96" i="6"/>
  <c r="U101" i="6"/>
  <c r="U106" i="6"/>
  <c r="U59" i="6"/>
  <c r="U64" i="6"/>
  <c r="U45" i="6"/>
  <c r="U51" i="6"/>
  <c r="U56" i="6"/>
  <c r="U39" i="6"/>
  <c r="U4" i="6"/>
  <c r="U9" i="6"/>
  <c r="U14" i="6"/>
  <c r="U20" i="6"/>
  <c r="U25" i="6"/>
  <c r="U30" i="6"/>
  <c r="U36" i="6"/>
  <c r="U32" i="6"/>
  <c r="U10" i="6"/>
  <c r="U52" i="6"/>
  <c r="U108" i="6"/>
  <c r="U86" i="6"/>
  <c r="U116" i="6"/>
  <c r="U131" i="6"/>
  <c r="U154" i="6"/>
  <c r="U179" i="6"/>
  <c r="R5" i="6"/>
  <c r="R9" i="6"/>
  <c r="R13" i="6"/>
  <c r="R17" i="6"/>
  <c r="R21" i="6"/>
  <c r="R25" i="6"/>
  <c r="R29" i="6"/>
  <c r="R33" i="6"/>
  <c r="R37" i="6"/>
  <c r="R41" i="6"/>
  <c r="R45" i="6"/>
  <c r="R49" i="6"/>
  <c r="R53" i="6"/>
  <c r="R57" i="6"/>
  <c r="R61" i="6"/>
  <c r="R65" i="6"/>
  <c r="R69" i="6"/>
  <c r="R73" i="6"/>
  <c r="R77" i="6"/>
  <c r="R81" i="6"/>
  <c r="R85" i="6"/>
  <c r="R89" i="6"/>
  <c r="R93" i="6"/>
  <c r="R97" i="6"/>
  <c r="R101" i="6"/>
  <c r="R105" i="6"/>
  <c r="R109" i="6"/>
  <c r="R113" i="6"/>
  <c r="R117" i="6"/>
  <c r="R4" i="6"/>
  <c r="R10" i="6"/>
  <c r="R15" i="6"/>
  <c r="R20" i="6"/>
  <c r="R26" i="6"/>
  <c r="R31" i="6"/>
  <c r="R36" i="6"/>
  <c r="R42" i="6"/>
  <c r="R47" i="6"/>
  <c r="R52" i="6"/>
  <c r="R58" i="6"/>
  <c r="R63" i="6"/>
  <c r="R68" i="6"/>
  <c r="R74" i="6"/>
  <c r="R79" i="6"/>
  <c r="R84" i="6"/>
  <c r="R90" i="6"/>
  <c r="R95" i="6"/>
  <c r="R100" i="6"/>
  <c r="R106" i="6"/>
  <c r="R111" i="6"/>
  <c r="R116" i="6"/>
  <c r="R121" i="6"/>
  <c r="R125" i="6"/>
  <c r="R129" i="6"/>
  <c r="R133" i="6"/>
  <c r="R137" i="6"/>
  <c r="R141" i="6"/>
  <c r="R145" i="6"/>
  <c r="R149" i="6"/>
  <c r="R153" i="6"/>
  <c r="R157" i="6"/>
  <c r="R161" i="6"/>
  <c r="R6" i="6"/>
  <c r="R11" i="6"/>
  <c r="R16" i="6"/>
  <c r="R22" i="6"/>
  <c r="R27" i="6"/>
  <c r="R32" i="6"/>
  <c r="R38" i="6"/>
  <c r="R7" i="6"/>
  <c r="R12" i="6"/>
  <c r="R18" i="6"/>
  <c r="R23" i="6"/>
  <c r="R28" i="6"/>
  <c r="R34" i="6"/>
  <c r="R39" i="6"/>
  <c r="R44" i="6"/>
  <c r="R50" i="6"/>
  <c r="R55" i="6"/>
  <c r="R60" i="6"/>
  <c r="R66" i="6"/>
  <c r="R71" i="6"/>
  <c r="R76" i="6"/>
  <c r="R82" i="6"/>
  <c r="R87" i="6"/>
  <c r="R92" i="6"/>
  <c r="R98" i="6"/>
  <c r="R103" i="6"/>
  <c r="R108" i="6"/>
  <c r="R114" i="6"/>
  <c r="R119" i="6"/>
  <c r="R123" i="6"/>
  <c r="R127" i="6"/>
  <c r="R131" i="6"/>
  <c r="R135" i="6"/>
  <c r="R139" i="6"/>
  <c r="R143" i="6"/>
  <c r="R147" i="6"/>
  <c r="R151" i="6"/>
  <c r="R155" i="6"/>
  <c r="R159" i="6"/>
  <c r="R163" i="6"/>
  <c r="R167" i="6"/>
  <c r="R171" i="6"/>
  <c r="R175" i="6"/>
  <c r="R179" i="6"/>
  <c r="R183" i="6"/>
  <c r="R187" i="6"/>
  <c r="R191" i="6"/>
  <c r="R195" i="6"/>
  <c r="R199" i="6"/>
  <c r="R203" i="6"/>
  <c r="R207" i="6"/>
  <c r="R211" i="6"/>
  <c r="R215" i="6"/>
  <c r="R219" i="6"/>
  <c r="R223" i="6"/>
  <c r="R227" i="6"/>
  <c r="R231" i="6"/>
  <c r="R235" i="6"/>
  <c r="R239" i="6"/>
  <c r="R243" i="6"/>
  <c r="R247" i="6"/>
  <c r="R251" i="6"/>
  <c r="R255" i="6"/>
  <c r="R259" i="6"/>
  <c r="R263" i="6"/>
  <c r="R262" i="6"/>
  <c r="R257" i="6"/>
  <c r="R252" i="6"/>
  <c r="R246" i="6"/>
  <c r="R241" i="6"/>
  <c r="R236" i="6"/>
  <c r="R230" i="6"/>
  <c r="R225" i="6"/>
  <c r="R220" i="6"/>
  <c r="R214" i="6"/>
  <c r="R209" i="6"/>
  <c r="R204" i="6"/>
  <c r="R198" i="6"/>
  <c r="R193" i="6"/>
  <c r="R188" i="6"/>
  <c r="R182" i="6"/>
  <c r="R177" i="6"/>
  <c r="R172" i="6"/>
  <c r="R166" i="6"/>
  <c r="R160" i="6"/>
  <c r="R152" i="6"/>
  <c r="R144" i="6"/>
  <c r="R136" i="6"/>
  <c r="R128" i="6"/>
  <c r="R120" i="6"/>
  <c r="R276" i="6" s="1"/>
  <c r="R110" i="6"/>
  <c r="R99" i="6"/>
  <c r="R88" i="6"/>
  <c r="R78" i="6"/>
  <c r="R67" i="6"/>
  <c r="R56" i="6"/>
  <c r="R46" i="6"/>
  <c r="R30" i="6"/>
  <c r="R8" i="6"/>
  <c r="U21" i="6"/>
  <c r="U41" i="6"/>
  <c r="U65" i="6"/>
  <c r="U97" i="6"/>
  <c r="U76" i="6"/>
  <c r="U143" i="6"/>
  <c r="U200" i="6"/>
  <c r="U226" i="6"/>
  <c r="R261" i="6"/>
  <c r="R256" i="6"/>
  <c r="R250" i="6"/>
  <c r="R245" i="6"/>
  <c r="R240" i="6"/>
  <c r="R234" i="6"/>
  <c r="R229" i="6"/>
  <c r="R224" i="6"/>
  <c r="R218" i="6"/>
  <c r="R213" i="6"/>
  <c r="R208" i="6"/>
  <c r="R202" i="6"/>
  <c r="R197" i="6"/>
  <c r="R192" i="6"/>
  <c r="R186" i="6"/>
  <c r="R181" i="6"/>
  <c r="R176" i="6"/>
  <c r="R170" i="6"/>
  <c r="R165" i="6"/>
  <c r="R158" i="6"/>
  <c r="R150" i="6"/>
  <c r="R277" i="6" s="1"/>
  <c r="R142" i="6"/>
  <c r="R134" i="6"/>
  <c r="R126" i="6"/>
  <c r="R118" i="6"/>
  <c r="R107" i="6"/>
  <c r="R96" i="6"/>
  <c r="R86" i="6"/>
  <c r="R75" i="6"/>
  <c r="R64" i="6"/>
  <c r="R54" i="6"/>
  <c r="R43" i="6"/>
  <c r="R24" i="6"/>
  <c r="U3" i="6"/>
  <c r="U16" i="6"/>
  <c r="U57" i="6"/>
  <c r="U60" i="6"/>
  <c r="U92" i="6"/>
  <c r="U70" i="6"/>
  <c r="U136" i="6"/>
  <c r="U164" i="6"/>
  <c r="U190" i="6"/>
  <c r="T2" i="7" l="1"/>
  <c r="T63" i="7"/>
  <c r="T50" i="7"/>
  <c r="T14" i="7"/>
  <c r="T144" i="7"/>
  <c r="T99" i="7"/>
  <c r="T122" i="7"/>
  <c r="T97" i="7"/>
  <c r="T55" i="7"/>
  <c r="T19" i="7"/>
  <c r="T149" i="7"/>
  <c r="T81" i="7"/>
  <c r="T88" i="7"/>
  <c r="T120" i="7"/>
  <c r="T78" i="7"/>
  <c r="T42" i="7"/>
  <c r="T6" i="7"/>
  <c r="T173" i="7"/>
  <c r="T132" i="7"/>
  <c r="T134" i="7"/>
  <c r="T101" i="7"/>
  <c r="T65" i="7"/>
  <c r="T29" i="7"/>
  <c r="T159" i="7"/>
  <c r="T70" i="7"/>
  <c r="T146" i="7"/>
  <c r="T105" i="7"/>
  <c r="T21" i="7"/>
  <c r="T151" i="7"/>
  <c r="T22" i="7"/>
  <c r="T110" i="7"/>
  <c r="T44" i="7"/>
  <c r="T8" i="7"/>
  <c r="T175" i="7"/>
  <c r="T74" i="7"/>
  <c r="T80" i="7"/>
  <c r="T91" i="7"/>
  <c r="T49" i="7"/>
  <c r="T13" i="7"/>
  <c r="T143" i="7"/>
  <c r="T104" i="7"/>
  <c r="T51" i="7"/>
  <c r="T114" i="7"/>
  <c r="T72" i="7"/>
  <c r="T36" i="7"/>
  <c r="T166" i="7"/>
  <c r="T130" i="7"/>
  <c r="T108" i="7"/>
  <c r="T137" i="7"/>
  <c r="T95" i="7"/>
  <c r="T59" i="7"/>
  <c r="T23" i="7"/>
  <c r="T153" i="7"/>
  <c r="T28" i="7"/>
  <c r="T140" i="7"/>
  <c r="T57" i="7"/>
  <c r="T15" i="7"/>
  <c r="T145" i="7"/>
  <c r="T87" i="7"/>
  <c r="T86" i="7"/>
  <c r="T38" i="7"/>
  <c r="T168" i="7"/>
  <c r="T169" i="7"/>
  <c r="T112" i="7"/>
  <c r="T133" i="7"/>
  <c r="T79" i="7"/>
  <c r="T43" i="7"/>
  <c r="T7" i="7"/>
  <c r="T174" i="7"/>
  <c r="T139" i="7"/>
  <c r="T116" i="7"/>
  <c r="T102" i="7"/>
  <c r="T66" i="7"/>
  <c r="T30" i="7"/>
  <c r="T160" i="7"/>
  <c r="T64" i="7"/>
  <c r="T118" i="7"/>
  <c r="T131" i="7"/>
  <c r="T89" i="7"/>
  <c r="T53" i="7"/>
  <c r="T17" i="7"/>
  <c r="T147" i="7"/>
  <c r="T4" i="7"/>
  <c r="T177" i="7"/>
  <c r="T45" i="7"/>
  <c r="T9" i="7"/>
  <c r="T176" i="7"/>
  <c r="T94" i="7"/>
  <c r="T68" i="7"/>
  <c r="T32" i="7"/>
  <c r="T162" i="7"/>
  <c r="T106" i="7"/>
  <c r="T46" i="7"/>
  <c r="T121" i="7"/>
  <c r="T73" i="7"/>
  <c r="T37" i="7"/>
  <c r="T167" i="7"/>
  <c r="T100" i="7"/>
  <c r="T127" i="7"/>
  <c r="T98" i="7"/>
  <c r="T96" i="7"/>
  <c r="T60" i="7"/>
  <c r="T24" i="7"/>
  <c r="T154" i="7"/>
  <c r="T93" i="7"/>
  <c r="T34" i="7"/>
  <c r="T125" i="7"/>
  <c r="T83" i="7"/>
  <c r="T47" i="7"/>
  <c r="T11" i="7"/>
  <c r="T141" i="7"/>
  <c r="T164" i="7"/>
  <c r="T171" i="7"/>
  <c r="T39" i="7"/>
  <c r="T3" i="7"/>
  <c r="T170" i="7"/>
  <c r="T40" i="7"/>
  <c r="T62" i="7"/>
  <c r="T26" i="7"/>
  <c r="T156" i="7"/>
  <c r="T58" i="7"/>
  <c r="T111" i="7"/>
  <c r="T115" i="7"/>
  <c r="T67" i="7"/>
  <c r="T31" i="7"/>
  <c r="T161" i="7"/>
  <c r="T16" i="7"/>
  <c r="T109" i="7"/>
  <c r="T138" i="7"/>
  <c r="T90" i="7"/>
  <c r="T54" i="7"/>
  <c r="T18" i="7"/>
  <c r="T148" i="7"/>
  <c r="T128" i="7"/>
  <c r="T129" i="7"/>
  <c r="T119" i="7"/>
  <c r="T77" i="7"/>
  <c r="T41" i="7"/>
  <c r="T5" i="7"/>
  <c r="T178" i="7"/>
  <c r="T158" i="7"/>
  <c r="T76" i="7"/>
  <c r="T33" i="7"/>
  <c r="T163" i="7"/>
  <c r="T136" i="7"/>
  <c r="T117" i="7"/>
  <c r="T56" i="7"/>
  <c r="T20" i="7"/>
  <c r="T150" i="7"/>
  <c r="T123" i="7"/>
  <c r="T75" i="7"/>
  <c r="T103" i="7"/>
  <c r="T61" i="7"/>
  <c r="T25" i="7"/>
  <c r="T155" i="7"/>
  <c r="T135" i="7"/>
  <c r="T124" i="7"/>
  <c r="T126" i="7"/>
  <c r="T84" i="7"/>
  <c r="T48" i="7"/>
  <c r="T12" i="7"/>
  <c r="T142" i="7"/>
  <c r="T92" i="7"/>
  <c r="T69" i="7"/>
  <c r="T107" i="7"/>
  <c r="T71" i="7"/>
  <c r="T35" i="7"/>
  <c r="T165" i="7"/>
  <c r="T172" i="7"/>
  <c r="T152" i="7"/>
  <c r="T10" i="7"/>
  <c r="T27" i="7"/>
  <c r="T157" i="7"/>
  <c r="T82" i="7"/>
  <c r="G58" i="12"/>
  <c r="E58" i="12" s="1"/>
  <c r="G167" i="12"/>
  <c r="E167" i="12" s="1"/>
  <c r="G51" i="12"/>
  <c r="E51" i="12" s="1"/>
  <c r="G67" i="12"/>
  <c r="E67" i="12" s="1"/>
  <c r="G55" i="12"/>
  <c r="E55" i="12" s="1"/>
  <c r="G137" i="12"/>
  <c r="E137" i="12" s="1"/>
  <c r="G158" i="12"/>
  <c r="E158" i="12" s="1"/>
  <c r="G90" i="12"/>
  <c r="E90" i="12" s="1"/>
  <c r="G177" i="12"/>
  <c r="E177" i="12" s="1"/>
  <c r="G92" i="12"/>
  <c r="E92" i="12" s="1"/>
  <c r="G70" i="12"/>
  <c r="E70" i="12" s="1"/>
  <c r="G163" i="12"/>
  <c r="E163" i="12" s="1"/>
  <c r="G127" i="12"/>
  <c r="E127" i="12" s="1"/>
  <c r="G78" i="12"/>
  <c r="E78" i="12" s="1"/>
  <c r="G174" i="12"/>
  <c r="E174" i="12" s="1"/>
  <c r="G20" i="12"/>
  <c r="E20" i="12" s="1"/>
  <c r="G76" i="12"/>
  <c r="E76" i="12" s="1"/>
  <c r="G164" i="12"/>
  <c r="E164" i="12" s="1"/>
  <c r="G85" i="12"/>
  <c r="E85" i="12" s="1"/>
  <c r="G109" i="12"/>
  <c r="E109" i="12" s="1"/>
  <c r="G115" i="12"/>
  <c r="E115" i="12" s="1"/>
  <c r="G106" i="12"/>
  <c r="E106" i="12" s="1"/>
  <c r="G23" i="12"/>
  <c r="E23" i="12" s="1"/>
  <c r="G43" i="12"/>
  <c r="E43" i="12" s="1"/>
  <c r="G172" i="12"/>
  <c r="E172" i="12" s="1"/>
  <c r="G162" i="12"/>
  <c r="E162" i="12" s="1"/>
  <c r="G31" i="12"/>
  <c r="E31" i="12" s="1"/>
  <c r="G72" i="12"/>
  <c r="E72" i="12" s="1"/>
  <c r="G121" i="12"/>
  <c r="E121" i="12" s="1"/>
  <c r="G175" i="12"/>
  <c r="E175" i="12" s="1"/>
  <c r="G73" i="12"/>
  <c r="E73" i="12" s="1"/>
  <c r="G79" i="12"/>
  <c r="E79" i="12" s="1"/>
  <c r="G62" i="12"/>
  <c r="E62" i="12" s="1"/>
  <c r="G146" i="12"/>
  <c r="E146" i="12" s="1"/>
  <c r="G4" i="12"/>
  <c r="E4" i="12" s="1"/>
  <c r="G98" i="12"/>
  <c r="E98" i="12" s="1"/>
  <c r="G143" i="12"/>
  <c r="E143" i="12" s="1"/>
  <c r="G171" i="12"/>
  <c r="E171" i="12" s="1"/>
  <c r="G10" i="12"/>
  <c r="E10" i="12" s="1"/>
  <c r="G24" i="12"/>
  <c r="E24" i="12" s="1"/>
  <c r="G22" i="12"/>
  <c r="E22" i="12" s="1"/>
  <c r="G157" i="12"/>
  <c r="E157" i="12" s="1"/>
  <c r="G140" i="12"/>
  <c r="E140" i="12" s="1"/>
  <c r="G2" i="12"/>
  <c r="G29" i="12"/>
  <c r="E29" i="12" s="1"/>
  <c r="G81" i="12"/>
  <c r="E81" i="12" s="1"/>
  <c r="G156" i="12"/>
  <c r="E156" i="12" s="1"/>
  <c r="G7" i="12"/>
  <c r="E7" i="12" s="1"/>
  <c r="G14" i="12"/>
  <c r="E14" i="12" s="1"/>
  <c r="G102" i="12"/>
  <c r="E102" i="12" s="1"/>
  <c r="G96" i="12"/>
  <c r="E96" i="12" s="1"/>
  <c r="G68" i="12"/>
  <c r="E68" i="12" s="1"/>
  <c r="G154" i="12"/>
  <c r="E154" i="12" s="1"/>
  <c r="G12" i="12"/>
  <c r="E12" i="12" s="1"/>
  <c r="G104" i="12"/>
  <c r="E104" i="12" s="1"/>
  <c r="G59" i="12"/>
  <c r="E59" i="12" s="1"/>
  <c r="G86" i="12"/>
  <c r="E86" i="12" s="1"/>
  <c r="G82" i="12"/>
  <c r="E82" i="12" s="1"/>
  <c r="G178" i="12"/>
  <c r="E178" i="12" s="1"/>
  <c r="G8" i="12"/>
  <c r="E8" i="12" s="1"/>
  <c r="G95" i="12"/>
  <c r="E95" i="12" s="1"/>
  <c r="G52" i="12"/>
  <c r="E52" i="12" s="1"/>
  <c r="G5" i="12"/>
  <c r="E5" i="12" s="1"/>
  <c r="G41" i="12"/>
  <c r="E41" i="12" s="1"/>
  <c r="G88" i="12"/>
  <c r="E88" i="12" s="1"/>
  <c r="G134" i="12"/>
  <c r="E134" i="12" s="1"/>
  <c r="G125" i="12"/>
  <c r="E125" i="12" s="1"/>
  <c r="G36" i="12"/>
  <c r="E36" i="12" s="1"/>
  <c r="G40" i="12"/>
  <c r="E40" i="12" s="1"/>
  <c r="G141" i="12"/>
  <c r="E141" i="12" s="1"/>
  <c r="G60" i="12"/>
  <c r="E60" i="12" s="1"/>
  <c r="G168" i="12"/>
  <c r="E168" i="12" s="1"/>
  <c r="G160" i="12"/>
  <c r="E160" i="12" s="1"/>
  <c r="G165" i="12"/>
  <c r="E165" i="12" s="1"/>
  <c r="G18" i="12"/>
  <c r="E18" i="12" s="1"/>
  <c r="G53" i="12"/>
  <c r="E53" i="12" s="1"/>
  <c r="G129" i="12"/>
  <c r="E129" i="12" s="1"/>
  <c r="G116" i="12"/>
  <c r="E116" i="12" s="1"/>
  <c r="G74" i="12"/>
  <c r="E74" i="12" s="1"/>
  <c r="G161" i="12"/>
  <c r="E161" i="12" s="1"/>
  <c r="G21" i="12"/>
  <c r="E21" i="12" s="1"/>
  <c r="G112" i="12"/>
  <c r="E112" i="12" s="1"/>
  <c r="G119" i="12"/>
  <c r="E119" i="12" s="1"/>
  <c r="G91" i="12"/>
  <c r="E91" i="12" s="1"/>
  <c r="G17" i="12"/>
  <c r="E17" i="12" s="1"/>
  <c r="G99" i="12"/>
  <c r="E99" i="12" s="1"/>
  <c r="G173" i="12"/>
  <c r="E173" i="12" s="1"/>
  <c r="G122" i="12"/>
  <c r="E122" i="12" s="1"/>
  <c r="G147" i="12"/>
  <c r="E147" i="12" s="1"/>
  <c r="G114" i="12"/>
  <c r="E114" i="12" s="1"/>
  <c r="G117" i="12"/>
  <c r="E117" i="12" s="1"/>
  <c r="G152" i="12"/>
  <c r="E152" i="12" s="1"/>
  <c r="G16" i="12"/>
  <c r="E16" i="12" s="1"/>
  <c r="G46" i="12"/>
  <c r="E46" i="12" s="1"/>
  <c r="G37" i="12"/>
  <c r="E37" i="12" s="1"/>
  <c r="G93" i="12"/>
  <c r="E93" i="12" s="1"/>
  <c r="G6" i="12"/>
  <c r="E6" i="12" s="1"/>
  <c r="G136" i="12"/>
  <c r="E136" i="12" s="1"/>
  <c r="G80" i="12"/>
  <c r="E80" i="12" s="1"/>
  <c r="G169" i="12"/>
  <c r="E169" i="12" s="1"/>
  <c r="G27" i="12"/>
  <c r="E27" i="12" s="1"/>
  <c r="G118" i="12"/>
  <c r="E118" i="12" s="1"/>
  <c r="G142" i="12"/>
  <c r="E142" i="12" s="1"/>
  <c r="G13" i="12"/>
  <c r="E13" i="12" s="1"/>
  <c r="G83" i="12"/>
  <c r="E83" i="12" s="1"/>
  <c r="G30" i="12"/>
  <c r="E30" i="12" s="1"/>
  <c r="G113" i="12"/>
  <c r="E113" i="12" s="1"/>
  <c r="G50" i="12"/>
  <c r="E50" i="12" s="1"/>
  <c r="G32" i="12"/>
  <c r="E32" i="12" s="1"/>
  <c r="G48" i="12"/>
  <c r="E48" i="12" s="1"/>
  <c r="G25" i="12"/>
  <c r="E25" i="12" s="1"/>
  <c r="G149" i="12"/>
  <c r="E149" i="12" s="1"/>
  <c r="G42" i="12"/>
  <c r="E42" i="12" s="1"/>
  <c r="G61" i="12"/>
  <c r="E61" i="12" s="1"/>
  <c r="G138" i="12"/>
  <c r="E138" i="12" s="1"/>
  <c r="G65" i="12"/>
  <c r="E65" i="12" s="1"/>
  <c r="G3" i="12"/>
  <c r="E3" i="12" s="1"/>
  <c r="G89" i="12"/>
  <c r="E89" i="12" s="1"/>
  <c r="G176" i="12"/>
  <c r="E176" i="12" s="1"/>
  <c r="G33" i="12"/>
  <c r="E33" i="12" s="1"/>
  <c r="G105" i="12"/>
  <c r="E105" i="12" s="1"/>
  <c r="G135" i="12"/>
  <c r="E135" i="12" s="1"/>
  <c r="G9" i="12"/>
  <c r="E9" i="12" s="1"/>
  <c r="G124" i="12"/>
  <c r="E124" i="12" s="1"/>
  <c r="G45" i="12"/>
  <c r="E45" i="12" s="1"/>
  <c r="G64" i="12"/>
  <c r="E64" i="12" s="1"/>
  <c r="G87" i="12"/>
  <c r="E87" i="12" s="1"/>
  <c r="G166" i="12"/>
  <c r="E166" i="12" s="1"/>
  <c r="G108" i="12"/>
  <c r="E108" i="12" s="1"/>
  <c r="G11" i="12"/>
  <c r="E11" i="12" s="1"/>
  <c r="G97" i="12"/>
  <c r="E97" i="12" s="1"/>
  <c r="G15" i="12"/>
  <c r="E15" i="12" s="1"/>
  <c r="G39" i="12"/>
  <c r="E39" i="12" s="1"/>
  <c r="G131" i="12"/>
  <c r="E131" i="12" s="1"/>
  <c r="G28" i="12"/>
  <c r="E28" i="12" s="1"/>
  <c r="G128" i="12"/>
  <c r="E128" i="12" s="1"/>
  <c r="G144" i="12"/>
  <c r="E144" i="12" s="1"/>
  <c r="G69" i="12"/>
  <c r="E69" i="12" s="1"/>
  <c r="G150" i="12"/>
  <c r="E150" i="12" s="1"/>
  <c r="G75" i="12"/>
  <c r="E75" i="12" s="1"/>
  <c r="G159" i="12"/>
  <c r="E159" i="12" s="1"/>
  <c r="G71" i="12"/>
  <c r="E71" i="12" s="1"/>
  <c r="G110" i="12"/>
  <c r="E110" i="12" s="1"/>
  <c r="G35" i="12"/>
  <c r="E35" i="12" s="1"/>
  <c r="G151" i="12"/>
  <c r="E151" i="12" s="1"/>
  <c r="G19" i="12"/>
  <c r="E19" i="12" s="1"/>
  <c r="G103" i="12"/>
  <c r="E103" i="12" s="1"/>
  <c r="G54" i="12"/>
  <c r="E54" i="12" s="1"/>
  <c r="G47" i="12"/>
  <c r="E47" i="12" s="1"/>
  <c r="G139" i="12"/>
  <c r="E139" i="12" s="1"/>
  <c r="G84" i="12"/>
  <c r="E84" i="12" s="1"/>
  <c r="G34" i="12"/>
  <c r="E34" i="12" s="1"/>
  <c r="G120" i="12"/>
  <c r="E120" i="12" s="1"/>
  <c r="G49" i="12"/>
  <c r="E49" i="12" s="1"/>
  <c r="G145" i="12"/>
  <c r="E145" i="12" s="1"/>
  <c r="G44" i="12"/>
  <c r="E44" i="12" s="1"/>
  <c r="G38" i="12"/>
  <c r="E38" i="12" s="1"/>
  <c r="G57" i="12"/>
  <c r="E57" i="12" s="1"/>
  <c r="G130" i="12"/>
  <c r="E130" i="12" s="1"/>
  <c r="G77" i="12"/>
  <c r="E77" i="12" s="1"/>
  <c r="G123" i="12"/>
  <c r="E123" i="12" s="1"/>
  <c r="G100" i="12"/>
  <c r="E100" i="12" s="1"/>
  <c r="G107" i="12"/>
  <c r="E107" i="12" s="1"/>
  <c r="G26" i="12"/>
  <c r="E26" i="12" s="1"/>
  <c r="G111" i="12"/>
  <c r="E111" i="12" s="1"/>
  <c r="G94" i="12"/>
  <c r="E94" i="12" s="1"/>
  <c r="G56" i="12"/>
  <c r="E56" i="12" s="1"/>
  <c r="G148" i="12"/>
  <c r="E148" i="12" s="1"/>
  <c r="G133" i="12"/>
  <c r="E133" i="12" s="1"/>
  <c r="G126" i="12"/>
  <c r="E126" i="12" s="1"/>
  <c r="G155" i="12"/>
  <c r="E155" i="12" s="1"/>
  <c r="G153" i="12"/>
  <c r="E153" i="12" s="1"/>
  <c r="G66" i="12"/>
  <c r="E66" i="12" s="1"/>
  <c r="G170" i="12"/>
  <c r="E170" i="12" s="1"/>
  <c r="U70" i="7"/>
  <c r="U146" i="7"/>
  <c r="U105" i="7"/>
  <c r="U21" i="7"/>
  <c r="U151" i="7"/>
  <c r="U22" i="7"/>
  <c r="U110" i="7"/>
  <c r="U44" i="7"/>
  <c r="U8" i="7"/>
  <c r="U175" i="7"/>
  <c r="U74" i="7"/>
  <c r="U80" i="7"/>
  <c r="U91" i="7"/>
  <c r="U49" i="7"/>
  <c r="U13" i="7"/>
  <c r="U143" i="7"/>
  <c r="U104" i="7"/>
  <c r="U51" i="7"/>
  <c r="U114" i="7"/>
  <c r="U72" i="7"/>
  <c r="U36" i="7"/>
  <c r="U166" i="7"/>
  <c r="U130" i="7"/>
  <c r="U108" i="7"/>
  <c r="U137" i="7"/>
  <c r="U95" i="7"/>
  <c r="U59" i="7"/>
  <c r="U23" i="7"/>
  <c r="U153" i="7"/>
  <c r="U28" i="7"/>
  <c r="U140" i="7"/>
  <c r="U57" i="7"/>
  <c r="U15" i="7"/>
  <c r="U145" i="7"/>
  <c r="U87" i="7"/>
  <c r="U86" i="7"/>
  <c r="U38" i="7"/>
  <c r="U168" i="7"/>
  <c r="U169" i="7"/>
  <c r="U112" i="7"/>
  <c r="U133" i="7"/>
  <c r="U79" i="7"/>
  <c r="U43" i="7"/>
  <c r="U7" i="7"/>
  <c r="U174" i="7"/>
  <c r="U139" i="7"/>
  <c r="U116" i="7"/>
  <c r="U102" i="7"/>
  <c r="U66" i="7"/>
  <c r="U30" i="7"/>
  <c r="U160" i="7"/>
  <c r="U64" i="7"/>
  <c r="U118" i="7"/>
  <c r="U131" i="7"/>
  <c r="U89" i="7"/>
  <c r="U53" i="7"/>
  <c r="U17" i="7"/>
  <c r="U147" i="7"/>
  <c r="U4" i="7"/>
  <c r="U177" i="7"/>
  <c r="U45" i="7"/>
  <c r="U9" i="7"/>
  <c r="U176" i="7"/>
  <c r="U2" i="7"/>
  <c r="U94" i="7"/>
  <c r="U68" i="7"/>
  <c r="U32" i="7"/>
  <c r="U162" i="7"/>
  <c r="U106" i="7"/>
  <c r="U46" i="7"/>
  <c r="U121" i="7"/>
  <c r="U73" i="7"/>
  <c r="U37" i="7"/>
  <c r="U167" i="7"/>
  <c r="U100" i="7"/>
  <c r="U127" i="7"/>
  <c r="U98" i="7"/>
  <c r="U96" i="7"/>
  <c r="U60" i="7"/>
  <c r="U24" i="7"/>
  <c r="U154" i="7"/>
  <c r="U93" i="7"/>
  <c r="U34" i="7"/>
  <c r="U125" i="7"/>
  <c r="U83" i="7"/>
  <c r="U47" i="7"/>
  <c r="U11" i="7"/>
  <c r="U141" i="7"/>
  <c r="U164" i="7"/>
  <c r="U171" i="7"/>
  <c r="U39" i="7"/>
  <c r="U3" i="7"/>
  <c r="U170" i="7"/>
  <c r="U40" i="7"/>
  <c r="U62" i="7"/>
  <c r="U26" i="7"/>
  <c r="U156" i="7"/>
  <c r="U58" i="7"/>
  <c r="U111" i="7"/>
  <c r="U115" i="7"/>
  <c r="U67" i="7"/>
  <c r="U31" i="7"/>
  <c r="U161" i="7"/>
  <c r="U16" i="7"/>
  <c r="U109" i="7"/>
  <c r="U138" i="7"/>
  <c r="U90" i="7"/>
  <c r="U54" i="7"/>
  <c r="U18" i="7"/>
  <c r="U148" i="7"/>
  <c r="U128" i="7"/>
  <c r="U129" i="7"/>
  <c r="U119" i="7"/>
  <c r="U77" i="7"/>
  <c r="U41" i="7"/>
  <c r="U5" i="7"/>
  <c r="U178" i="7"/>
  <c r="U158" i="7"/>
  <c r="U76" i="7"/>
  <c r="U33" i="7"/>
  <c r="U163" i="7"/>
  <c r="U136" i="7"/>
  <c r="U117" i="7"/>
  <c r="U56" i="7"/>
  <c r="U20" i="7"/>
  <c r="U150" i="7"/>
  <c r="U123" i="7"/>
  <c r="U75" i="7"/>
  <c r="U103" i="7"/>
  <c r="U61" i="7"/>
  <c r="U25" i="7"/>
  <c r="U155" i="7"/>
  <c r="U135" i="7"/>
  <c r="U124" i="7"/>
  <c r="U126" i="7"/>
  <c r="U84" i="7"/>
  <c r="U48" i="7"/>
  <c r="U12" i="7"/>
  <c r="U142" i="7"/>
  <c r="U92" i="7"/>
  <c r="U69" i="7"/>
  <c r="U107" i="7"/>
  <c r="U71" i="7"/>
  <c r="U35" i="7"/>
  <c r="U165" i="7"/>
  <c r="U172" i="7"/>
  <c r="U152" i="7"/>
  <c r="U10" i="7"/>
  <c r="U27" i="7"/>
  <c r="U157" i="7"/>
  <c r="U82" i="7"/>
  <c r="U63" i="7"/>
  <c r="U50" i="7"/>
  <c r="U14" i="7"/>
  <c r="U144" i="7"/>
  <c r="U99" i="7"/>
  <c r="U122" i="7"/>
  <c r="U97" i="7"/>
  <c r="U55" i="7"/>
  <c r="U19" i="7"/>
  <c r="U149" i="7"/>
  <c r="U81" i="7"/>
  <c r="U88" i="7"/>
  <c r="U120" i="7"/>
  <c r="U78" i="7"/>
  <c r="U42" i="7"/>
  <c r="U6" i="7"/>
  <c r="U173" i="7"/>
  <c r="U132" i="7"/>
  <c r="U134" i="7"/>
  <c r="U101" i="7"/>
  <c r="U65" i="7"/>
  <c r="U29" i="7"/>
  <c r="U159" i="7"/>
  <c r="I46" i="6" a="1"/>
  <c r="I46" i="6" s="1"/>
  <c r="I161" i="6" a="1"/>
  <c r="I161" i="6" s="1"/>
  <c r="I272" i="6" a="1"/>
  <c r="I272" i="6" s="1"/>
  <c r="I223" i="6" a="1"/>
  <c r="I223" i="6" s="1"/>
  <c r="I104" i="6" a="1"/>
  <c r="I104" i="6" s="1"/>
  <c r="I122" i="6" a="1"/>
  <c r="I122" i="6" s="1"/>
  <c r="I140" i="6" a="1"/>
  <c r="I140" i="6" s="1"/>
  <c r="I50" i="6" a="1"/>
  <c r="I50" i="6" s="1"/>
  <c r="I68" i="6" a="1"/>
  <c r="I68" i="6" s="1"/>
  <c r="I297" i="6" a="1"/>
  <c r="I297" i="6" s="1"/>
  <c r="I284" i="6" a="1"/>
  <c r="I284" i="6" s="1"/>
  <c r="I252" i="6" a="1"/>
  <c r="I252" i="6" s="1"/>
  <c r="I90" i="6" a="1"/>
  <c r="I90" i="6" s="1"/>
  <c r="I108" i="6" a="1"/>
  <c r="I108" i="6" s="1"/>
  <c r="I126" i="6" a="1"/>
  <c r="I126" i="6" s="1"/>
  <c r="I159" i="6" a="1"/>
  <c r="I159" i="6" s="1"/>
  <c r="I177" i="6" a="1"/>
  <c r="I177" i="6" s="1"/>
  <c r="I23" i="6" a="1"/>
  <c r="I23" i="6" s="1"/>
  <c r="I292" i="6" a="1"/>
  <c r="I292" i="6" s="1"/>
  <c r="I310" i="6" a="1"/>
  <c r="I310" i="6" s="1"/>
  <c r="I241" i="6" a="1"/>
  <c r="I241" i="6" s="1"/>
  <c r="I201" i="6" a="1"/>
  <c r="I201" i="6" s="1"/>
  <c r="I121" i="6" a="1"/>
  <c r="I121" i="6" s="1"/>
  <c r="I157" i="6" a="1"/>
  <c r="I157" i="6" s="1"/>
  <c r="I175" i="6" a="1"/>
  <c r="I175" i="6" s="1"/>
  <c r="I193" i="6" a="1"/>
  <c r="I193" i="6" s="1"/>
  <c r="I85" i="6" a="1"/>
  <c r="I85" i="6" s="1"/>
  <c r="I188" i="6" a="1"/>
  <c r="I188" i="6" s="1"/>
  <c r="I22" i="6" a="1"/>
  <c r="I22" i="6" s="1"/>
  <c r="I290" i="6" a="1"/>
  <c r="I290" i="6" s="1"/>
  <c r="I308" i="6" a="1"/>
  <c r="I308" i="6" s="1"/>
  <c r="I233" i="6" a="1"/>
  <c r="I233" i="6" s="1"/>
  <c r="I251" i="6" a="1"/>
  <c r="I251" i="6" s="1"/>
  <c r="I208" i="6" a="1"/>
  <c r="I208" i="6" s="1"/>
  <c r="I167" i="6" a="1"/>
  <c r="I167" i="6" s="1"/>
  <c r="I86" i="6" a="1"/>
  <c r="I86" i="6" s="1"/>
  <c r="I312" i="6" a="1"/>
  <c r="I312" i="6" s="1"/>
  <c r="I300" i="6" a="1"/>
  <c r="I300" i="6" s="1"/>
  <c r="I279" i="6" a="1"/>
  <c r="I279" i="6" s="1"/>
  <c r="I234" i="6" a="1"/>
  <c r="I234" i="6" s="1"/>
  <c r="I209" i="6" a="1"/>
  <c r="I209" i="6" s="1"/>
  <c r="I144" i="6" a="1"/>
  <c r="I144" i="6" s="1"/>
  <c r="I8" i="6" a="1"/>
  <c r="I8" i="6" s="1"/>
  <c r="I26" i="6" a="1"/>
  <c r="I26" i="6" s="1"/>
  <c r="I39" i="6" a="1"/>
  <c r="I39" i="6" s="1"/>
  <c r="I66" i="6" a="1"/>
  <c r="I66" i="6" s="1"/>
  <c r="I282" i="6" a="1"/>
  <c r="I282" i="6" s="1"/>
  <c r="I257" i="6" a="1"/>
  <c r="I257" i="6" s="1"/>
  <c r="I244" i="6" a="1"/>
  <c r="I244" i="6" s="1"/>
  <c r="I204" i="6" a="1"/>
  <c r="I204" i="6" s="1"/>
  <c r="I103" i="6" a="1"/>
  <c r="I103" i="6" s="1"/>
  <c r="I139" i="6" a="1"/>
  <c r="I139" i="6" s="1"/>
  <c r="I21" i="6" a="1"/>
  <c r="I21" i="6" s="1"/>
  <c r="I49" i="6" a="1"/>
  <c r="I49" i="6" s="1"/>
  <c r="I67" i="6" a="1"/>
  <c r="I67" i="6" s="1"/>
  <c r="I170" i="6" a="1"/>
  <c r="I170" i="6" s="1"/>
  <c r="I25" i="6" a="1"/>
  <c r="I25" i="6" s="1"/>
  <c r="I16" i="6" a="1"/>
  <c r="I16" i="6" s="1"/>
  <c r="I283" i="6" a="1"/>
  <c r="I283" i="6" s="1"/>
  <c r="I275" i="6" a="1"/>
  <c r="I275" i="6" s="1"/>
  <c r="I89" i="6" a="1"/>
  <c r="I89" i="6" s="1"/>
  <c r="I107" i="6" a="1"/>
  <c r="I107" i="6" s="1"/>
  <c r="I125" i="6" a="1"/>
  <c r="I125" i="6" s="1"/>
  <c r="I143" i="6" a="1"/>
  <c r="I143" i="6" s="1"/>
  <c r="I185" i="6" a="1"/>
  <c r="I185" i="6" s="1"/>
  <c r="I53" i="6" a="1"/>
  <c r="I53" i="6" s="1"/>
  <c r="I261" i="6" a="1"/>
  <c r="I261" i="6" s="1"/>
  <c r="I226" i="6" a="1"/>
  <c r="I226" i="6" s="1"/>
  <c r="I212" i="6" a="1"/>
  <c r="I212" i="6" s="1"/>
  <c r="I93" i="6" a="1"/>
  <c r="I93" i="6" s="1"/>
  <c r="I111" i="6" a="1"/>
  <c r="I111" i="6" s="1"/>
  <c r="I129" i="6" a="1"/>
  <c r="I129" i="6" s="1"/>
  <c r="I162" i="6" a="1"/>
  <c r="I162" i="6" s="1"/>
  <c r="I180" i="6" a="1"/>
  <c r="I180" i="6" s="1"/>
  <c r="I54" i="6" a="1"/>
  <c r="I54" i="6" s="1"/>
  <c r="I295" i="6" a="1"/>
  <c r="I295" i="6" s="1"/>
  <c r="I271" i="6" a="1"/>
  <c r="I271" i="6" s="1"/>
  <c r="I106" i="6" a="1"/>
  <c r="I106" i="6" s="1"/>
  <c r="I142" i="6" a="1"/>
  <c r="I142" i="6" s="1"/>
  <c r="I160" i="6" a="1"/>
  <c r="I160" i="6" s="1"/>
  <c r="I178" i="6" a="1"/>
  <c r="I178" i="6" s="1"/>
  <c r="I6" i="6" a="1"/>
  <c r="I6" i="6" s="1"/>
  <c r="I24" i="6" a="1"/>
  <c r="I24" i="6" s="1"/>
  <c r="I88" i="6" a="1"/>
  <c r="I88" i="6" s="1"/>
  <c r="I191" i="6" a="1"/>
  <c r="I191" i="6" s="1"/>
  <c r="I293" i="6" a="1"/>
  <c r="I293" i="6" s="1"/>
  <c r="I236" i="6" a="1"/>
  <c r="I236" i="6" s="1"/>
  <c r="I225" i="6" a="1"/>
  <c r="I225" i="6" s="1"/>
  <c r="I71" i="6" a="1"/>
  <c r="I71" i="6" s="1"/>
  <c r="I38" i="6" a="1"/>
  <c r="I38" i="6" s="1"/>
  <c r="I315" i="6" a="1"/>
  <c r="I315" i="6" s="1"/>
  <c r="I303" i="6" a="1"/>
  <c r="I303" i="6" s="1"/>
  <c r="I264" i="6" a="1"/>
  <c r="I264" i="6" s="1"/>
  <c r="I237" i="6" a="1"/>
  <c r="I237" i="6" s="1"/>
  <c r="I147" i="6" a="1"/>
  <c r="I147" i="6" s="1"/>
  <c r="I183" i="6" a="1"/>
  <c r="I183" i="6" s="1"/>
  <c r="I11" i="6" a="1"/>
  <c r="I11" i="6" s="1"/>
  <c r="I45" i="6" a="1"/>
  <c r="I45" i="6" s="1"/>
  <c r="I227" i="6" a="1"/>
  <c r="I227" i="6" s="1"/>
  <c r="I298" i="6" a="1"/>
  <c r="I298" i="6" s="1"/>
  <c r="I274" i="6" a="1"/>
  <c r="I274" i="6" s="1"/>
  <c r="I247" i="6" a="1"/>
  <c r="I247" i="6" s="1"/>
  <c r="I222" i="6" a="1"/>
  <c r="I222" i="6" s="1"/>
  <c r="I124" i="6" a="1"/>
  <c r="I124" i="6" s="1"/>
  <c r="I52" i="6" a="1"/>
  <c r="I52" i="6" s="1"/>
  <c r="I70" i="6" a="1"/>
  <c r="I70" i="6" s="1"/>
  <c r="I173" i="6" a="1"/>
  <c r="I173" i="6" s="1"/>
  <c r="I4" i="6" a="1"/>
  <c r="I4" i="6" s="1"/>
  <c r="I3" i="6" a="1"/>
  <c r="I3" i="6" s="1"/>
  <c r="I278" i="6" a="1"/>
  <c r="I278" i="6" s="1"/>
  <c r="I239" i="6" a="1"/>
  <c r="I239" i="6" s="1"/>
  <c r="I196" i="6" a="1"/>
  <c r="I196" i="6" s="1"/>
  <c r="I211" i="6" a="1"/>
  <c r="I211" i="6" s="1"/>
  <c r="I110" i="6" a="1"/>
  <c r="I110" i="6" s="1"/>
  <c r="I128" i="6" a="1"/>
  <c r="I128" i="6" s="1"/>
  <c r="I146" i="6" a="1"/>
  <c r="I146" i="6" s="1"/>
  <c r="I19" i="6" a="1"/>
  <c r="I19" i="6" s="1"/>
  <c r="I74" i="6" a="1"/>
  <c r="I74" i="6" s="1"/>
  <c r="I253" i="6" a="1"/>
  <c r="I253" i="6" s="1"/>
  <c r="I240" i="6" a="1"/>
  <c r="I240" i="6" s="1"/>
  <c r="I197" i="6" a="1"/>
  <c r="I197" i="6" s="1"/>
  <c r="I96" i="6" a="1"/>
  <c r="I96" i="6" s="1"/>
  <c r="I114" i="6" a="1"/>
  <c r="I114" i="6" s="1"/>
  <c r="I132" i="6" a="1"/>
  <c r="I132" i="6" s="1"/>
  <c r="I165" i="6" a="1"/>
  <c r="I165" i="6" s="1"/>
  <c r="I29" i="6" a="1"/>
  <c r="I29" i="6" s="1"/>
  <c r="I285" i="6" a="1"/>
  <c r="I285" i="6" s="1"/>
  <c r="I229" i="6" a="1"/>
  <c r="I229" i="6" s="1"/>
  <c r="I207" i="6" a="1"/>
  <c r="I207" i="6" s="1"/>
  <c r="I109" i="6" a="1"/>
  <c r="I109" i="6" s="1"/>
  <c r="I127" i="6" a="1"/>
  <c r="I127" i="6" s="1"/>
  <c r="I145" i="6" a="1"/>
  <c r="I145" i="6" s="1"/>
  <c r="I181" i="6" a="1"/>
  <c r="I181" i="6" s="1"/>
  <c r="I9" i="6" a="1"/>
  <c r="I9" i="6" s="1"/>
  <c r="I27" i="6" a="1"/>
  <c r="I27" i="6" s="1"/>
  <c r="I55" i="6" a="1"/>
  <c r="I55" i="6" s="1"/>
  <c r="I28" i="6" a="1"/>
  <c r="I28" i="6" s="1"/>
  <c r="I296" i="6" a="1"/>
  <c r="I296" i="6" s="1"/>
  <c r="I260" i="6" a="1"/>
  <c r="I260" i="6" s="1"/>
  <c r="I214" i="6" a="1"/>
  <c r="I214" i="6" s="1"/>
  <c r="I92" i="6" a="1"/>
  <c r="I92" i="6" s="1"/>
  <c r="I56" i="6" a="1"/>
  <c r="I56" i="6" s="1"/>
  <c r="I288" i="6" a="1"/>
  <c r="I288" i="6" s="1"/>
  <c r="I267" i="6" a="1"/>
  <c r="I267" i="6" s="1"/>
  <c r="I215" i="6" a="1"/>
  <c r="I215" i="6" s="1"/>
  <c r="I150" i="6" a="1"/>
  <c r="I150" i="6" s="1"/>
  <c r="I168" i="6" a="1"/>
  <c r="I168" i="6" s="1"/>
  <c r="I186" i="6" a="1"/>
  <c r="I186" i="6" s="1"/>
  <c r="I32" i="6" a="1"/>
  <c r="I32" i="6" s="1"/>
  <c r="I63" i="6" a="1"/>
  <c r="I63" i="6" s="1"/>
  <c r="I51" i="6" a="1"/>
  <c r="I51" i="6" s="1"/>
  <c r="I313" i="6" a="1"/>
  <c r="I313" i="6" s="1"/>
  <c r="I301" i="6" a="1"/>
  <c r="I301" i="6" s="1"/>
  <c r="I262" i="6" a="1"/>
  <c r="I262" i="6" s="1"/>
  <c r="I232" i="6" a="1"/>
  <c r="I232" i="6" s="1"/>
  <c r="I250" i="6" a="1"/>
  <c r="I250" i="6" s="1"/>
  <c r="I91" i="6" a="1"/>
  <c r="I91" i="6" s="1"/>
  <c r="I163" i="6" a="1"/>
  <c r="I163" i="6" s="1"/>
  <c r="I73" i="6" a="1"/>
  <c r="I73" i="6" s="1"/>
  <c r="I286" i="6" a="1"/>
  <c r="I286" i="6" s="1"/>
  <c r="I176" i="6" a="1"/>
  <c r="I176" i="6" s="1"/>
  <c r="I7" i="6" a="1"/>
  <c r="I7" i="6" s="1"/>
  <c r="I263" i="6" a="1"/>
  <c r="I263" i="6" s="1"/>
  <c r="I255" i="6" a="1"/>
  <c r="I255" i="6" s="1"/>
  <c r="I242" i="6" a="1"/>
  <c r="I242" i="6" s="1"/>
  <c r="I131" i="6" a="1"/>
  <c r="I131" i="6" s="1"/>
  <c r="I41" i="6" a="1"/>
  <c r="I41" i="6" s="1"/>
  <c r="I77" i="6" a="1"/>
  <c r="I77" i="6" s="1"/>
  <c r="I57" i="6" a="1"/>
  <c r="I57" i="6" s="1"/>
  <c r="I306" i="6" a="1"/>
  <c r="I306" i="6" s="1"/>
  <c r="I256" i="6" a="1"/>
  <c r="I256" i="6" s="1"/>
  <c r="I243" i="6" a="1"/>
  <c r="I243" i="6" s="1"/>
  <c r="I200" i="6" a="1"/>
  <c r="I200" i="6" s="1"/>
  <c r="I218" i="6" a="1"/>
  <c r="I218" i="6" s="1"/>
  <c r="I99" i="6" a="1"/>
  <c r="I99" i="6" s="1"/>
  <c r="I117" i="6" a="1"/>
  <c r="I117" i="6" s="1"/>
  <c r="I135" i="6" a="1"/>
  <c r="I135" i="6" s="1"/>
  <c r="I14" i="6" a="1"/>
  <c r="I14" i="6" s="1"/>
  <c r="I78" i="6" a="1"/>
  <c r="I78" i="6" s="1"/>
  <c r="I277" i="6" a="1"/>
  <c r="I277" i="6" s="1"/>
  <c r="I210" i="6" a="1"/>
  <c r="I210" i="6" s="1"/>
  <c r="I112" i="6" a="1"/>
  <c r="I112" i="6" s="1"/>
  <c r="I130" i="6" a="1"/>
  <c r="I130" i="6" s="1"/>
  <c r="I40" i="6" a="1"/>
  <c r="I40" i="6" s="1"/>
  <c r="I58" i="6" a="1"/>
  <c r="I58" i="6" s="1"/>
  <c r="I259" i="6" a="1"/>
  <c r="I259" i="6" s="1"/>
  <c r="I31" i="6" a="1"/>
  <c r="I31" i="6" s="1"/>
  <c r="I311" i="6" a="1"/>
  <c r="I311" i="6" s="1"/>
  <c r="I299" i="6" a="1"/>
  <c r="I299" i="6" s="1"/>
  <c r="I199" i="6" a="1"/>
  <c r="I199" i="6" s="1"/>
  <c r="I95" i="6" a="1"/>
  <c r="I95" i="6" s="1"/>
  <c r="I113" i="6" a="1"/>
  <c r="I113" i="6" s="1"/>
  <c r="I152" i="6" a="1"/>
  <c r="I152" i="6" s="1"/>
  <c r="I59" i="6" a="1"/>
  <c r="I59" i="6" s="1"/>
  <c r="I75" i="6" a="1"/>
  <c r="I75" i="6" s="1"/>
  <c r="I291" i="6" a="1"/>
  <c r="I291" i="6" s="1"/>
  <c r="I153" i="6" a="1"/>
  <c r="I153" i="6" s="1"/>
  <c r="I171" i="6" a="1"/>
  <c r="I171" i="6" s="1"/>
  <c r="I189" i="6" a="1"/>
  <c r="I189" i="6" s="1"/>
  <c r="I17" i="6" a="1"/>
  <c r="I17" i="6" s="1"/>
  <c r="I35" i="6" a="1"/>
  <c r="I35" i="6" s="1"/>
  <c r="I60" i="6" a="1"/>
  <c r="I60" i="6" s="1"/>
  <c r="I316" i="6" a="1"/>
  <c r="I316" i="6" s="1"/>
  <c r="I304" i="6" a="1"/>
  <c r="I304" i="6" s="1"/>
  <c r="I235" i="6" a="1"/>
  <c r="I235" i="6" s="1"/>
  <c r="I195" i="6" a="1"/>
  <c r="I195" i="6" s="1"/>
  <c r="I94" i="6" a="1"/>
  <c r="I94" i="6" s="1"/>
  <c r="I148" i="6" a="1"/>
  <c r="I148" i="6" s="1"/>
  <c r="I166" i="6" a="1"/>
  <c r="I166" i="6" s="1"/>
  <c r="I184" i="6" a="1"/>
  <c r="I184" i="6" s="1"/>
  <c r="I12" i="6" a="1"/>
  <c r="I12" i="6" s="1"/>
  <c r="I30" i="6" a="1"/>
  <c r="I30" i="6" s="1"/>
  <c r="I76" i="6" a="1"/>
  <c r="I76" i="6" s="1"/>
  <c r="I10" i="6" a="1"/>
  <c r="I10" i="6" s="1"/>
  <c r="I34" i="6" a="1"/>
  <c r="I34" i="6" s="1"/>
  <c r="I202" i="6" a="1"/>
  <c r="I202" i="6" s="1"/>
  <c r="I217" i="6" a="1"/>
  <c r="I217" i="6" s="1"/>
  <c r="I98" i="6" a="1"/>
  <c r="I98" i="6" s="1"/>
  <c r="I116" i="6" a="1"/>
  <c r="I116" i="6" s="1"/>
  <c r="I44" i="6" a="1"/>
  <c r="I44" i="6" s="1"/>
  <c r="I80" i="6" a="1"/>
  <c r="I80" i="6" s="1"/>
  <c r="I309" i="6" a="1"/>
  <c r="I309" i="6" s="1"/>
  <c r="I270" i="6" a="1"/>
  <c r="I270" i="6" s="1"/>
  <c r="I228" i="6" a="1"/>
  <c r="I228" i="6" s="1"/>
  <c r="I203" i="6" a="1"/>
  <c r="I203" i="6" s="1"/>
  <c r="I221" i="6" a="1"/>
  <c r="I221" i="6" s="1"/>
  <c r="I120" i="6" a="1"/>
  <c r="I120" i="6" s="1"/>
  <c r="I138" i="6" a="1"/>
  <c r="I138" i="6" s="1"/>
  <c r="I72" i="6" a="1"/>
  <c r="I72" i="6" s="1"/>
  <c r="I265" i="6" a="1"/>
  <c r="I265" i="6" s="1"/>
  <c r="I213" i="6" a="1"/>
  <c r="I213" i="6" s="1"/>
  <c r="I97" i="6" a="1"/>
  <c r="I97" i="6" s="1"/>
  <c r="I133" i="6" a="1"/>
  <c r="I133" i="6" s="1"/>
  <c r="I151" i="6" a="1"/>
  <c r="I151" i="6" s="1"/>
  <c r="I15" i="6" a="1"/>
  <c r="I15" i="6" s="1"/>
  <c r="I33" i="6" a="1"/>
  <c r="I33" i="6" s="1"/>
  <c r="I43" i="6" a="1"/>
  <c r="I43" i="6" s="1"/>
  <c r="I61" i="6" a="1"/>
  <c r="I61" i="6" s="1"/>
  <c r="I79" i="6" a="1"/>
  <c r="I79" i="6" s="1"/>
  <c r="I149" i="6" a="1"/>
  <c r="I149" i="6" s="1"/>
  <c r="I179" i="6" a="1"/>
  <c r="I179" i="6" s="1"/>
  <c r="I314" i="6" a="1"/>
  <c r="I314" i="6" s="1"/>
  <c r="I302" i="6" a="1"/>
  <c r="I302" i="6" s="1"/>
  <c r="I266" i="6" a="1"/>
  <c r="I266" i="6" s="1"/>
  <c r="I258" i="6" a="1"/>
  <c r="I258" i="6" s="1"/>
  <c r="I245" i="6" a="1"/>
  <c r="I245" i="6" s="1"/>
  <c r="I220" i="6" a="1"/>
  <c r="I220" i="6" s="1"/>
  <c r="I134" i="6" a="1"/>
  <c r="I134" i="6" s="1"/>
  <c r="I155" i="6" a="1"/>
  <c r="I155" i="6" s="1"/>
  <c r="I62" i="6" a="1"/>
  <c r="I62" i="6" s="1"/>
  <c r="I87" i="6" a="1"/>
  <c r="I87" i="6" s="1"/>
  <c r="I281" i="6" a="1"/>
  <c r="I281" i="6" s="1"/>
  <c r="I246" i="6" a="1"/>
  <c r="I246" i="6" s="1"/>
  <c r="I102" i="6" a="1"/>
  <c r="I102" i="6" s="1"/>
  <c r="I192" i="6" a="1"/>
  <c r="I192" i="6" s="1"/>
  <c r="I42" i="6" a="1"/>
  <c r="I42" i="6" s="1"/>
  <c r="I81" i="6" a="1"/>
  <c r="I81" i="6" s="1"/>
  <c r="I280" i="6" a="1"/>
  <c r="I280" i="6" s="1"/>
  <c r="I238" i="6" a="1"/>
  <c r="I238" i="6" s="1"/>
  <c r="I216" i="6" a="1"/>
  <c r="I216" i="6" s="1"/>
  <c r="I115" i="6" a="1"/>
  <c r="I115" i="6" s="1"/>
  <c r="I169" i="6" a="1"/>
  <c r="I169" i="6" s="1"/>
  <c r="I187" i="6" a="1"/>
  <c r="I187" i="6" s="1"/>
  <c r="I182" i="6" a="1"/>
  <c r="I182" i="6" s="1"/>
  <c r="I37" i="6" a="1"/>
  <c r="I37" i="6" s="1"/>
  <c r="I101" i="6" a="1"/>
  <c r="I101" i="6" s="1"/>
  <c r="I119" i="6" a="1"/>
  <c r="I119" i="6" s="1"/>
  <c r="I137" i="6" a="1"/>
  <c r="I137" i="6" s="1"/>
  <c r="I47" i="6" a="1"/>
  <c r="I47" i="6" s="1"/>
  <c r="I65" i="6" a="1"/>
  <c r="I65" i="6" s="1"/>
  <c r="I294" i="6" a="1"/>
  <c r="I294" i="6" s="1"/>
  <c r="I273" i="6" a="1"/>
  <c r="I273" i="6" s="1"/>
  <c r="I231" i="6" a="1"/>
  <c r="I231" i="6" s="1"/>
  <c r="I206" i="6" a="1"/>
  <c r="I206" i="6" s="1"/>
  <c r="I141" i="6" a="1"/>
  <c r="I141" i="6" s="1"/>
  <c r="I156" i="6" a="1"/>
  <c r="I156" i="6" s="1"/>
  <c r="I174" i="6" a="1"/>
  <c r="I174" i="6" s="1"/>
  <c r="I20" i="6" a="1"/>
  <c r="I20" i="6" s="1"/>
  <c r="I289" i="6" a="1"/>
  <c r="I289" i="6" s="1"/>
  <c r="I307" i="6" a="1"/>
  <c r="I307" i="6" s="1"/>
  <c r="I268" i="6" a="1"/>
  <c r="I268" i="6" s="1"/>
  <c r="I198" i="6" a="1"/>
  <c r="I198" i="6" s="1"/>
  <c r="I100" i="6" a="1"/>
  <c r="I100" i="6" s="1"/>
  <c r="I118" i="6" a="1"/>
  <c r="I118" i="6" s="1"/>
  <c r="I136" i="6" a="1"/>
  <c r="I136" i="6" s="1"/>
  <c r="I154" i="6" a="1"/>
  <c r="I154" i="6" s="1"/>
  <c r="I172" i="6" a="1"/>
  <c r="I172" i="6" s="1"/>
  <c r="I18" i="6" a="1"/>
  <c r="I18" i="6" s="1"/>
  <c r="I36" i="6" a="1"/>
  <c r="I36" i="6" s="1"/>
  <c r="I64" i="6" a="1"/>
  <c r="I64" i="6" s="1"/>
  <c r="I82" i="6" a="1"/>
  <c r="I82" i="6" s="1"/>
  <c r="I164" i="6" a="1"/>
  <c r="I164" i="6" s="1"/>
  <c r="I13" i="6" a="1"/>
  <c r="I13" i="6" s="1"/>
  <c r="I287" i="6" a="1"/>
  <c r="I287" i="6" s="1"/>
  <c r="I305" i="6" a="1"/>
  <c r="I305" i="6" s="1"/>
  <c r="I269" i="6" a="1"/>
  <c r="I269" i="6" s="1"/>
  <c r="I230" i="6" a="1"/>
  <c r="I230" i="6" s="1"/>
  <c r="I248" i="6" a="1"/>
  <c r="I248" i="6" s="1"/>
  <c r="I205" i="6" a="1"/>
  <c r="I205" i="6" s="1"/>
  <c r="I158" i="6" a="1"/>
  <c r="I158" i="6" s="1"/>
  <c r="I83" i="6" a="1"/>
  <c r="I83" i="6" s="1"/>
  <c r="I69" i="6" a="1"/>
  <c r="I69" i="6" s="1"/>
  <c r="I276" i="6" a="1"/>
  <c r="I276" i="6" s="1"/>
  <c r="I249" i="6" a="1"/>
  <c r="I249" i="6" s="1"/>
  <c r="I224" i="6" a="1"/>
  <c r="I224" i="6" s="1"/>
  <c r="I105" i="6" a="1"/>
  <c r="I105" i="6" s="1"/>
  <c r="I123" i="6" a="1"/>
  <c r="I123" i="6" s="1"/>
  <c r="I5" i="6" a="1"/>
  <c r="I5" i="6" s="1"/>
  <c r="I48" i="6" a="1"/>
  <c r="I48" i="6" s="1"/>
  <c r="I194" i="6" a="1"/>
  <c r="I194" i="6" s="1"/>
  <c r="I84" i="6" a="1"/>
  <c r="I84" i="6" s="1"/>
  <c r="I254" i="6" a="1"/>
  <c r="I254" i="6" s="1"/>
  <c r="I219" i="6" a="1"/>
  <c r="I219" i="6" s="1"/>
  <c r="I190" i="6" a="1"/>
  <c r="I190" i="6" s="1"/>
  <c r="J36" i="6" a="1"/>
  <c r="AT81" i="6"/>
  <c r="BE60" i="6"/>
  <c r="BF60" i="6" s="1"/>
  <c r="AT64" i="6"/>
  <c r="BE97" i="6"/>
  <c r="BF97" i="6" s="1"/>
  <c r="BF194" i="6"/>
  <c r="BE216" i="6"/>
  <c r="BF216" i="6" s="1"/>
  <c r="AX104" i="6"/>
  <c r="BE87" i="6"/>
  <c r="BF98" i="6"/>
  <c r="BE213" i="6"/>
  <c r="BF213" i="6" s="1"/>
  <c r="BF190" i="6"/>
  <c r="BE215" i="6"/>
  <c r="BF215" i="6" s="1"/>
  <c r="BF197" i="6"/>
  <c r="BE218" i="6"/>
  <c r="BF218" i="6" s="1"/>
  <c r="F305" i="6" a="1"/>
  <c r="F305" i="6" s="1"/>
  <c r="F212" i="6" a="1"/>
  <c r="F196" i="6" a="1"/>
  <c r="F102" i="6" a="1"/>
  <c r="F128" i="6" a="1"/>
  <c r="F271" i="6" a="1"/>
  <c r="F239" i="6" a="1"/>
  <c r="F239" i="6" s="1"/>
  <c r="F228" i="6" a="1"/>
  <c r="F228" i="6" s="1"/>
  <c r="F200" i="6" a="1"/>
  <c r="F200" i="6" s="1"/>
  <c r="F106" i="6" a="1"/>
  <c r="F106" i="6" s="1"/>
  <c r="F312" i="6" a="1"/>
  <c r="F290" i="6" a="1"/>
  <c r="F290" i="6" s="1"/>
  <c r="F261" i="6" a="1"/>
  <c r="F246" i="6" a="1"/>
  <c r="F219" i="6" a="1"/>
  <c r="F219" i="6" s="1"/>
  <c r="F114" i="6" a="1"/>
  <c r="F316" i="6" a="1"/>
  <c r="F316" i="6" s="1"/>
  <c r="F110" i="6" a="1"/>
  <c r="F110" i="6" s="1"/>
  <c r="F294" i="6" a="1"/>
  <c r="F294" i="6" s="1"/>
  <c r="F254" i="6" a="1"/>
  <c r="F223" i="6" a="1"/>
  <c r="F223" i="6" s="1"/>
  <c r="BB121" i="6"/>
  <c r="F243" i="6" a="1"/>
  <c r="F243" i="6" s="1"/>
  <c r="F215" i="6" a="1"/>
  <c r="F215" i="6" s="1"/>
  <c r="F298" i="6" a="1"/>
  <c r="F249" i="6" a="1"/>
  <c r="F249" i="6" s="1"/>
  <c r="F91" i="6" a="1"/>
  <c r="F121" i="6" a="1"/>
  <c r="BB124" i="6"/>
  <c r="F275" i="6" a="1"/>
  <c r="F275" i="6" s="1"/>
  <c r="F279" i="6" a="1"/>
  <c r="F279" i="6" s="1"/>
  <c r="F302" i="6" a="1"/>
  <c r="F302" i="6" s="1"/>
  <c r="F263" i="6" a="1"/>
  <c r="F263" i="6" s="1"/>
  <c r="F257" i="6" a="1"/>
  <c r="F257" i="6" s="1"/>
  <c r="F236" i="6" a="1"/>
  <c r="F236" i="6" s="1"/>
  <c r="F204" i="6" a="1"/>
  <c r="F204" i="6" s="1"/>
  <c r="F125" i="6" a="1"/>
  <c r="F309" i="6" a="1"/>
  <c r="F309" i="6" s="1"/>
  <c r="F283" i="6" a="1"/>
  <c r="F283" i="6" s="1"/>
  <c r="F267" i="6" a="1"/>
  <c r="F252" i="6" a="1"/>
  <c r="F252" i="6" s="1"/>
  <c r="F208" i="6" a="1"/>
  <c r="F208" i="6" s="1"/>
  <c r="F98" i="6" a="1"/>
  <c r="F98" i="6" s="1"/>
  <c r="BB51" i="6"/>
  <c r="F261" i="6"/>
  <c r="F267" i="6"/>
  <c r="F246" i="6"/>
  <c r="F114" i="6"/>
  <c r="F271" i="6"/>
  <c r="F254" i="6"/>
  <c r="F196" i="6"/>
  <c r="F212" i="6"/>
  <c r="F102" i="6"/>
  <c r="F128" i="6"/>
  <c r="F312" i="6"/>
  <c r="F298" i="6"/>
  <c r="F91" i="6"/>
  <c r="F121" i="6"/>
  <c r="F125" i="6"/>
  <c r="G85" i="6" a="1"/>
  <c r="F313" i="6" a="1"/>
  <c r="F313" i="6" s="1"/>
  <c r="F287" i="6" a="1"/>
  <c r="F287" i="6" s="1"/>
  <c r="F291" i="6" a="1"/>
  <c r="F291" i="6" s="1"/>
  <c r="F295" i="6" a="1"/>
  <c r="F295" i="6" s="1"/>
  <c r="F299" i="6" a="1"/>
  <c r="F299" i="6" s="1"/>
  <c r="F303" i="6" a="1"/>
  <c r="F303" i="6" s="1"/>
  <c r="F306" i="6" a="1"/>
  <c r="F306" i="6" s="1"/>
  <c r="F310" i="6" a="1"/>
  <c r="F310" i="6" s="1"/>
  <c r="F284" i="6" a="1"/>
  <c r="F284" i="6" s="1"/>
  <c r="F262" i="6" a="1"/>
  <c r="F262" i="6" s="1"/>
  <c r="F264" i="6" a="1"/>
  <c r="F264" i="6" s="1"/>
  <c r="F268" i="6" a="1"/>
  <c r="F268" i="6" s="1"/>
  <c r="F272" i="6" a="1"/>
  <c r="F272" i="6" s="1"/>
  <c r="F276" i="6" a="1"/>
  <c r="F276" i="6" s="1"/>
  <c r="F280" i="6" a="1"/>
  <c r="F280" i="6" s="1"/>
  <c r="F258" i="6" a="1"/>
  <c r="F258" i="6" s="1"/>
  <c r="F230" i="6" a="1"/>
  <c r="F230" i="6" s="1"/>
  <c r="F233" i="6" a="1"/>
  <c r="F233" i="6" s="1"/>
  <c r="F237" i="6" a="1"/>
  <c r="F237" i="6" s="1"/>
  <c r="F240" i="6" a="1"/>
  <c r="F240" i="6" s="1"/>
  <c r="F244" i="6" a="1"/>
  <c r="F244" i="6" s="1"/>
  <c r="F247" i="6" a="1"/>
  <c r="F247" i="6" s="1"/>
  <c r="F225" i="6" a="1"/>
  <c r="F225" i="6" s="1"/>
  <c r="F197" i="6" a="1"/>
  <c r="F197" i="6" s="1"/>
  <c r="F202" i="6" a="1"/>
  <c r="F202" i="6" s="1"/>
  <c r="F205" i="6" a="1"/>
  <c r="F205" i="6" s="1"/>
  <c r="F209" i="6" a="1"/>
  <c r="F209" i="6" s="1"/>
  <c r="F216" i="6" a="1"/>
  <c r="F216" i="6" s="1"/>
  <c r="F220" i="6" a="1"/>
  <c r="F220" i="6" s="1"/>
  <c r="F224" i="6" a="1"/>
  <c r="F224" i="6" s="1"/>
  <c r="F92" i="6" a="1"/>
  <c r="F92" i="6" s="1"/>
  <c r="F95" i="6" a="1"/>
  <c r="F95" i="6" s="1"/>
  <c r="F99" i="6" a="1"/>
  <c r="F99" i="6" s="1"/>
  <c r="F103" i="6" a="1"/>
  <c r="F103" i="6" s="1"/>
  <c r="F107" i="6" a="1"/>
  <c r="F107" i="6" s="1"/>
  <c r="F111" i="6" a="1"/>
  <c r="F111" i="6" s="1"/>
  <c r="F115" i="6" a="1"/>
  <c r="F115" i="6" s="1"/>
  <c r="F118" i="6" a="1"/>
  <c r="F118" i="6" s="1"/>
  <c r="F122" i="6" a="1"/>
  <c r="F122" i="6" s="1"/>
  <c r="F126" i="6" a="1"/>
  <c r="F126" i="6" s="1"/>
  <c r="F129" i="6" a="1"/>
  <c r="F129" i="6" s="1"/>
  <c r="H3" i="6" a="1"/>
  <c r="H3" i="6" s="1"/>
  <c r="F314" i="6" a="1"/>
  <c r="F314" i="6" s="1"/>
  <c r="F288" i="6" a="1"/>
  <c r="F288" i="6" s="1"/>
  <c r="F292" i="6" a="1"/>
  <c r="F292" i="6" s="1"/>
  <c r="F296" i="6" a="1"/>
  <c r="F296" i="6" s="1"/>
  <c r="F300" i="6" a="1"/>
  <c r="F300" i="6" s="1"/>
  <c r="F307" i="6" a="1"/>
  <c r="F307" i="6" s="1"/>
  <c r="F281" i="6" a="1"/>
  <c r="F281" i="6" s="1"/>
  <c r="F285" i="6" a="1"/>
  <c r="F285" i="6" s="1"/>
  <c r="F265" i="6" a="1"/>
  <c r="F265" i="6" s="1"/>
  <c r="F269" i="6" a="1"/>
  <c r="F269" i="6" s="1"/>
  <c r="F273" i="6" a="1"/>
  <c r="F273" i="6" s="1"/>
  <c r="F277" i="6" a="1"/>
  <c r="F277" i="6" s="1"/>
  <c r="F253" i="6" a="1"/>
  <c r="F253" i="6" s="1"/>
  <c r="F255" i="6" a="1"/>
  <c r="F255" i="6" s="1"/>
  <c r="F229" i="6" a="1"/>
  <c r="F229" i="6" s="1"/>
  <c r="F231" i="6" a="1"/>
  <c r="F231" i="6" s="1"/>
  <c r="F234" i="6" a="1"/>
  <c r="F234" i="6" s="1"/>
  <c r="F241" i="6" a="1"/>
  <c r="F241" i="6" s="1"/>
  <c r="F245" i="6" a="1"/>
  <c r="F245" i="6" s="1"/>
  <c r="F250" i="6" a="1"/>
  <c r="F250" i="6" s="1"/>
  <c r="F226" i="6" a="1"/>
  <c r="F226" i="6" s="1"/>
  <c r="F198" i="6" a="1"/>
  <c r="F198" i="6" s="1"/>
  <c r="F201" i="6" a="1"/>
  <c r="F201" i="6" s="1"/>
  <c r="F206" i="6" a="1"/>
  <c r="F206" i="6" s="1"/>
  <c r="F210" i="6" a="1"/>
  <c r="F210" i="6" s="1"/>
  <c r="F213" i="6" a="1"/>
  <c r="F213" i="6" s="1"/>
  <c r="F217" i="6" a="1"/>
  <c r="F217" i="6" s="1"/>
  <c r="F221" i="6" a="1"/>
  <c r="F221" i="6" s="1"/>
  <c r="F89" i="6" a="1"/>
  <c r="F89" i="6" s="1"/>
  <c r="F93" i="6" a="1"/>
  <c r="F93" i="6" s="1"/>
  <c r="F96" i="6" a="1"/>
  <c r="F96" i="6" s="1"/>
  <c r="F100" i="6" a="1"/>
  <c r="F100" i="6" s="1"/>
  <c r="F104" i="6" a="1"/>
  <c r="F104" i="6" s="1"/>
  <c r="F108" i="6" a="1"/>
  <c r="F108" i="6" s="1"/>
  <c r="F112" i="6" a="1"/>
  <c r="F112" i="6" s="1"/>
  <c r="F116" i="6" a="1"/>
  <c r="F116" i="6" s="1"/>
  <c r="F119" i="6" a="1"/>
  <c r="F119" i="6" s="1"/>
  <c r="F123" i="6" a="1"/>
  <c r="F123" i="6" s="1"/>
  <c r="F127" i="6" a="1"/>
  <c r="F127" i="6" s="1"/>
  <c r="F130" i="6" a="1"/>
  <c r="F130" i="6" s="1"/>
  <c r="F311" i="6" a="1"/>
  <c r="F311" i="6" s="1"/>
  <c r="F315" i="6" a="1"/>
  <c r="F315" i="6" s="1"/>
  <c r="F289" i="6" a="1"/>
  <c r="F289" i="6" s="1"/>
  <c r="F293" i="6" a="1"/>
  <c r="F293" i="6" s="1"/>
  <c r="F297" i="6" a="1"/>
  <c r="F297" i="6" s="1"/>
  <c r="F301" i="6" a="1"/>
  <c r="F301" i="6" s="1"/>
  <c r="F304" i="6" a="1"/>
  <c r="F304" i="6" s="1"/>
  <c r="F308" i="6" a="1"/>
  <c r="F308" i="6" s="1"/>
  <c r="F282" i="6" a="1"/>
  <c r="F282" i="6" s="1"/>
  <c r="F260" i="6" a="1"/>
  <c r="F260" i="6" s="1"/>
  <c r="F266" i="6" a="1"/>
  <c r="F266" i="6" s="1"/>
  <c r="F270" i="6" a="1"/>
  <c r="F270" i="6" s="1"/>
  <c r="F274" i="6" a="1"/>
  <c r="F274" i="6" s="1"/>
  <c r="F278" i="6" a="1"/>
  <c r="F278" i="6" s="1"/>
  <c r="F256" i="6" a="1"/>
  <c r="F256" i="6" s="1"/>
  <c r="F232" i="6" a="1"/>
  <c r="F232" i="6" s="1"/>
  <c r="F235" i="6" a="1"/>
  <c r="F235" i="6" s="1"/>
  <c r="F238" i="6" a="1"/>
  <c r="F238" i="6" s="1"/>
  <c r="F242" i="6" a="1"/>
  <c r="F242" i="6" s="1"/>
  <c r="F248" i="6" a="1"/>
  <c r="F248" i="6" s="1"/>
  <c r="F251" i="6" a="1"/>
  <c r="F251" i="6" s="1"/>
  <c r="F195" i="6" a="1"/>
  <c r="F195" i="6" s="1"/>
  <c r="F199" i="6" a="1"/>
  <c r="F199" i="6" s="1"/>
  <c r="F203" i="6" a="1"/>
  <c r="F203" i="6" s="1"/>
  <c r="F207" i="6" a="1"/>
  <c r="F207" i="6" s="1"/>
  <c r="F211" i="6" a="1"/>
  <c r="F211" i="6" s="1"/>
  <c r="F214" i="6" a="1"/>
  <c r="F214" i="6" s="1"/>
  <c r="F218" i="6" a="1"/>
  <c r="F218" i="6" s="1"/>
  <c r="F222" i="6" a="1"/>
  <c r="F222" i="6" s="1"/>
  <c r="F90" i="6" a="1"/>
  <c r="F90" i="6" s="1"/>
  <c r="F94" i="6" a="1"/>
  <c r="F94" i="6" s="1"/>
  <c r="F97" i="6" a="1"/>
  <c r="F97" i="6" s="1"/>
  <c r="F101" i="6" a="1"/>
  <c r="F101" i="6" s="1"/>
  <c r="F105" i="6" a="1"/>
  <c r="F105" i="6" s="1"/>
  <c r="F109" i="6" a="1"/>
  <c r="F109" i="6" s="1"/>
  <c r="F113" i="6" a="1"/>
  <c r="F113" i="6" s="1"/>
  <c r="F117" i="6" a="1"/>
  <c r="F117" i="6" s="1"/>
  <c r="F120" i="6" a="1"/>
  <c r="F120" i="6" s="1"/>
  <c r="F124" i="6" a="1"/>
  <c r="F124" i="6" s="1"/>
  <c r="AX75" i="6"/>
  <c r="AW76" i="6"/>
  <c r="AX76" i="6" s="1"/>
  <c r="G6" i="6" a="1"/>
  <c r="G10" i="6" a="1"/>
  <c r="G14" i="6" a="1"/>
  <c r="G18" i="6" a="1"/>
  <c r="G18" i="6" s="1"/>
  <c r="G22" i="6" a="1"/>
  <c r="G26" i="6" a="1"/>
  <c r="G30" i="6" a="1"/>
  <c r="G34" i="6" a="1"/>
  <c r="G38" i="6" a="1"/>
  <c r="G42" i="6" a="1"/>
  <c r="G46" i="6" a="1"/>
  <c r="G46" i="6" s="1"/>
  <c r="G50" i="6" a="1"/>
  <c r="G50" i="6" s="1"/>
  <c r="G54" i="6" a="1"/>
  <c r="G58" i="6" a="1"/>
  <c r="G62" i="6" a="1"/>
  <c r="G62" i="6" s="1"/>
  <c r="G66" i="6" a="1"/>
  <c r="G66" i="6" s="1"/>
  <c r="G70" i="6" a="1"/>
  <c r="G74" i="6" a="1"/>
  <c r="G78" i="6" a="1"/>
  <c r="G78" i="6" s="1"/>
  <c r="G82" i="6" a="1"/>
  <c r="G82" i="6" s="1"/>
  <c r="G86" i="6" a="1"/>
  <c r="G90" i="6" a="1"/>
  <c r="G94" i="6" a="1"/>
  <c r="G94" i="6" s="1"/>
  <c r="G98" i="6" a="1"/>
  <c r="G102" i="6" a="1"/>
  <c r="G106" i="6" a="1"/>
  <c r="G110" i="6" a="1"/>
  <c r="G110" i="6" s="1"/>
  <c r="G114" i="6" a="1"/>
  <c r="G114" i="6" s="1"/>
  <c r="G118" i="6" a="1"/>
  <c r="G122" i="6" a="1"/>
  <c r="G126" i="6" a="1"/>
  <c r="G126" i="6" s="1"/>
  <c r="G130" i="6" a="1"/>
  <c r="G134" i="6" a="1"/>
  <c r="G138" i="6" a="1"/>
  <c r="G142" i="6" a="1"/>
  <c r="G142" i="6" s="1"/>
  <c r="G146" i="6" a="1"/>
  <c r="G146" i="6" s="1"/>
  <c r="G150" i="6" a="1"/>
  <c r="G154" i="6" a="1"/>
  <c r="G158" i="6" a="1"/>
  <c r="G158" i="6" s="1"/>
  <c r="G162" i="6" a="1"/>
  <c r="G166" i="6" a="1"/>
  <c r="G170" i="6" a="1"/>
  <c r="G174" i="6" a="1"/>
  <c r="G174" i="6" s="1"/>
  <c r="G178" i="6" a="1"/>
  <c r="G178" i="6" s="1"/>
  <c r="G182" i="6" a="1"/>
  <c r="G186" i="6" a="1"/>
  <c r="G190" i="6" a="1"/>
  <c r="G190" i="6" s="1"/>
  <c r="G194" i="6" a="1"/>
  <c r="G198" i="6" a="1"/>
  <c r="G202" i="6" a="1"/>
  <c r="G206" i="6" a="1"/>
  <c r="G206" i="6" s="1"/>
  <c r="G210" i="6" a="1"/>
  <c r="G210" i="6" s="1"/>
  <c r="G214" i="6" a="1"/>
  <c r="G218" i="6" a="1"/>
  <c r="G222" i="6" a="1"/>
  <c r="G222" i="6" s="1"/>
  <c r="G226" i="6" a="1"/>
  <c r="G230" i="6" a="1"/>
  <c r="G234" i="6" a="1"/>
  <c r="G238" i="6" a="1"/>
  <c r="G238" i="6" s="1"/>
  <c r="G242" i="6" a="1"/>
  <c r="G242" i="6" s="1"/>
  <c r="G246" i="6" a="1"/>
  <c r="G250" i="6" a="1"/>
  <c r="G254" i="6" a="1"/>
  <c r="G258" i="6" a="1"/>
  <c r="G258" i="6" s="1"/>
  <c r="G262" i="6" a="1"/>
  <c r="G266" i="6" a="1"/>
  <c r="G270" i="6" a="1"/>
  <c r="G270" i="6" s="1"/>
  <c r="G274" i="6" a="1"/>
  <c r="G274" i="6" s="1"/>
  <c r="G278" i="6" a="1"/>
  <c r="G282" i="6" a="1"/>
  <c r="G286" i="6" a="1"/>
  <c r="G290" i="6" a="1"/>
  <c r="G294" i="6" a="1"/>
  <c r="G298" i="6" a="1"/>
  <c r="G302" i="6" a="1"/>
  <c r="G302" i="6" s="1"/>
  <c r="G306" i="6" a="1"/>
  <c r="G306" i="6" s="1"/>
  <c r="G310" i="6" a="1"/>
  <c r="G314" i="6" a="1"/>
  <c r="H311" i="6" a="1"/>
  <c r="H311" i="6" s="1"/>
  <c r="H312" i="6" a="1"/>
  <c r="H313" i="6" a="1"/>
  <c r="H314" i="6" a="1"/>
  <c r="H315" i="6" a="1"/>
  <c r="H315" i="6" s="1"/>
  <c r="H316" i="6" a="1"/>
  <c r="H287" i="6" a="1"/>
  <c r="H288" i="6" a="1"/>
  <c r="H289" i="6" a="1"/>
  <c r="H289" i="6" s="1"/>
  <c r="H290" i="6" a="1"/>
  <c r="H290" i="6" s="1"/>
  <c r="H291" i="6" a="1"/>
  <c r="H292" i="6" a="1"/>
  <c r="H293" i="6" a="1"/>
  <c r="H293" i="6" s="1"/>
  <c r="H294" i="6" a="1"/>
  <c r="H294" i="6" s="1"/>
  <c r="H295" i="6" a="1"/>
  <c r="H296" i="6" a="1"/>
  <c r="H297" i="6" a="1"/>
  <c r="H297" i="6" s="1"/>
  <c r="H298" i="6" a="1"/>
  <c r="H299" i="6" a="1"/>
  <c r="H300" i="6" a="1"/>
  <c r="H301" i="6" a="1"/>
  <c r="H302" i="6" a="1"/>
  <c r="H302" i="6" s="1"/>
  <c r="H303" i="6" a="1"/>
  <c r="H254" i="6" a="1"/>
  <c r="H229" i="6" a="1"/>
  <c r="H230" i="6" a="1"/>
  <c r="H231" i="6" a="1"/>
  <c r="H232" i="6" a="1"/>
  <c r="H238" i="6" a="1"/>
  <c r="H239" i="6" a="1"/>
  <c r="H239" i="6" s="1"/>
  <c r="H240" i="6" a="1"/>
  <c r="H241" i="6" a="1"/>
  <c r="H242" i="6" a="1"/>
  <c r="H242" i="6" s="1"/>
  <c r="H243" i="6" a="1"/>
  <c r="H243" i="6" s="1"/>
  <c r="H244" i="6" a="1"/>
  <c r="H245" i="6" a="1"/>
  <c r="H248" i="6" a="1"/>
  <c r="H248" i="6" s="1"/>
  <c r="H249" i="6" a="1"/>
  <c r="H249" i="6" s="1"/>
  <c r="H202" i="6" a="1"/>
  <c r="H213" i="6" a="1"/>
  <c r="H214" i="6" a="1"/>
  <c r="H214" i="6" s="1"/>
  <c r="H215" i="6" a="1"/>
  <c r="H216" i="6" a="1"/>
  <c r="H217" i="6" a="1"/>
  <c r="H218" i="6" a="1"/>
  <c r="H218" i="6" s="1"/>
  <c r="H219" i="6" a="1"/>
  <c r="H219" i="6" s="1"/>
  <c r="H220" i="6" a="1"/>
  <c r="H221" i="6" a="1"/>
  <c r="H222" i="6" a="1"/>
  <c r="H222" i="6" s="1"/>
  <c r="H223" i="6" a="1"/>
  <c r="H224" i="6" a="1"/>
  <c r="H89" i="6" a="1"/>
  <c r="H90" i="6" a="1"/>
  <c r="H90" i="6" s="1"/>
  <c r="H91" i="6" a="1"/>
  <c r="H92" i="6" a="1"/>
  <c r="H93" i="6" a="1"/>
  <c r="H94" i="6" a="1"/>
  <c r="H95" i="6" a="1"/>
  <c r="H95" i="6" s="1"/>
  <c r="H118" i="6" a="1"/>
  <c r="H119" i="6" a="1"/>
  <c r="H120" i="6" a="1"/>
  <c r="H120" i="6" s="1"/>
  <c r="H121" i="6" a="1"/>
  <c r="H121" i="6" s="1"/>
  <c r="H122" i="6" a="1"/>
  <c r="H123" i="6" a="1"/>
  <c r="H124" i="6" a="1"/>
  <c r="H124" i="6" s="1"/>
  <c r="H125" i="6" a="1"/>
  <c r="H126" i="6" a="1"/>
  <c r="H127" i="6" a="1"/>
  <c r="H128" i="6" a="1"/>
  <c r="H128" i="6" s="1"/>
  <c r="F131" i="6" a="1"/>
  <c r="F131" i="6" s="1"/>
  <c r="F132" i="6" a="1"/>
  <c r="F132" i="6" s="1"/>
  <c r="F133" i="6" a="1"/>
  <c r="F133" i="6" s="1"/>
  <c r="F134" i="6" a="1"/>
  <c r="F134" i="6" s="1"/>
  <c r="F135" i="6" a="1"/>
  <c r="F135" i="6" s="1"/>
  <c r="F136" i="6" a="1"/>
  <c r="F136" i="6" s="1"/>
  <c r="F137" i="6" a="1"/>
  <c r="F137" i="6" s="1"/>
  <c r="F138" i="6" a="1"/>
  <c r="F138" i="6" s="1"/>
  <c r="F139" i="6" a="1"/>
  <c r="F139" i="6" s="1"/>
  <c r="F140" i="6" a="1"/>
  <c r="F140" i="6" s="1"/>
  <c r="F141" i="6" a="1"/>
  <c r="F141" i="6" s="1"/>
  <c r="F142" i="6" a="1"/>
  <c r="F142" i="6" s="1"/>
  <c r="F143" i="6" a="1"/>
  <c r="F143" i="6" s="1"/>
  <c r="F144" i="6" a="1"/>
  <c r="F144" i="6" s="1"/>
  <c r="F145" i="6" a="1"/>
  <c r="F145" i="6" s="1"/>
  <c r="F146" i="6" a="1"/>
  <c r="F146" i="6" s="1"/>
  <c r="H147" i="6" a="1"/>
  <c r="H147" i="6" s="1"/>
  <c r="H148" i="6" a="1"/>
  <c r="H149" i="6" a="1"/>
  <c r="H150" i="6" a="1"/>
  <c r="H150" i="6" s="1"/>
  <c r="H151" i="6" a="1"/>
  <c r="H152" i="6" a="1"/>
  <c r="H153" i="6" a="1"/>
  <c r="H154" i="6" a="1"/>
  <c r="H154" i="6" s="1"/>
  <c r="H155" i="6" a="1"/>
  <c r="H155" i="6" s="1"/>
  <c r="H156" i="6" a="1"/>
  <c r="H157" i="6" a="1"/>
  <c r="H158" i="6" a="1"/>
  <c r="H158" i="6" s="1"/>
  <c r="H159" i="6" a="1"/>
  <c r="H160" i="6" a="1"/>
  <c r="H161" i="6" a="1"/>
  <c r="H162" i="6" a="1"/>
  <c r="H162" i="6" s="1"/>
  <c r="H163" i="6" a="1"/>
  <c r="H163" i="6" s="1"/>
  <c r="H164" i="6" a="1"/>
  <c r="H165" i="6" a="1"/>
  <c r="H166" i="6" a="1"/>
  <c r="H166" i="6" s="1"/>
  <c r="F167" i="6" a="1"/>
  <c r="F167" i="6" s="1"/>
  <c r="F168" i="6" a="1"/>
  <c r="F168" i="6" s="1"/>
  <c r="F169" i="6" a="1"/>
  <c r="F169" i="6" s="1"/>
  <c r="H171" i="6" a="1"/>
  <c r="H171" i="6" s="1"/>
  <c r="H172" i="6" a="1"/>
  <c r="H172" i="6" s="1"/>
  <c r="H173" i="6" a="1"/>
  <c r="H174" i="6" a="1"/>
  <c r="H175" i="6" a="1"/>
  <c r="H175" i="6" s="1"/>
  <c r="H176" i="6" a="1"/>
  <c r="H177" i="6" a="1"/>
  <c r="H178" i="6" a="1"/>
  <c r="H179" i="6" a="1"/>
  <c r="H179" i="6" s="1"/>
  <c r="H180" i="6" a="1"/>
  <c r="H180" i="6" s="1"/>
  <c r="H181" i="6" a="1"/>
  <c r="H182" i="6" a="1"/>
  <c r="H183" i="6" a="1"/>
  <c r="F183" i="6" a="1"/>
  <c r="F183" i="6" s="1"/>
  <c r="H184" i="6" a="1"/>
  <c r="F184" i="6" a="1"/>
  <c r="F184" i="6" s="1"/>
  <c r="F185" i="6" a="1"/>
  <c r="F185" i="6" s="1"/>
  <c r="F186" i="6" a="1"/>
  <c r="F186" i="6" s="1"/>
  <c r="F187" i="6" a="1"/>
  <c r="F187" i="6" s="1"/>
  <c r="F188" i="6" a="1"/>
  <c r="F188" i="6" s="1"/>
  <c r="F189" i="6" a="1"/>
  <c r="F189" i="6" s="1"/>
  <c r="F190" i="6" a="1"/>
  <c r="F190" i="6" s="1"/>
  <c r="F191" i="6" a="1"/>
  <c r="F191" i="6" s="1"/>
  <c r="F192" i="6" a="1"/>
  <c r="F192" i="6" s="1"/>
  <c r="F193" i="6" a="1"/>
  <c r="F193" i="6" s="1"/>
  <c r="H4" i="6" a="1"/>
  <c r="H5" i="6" a="1"/>
  <c r="H6" i="6" a="1"/>
  <c r="H7" i="6" a="1"/>
  <c r="H7" i="6" s="1"/>
  <c r="H8" i="6" a="1"/>
  <c r="H9" i="6" a="1"/>
  <c r="H10" i="6" a="1"/>
  <c r="H11" i="6" a="1"/>
  <c r="H11" i="6" s="1"/>
  <c r="H12" i="6" a="1"/>
  <c r="H12" i="6" s="1"/>
  <c r="H13" i="6" a="1"/>
  <c r="H14" i="6" a="1"/>
  <c r="H15" i="6" a="1"/>
  <c r="H15" i="6" s="1"/>
  <c r="H16" i="6" a="1"/>
  <c r="H17" i="6" a="1"/>
  <c r="H18" i="6" a="1"/>
  <c r="H19" i="6" a="1"/>
  <c r="H19" i="6" s="1"/>
  <c r="H20" i="6" a="1"/>
  <c r="H21" i="6" a="1"/>
  <c r="H22" i="6" a="1"/>
  <c r="F23" i="6" a="1"/>
  <c r="F23" i="6" s="1"/>
  <c r="F24" i="6" a="1"/>
  <c r="F24" i="6" s="1"/>
  <c r="F25" i="6" a="1"/>
  <c r="F25" i="6" s="1"/>
  <c r="F26" i="6" a="1"/>
  <c r="F26" i="6" s="1"/>
  <c r="F27" i="6" a="1"/>
  <c r="F27" i="6" s="1"/>
  <c r="F28" i="6" a="1"/>
  <c r="F28" i="6" s="1"/>
  <c r="F29" i="6" a="1"/>
  <c r="F29" i="6" s="1"/>
  <c r="F30" i="6" a="1"/>
  <c r="F30" i="6" s="1"/>
  <c r="F31" i="6" a="1"/>
  <c r="F31" i="6" s="1"/>
  <c r="F32" i="6" a="1"/>
  <c r="F32" i="6" s="1"/>
  <c r="F33" i="6" a="1"/>
  <c r="F33" i="6" s="1"/>
  <c r="F34" i="6" a="1"/>
  <c r="F34" i="6" s="1"/>
  <c r="F35" i="6" a="1"/>
  <c r="F35" i="6" s="1"/>
  <c r="F36" i="6" a="1"/>
  <c r="F36" i="6" s="1"/>
  <c r="F37" i="6" a="1"/>
  <c r="F37" i="6" s="1"/>
  <c r="F39" i="6" a="1"/>
  <c r="F39" i="6" s="1"/>
  <c r="F40" i="6" a="1"/>
  <c r="F40" i="6" s="1"/>
  <c r="F41" i="6" a="1"/>
  <c r="F41" i="6" s="1"/>
  <c r="F42" i="6" a="1"/>
  <c r="F42" i="6" s="1"/>
  <c r="F43" i="6" a="1"/>
  <c r="F43" i="6" s="1"/>
  <c r="F44" i="6" a="1"/>
  <c r="F44" i="6" s="1"/>
  <c r="F45" i="6" a="1"/>
  <c r="F45" i="6" s="1"/>
  <c r="F46" i="6" a="1"/>
  <c r="F46" i="6" s="1"/>
  <c r="F47" i="6" a="1"/>
  <c r="F47" i="6" s="1"/>
  <c r="H48" i="6" a="1"/>
  <c r="H48" i="6" s="1"/>
  <c r="F48" i="6" a="1"/>
  <c r="F48" i="6" s="1"/>
  <c r="H49" i="6" a="1"/>
  <c r="F49" i="6" a="1"/>
  <c r="F49" i="6" s="1"/>
  <c r="F50" i="6" a="1"/>
  <c r="F50" i="6" s="1"/>
  <c r="F51" i="6" a="1"/>
  <c r="F51" i="6" s="1"/>
  <c r="F52" i="6" a="1"/>
  <c r="F52" i="6" s="1"/>
  <c r="F53" i="6" a="1"/>
  <c r="F53" i="6" s="1"/>
  <c r="F54" i="6" a="1"/>
  <c r="F54" i="6" s="1"/>
  <c r="F55" i="6" a="1"/>
  <c r="F55" i="6" s="1"/>
  <c r="F56" i="6" a="1"/>
  <c r="F56" i="6" s="1"/>
  <c r="F57" i="6" a="1"/>
  <c r="F57" i="6" s="1"/>
  <c r="F58" i="6" a="1"/>
  <c r="F58" i="6" s="1"/>
  <c r="F59" i="6" a="1"/>
  <c r="F59" i="6" s="1"/>
  <c r="F60" i="6" a="1"/>
  <c r="F60" i="6" s="1"/>
  <c r="F61" i="6" a="1"/>
  <c r="F61" i="6" s="1"/>
  <c r="H62" i="6" a="1"/>
  <c r="H62" i="6" s="1"/>
  <c r="H63" i="6" a="1"/>
  <c r="H64" i="6" a="1"/>
  <c r="H65" i="6" a="1"/>
  <c r="H66" i="6" a="1"/>
  <c r="H66" i="6" s="1"/>
  <c r="H67" i="6" a="1"/>
  <c r="H67" i="6" s="1"/>
  <c r="H68" i="6" a="1"/>
  <c r="H68" i="6" s="1"/>
  <c r="H69" i="6" a="1"/>
  <c r="H70" i="6" a="1"/>
  <c r="H71" i="6" a="1"/>
  <c r="H71" i="6" s="1"/>
  <c r="H72" i="6" a="1"/>
  <c r="H73" i="6" a="1"/>
  <c r="H74" i="6" a="1"/>
  <c r="H74" i="6" s="1"/>
  <c r="H75" i="6" a="1"/>
  <c r="H75" i="6" s="1"/>
  <c r="H76" i="6" a="1"/>
  <c r="H77" i="6" a="1"/>
  <c r="H78" i="6" a="1"/>
  <c r="H78" i="6" s="1"/>
  <c r="H79" i="6" a="1"/>
  <c r="H80" i="6" a="1"/>
  <c r="H81" i="6" a="1"/>
  <c r="H82" i="6" a="1"/>
  <c r="H82" i="6" s="1"/>
  <c r="F83" i="6" a="1"/>
  <c r="F83" i="6" s="1"/>
  <c r="F84" i="6" a="1"/>
  <c r="F84" i="6" s="1"/>
  <c r="F85" i="6" a="1"/>
  <c r="F85" i="6" s="1"/>
  <c r="F86" i="6" a="1"/>
  <c r="F86" i="6" s="1"/>
  <c r="F87" i="6" a="1"/>
  <c r="F87" i="6" s="1"/>
  <c r="F88" i="6" a="1"/>
  <c r="F88" i="6" s="1"/>
  <c r="F3" i="6" a="1"/>
  <c r="F3" i="6" s="1"/>
  <c r="G227" i="6" a="1"/>
  <c r="G227" i="6" s="1"/>
  <c r="H286" i="6" a="1"/>
  <c r="H259" i="6" a="1"/>
  <c r="H227" i="6" a="1"/>
  <c r="H194" i="6" a="1"/>
  <c r="H194" i="6" s="1"/>
  <c r="H38" i="6" a="1"/>
  <c r="G313" i="6" a="1"/>
  <c r="G291" i="6" a="1"/>
  <c r="G299" i="6" a="1"/>
  <c r="G299" i="6" s="1"/>
  <c r="G307" i="6" a="1"/>
  <c r="G307" i="6" s="1"/>
  <c r="G285" i="6" a="1"/>
  <c r="G267" i="6" a="1"/>
  <c r="G275" i="6" a="1"/>
  <c r="G275" i="6" s="1"/>
  <c r="G257" i="6" a="1"/>
  <c r="G235" i="6" a="1"/>
  <c r="G243" i="6" a="1"/>
  <c r="G251" i="6" a="1"/>
  <c r="G251" i="6" s="1"/>
  <c r="G199" i="6" a="1"/>
  <c r="G199" i="6" s="1"/>
  <c r="G207" i="6" a="1"/>
  <c r="G215" i="6" a="1"/>
  <c r="G93" i="6" a="1"/>
  <c r="G93" i="6" s="1"/>
  <c r="G111" i="6" a="1"/>
  <c r="G119" i="6" a="1"/>
  <c r="G127" i="6" a="1"/>
  <c r="G137" i="6" a="1"/>
  <c r="G137" i="6" s="1"/>
  <c r="G145" i="6" a="1"/>
  <c r="G145" i="6" s="1"/>
  <c r="G151" i="6" a="1"/>
  <c r="G161" i="6" a="1"/>
  <c r="G169" i="6" a="1"/>
  <c r="G177" i="6" a="1"/>
  <c r="G177" i="6" s="1"/>
  <c r="G185" i="6" a="1"/>
  <c r="G193" i="6" a="1"/>
  <c r="G11" i="6" a="1"/>
  <c r="G11" i="6" s="1"/>
  <c r="G19" i="6" a="1"/>
  <c r="G19" i="6" s="1"/>
  <c r="G27" i="6" a="1"/>
  <c r="G35" i="6" a="1"/>
  <c r="G43" i="6" a="1"/>
  <c r="G43" i="6" s="1"/>
  <c r="G51" i="6" a="1"/>
  <c r="G59" i="6" a="1"/>
  <c r="G59" i="6" s="1"/>
  <c r="G67" i="6" a="1"/>
  <c r="G75" i="6" a="1"/>
  <c r="G75" i="6" s="1"/>
  <c r="G83" i="6" a="1"/>
  <c r="G83" i="6" s="1"/>
  <c r="G3" i="6" a="1"/>
  <c r="G289" i="6" a="1"/>
  <c r="G297" i="6" a="1"/>
  <c r="G297" i="6" s="1"/>
  <c r="G305" i="6" a="1"/>
  <c r="G283" i="6" a="1"/>
  <c r="G265" i="6" a="1"/>
  <c r="G273" i="6" a="1"/>
  <c r="G273" i="6" s="1"/>
  <c r="G253" i="6" a="1"/>
  <c r="G253" i="6" s="1"/>
  <c r="G229" i="6" a="1"/>
  <c r="G229" i="6" s="1"/>
  <c r="G237" i="6" a="1"/>
  <c r="G245" i="6" a="1"/>
  <c r="G245" i="6" s="1"/>
  <c r="G225" i="6" a="1"/>
  <c r="G225" i="6" s="1"/>
  <c r="G201" i="6" a="1"/>
  <c r="G209" i="6" a="1"/>
  <c r="G217" i="6" a="1"/>
  <c r="G217" i="6" s="1"/>
  <c r="G223" i="6" a="1"/>
  <c r="G223" i="6" s="1"/>
  <c r="G91" i="6" a="1"/>
  <c r="G97" i="6" a="1"/>
  <c r="G101" i="6" a="1"/>
  <c r="G101" i="6" s="1"/>
  <c r="G107" i="6" a="1"/>
  <c r="G113" i="6" a="1"/>
  <c r="G113" i="6" s="1"/>
  <c r="G121" i="6" a="1"/>
  <c r="G129" i="6" a="1"/>
  <c r="G129" i="6" s="1"/>
  <c r="G135" i="6" a="1"/>
  <c r="G135" i="6" s="1"/>
  <c r="G143" i="6" a="1"/>
  <c r="G153" i="6" a="1"/>
  <c r="G159" i="6" a="1"/>
  <c r="G167" i="6" a="1"/>
  <c r="G175" i="6" a="1"/>
  <c r="G183" i="6" a="1"/>
  <c r="G191" i="6" a="1"/>
  <c r="G191" i="6" s="1"/>
  <c r="G9" i="6" a="1"/>
  <c r="G9" i="6" s="1"/>
  <c r="G17" i="6" a="1"/>
  <c r="G25" i="6" a="1"/>
  <c r="G33" i="6" a="1"/>
  <c r="G33" i="6" s="1"/>
  <c r="G41" i="6" a="1"/>
  <c r="G41" i="6" s="1"/>
  <c r="G49" i="6" a="1"/>
  <c r="G57" i="6" a="1"/>
  <c r="G65" i="6" a="1"/>
  <c r="G65" i="6" s="1"/>
  <c r="G73" i="6" a="1"/>
  <c r="G73" i="6" s="1"/>
  <c r="G81" i="6" a="1"/>
  <c r="G4" i="6" a="1"/>
  <c r="G8" i="6" a="1"/>
  <c r="G8" i="6" s="1"/>
  <c r="G12" i="6" a="1"/>
  <c r="G16" i="6" a="1"/>
  <c r="G16" i="6" s="1"/>
  <c r="G20" i="6" a="1"/>
  <c r="G24" i="6" a="1"/>
  <c r="G24" i="6" s="1"/>
  <c r="G28" i="6" a="1"/>
  <c r="G28" i="6" s="1"/>
  <c r="G32" i="6" a="1"/>
  <c r="G36" i="6" a="1"/>
  <c r="G40" i="6" a="1"/>
  <c r="G44" i="6" a="1"/>
  <c r="G48" i="6" a="1"/>
  <c r="G52" i="6" a="1"/>
  <c r="G56" i="6" a="1"/>
  <c r="G56" i="6" s="1"/>
  <c r="G60" i="6" a="1"/>
  <c r="G60" i="6" s="1"/>
  <c r="G64" i="6" a="1"/>
  <c r="G68" i="6" a="1"/>
  <c r="G72" i="6" a="1"/>
  <c r="G76" i="6" a="1"/>
  <c r="G76" i="6" s="1"/>
  <c r="G80" i="6" a="1"/>
  <c r="G84" i="6" a="1"/>
  <c r="G88" i="6" a="1"/>
  <c r="G88" i="6" s="1"/>
  <c r="G92" i="6" a="1"/>
  <c r="G92" i="6" s="1"/>
  <c r="G96" i="6" a="1"/>
  <c r="G100" i="6" a="1"/>
  <c r="G104" i="6" a="1"/>
  <c r="G104" i="6" s="1"/>
  <c r="G108" i="6" a="1"/>
  <c r="G112" i="6" a="1"/>
  <c r="G112" i="6" s="1"/>
  <c r="G116" i="6" a="1"/>
  <c r="G120" i="6" a="1"/>
  <c r="G120" i="6" s="1"/>
  <c r="G124" i="6" a="1"/>
  <c r="G124" i="6" s="1"/>
  <c r="G128" i="6" a="1"/>
  <c r="G132" i="6" a="1"/>
  <c r="G136" i="6" a="1"/>
  <c r="G136" i="6" s="1"/>
  <c r="G140" i="6" a="1"/>
  <c r="G144" i="6" a="1"/>
  <c r="G148" i="6" a="1"/>
  <c r="G152" i="6" a="1"/>
  <c r="G152" i="6" s="1"/>
  <c r="G156" i="6" a="1"/>
  <c r="G156" i="6" s="1"/>
  <c r="G160" i="6" a="1"/>
  <c r="G160" i="6" s="1"/>
  <c r="G164" i="6" a="1"/>
  <c r="G168" i="6" a="1"/>
  <c r="G168" i="6" s="1"/>
  <c r="G172" i="6" a="1"/>
  <c r="G172" i="6" s="1"/>
  <c r="G176" i="6" a="1"/>
  <c r="G180" i="6" a="1"/>
  <c r="G184" i="6" a="1"/>
  <c r="G184" i="6" s="1"/>
  <c r="G188" i="6" a="1"/>
  <c r="G192" i="6" a="1"/>
  <c r="G196" i="6" a="1"/>
  <c r="G200" i="6" a="1"/>
  <c r="G200" i="6" s="1"/>
  <c r="G204" i="6" a="1"/>
  <c r="G208" i="6" a="1"/>
  <c r="G212" i="6" a="1"/>
  <c r="G216" i="6" a="1"/>
  <c r="G216" i="6" s="1"/>
  <c r="G220" i="6" a="1"/>
  <c r="G220" i="6" s="1"/>
  <c r="G224" i="6" a="1"/>
  <c r="G228" i="6" a="1"/>
  <c r="G232" i="6" a="1"/>
  <c r="G232" i="6" s="1"/>
  <c r="G236" i="6" a="1"/>
  <c r="G240" i="6" a="1"/>
  <c r="G244" i="6" a="1"/>
  <c r="G248" i="6" a="1"/>
  <c r="G248" i="6" s="1"/>
  <c r="G252" i="6" a="1"/>
  <c r="G252" i="6" s="1"/>
  <c r="G256" i="6" a="1"/>
  <c r="G260" i="6" a="1"/>
  <c r="G264" i="6" a="1"/>
  <c r="G268" i="6" a="1"/>
  <c r="G268" i="6" s="1"/>
  <c r="G272" i="6" a="1"/>
  <c r="G276" i="6" a="1"/>
  <c r="G280" i="6" a="1"/>
  <c r="G284" i="6" a="1"/>
  <c r="G284" i="6" s="1"/>
  <c r="G288" i="6" a="1"/>
  <c r="G292" i="6" a="1"/>
  <c r="G296" i="6" a="1"/>
  <c r="G296" i="6" s="1"/>
  <c r="G300" i="6" a="1"/>
  <c r="G304" i="6" a="1"/>
  <c r="G304" i="6" s="1"/>
  <c r="G308" i="6" a="1"/>
  <c r="G312" i="6" a="1"/>
  <c r="G312" i="6" s="1"/>
  <c r="G316" i="6" a="1"/>
  <c r="G316" i="6" s="1"/>
  <c r="H304" i="6" a="1"/>
  <c r="H305" i="6" a="1"/>
  <c r="H306" i="6" a="1"/>
  <c r="H306" i="6" s="1"/>
  <c r="H307" i="6" a="1"/>
  <c r="H308" i="6" a="1"/>
  <c r="H309" i="6" a="1"/>
  <c r="H310" i="6" a="1"/>
  <c r="H310" i="6" s="1"/>
  <c r="H281" i="6" a="1"/>
  <c r="H281" i="6" s="1"/>
  <c r="H282" i="6" a="1"/>
  <c r="H282" i="6" s="1"/>
  <c r="H283" i="6" a="1"/>
  <c r="H284" i="6" a="1"/>
  <c r="H284" i="6" s="1"/>
  <c r="H285" i="6" a="1"/>
  <c r="H285" i="6" s="1"/>
  <c r="H260" i="6" a="1"/>
  <c r="H261" i="6" a="1"/>
  <c r="H262" i="6" a="1"/>
  <c r="H263" i="6" a="1"/>
  <c r="H263" i="6" s="1"/>
  <c r="H264" i="6" a="1"/>
  <c r="H265" i="6" a="1"/>
  <c r="H266" i="6" a="1"/>
  <c r="H266" i="6" s="1"/>
  <c r="H267" i="6" a="1"/>
  <c r="H268" i="6" a="1"/>
  <c r="H268" i="6" s="1"/>
  <c r="H269" i="6" a="1"/>
  <c r="H270" i="6" a="1"/>
  <c r="H270" i="6" s="1"/>
  <c r="H271" i="6" a="1"/>
  <c r="H271" i="6" s="1"/>
  <c r="H272" i="6" a="1"/>
  <c r="H273" i="6" a="1"/>
  <c r="H274" i="6" a="1"/>
  <c r="H275" i="6" a="1"/>
  <c r="H276" i="6" a="1"/>
  <c r="H277" i="6" a="1"/>
  <c r="H278" i="6" a="1"/>
  <c r="H278" i="6" s="1"/>
  <c r="H279" i="6" a="1"/>
  <c r="H279" i="6" s="1"/>
  <c r="H280" i="6" a="1"/>
  <c r="H280" i="6" s="1"/>
  <c r="H253" i="6" a="1"/>
  <c r="H255" i="6" a="1"/>
  <c r="H256" i="6" a="1"/>
  <c r="H256" i="6" s="1"/>
  <c r="H257" i="6" a="1"/>
  <c r="H258" i="6" a="1"/>
  <c r="H228" i="6" a="1"/>
  <c r="H228" i="6" s="1"/>
  <c r="H233" i="6" a="1"/>
  <c r="H234" i="6" a="1"/>
  <c r="H235" i="6" a="1"/>
  <c r="H236" i="6" a="1"/>
  <c r="H236" i="6" s="1"/>
  <c r="H237" i="6" a="1"/>
  <c r="H246" i="6" a="1"/>
  <c r="H246" i="6" s="1"/>
  <c r="H247" i="6" a="1"/>
  <c r="H250" i="6" a="1"/>
  <c r="H251" i="6" a="1"/>
  <c r="H251" i="6" s="1"/>
  <c r="H252" i="6" a="1"/>
  <c r="H225" i="6" a="1"/>
  <c r="H226" i="6" a="1"/>
  <c r="H226" i="6" s="1"/>
  <c r="H195" i="6" a="1"/>
  <c r="H196" i="6" a="1"/>
  <c r="H196" i="6" s="1"/>
  <c r="H197" i="6" a="1"/>
  <c r="H198" i="6" a="1"/>
  <c r="H198" i="6" s="1"/>
  <c r="H199" i="6" a="1"/>
  <c r="H199" i="6" s="1"/>
  <c r="H200" i="6" a="1"/>
  <c r="H200" i="6" s="1"/>
  <c r="H201" i="6" a="1"/>
  <c r="H203" i="6" a="1"/>
  <c r="H203" i="6" s="1"/>
  <c r="H204" i="6" a="1"/>
  <c r="H204" i="6" s="1"/>
  <c r="H205" i="6" a="1"/>
  <c r="H206" i="6" a="1"/>
  <c r="H207" i="6" a="1"/>
  <c r="H207" i="6" s="1"/>
  <c r="H208" i="6" a="1"/>
  <c r="H208" i="6" s="1"/>
  <c r="H209" i="6" a="1"/>
  <c r="H209" i="6" s="1"/>
  <c r="H210" i="6" a="1"/>
  <c r="H210" i="6" s="1"/>
  <c r="H211" i="6" a="1"/>
  <c r="H211" i="6" s="1"/>
  <c r="H212" i="6" a="1"/>
  <c r="H96" i="6" a="1"/>
  <c r="H97" i="6" a="1"/>
  <c r="H98" i="6" a="1"/>
  <c r="H98" i="6" s="1"/>
  <c r="H99" i="6" a="1"/>
  <c r="H99" i="6" s="1"/>
  <c r="H100" i="6" a="1"/>
  <c r="H101" i="6" a="1"/>
  <c r="H102" i="6" a="1"/>
  <c r="H102" i="6" s="1"/>
  <c r="H103" i="6" a="1"/>
  <c r="H103" i="6" s="1"/>
  <c r="H104" i="6" a="1"/>
  <c r="H104" i="6" s="1"/>
  <c r="H105" i="6" a="1"/>
  <c r="H106" i="6" a="1"/>
  <c r="H106" i="6" s="1"/>
  <c r="H107" i="6" a="1"/>
  <c r="H108" i="6" a="1"/>
  <c r="H108" i="6" s="1"/>
  <c r="H109" i="6" a="1"/>
  <c r="H110" i="6" a="1"/>
  <c r="H110" i="6" s="1"/>
  <c r="H111" i="6" a="1"/>
  <c r="H111" i="6" s="1"/>
  <c r="H112" i="6" a="1"/>
  <c r="H113" i="6" a="1"/>
  <c r="H114" i="6" a="1"/>
  <c r="H114" i="6" s="1"/>
  <c r="H115" i="6" a="1"/>
  <c r="H115" i="6" s="1"/>
  <c r="H116" i="6" a="1"/>
  <c r="H116" i="6" s="1"/>
  <c r="H117" i="6" a="1"/>
  <c r="H117" i="6" s="1"/>
  <c r="H129" i="6" a="1"/>
  <c r="H129" i="6" s="1"/>
  <c r="H130" i="6" a="1"/>
  <c r="H131" i="6" a="1"/>
  <c r="H131" i="6" s="1"/>
  <c r="H132" i="6" a="1"/>
  <c r="H133" i="6" a="1"/>
  <c r="H133" i="6" s="1"/>
  <c r="H134" i="6" a="1"/>
  <c r="H134" i="6" s="1"/>
  <c r="H135" i="6" a="1"/>
  <c r="H136" i="6" a="1"/>
  <c r="H137" i="6" a="1"/>
  <c r="H137" i="6" s="1"/>
  <c r="H138" i="6" a="1"/>
  <c r="H138" i="6" s="1"/>
  <c r="H139" i="6" a="1"/>
  <c r="H139" i="6" s="1"/>
  <c r="H140" i="6" a="1"/>
  <c r="H140" i="6" s="1"/>
  <c r="H141" i="6" a="1"/>
  <c r="H141" i="6" s="1"/>
  <c r="H142" i="6" a="1"/>
  <c r="H142" i="6" s="1"/>
  <c r="H143" i="6" a="1"/>
  <c r="H143" i="6" s="1"/>
  <c r="H144" i="6" a="1"/>
  <c r="H145" i="6" a="1"/>
  <c r="H145" i="6" s="1"/>
  <c r="H146" i="6" a="1"/>
  <c r="H146" i="6" s="1"/>
  <c r="F147" i="6" a="1"/>
  <c r="F147" i="6" s="1"/>
  <c r="F148" i="6" a="1"/>
  <c r="F148" i="6" s="1"/>
  <c r="F149" i="6" a="1"/>
  <c r="F149" i="6" s="1"/>
  <c r="F150" i="6" a="1"/>
  <c r="F150" i="6" s="1"/>
  <c r="F151" i="6" a="1"/>
  <c r="F151" i="6" s="1"/>
  <c r="F152" i="6" a="1"/>
  <c r="F152" i="6" s="1"/>
  <c r="F153" i="6" a="1"/>
  <c r="F153" i="6" s="1"/>
  <c r="F154" i="6" a="1"/>
  <c r="F154" i="6" s="1"/>
  <c r="F155" i="6" a="1"/>
  <c r="F155" i="6" s="1"/>
  <c r="F156" i="6" a="1"/>
  <c r="F156" i="6" s="1"/>
  <c r="F157" i="6" a="1"/>
  <c r="F157" i="6" s="1"/>
  <c r="F158" i="6" a="1"/>
  <c r="F158" i="6" s="1"/>
  <c r="F159" i="6" a="1"/>
  <c r="F159" i="6" s="1"/>
  <c r="F160" i="6" a="1"/>
  <c r="F160" i="6" s="1"/>
  <c r="F161" i="6" a="1"/>
  <c r="F161" i="6" s="1"/>
  <c r="F162" i="6" a="1"/>
  <c r="F162" i="6" s="1"/>
  <c r="F163" i="6" a="1"/>
  <c r="F163" i="6" s="1"/>
  <c r="F164" i="6" a="1"/>
  <c r="F164" i="6" s="1"/>
  <c r="F165" i="6" a="1"/>
  <c r="F165" i="6" s="1"/>
  <c r="F166" i="6" a="1"/>
  <c r="F166" i="6" s="1"/>
  <c r="H167" i="6" a="1"/>
  <c r="H167" i="6" s="1"/>
  <c r="H168" i="6" a="1"/>
  <c r="H169" i="6" a="1"/>
  <c r="H169" i="6" s="1"/>
  <c r="H170" i="6" a="1"/>
  <c r="H170" i="6" s="1"/>
  <c r="F170" i="6" a="1"/>
  <c r="F170" i="6" s="1"/>
  <c r="F171" i="6" a="1"/>
  <c r="F171" i="6" s="1"/>
  <c r="F172" i="6" a="1"/>
  <c r="F172" i="6" s="1"/>
  <c r="F173" i="6" a="1"/>
  <c r="F173" i="6" s="1"/>
  <c r="F174" i="6" a="1"/>
  <c r="F174" i="6" s="1"/>
  <c r="F175" i="6" a="1"/>
  <c r="F175" i="6" s="1"/>
  <c r="F176" i="6" a="1"/>
  <c r="F176" i="6" s="1"/>
  <c r="F177" i="6" a="1"/>
  <c r="F177" i="6" s="1"/>
  <c r="F178" i="6" a="1"/>
  <c r="F178" i="6" s="1"/>
  <c r="F179" i="6" a="1"/>
  <c r="F179" i="6" s="1"/>
  <c r="F180" i="6" a="1"/>
  <c r="F180" i="6" s="1"/>
  <c r="F181" i="6" a="1"/>
  <c r="F181" i="6" s="1"/>
  <c r="F182" i="6" a="1"/>
  <c r="F182" i="6" s="1"/>
  <c r="H185" i="6" a="1"/>
  <c r="H186" i="6" a="1"/>
  <c r="H186" i="6" s="1"/>
  <c r="H187" i="6" a="1"/>
  <c r="H188" i="6" a="1"/>
  <c r="H188" i="6" s="1"/>
  <c r="H189" i="6" a="1"/>
  <c r="H189" i="6" s="1"/>
  <c r="H190" i="6" a="1"/>
  <c r="H190" i="6" s="1"/>
  <c r="H191" i="6" a="1"/>
  <c r="H191" i="6" s="1"/>
  <c r="H192" i="6" a="1"/>
  <c r="H193" i="6" a="1"/>
  <c r="H193" i="6" s="1"/>
  <c r="F4" i="6" a="1"/>
  <c r="F4" i="6" s="1"/>
  <c r="F5" i="6" a="1"/>
  <c r="F5" i="6" s="1"/>
  <c r="F6" i="6" a="1"/>
  <c r="F6" i="6" s="1"/>
  <c r="F7" i="6" a="1"/>
  <c r="F7" i="6" s="1"/>
  <c r="F8" i="6" a="1"/>
  <c r="F8" i="6" s="1"/>
  <c r="F9" i="6" a="1"/>
  <c r="F9" i="6" s="1"/>
  <c r="F10" i="6" a="1"/>
  <c r="F10" i="6" s="1"/>
  <c r="F11" i="6" a="1"/>
  <c r="F11" i="6" s="1"/>
  <c r="F12" i="6" a="1"/>
  <c r="F12" i="6" s="1"/>
  <c r="F13" i="6" a="1"/>
  <c r="F13" i="6" s="1"/>
  <c r="F14" i="6" a="1"/>
  <c r="F14" i="6" s="1"/>
  <c r="F15" i="6" a="1"/>
  <c r="F15" i="6" s="1"/>
  <c r="F16" i="6" a="1"/>
  <c r="F16" i="6" s="1"/>
  <c r="F17" i="6" a="1"/>
  <c r="F17" i="6" s="1"/>
  <c r="F18" i="6" a="1"/>
  <c r="F18" i="6" s="1"/>
  <c r="F19" i="6" a="1"/>
  <c r="F19" i="6" s="1"/>
  <c r="F20" i="6" a="1"/>
  <c r="F20" i="6" s="1"/>
  <c r="F21" i="6" a="1"/>
  <c r="F21" i="6" s="1"/>
  <c r="F22" i="6" a="1"/>
  <c r="F22" i="6" s="1"/>
  <c r="H23" i="6" a="1"/>
  <c r="H23" i="6" s="1"/>
  <c r="H24" i="6" a="1"/>
  <c r="H24" i="6" s="1"/>
  <c r="H25" i="6" a="1"/>
  <c r="H25" i="6" s="1"/>
  <c r="H26" i="6" a="1"/>
  <c r="H27" i="6" a="1"/>
  <c r="H28" i="6" a="1"/>
  <c r="H28" i="6" s="1"/>
  <c r="H29" i="6" a="1"/>
  <c r="H29" i="6" s="1"/>
  <c r="H30" i="6" a="1"/>
  <c r="H31" i="6" a="1"/>
  <c r="H31" i="6" s="1"/>
  <c r="H32" i="6" a="1"/>
  <c r="H32" i="6" s="1"/>
  <c r="H33" i="6" a="1"/>
  <c r="H33" i="6" s="1"/>
  <c r="H34" i="6" a="1"/>
  <c r="H34" i="6" s="1"/>
  <c r="H35" i="6" a="1"/>
  <c r="H35" i="6" s="1"/>
  <c r="H36" i="6" a="1"/>
  <c r="H36" i="6" s="1"/>
  <c r="H37" i="6" a="1"/>
  <c r="H39" i="6" a="1"/>
  <c r="H39" i="6" s="1"/>
  <c r="H40" i="6" a="1"/>
  <c r="H40" i="6" s="1"/>
  <c r="H41" i="6" a="1"/>
  <c r="H41" i="6" s="1"/>
  <c r="H42" i="6" a="1"/>
  <c r="H42" i="6" s="1"/>
  <c r="H43" i="6" a="1"/>
  <c r="H44" i="6" a="1"/>
  <c r="H45" i="6" a="1"/>
  <c r="H45" i="6" s="1"/>
  <c r="H46" i="6" a="1"/>
  <c r="H46" i="6" s="1"/>
  <c r="H47" i="6" a="1"/>
  <c r="H47" i="6" s="1"/>
  <c r="H50" i="6" a="1"/>
  <c r="H50" i="6" s="1"/>
  <c r="H51" i="6" a="1"/>
  <c r="H51" i="6" s="1"/>
  <c r="H52" i="6" a="1"/>
  <c r="H52" i="6" s="1"/>
  <c r="H53" i="6" a="1"/>
  <c r="H53" i="6" s="1"/>
  <c r="H54" i="6" a="1"/>
  <c r="H54" i="6" s="1"/>
  <c r="H55" i="6" a="1"/>
  <c r="H55" i="6" s="1"/>
  <c r="H56" i="6" a="1"/>
  <c r="H56" i="6" s="1"/>
  <c r="H57" i="6" a="1"/>
  <c r="H58" i="6" a="1"/>
  <c r="H58" i="6" s="1"/>
  <c r="H59" i="6" a="1"/>
  <c r="H59" i="6" s="1"/>
  <c r="H60" i="6" a="1"/>
  <c r="H60" i="6" s="1"/>
  <c r="H61" i="6" a="1"/>
  <c r="H61" i="6" s="1"/>
  <c r="F62" i="6" a="1"/>
  <c r="F62" i="6" s="1"/>
  <c r="F63" i="6" a="1"/>
  <c r="F63" i="6" s="1"/>
  <c r="F64" i="6" a="1"/>
  <c r="F64" i="6" s="1"/>
  <c r="F65" i="6" a="1"/>
  <c r="F65" i="6" s="1"/>
  <c r="F66" i="6" a="1"/>
  <c r="F66" i="6" s="1"/>
  <c r="F67" i="6" a="1"/>
  <c r="F67" i="6" s="1"/>
  <c r="F68" i="6" a="1"/>
  <c r="F68" i="6" s="1"/>
  <c r="F69" i="6" a="1"/>
  <c r="F69" i="6" s="1"/>
  <c r="F70" i="6" a="1"/>
  <c r="F70" i="6" s="1"/>
  <c r="F71" i="6" a="1"/>
  <c r="F71" i="6" s="1"/>
  <c r="F72" i="6" a="1"/>
  <c r="F72" i="6" s="1"/>
  <c r="F73" i="6" a="1"/>
  <c r="F73" i="6" s="1"/>
  <c r="F74" i="6" a="1"/>
  <c r="F74" i="6" s="1"/>
  <c r="F75" i="6" a="1"/>
  <c r="F75" i="6" s="1"/>
  <c r="F76" i="6" a="1"/>
  <c r="F76" i="6" s="1"/>
  <c r="F77" i="6" a="1"/>
  <c r="F77" i="6" s="1"/>
  <c r="F78" i="6" a="1"/>
  <c r="F78" i="6" s="1"/>
  <c r="F79" i="6" a="1"/>
  <c r="F79" i="6" s="1"/>
  <c r="F80" i="6" a="1"/>
  <c r="F80" i="6" s="1"/>
  <c r="F81" i="6" a="1"/>
  <c r="F81" i="6" s="1"/>
  <c r="F82" i="6" a="1"/>
  <c r="F82" i="6" s="1"/>
  <c r="H83" i="6" a="1"/>
  <c r="H83" i="6" s="1"/>
  <c r="H84" i="6" a="1"/>
  <c r="H84" i="6" s="1"/>
  <c r="H85" i="6" a="1"/>
  <c r="H85" i="6" s="1"/>
  <c r="H86" i="6" a="1"/>
  <c r="H86" i="6" s="1"/>
  <c r="H87" i="6" a="1"/>
  <c r="H87" i="6" s="1"/>
  <c r="H88" i="6" a="1"/>
  <c r="H88" i="6" s="1"/>
  <c r="G259" i="6" a="1"/>
  <c r="G259" i="6" s="1"/>
  <c r="F286" i="6" a="1"/>
  <c r="F286" i="6" s="1"/>
  <c r="F259" i="6" a="1"/>
  <c r="F259" i="6" s="1"/>
  <c r="F227" i="6" a="1"/>
  <c r="F227" i="6" s="1"/>
  <c r="F194" i="6" a="1"/>
  <c r="F194" i="6" s="1"/>
  <c r="F38" i="6" a="1"/>
  <c r="F38" i="6" s="1"/>
  <c r="G311" i="6" a="1"/>
  <c r="G311" i="6" s="1"/>
  <c r="G287" i="6" a="1"/>
  <c r="G287" i="6" s="1"/>
  <c r="G295" i="6" a="1"/>
  <c r="G303" i="6" a="1"/>
  <c r="G303" i="6" s="1"/>
  <c r="G281" i="6" a="1"/>
  <c r="G281" i="6" s="1"/>
  <c r="G263" i="6" a="1"/>
  <c r="G263" i="6" s="1"/>
  <c r="G271" i="6" a="1"/>
  <c r="G271" i="6" s="1"/>
  <c r="G279" i="6" a="1"/>
  <c r="G231" i="6" a="1"/>
  <c r="G231" i="6" s="1"/>
  <c r="G239" i="6" a="1"/>
  <c r="G239" i="6" s="1"/>
  <c r="G247" i="6" a="1"/>
  <c r="G247" i="6" s="1"/>
  <c r="G195" i="6" a="1"/>
  <c r="G195" i="6" s="1"/>
  <c r="G203" i="6" a="1"/>
  <c r="G203" i="6" s="1"/>
  <c r="G211" i="6" a="1"/>
  <c r="G211" i="6" s="1"/>
  <c r="G219" i="6" a="1"/>
  <c r="G103" i="6" a="1"/>
  <c r="G115" i="6" a="1"/>
  <c r="G115" i="6" s="1"/>
  <c r="G123" i="6" a="1"/>
  <c r="G123" i="6" s="1"/>
  <c r="G131" i="6" a="1"/>
  <c r="G131" i="6" s="1"/>
  <c r="G141" i="6" a="1"/>
  <c r="G141" i="6" s="1"/>
  <c r="G149" i="6" a="1"/>
  <c r="G149" i="6" s="1"/>
  <c r="G157" i="6" a="1"/>
  <c r="G157" i="6" s="1"/>
  <c r="G165" i="6" a="1"/>
  <c r="G165" i="6" s="1"/>
  <c r="G173" i="6" a="1"/>
  <c r="G173" i="6" s="1"/>
  <c r="G181" i="6" a="1"/>
  <c r="G181" i="6" s="1"/>
  <c r="G189" i="6" a="1"/>
  <c r="G189" i="6" s="1"/>
  <c r="G7" i="6" a="1"/>
  <c r="G7" i="6" s="1"/>
  <c r="G15" i="6" a="1"/>
  <c r="G15" i="6" s="1"/>
  <c r="G23" i="6" a="1"/>
  <c r="G23" i="6" s="1"/>
  <c r="G31" i="6" a="1"/>
  <c r="G31" i="6" s="1"/>
  <c r="G39" i="6" a="1"/>
  <c r="G39" i="6" s="1"/>
  <c r="G47" i="6" a="1"/>
  <c r="G55" i="6" a="1"/>
  <c r="G55" i="6" s="1"/>
  <c r="G63" i="6" a="1"/>
  <c r="G63" i="6" s="1"/>
  <c r="G71" i="6" a="1"/>
  <c r="G71" i="6" s="1"/>
  <c r="G79" i="6" a="1"/>
  <c r="G79" i="6" s="1"/>
  <c r="G87" i="6" a="1"/>
  <c r="G87" i="6" s="1"/>
  <c r="G315" i="6" a="1"/>
  <c r="G315" i="6" s="1"/>
  <c r="G293" i="6" a="1"/>
  <c r="G293" i="6" s="1"/>
  <c r="G301" i="6" a="1"/>
  <c r="G301" i="6" s="1"/>
  <c r="G309" i="6" a="1"/>
  <c r="G309" i="6" s="1"/>
  <c r="G261" i="6" a="1"/>
  <c r="G261" i="6" s="1"/>
  <c r="G269" i="6" a="1"/>
  <c r="G269" i="6" s="1"/>
  <c r="G277" i="6" a="1"/>
  <c r="G277" i="6" s="1"/>
  <c r="G255" i="6" a="1"/>
  <c r="G255" i="6" s="1"/>
  <c r="G233" i="6" a="1"/>
  <c r="G233" i="6" s="1"/>
  <c r="G241" i="6" a="1"/>
  <c r="G249" i="6" a="1"/>
  <c r="G249" i="6" s="1"/>
  <c r="G197" i="6" a="1"/>
  <c r="G197" i="6" s="1"/>
  <c r="G205" i="6" a="1"/>
  <c r="G205" i="6" s="1"/>
  <c r="G213" i="6" a="1"/>
  <c r="G213" i="6" s="1"/>
  <c r="G221" i="6" a="1"/>
  <c r="G221" i="6" s="1"/>
  <c r="G89" i="6" a="1"/>
  <c r="G89" i="6" s="1"/>
  <c r="G95" i="6" a="1"/>
  <c r="G95" i="6" s="1"/>
  <c r="G99" i="6" a="1"/>
  <c r="G99" i="6" s="1"/>
  <c r="G105" i="6" a="1"/>
  <c r="G109" i="6" a="1"/>
  <c r="G109" i="6" s="1"/>
  <c r="G117" i="6" a="1"/>
  <c r="G117" i="6" s="1"/>
  <c r="G125" i="6" a="1"/>
  <c r="G125" i="6" s="1"/>
  <c r="G133" i="6" a="1"/>
  <c r="G133" i="6" s="1"/>
  <c r="G139" i="6" a="1"/>
  <c r="G139" i="6" s="1"/>
  <c r="G147" i="6" a="1"/>
  <c r="G147" i="6" s="1"/>
  <c r="G155" i="6" a="1"/>
  <c r="G163" i="6" a="1"/>
  <c r="G163" i="6" s="1"/>
  <c r="G171" i="6" a="1"/>
  <c r="G171" i="6" s="1"/>
  <c r="G179" i="6" a="1"/>
  <c r="G179" i="6" s="1"/>
  <c r="G187" i="6" a="1"/>
  <c r="G187" i="6" s="1"/>
  <c r="G5" i="6" a="1"/>
  <c r="G5" i="6" s="1"/>
  <c r="G13" i="6" a="1"/>
  <c r="G13" i="6" s="1"/>
  <c r="G21" i="6" a="1"/>
  <c r="G21" i="6" s="1"/>
  <c r="G29" i="6" a="1"/>
  <c r="G37" i="6" a="1"/>
  <c r="G37" i="6" s="1"/>
  <c r="G45" i="6" a="1"/>
  <c r="G45" i="6" s="1"/>
  <c r="G53" i="6" a="1"/>
  <c r="G53" i="6" s="1"/>
  <c r="G61" i="6" a="1"/>
  <c r="G61" i="6" s="1"/>
  <c r="G69" i="6" a="1"/>
  <c r="G69" i="6" s="1"/>
  <c r="G77" i="6" a="1"/>
  <c r="G77" i="6" s="1"/>
  <c r="Z176" i="6"/>
  <c r="Z13" i="6"/>
  <c r="Z179" i="6"/>
  <c r="Z8" i="6"/>
  <c r="Z137" i="6"/>
  <c r="Z158" i="6"/>
  <c r="Z58" i="6"/>
  <c r="Z141" i="6"/>
  <c r="Z108" i="6"/>
  <c r="Z78" i="6"/>
  <c r="Z14" i="6"/>
  <c r="Z140" i="6"/>
  <c r="Z123" i="6"/>
  <c r="Z107" i="6"/>
  <c r="Z90" i="6"/>
  <c r="Z71" i="6"/>
  <c r="Z36" i="6"/>
  <c r="Z150" i="6"/>
  <c r="Z112" i="6"/>
  <c r="Z72" i="6"/>
  <c r="Z156" i="6"/>
  <c r="Z139" i="6"/>
  <c r="Z122" i="6"/>
  <c r="Z106" i="6"/>
  <c r="Z89" i="6"/>
  <c r="Z68" i="6"/>
  <c r="Z34" i="6"/>
  <c r="Z155" i="6"/>
  <c r="Z138" i="6"/>
  <c r="Z121" i="6"/>
  <c r="Z105" i="6"/>
  <c r="Z88" i="6"/>
  <c r="Z66" i="6"/>
  <c r="Z32" i="6"/>
  <c r="Z70" i="6"/>
  <c r="Z52" i="6"/>
  <c r="Z35" i="6"/>
  <c r="Z19" i="6"/>
  <c r="Z59" i="6"/>
  <c r="Z42" i="6"/>
  <c r="Z25" i="6"/>
  <c r="Z175" i="6"/>
  <c r="Z162" i="6"/>
  <c r="Z167" i="6"/>
  <c r="Z165" i="6"/>
  <c r="Z10" i="6"/>
  <c r="Z172" i="6"/>
  <c r="Z9" i="6"/>
  <c r="Z171" i="6"/>
  <c r="Z4" i="6"/>
  <c r="Z3" i="6"/>
  <c r="Z69" i="6"/>
  <c r="Z132" i="6"/>
  <c r="Z100" i="6"/>
  <c r="Z64" i="6"/>
  <c r="Z153" i="6"/>
  <c r="Z135" i="6"/>
  <c r="Z119" i="6"/>
  <c r="Z103" i="6"/>
  <c r="Z86" i="6"/>
  <c r="Z62" i="6"/>
  <c r="Z28" i="6"/>
  <c r="Z136" i="6"/>
  <c r="Z104" i="6"/>
  <c r="Z55" i="6"/>
  <c r="Z152" i="6"/>
  <c r="Z134" i="6"/>
  <c r="Z118" i="6"/>
  <c r="Z102" i="6"/>
  <c r="Z85" i="6"/>
  <c r="Z60" i="6"/>
  <c r="Z26" i="6"/>
  <c r="Z151" i="6"/>
  <c r="Z133" i="6"/>
  <c r="Z117" i="6"/>
  <c r="Z101" i="6"/>
  <c r="Z83" i="6"/>
  <c r="Z57" i="6"/>
  <c r="Z24" i="6"/>
  <c r="Z65" i="6"/>
  <c r="Z48" i="6"/>
  <c r="Z31" i="6"/>
  <c r="Z15" i="6"/>
  <c r="Z54" i="6"/>
  <c r="Z38" i="6"/>
  <c r="Z21" i="6"/>
  <c r="Z97" i="6"/>
  <c r="Z169" i="6"/>
  <c r="Z164" i="6"/>
  <c r="Z5" i="6"/>
  <c r="Z159" i="6"/>
  <c r="Z177" i="6"/>
  <c r="Z178" i="6"/>
  <c r="Z11" i="6"/>
  <c r="Z74" i="6"/>
  <c r="Z124" i="6"/>
  <c r="Z95" i="6"/>
  <c r="Z47" i="6"/>
  <c r="Z148" i="6"/>
  <c r="Z131" i="6"/>
  <c r="Z115" i="6"/>
  <c r="Z99" i="6"/>
  <c r="Z81" i="6"/>
  <c r="Z53" i="6"/>
  <c r="Z20" i="6"/>
  <c r="Z128" i="6"/>
  <c r="Z91" i="6"/>
  <c r="Z39" i="6"/>
  <c r="Z147" i="6"/>
  <c r="Z130" i="6"/>
  <c r="Z114" i="6"/>
  <c r="Z98" i="6"/>
  <c r="Z80" i="6"/>
  <c r="Z51" i="6"/>
  <c r="Z18" i="6"/>
  <c r="Z146" i="6"/>
  <c r="Z129" i="6"/>
  <c r="Z113" i="6"/>
  <c r="Z96" i="6"/>
  <c r="Z79" i="6"/>
  <c r="Z49" i="6"/>
  <c r="Z16" i="6"/>
  <c r="Z61" i="6"/>
  <c r="Z44" i="6"/>
  <c r="Z27" i="6"/>
  <c r="Z67" i="6"/>
  <c r="Z50" i="6"/>
  <c r="Z33" i="6"/>
  <c r="Z17" i="6"/>
  <c r="Z84" i="6"/>
  <c r="Z166" i="6"/>
  <c r="Z168" i="6"/>
  <c r="Z174" i="6"/>
  <c r="Z157" i="6"/>
  <c r="Z160" i="6"/>
  <c r="Z173" i="6"/>
  <c r="Z12" i="6"/>
  <c r="Z161" i="6"/>
  <c r="Z170" i="6"/>
  <c r="Z7" i="6"/>
  <c r="Z163" i="6"/>
  <c r="Z145" i="6"/>
  <c r="Z116" i="6"/>
  <c r="Z87" i="6"/>
  <c r="Z30" i="6"/>
  <c r="Z144" i="6"/>
  <c r="Z127" i="6"/>
  <c r="Z111" i="6"/>
  <c r="Z94" i="6"/>
  <c r="Z77" i="6"/>
  <c r="Z45" i="6"/>
  <c r="Z37" i="6"/>
  <c r="Z120" i="6"/>
  <c r="Z82" i="6"/>
  <c r="Z22" i="6"/>
  <c r="Z143" i="6"/>
  <c r="Z126" i="6"/>
  <c r="Z110" i="6"/>
  <c r="Z93" i="6"/>
  <c r="Z76" i="6"/>
  <c r="Z43" i="6"/>
  <c r="Z154" i="6"/>
  <c r="Z142" i="6"/>
  <c r="Z125" i="6"/>
  <c r="Z109" i="6"/>
  <c r="Z92" i="6"/>
  <c r="Z73" i="6"/>
  <c r="Z41" i="6"/>
  <c r="Z75" i="6"/>
  <c r="Z56" i="6"/>
  <c r="Z40" i="6"/>
  <c r="Z23" i="6"/>
  <c r="Z63" i="6"/>
  <c r="Z46" i="6"/>
  <c r="Z29" i="6"/>
  <c r="Z6" i="6"/>
  <c r="Z149" i="6"/>
  <c r="V229" i="6"/>
  <c r="V136" i="6"/>
  <c r="V57" i="6"/>
  <c r="V143" i="6"/>
  <c r="V65" i="6"/>
  <c r="V179" i="6"/>
  <c r="V86" i="6"/>
  <c r="V32" i="6"/>
  <c r="V20" i="6"/>
  <c r="V39" i="6"/>
  <c r="V64" i="6"/>
  <c r="V96" i="6"/>
  <c r="V74" i="6"/>
  <c r="V129" i="6"/>
  <c r="V151" i="6"/>
  <c r="V214" i="6"/>
  <c r="V29" i="6"/>
  <c r="V8" i="6"/>
  <c r="V49" i="6"/>
  <c r="V105" i="6"/>
  <c r="V84" i="6"/>
  <c r="V120" i="6"/>
  <c r="V170" i="6"/>
  <c r="V195" i="6"/>
  <c r="V33" i="6"/>
  <c r="V12" i="6"/>
  <c r="V53" i="6"/>
  <c r="V109" i="6"/>
  <c r="V88" i="6"/>
  <c r="V117" i="6"/>
  <c r="V140" i="6"/>
  <c r="V203" i="6"/>
  <c r="V35" i="6"/>
  <c r="V19" i="6"/>
  <c r="V44" i="6"/>
  <c r="V50" i="6"/>
  <c r="V111" i="6"/>
  <c r="V95" i="6"/>
  <c r="V79" i="6"/>
  <c r="V114" i="6"/>
  <c r="V126" i="6"/>
  <c r="V163" i="6"/>
  <c r="V204" i="6"/>
  <c r="V183" i="6"/>
  <c r="V223" i="6"/>
  <c r="V171" i="6"/>
  <c r="V150" i="6"/>
  <c r="V196" i="6"/>
  <c r="V213" i="6"/>
  <c r="V123" i="6"/>
  <c r="V165" i="6"/>
  <c r="V149" i="6"/>
  <c r="V197" i="6"/>
  <c r="V181" i="6"/>
  <c r="V222" i="6"/>
  <c r="V125" i="6"/>
  <c r="V5" i="6"/>
  <c r="V215" i="6"/>
  <c r="V236" i="6"/>
  <c r="V217" i="6"/>
  <c r="V253" i="6"/>
  <c r="V275" i="6"/>
  <c r="V252" i="6"/>
  <c r="V258" i="6"/>
  <c r="V248" i="6"/>
  <c r="V292" i="6"/>
  <c r="V220" i="6"/>
  <c r="V244" i="6"/>
  <c r="V254" i="6"/>
  <c r="V274" i="6"/>
  <c r="V70" i="6"/>
  <c r="V16" i="6"/>
  <c r="V119" i="6"/>
  <c r="V41" i="6"/>
  <c r="V154" i="6"/>
  <c r="V108" i="6"/>
  <c r="V36" i="6"/>
  <c r="V14" i="6"/>
  <c r="V56" i="6"/>
  <c r="V59" i="6"/>
  <c r="V90" i="6"/>
  <c r="V69" i="6"/>
  <c r="V124" i="6"/>
  <c r="V175" i="6"/>
  <c r="V219" i="6"/>
  <c r="V24" i="6"/>
  <c r="V43" i="6"/>
  <c r="V68" i="6"/>
  <c r="V100" i="6"/>
  <c r="V78" i="6"/>
  <c r="V133" i="6"/>
  <c r="V159" i="6"/>
  <c r="V184" i="6"/>
  <c r="V28" i="6"/>
  <c r="V6" i="6"/>
  <c r="V48" i="6"/>
  <c r="V104" i="6"/>
  <c r="V82" i="6"/>
  <c r="V137" i="6"/>
  <c r="V167" i="6"/>
  <c r="V192" i="6"/>
  <c r="V31" i="6"/>
  <c r="V15" i="6"/>
  <c r="V40" i="6"/>
  <c r="V46" i="6"/>
  <c r="V107" i="6"/>
  <c r="V91" i="6"/>
  <c r="V75" i="6"/>
  <c r="V138" i="6"/>
  <c r="V121" i="6"/>
  <c r="V158" i="6"/>
  <c r="V199" i="6"/>
  <c r="V178" i="6"/>
  <c r="V234" i="6"/>
  <c r="V166" i="6"/>
  <c r="V174" i="6"/>
  <c r="V191" i="6"/>
  <c r="V208" i="6"/>
  <c r="V145" i="6"/>
  <c r="V161" i="6"/>
  <c r="V176" i="6"/>
  <c r="V193" i="6"/>
  <c r="V177" i="6"/>
  <c r="V231" i="6"/>
  <c r="V81" i="6"/>
  <c r="V26" i="6"/>
  <c r="V112" i="6"/>
  <c r="V233" i="6"/>
  <c r="V238" i="6"/>
  <c r="V216" i="6"/>
  <c r="V256" i="6"/>
  <c r="V276" i="6"/>
  <c r="V290" i="6"/>
  <c r="V268" i="6"/>
  <c r="V249" i="6"/>
  <c r="V293" i="6"/>
  <c r="V263" i="6"/>
  <c r="V251" i="6"/>
  <c r="V265" i="6"/>
  <c r="V281" i="6"/>
  <c r="V283" i="6"/>
  <c r="V259" i="6"/>
  <c r="V257" i="6"/>
  <c r="V190" i="6"/>
  <c r="V92" i="6"/>
  <c r="V3" i="6"/>
  <c r="V226" i="6"/>
  <c r="V76" i="6"/>
  <c r="V21" i="6"/>
  <c r="V131" i="6"/>
  <c r="V52" i="6"/>
  <c r="V30" i="6"/>
  <c r="V9" i="6"/>
  <c r="V51" i="6"/>
  <c r="V106" i="6"/>
  <c r="V85" i="6"/>
  <c r="V115" i="6"/>
  <c r="V172" i="6"/>
  <c r="V198" i="6"/>
  <c r="V230" i="6"/>
  <c r="V18" i="6"/>
  <c r="V38" i="6"/>
  <c r="V63" i="6"/>
  <c r="V94" i="6"/>
  <c r="V73" i="6"/>
  <c r="V128" i="6"/>
  <c r="V148" i="6"/>
  <c r="V212" i="6"/>
  <c r="V22" i="6"/>
  <c r="V42" i="6"/>
  <c r="V67" i="6"/>
  <c r="V98" i="6"/>
  <c r="V77" i="6"/>
  <c r="V132" i="6"/>
  <c r="V156" i="6"/>
  <c r="V182" i="6"/>
  <c r="V27" i="6"/>
  <c r="V11" i="6"/>
  <c r="V58" i="6"/>
  <c r="V66" i="6"/>
  <c r="V103" i="6"/>
  <c r="V87" i="6"/>
  <c r="V71" i="6"/>
  <c r="V134" i="6"/>
  <c r="V142" i="6"/>
  <c r="V152" i="6"/>
  <c r="V194" i="6"/>
  <c r="V210" i="6"/>
  <c r="V237" i="6"/>
  <c r="V160" i="6"/>
  <c r="V207" i="6"/>
  <c r="V186" i="6"/>
  <c r="V225" i="6"/>
  <c r="V141" i="6"/>
  <c r="V157" i="6"/>
  <c r="V205" i="6"/>
  <c r="V189" i="6"/>
  <c r="V211" i="6"/>
  <c r="V243" i="6"/>
  <c r="V102" i="6"/>
  <c r="V239" i="6"/>
  <c r="V247" i="6"/>
  <c r="V264" i="6"/>
  <c r="V261" i="6"/>
  <c r="V267" i="6"/>
  <c r="V288" i="6"/>
  <c r="V277" i="6"/>
  <c r="V282" i="6"/>
  <c r="V296" i="6"/>
  <c r="V294" i="6"/>
  <c r="V270" i="6"/>
  <c r="V250" i="6"/>
  <c r="V273" i="6"/>
  <c r="V286" i="6"/>
  <c r="V246" i="6"/>
  <c r="V285" i="6"/>
  <c r="V164" i="6"/>
  <c r="V60" i="6"/>
  <c r="V200" i="6"/>
  <c r="V97" i="6"/>
  <c r="V116" i="6"/>
  <c r="V10" i="6"/>
  <c r="V25" i="6"/>
  <c r="V4" i="6"/>
  <c r="V45" i="6"/>
  <c r="V101" i="6"/>
  <c r="V80" i="6"/>
  <c r="V135" i="6"/>
  <c r="V162" i="6"/>
  <c r="V187" i="6"/>
  <c r="V34" i="6"/>
  <c r="V13" i="6"/>
  <c r="V55" i="6"/>
  <c r="V110" i="6"/>
  <c r="V89" i="6"/>
  <c r="V113" i="6"/>
  <c r="V122" i="6"/>
  <c r="V206" i="6"/>
  <c r="V224" i="6"/>
  <c r="V17" i="6"/>
  <c r="V37" i="6"/>
  <c r="V61" i="6"/>
  <c r="V93" i="6"/>
  <c r="V72" i="6"/>
  <c r="V127" i="6"/>
  <c r="V146" i="6"/>
  <c r="V209" i="6"/>
  <c r="V23" i="6"/>
  <c r="V7" i="6"/>
  <c r="V54" i="6"/>
  <c r="V62" i="6"/>
  <c r="V99" i="6"/>
  <c r="V83" i="6"/>
  <c r="V118" i="6"/>
  <c r="V130" i="6"/>
  <c r="V168" i="6"/>
  <c r="V147" i="6"/>
  <c r="V188" i="6"/>
  <c r="V218" i="6"/>
  <c r="V144" i="6"/>
  <c r="V155" i="6"/>
  <c r="V202" i="6"/>
  <c r="V180" i="6"/>
  <c r="V232" i="6"/>
  <c r="V169" i="6"/>
  <c r="V153" i="6"/>
  <c r="V201" i="6"/>
  <c r="V185" i="6"/>
  <c r="V221" i="6"/>
  <c r="V242" i="6"/>
  <c r="V47" i="6"/>
  <c r="V235" i="6"/>
  <c r="V227" i="6"/>
  <c r="V228" i="6"/>
  <c r="V139" i="6"/>
  <c r="V262" i="6"/>
  <c r="V272" i="6"/>
  <c r="V278" i="6"/>
  <c r="V295" i="6"/>
  <c r="V255" i="6"/>
  <c r="V289" i="6"/>
  <c r="V291" i="6"/>
  <c r="V260" i="6"/>
  <c r="V271" i="6"/>
  <c r="V284" i="6"/>
  <c r="V279" i="6"/>
  <c r="V280" i="6"/>
  <c r="V287" i="6"/>
  <c r="V266" i="6"/>
  <c r="H118" i="6"/>
  <c r="H20" i="6"/>
  <c r="H255" i="6"/>
  <c r="H230" i="6"/>
  <c r="H240" i="6"/>
  <c r="H197" i="6"/>
  <c r="H202" i="6"/>
  <c r="H213" i="6"/>
  <c r="H223" i="6"/>
  <c r="H105" i="6"/>
  <c r="H119" i="6"/>
  <c r="H126" i="6"/>
  <c r="H149" i="6"/>
  <c r="H157" i="6"/>
  <c r="H173" i="6"/>
  <c r="H313" i="6"/>
  <c r="H295" i="6"/>
  <c r="H307" i="6"/>
  <c r="H267" i="6"/>
  <c r="H275" i="6"/>
  <c r="H215" i="6"/>
  <c r="H93" i="6"/>
  <c r="H127" i="6"/>
  <c r="H151" i="6"/>
  <c r="H181" i="6"/>
  <c r="H4" i="6"/>
  <c r="H16" i="6"/>
  <c r="H44" i="6"/>
  <c r="H57" i="6"/>
  <c r="H64" i="6"/>
  <c r="H72" i="6"/>
  <c r="H91" i="6"/>
  <c r="H109" i="6"/>
  <c r="H122" i="6"/>
  <c r="H136" i="6"/>
  <c r="H159" i="6"/>
  <c r="H264" i="6"/>
  <c r="H272" i="6"/>
  <c r="H254" i="6"/>
  <c r="H257" i="6"/>
  <c r="H233" i="6"/>
  <c r="H216" i="6"/>
  <c r="H89" i="6"/>
  <c r="H96" i="6"/>
  <c r="H153" i="6"/>
  <c r="H161" i="6"/>
  <c r="H176" i="6"/>
  <c r="H183" i="6"/>
  <c r="H6" i="6"/>
  <c r="H18" i="6"/>
  <c r="H37" i="6"/>
  <c r="H314" i="6"/>
  <c r="H287" i="6"/>
  <c r="H291" i="6"/>
  <c r="H296" i="6"/>
  <c r="H299" i="6"/>
  <c r="H303" i="6"/>
  <c r="H309" i="6"/>
  <c r="H261" i="6"/>
  <c r="H269" i="6"/>
  <c r="H277" i="6"/>
  <c r="H232" i="6"/>
  <c r="H237" i="6"/>
  <c r="H205" i="6"/>
  <c r="H217" i="6"/>
  <c r="H97" i="6"/>
  <c r="H130" i="6"/>
  <c r="H185" i="6"/>
  <c r="H49" i="6"/>
  <c r="H63" i="6"/>
  <c r="H262" i="6"/>
  <c r="H65" i="6"/>
  <c r="H69" i="6"/>
  <c r="H73" i="6"/>
  <c r="H76" i="6"/>
  <c r="H79" i="6"/>
  <c r="H94" i="6"/>
  <c r="H112" i="6"/>
  <c r="H125" i="6"/>
  <c r="H148" i="6"/>
  <c r="H164" i="6"/>
  <c r="H192" i="6"/>
  <c r="H14" i="6"/>
  <c r="H27" i="6"/>
  <c r="H286" i="6"/>
  <c r="H38" i="6"/>
  <c r="H305" i="6"/>
  <c r="H274" i="6"/>
  <c r="H253" i="6"/>
  <c r="H235" i="6"/>
  <c r="H245" i="6"/>
  <c r="H225" i="6"/>
  <c r="H201" i="6"/>
  <c r="H206" i="6"/>
  <c r="H212" i="6"/>
  <c r="H92" i="6"/>
  <c r="H113" i="6"/>
  <c r="H132" i="6"/>
  <c r="H156" i="6"/>
  <c r="H165" i="6"/>
  <c r="H187" i="6"/>
  <c r="H9" i="6"/>
  <c r="H21" i="6"/>
  <c r="H288" i="6"/>
  <c r="H292" i="6"/>
  <c r="H300" i="6"/>
  <c r="H304" i="6"/>
  <c r="H229" i="6"/>
  <c r="H234" i="6"/>
  <c r="H244" i="6"/>
  <c r="H224" i="6"/>
  <c r="H100" i="6"/>
  <c r="H107" i="6"/>
  <c r="H135" i="6"/>
  <c r="H174" i="6"/>
  <c r="H184" i="6"/>
  <c r="H10" i="6"/>
  <c r="H22" i="6"/>
  <c r="H43" i="6"/>
  <c r="H81" i="6"/>
  <c r="H101" i="6"/>
  <c r="H8" i="6"/>
  <c r="H227" i="6"/>
  <c r="H70" i="6"/>
  <c r="H77" i="6"/>
  <c r="H80" i="6"/>
  <c r="H144" i="6"/>
  <c r="H152" i="6"/>
  <c r="H160" i="6"/>
  <c r="H182" i="6"/>
  <c r="H5" i="6"/>
  <c r="H17" i="6"/>
  <c r="H30" i="6"/>
  <c r="H259" i="6"/>
  <c r="H308" i="6"/>
  <c r="H260" i="6"/>
  <c r="H276" i="6"/>
  <c r="H258" i="6"/>
  <c r="H238" i="6"/>
  <c r="H195" i="6"/>
  <c r="H220" i="6"/>
  <c r="H123" i="6"/>
  <c r="H168" i="6"/>
  <c r="H177" i="6"/>
  <c r="H312" i="6"/>
  <c r="H316" i="6"/>
  <c r="H298" i="6"/>
  <c r="H301" i="6"/>
  <c r="H283" i="6"/>
  <c r="H265" i="6"/>
  <c r="H273" i="6"/>
  <c r="H231" i="6"/>
  <c r="H241" i="6"/>
  <c r="H247" i="6"/>
  <c r="H250" i="6"/>
  <c r="H252" i="6"/>
  <c r="H221" i="6"/>
  <c r="H178" i="6"/>
  <c r="H13" i="6"/>
  <c r="H26" i="6"/>
  <c r="G234" i="6"/>
  <c r="G278" i="6"/>
  <c r="G132" i="6"/>
  <c r="G308" i="6"/>
  <c r="G207" i="6"/>
  <c r="G241" i="6"/>
  <c r="G295" i="6"/>
  <c r="G154" i="6"/>
  <c r="G108" i="6"/>
  <c r="G183" i="6"/>
  <c r="G254" i="6"/>
  <c r="G310" i="6"/>
  <c r="G26" i="6"/>
  <c r="G243" i="6"/>
  <c r="G130" i="6"/>
  <c r="G272" i="6"/>
  <c r="G97" i="6"/>
  <c r="G32" i="6"/>
  <c r="G256" i="6"/>
  <c r="G40" i="6"/>
  <c r="G118" i="6"/>
  <c r="G186" i="6"/>
  <c r="G257" i="6"/>
  <c r="G144" i="6"/>
  <c r="G219" i="6"/>
  <c r="G290" i="6"/>
  <c r="G159" i="6"/>
  <c r="G262" i="6"/>
  <c r="G209" i="6"/>
  <c r="G4" i="6"/>
  <c r="G57" i="6"/>
  <c r="G128" i="6"/>
  <c r="G167" i="6"/>
  <c r="G185" i="6"/>
  <c r="G224" i="6"/>
  <c r="G314" i="6"/>
  <c r="G29" i="6"/>
  <c r="G47" i="6"/>
  <c r="G86" i="6"/>
  <c r="G100" i="6"/>
  <c r="G122" i="6"/>
  <c r="G175" i="6"/>
  <c r="G246" i="6"/>
  <c r="G264" i="6"/>
  <c r="G282" i="6"/>
  <c r="G98" i="6"/>
  <c r="G151" i="6"/>
  <c r="G169" i="6"/>
  <c r="G201" i="6"/>
  <c r="G240" i="6"/>
  <c r="G279" i="6"/>
  <c r="G198" i="6"/>
  <c r="G17" i="6"/>
  <c r="G102" i="6"/>
  <c r="G49" i="6"/>
  <c r="G134" i="6"/>
  <c r="G266" i="6"/>
  <c r="G313" i="6"/>
  <c r="G127" i="6"/>
  <c r="G38" i="6"/>
  <c r="G170" i="6"/>
  <c r="G25" i="6"/>
  <c r="G96" i="6"/>
  <c r="G153" i="6"/>
  <c r="G192" i="6"/>
  <c r="G267" i="6"/>
  <c r="G54" i="6"/>
  <c r="G68" i="6"/>
  <c r="G90" i="6"/>
  <c r="G143" i="6"/>
  <c r="G161" i="6"/>
  <c r="G193" i="6"/>
  <c r="G214" i="6"/>
  <c r="G250" i="6"/>
  <c r="G285" i="6"/>
  <c r="G30" i="6"/>
  <c r="G44" i="6"/>
  <c r="G80" i="6"/>
  <c r="G119" i="6"/>
  <c r="G208" i="6"/>
  <c r="G226" i="6"/>
  <c r="G283" i="6"/>
  <c r="G70" i="6"/>
  <c r="G148" i="6"/>
  <c r="G202" i="6"/>
  <c r="G52" i="6"/>
  <c r="G106" i="6"/>
  <c r="G6" i="6"/>
  <c r="G84" i="6"/>
  <c r="G138" i="6"/>
  <c r="G3" i="6"/>
  <c r="G294" i="6"/>
  <c r="G42" i="6"/>
  <c r="G81" i="6"/>
  <c r="G14" i="6"/>
  <c r="G64" i="6"/>
  <c r="G85" i="6"/>
  <c r="G103" i="6"/>
  <c r="G121" i="6"/>
  <c r="G235" i="6"/>
  <c r="G288" i="6"/>
  <c r="G22" i="6"/>
  <c r="G36" i="6"/>
  <c r="G58" i="6"/>
  <c r="G72" i="6"/>
  <c r="G111" i="6"/>
  <c r="G150" i="6"/>
  <c r="G164" i="6"/>
  <c r="G182" i="6"/>
  <c r="G218" i="6"/>
  <c r="G289" i="6"/>
  <c r="G12" i="6"/>
  <c r="G34" i="6"/>
  <c r="G48" i="6"/>
  <c r="G105" i="6"/>
  <c r="G140" i="6"/>
  <c r="G162" i="6"/>
  <c r="G176" i="6"/>
  <c r="G194" i="6"/>
  <c r="G215" i="6"/>
  <c r="G265" i="6"/>
  <c r="G286" i="6"/>
  <c r="G20" i="6"/>
  <c r="G74" i="6"/>
  <c r="G237" i="6"/>
  <c r="G291" i="6"/>
  <c r="G230" i="6"/>
  <c r="G280" i="6"/>
  <c r="G10" i="6"/>
  <c r="G305" i="6"/>
  <c r="G116" i="6"/>
  <c r="G298" i="6"/>
  <c r="G204" i="6"/>
  <c r="G91" i="6"/>
  <c r="G188" i="6"/>
  <c r="G27" i="6"/>
  <c r="G300" i="6"/>
  <c r="G260" i="6"/>
  <c r="G228" i="6"/>
  <c r="G107" i="6"/>
  <c r="G51" i="6"/>
  <c r="G67" i="6"/>
  <c r="G244" i="6"/>
  <c r="G196" i="6"/>
  <c r="G212" i="6"/>
  <c r="G155" i="6"/>
  <c r="G180" i="6"/>
  <c r="G35" i="6"/>
  <c r="G166" i="6"/>
  <c r="G292" i="6"/>
  <c r="G276" i="6"/>
  <c r="G236" i="6"/>
  <c r="E181" i="1"/>
  <c r="C4" i="1"/>
  <c r="E4" i="1" s="1"/>
  <c r="C5" i="1"/>
  <c r="E5" i="1" s="1"/>
  <c r="C6" i="1"/>
  <c r="E6" i="1" s="1"/>
  <c r="C7" i="1"/>
  <c r="E7" i="1" s="1"/>
  <c r="C8" i="1"/>
  <c r="E8" i="1" s="1"/>
  <c r="C9" i="1"/>
  <c r="E9" i="1" s="1"/>
  <c r="C10" i="1"/>
  <c r="E10" i="1" s="1"/>
  <c r="C11" i="1"/>
  <c r="E11" i="1" s="1"/>
  <c r="C12" i="1"/>
  <c r="E12" i="1" s="1"/>
  <c r="C13" i="1"/>
  <c r="E13" i="1" s="1"/>
  <c r="C14" i="1"/>
  <c r="E14" i="1" s="1"/>
  <c r="C15" i="1"/>
  <c r="E15" i="1" s="1"/>
  <c r="C16" i="1"/>
  <c r="E16" i="1" s="1"/>
  <c r="C17" i="1"/>
  <c r="E17" i="1" s="1"/>
  <c r="C18" i="1"/>
  <c r="E18" i="1" s="1"/>
  <c r="C19" i="1"/>
  <c r="E19" i="1" s="1"/>
  <c r="C20" i="1"/>
  <c r="E20" i="1" s="1"/>
  <c r="C21" i="1"/>
  <c r="E21" i="1" s="1"/>
  <c r="C22" i="1"/>
  <c r="E22" i="1" s="1"/>
  <c r="C23" i="1"/>
  <c r="E23" i="1" s="1"/>
  <c r="C24" i="1"/>
  <c r="E24" i="1" s="1"/>
  <c r="C25" i="1"/>
  <c r="E25" i="1" s="1"/>
  <c r="C26" i="1"/>
  <c r="E26" i="1" s="1"/>
  <c r="C27" i="1"/>
  <c r="E27" i="1" s="1"/>
  <c r="C28" i="1"/>
  <c r="E28" i="1" s="1"/>
  <c r="C29" i="1"/>
  <c r="E29" i="1" s="1"/>
  <c r="C30" i="1"/>
  <c r="E30" i="1" s="1"/>
  <c r="C31" i="1"/>
  <c r="E31" i="1" s="1"/>
  <c r="C32" i="1"/>
  <c r="E32" i="1" s="1"/>
  <c r="C33" i="1"/>
  <c r="E33" i="1" s="1"/>
  <c r="C34" i="1"/>
  <c r="E34" i="1" s="1"/>
  <c r="C35" i="1"/>
  <c r="E35" i="1" s="1"/>
  <c r="C36" i="1"/>
  <c r="E36" i="1" s="1"/>
  <c r="C37" i="1"/>
  <c r="E37" i="1" s="1"/>
  <c r="C38" i="1"/>
  <c r="E38" i="1" s="1"/>
  <c r="C39" i="1"/>
  <c r="E39" i="1" s="1"/>
  <c r="C40" i="1"/>
  <c r="E40" i="1" s="1"/>
  <c r="C41" i="1"/>
  <c r="E41" i="1" s="1"/>
  <c r="C42" i="1"/>
  <c r="E42" i="1" s="1"/>
  <c r="C43" i="1"/>
  <c r="E43" i="1" s="1"/>
  <c r="C44" i="1"/>
  <c r="E44" i="1" s="1"/>
  <c r="C45" i="1"/>
  <c r="E45" i="1" s="1"/>
  <c r="C46" i="1"/>
  <c r="E46" i="1" s="1"/>
  <c r="C47" i="1"/>
  <c r="E47" i="1" s="1"/>
  <c r="C48" i="1"/>
  <c r="E48" i="1" s="1"/>
  <c r="C49" i="1"/>
  <c r="E49" i="1" s="1"/>
  <c r="C50" i="1"/>
  <c r="E50" i="1" s="1"/>
  <c r="C51" i="1"/>
  <c r="E51" i="1" s="1"/>
  <c r="C52" i="1"/>
  <c r="E52" i="1" s="1"/>
  <c r="C53" i="1"/>
  <c r="E53" i="1" s="1"/>
  <c r="C54" i="1"/>
  <c r="E54" i="1" s="1"/>
  <c r="C55" i="1"/>
  <c r="E55" i="1" s="1"/>
  <c r="C56" i="1"/>
  <c r="E56" i="1" s="1"/>
  <c r="C57" i="1"/>
  <c r="E57" i="1" s="1"/>
  <c r="C58" i="1"/>
  <c r="E58" i="1" s="1"/>
  <c r="C59" i="1"/>
  <c r="E59" i="1" s="1"/>
  <c r="C60" i="1"/>
  <c r="E60" i="1" s="1"/>
  <c r="C61" i="1"/>
  <c r="E61" i="1" s="1"/>
  <c r="C62" i="1"/>
  <c r="E62" i="1" s="1"/>
  <c r="C63" i="1"/>
  <c r="E63" i="1" s="1"/>
  <c r="C64" i="1"/>
  <c r="E64" i="1" s="1"/>
  <c r="C65" i="1"/>
  <c r="E65" i="1" s="1"/>
  <c r="C66" i="1"/>
  <c r="E66" i="1" s="1"/>
  <c r="C67" i="1"/>
  <c r="E67" i="1" s="1"/>
  <c r="C68" i="1"/>
  <c r="E68" i="1" s="1"/>
  <c r="C69" i="1"/>
  <c r="E69" i="1" s="1"/>
  <c r="C70" i="1"/>
  <c r="E70" i="1" s="1"/>
  <c r="C71" i="1"/>
  <c r="E71" i="1" s="1"/>
  <c r="C72" i="1"/>
  <c r="E72" i="1" s="1"/>
  <c r="C73" i="1"/>
  <c r="E73" i="1" s="1"/>
  <c r="C74" i="1"/>
  <c r="E74" i="1" s="1"/>
  <c r="C75" i="1"/>
  <c r="E75" i="1" s="1"/>
  <c r="C76" i="1"/>
  <c r="E76" i="1" s="1"/>
  <c r="C77" i="1"/>
  <c r="E77" i="1" s="1"/>
  <c r="C78" i="1"/>
  <c r="E78" i="1" s="1"/>
  <c r="C79" i="1"/>
  <c r="E79" i="1" s="1"/>
  <c r="C80" i="1"/>
  <c r="E80" i="1" s="1"/>
  <c r="C81" i="1"/>
  <c r="E81" i="1" s="1"/>
  <c r="C82" i="1"/>
  <c r="E82" i="1" s="1"/>
  <c r="C83" i="1"/>
  <c r="E83" i="1" s="1"/>
  <c r="C84" i="1"/>
  <c r="E84" i="1" s="1"/>
  <c r="C85" i="1"/>
  <c r="E85" i="1" s="1"/>
  <c r="C86" i="1"/>
  <c r="E86" i="1" s="1"/>
  <c r="C87" i="1"/>
  <c r="E87" i="1" s="1"/>
  <c r="C88" i="1"/>
  <c r="E88" i="1" s="1"/>
  <c r="C89" i="1"/>
  <c r="E89" i="1" s="1"/>
  <c r="C90" i="1"/>
  <c r="E90" i="1" s="1"/>
  <c r="C91" i="1"/>
  <c r="E91" i="1" s="1"/>
  <c r="C92" i="1"/>
  <c r="E92" i="1" s="1"/>
  <c r="C93" i="1"/>
  <c r="E93" i="1" s="1"/>
  <c r="C94" i="1"/>
  <c r="E94" i="1" s="1"/>
  <c r="C95" i="1"/>
  <c r="E95" i="1" s="1"/>
  <c r="C96" i="1"/>
  <c r="E96" i="1" s="1"/>
  <c r="C97" i="1"/>
  <c r="E97" i="1" s="1"/>
  <c r="C98" i="1"/>
  <c r="E98" i="1" s="1"/>
  <c r="C99" i="1"/>
  <c r="E99" i="1" s="1"/>
  <c r="C100" i="1"/>
  <c r="E100" i="1" s="1"/>
  <c r="C101" i="1"/>
  <c r="E101" i="1" s="1"/>
  <c r="C102" i="1"/>
  <c r="E102" i="1" s="1"/>
  <c r="C103" i="1"/>
  <c r="E103" i="1" s="1"/>
  <c r="C104" i="1"/>
  <c r="E104" i="1" s="1"/>
  <c r="C105" i="1"/>
  <c r="E105" i="1" s="1"/>
  <c r="C106" i="1"/>
  <c r="E106" i="1" s="1"/>
  <c r="C107" i="1"/>
  <c r="E107" i="1" s="1"/>
  <c r="C108" i="1"/>
  <c r="E108" i="1" s="1"/>
  <c r="C109" i="1"/>
  <c r="E109" i="1" s="1"/>
  <c r="C110" i="1"/>
  <c r="E110" i="1" s="1"/>
  <c r="C111" i="1"/>
  <c r="E111" i="1" s="1"/>
  <c r="C112" i="1"/>
  <c r="E112" i="1" s="1"/>
  <c r="C113" i="1"/>
  <c r="E113" i="1" s="1"/>
  <c r="C114" i="1"/>
  <c r="E114" i="1" s="1"/>
  <c r="C115" i="1"/>
  <c r="E115" i="1" s="1"/>
  <c r="C116" i="1"/>
  <c r="E116" i="1" s="1"/>
  <c r="C117" i="1"/>
  <c r="E117" i="1" s="1"/>
  <c r="C118" i="1"/>
  <c r="E118" i="1" s="1"/>
  <c r="C119" i="1"/>
  <c r="E119" i="1" s="1"/>
  <c r="C120" i="1"/>
  <c r="E120" i="1" s="1"/>
  <c r="C121" i="1"/>
  <c r="E121" i="1" s="1"/>
  <c r="C122" i="1"/>
  <c r="E122" i="1" s="1"/>
  <c r="C123" i="1"/>
  <c r="E123" i="1" s="1"/>
  <c r="C124" i="1"/>
  <c r="E124" i="1" s="1"/>
  <c r="C125" i="1"/>
  <c r="E125" i="1" s="1"/>
  <c r="C126" i="1"/>
  <c r="E126" i="1" s="1"/>
  <c r="C127" i="1"/>
  <c r="E127" i="1" s="1"/>
  <c r="C128" i="1"/>
  <c r="E128" i="1" s="1"/>
  <c r="C129" i="1"/>
  <c r="E129" i="1" s="1"/>
  <c r="C130" i="1"/>
  <c r="E130" i="1" s="1"/>
  <c r="C131" i="1"/>
  <c r="E131" i="1" s="1"/>
  <c r="C132" i="1"/>
  <c r="E132" i="1" s="1"/>
  <c r="C133" i="1"/>
  <c r="E133" i="1" s="1"/>
  <c r="C134" i="1"/>
  <c r="E134" i="1" s="1"/>
  <c r="C135" i="1"/>
  <c r="E135" i="1" s="1"/>
  <c r="C136" i="1"/>
  <c r="E136" i="1" s="1"/>
  <c r="C137" i="1"/>
  <c r="E137" i="1" s="1"/>
  <c r="C138" i="1"/>
  <c r="E138" i="1" s="1"/>
  <c r="C139" i="1"/>
  <c r="E139" i="1" s="1"/>
  <c r="C140" i="1"/>
  <c r="E140" i="1" s="1"/>
  <c r="C141" i="1"/>
  <c r="E141" i="1" s="1"/>
  <c r="C142" i="1"/>
  <c r="E142" i="1" s="1"/>
  <c r="C143" i="1"/>
  <c r="E143" i="1" s="1"/>
  <c r="C144" i="1"/>
  <c r="E144" i="1" s="1"/>
  <c r="C145" i="1"/>
  <c r="E145" i="1" s="1"/>
  <c r="C146" i="1"/>
  <c r="E146" i="1" s="1"/>
  <c r="C147" i="1"/>
  <c r="E147" i="1" s="1"/>
  <c r="C148" i="1"/>
  <c r="E148" i="1" s="1"/>
  <c r="C149" i="1"/>
  <c r="E149" i="1" s="1"/>
  <c r="C150" i="1"/>
  <c r="E150" i="1" s="1"/>
  <c r="C151" i="1"/>
  <c r="E151" i="1" s="1"/>
  <c r="C152" i="1"/>
  <c r="E152" i="1" s="1"/>
  <c r="C153" i="1"/>
  <c r="E153" i="1" s="1"/>
  <c r="C154" i="1"/>
  <c r="E154" i="1" s="1"/>
  <c r="C155" i="1"/>
  <c r="E155" i="1" s="1"/>
  <c r="C156" i="1"/>
  <c r="E156" i="1" s="1"/>
  <c r="C157" i="1"/>
  <c r="E157" i="1" s="1"/>
  <c r="C158" i="1"/>
  <c r="E158" i="1" s="1"/>
  <c r="C159" i="1"/>
  <c r="E159" i="1" s="1"/>
  <c r="C160" i="1"/>
  <c r="E160" i="1" s="1"/>
  <c r="C161" i="1"/>
  <c r="E161" i="1" s="1"/>
  <c r="C162" i="1"/>
  <c r="E162" i="1" s="1"/>
  <c r="C163" i="1"/>
  <c r="E163" i="1" s="1"/>
  <c r="C164" i="1"/>
  <c r="E164" i="1" s="1"/>
  <c r="C165" i="1"/>
  <c r="E165" i="1" s="1"/>
  <c r="C166" i="1"/>
  <c r="E166" i="1" s="1"/>
  <c r="C167" i="1"/>
  <c r="E167" i="1" s="1"/>
  <c r="C168" i="1"/>
  <c r="E168" i="1" s="1"/>
  <c r="C169" i="1"/>
  <c r="E169" i="1" s="1"/>
  <c r="C170" i="1"/>
  <c r="E170" i="1" s="1"/>
  <c r="C171" i="1"/>
  <c r="E171" i="1" s="1"/>
  <c r="C172" i="1"/>
  <c r="E172" i="1" s="1"/>
  <c r="C173" i="1"/>
  <c r="E173" i="1" s="1"/>
  <c r="C174" i="1"/>
  <c r="E174" i="1" s="1"/>
  <c r="C175" i="1"/>
  <c r="E175" i="1" s="1"/>
  <c r="C176" i="1"/>
  <c r="E176" i="1" s="1"/>
  <c r="C177" i="1"/>
  <c r="E177" i="1" s="1"/>
  <c r="C178" i="1"/>
  <c r="E178" i="1" s="1"/>
  <c r="C179" i="1"/>
  <c r="E179" i="1" s="1"/>
  <c r="C180" i="1"/>
  <c r="E180" i="1" s="1"/>
  <c r="C182" i="1"/>
  <c r="E182" i="1" s="1"/>
  <c r="C183" i="1"/>
  <c r="E183" i="1" s="1"/>
  <c r="C3" i="1"/>
  <c r="L5" i="1" a="1"/>
  <c r="L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L44" i="1" a="1"/>
  <c r="L44" i="1" s="1"/>
  <c r="L45" i="1" a="1"/>
  <c r="L45" i="1" s="1"/>
  <c r="L46" i="1" a="1"/>
  <c r="L46" i="1" s="1"/>
  <c r="L47" i="1" a="1"/>
  <c r="L47" i="1" s="1"/>
  <c r="L48" i="1" a="1"/>
  <c r="L48" i="1" s="1"/>
  <c r="L49" i="1" a="1"/>
  <c r="L49" i="1" s="1"/>
  <c r="L50" i="1" a="1"/>
  <c r="L50" i="1" s="1"/>
  <c r="L51" i="1" a="1"/>
  <c r="L51" i="1" s="1"/>
  <c r="L52" i="1" a="1"/>
  <c r="L52" i="1" s="1"/>
  <c r="L53" i="1" a="1"/>
  <c r="L53" i="1" s="1"/>
  <c r="L54" i="1" a="1"/>
  <c r="L54" i="1" s="1"/>
  <c r="L55" i="1" a="1"/>
  <c r="L55" i="1" s="1"/>
  <c r="L56" i="1" a="1"/>
  <c r="L56" i="1" s="1"/>
  <c r="L57" i="1" a="1"/>
  <c r="L57" i="1" s="1"/>
  <c r="L58" i="1" a="1"/>
  <c r="L58" i="1" s="1"/>
  <c r="L59" i="1" a="1"/>
  <c r="L59" i="1" s="1"/>
  <c r="L60" i="1" a="1"/>
  <c r="L60" i="1" s="1"/>
  <c r="L61" i="1" a="1"/>
  <c r="L61" i="1" s="1"/>
  <c r="L62" i="1" a="1"/>
  <c r="L62" i="1" s="1"/>
  <c r="L63" i="1" a="1"/>
  <c r="L63" i="1" s="1"/>
  <c r="L64" i="1" a="1"/>
  <c r="L64" i="1" s="1"/>
  <c r="L65" i="1" a="1"/>
  <c r="L65" i="1" s="1"/>
  <c r="L66" i="1" a="1"/>
  <c r="L66" i="1" s="1"/>
  <c r="L67" i="1" a="1"/>
  <c r="L67" i="1" s="1"/>
  <c r="L68" i="1" a="1"/>
  <c r="L68" i="1" s="1"/>
  <c r="L69" i="1" a="1"/>
  <c r="L69" i="1" s="1"/>
  <c r="L70" i="1" a="1"/>
  <c r="L70" i="1" s="1"/>
  <c r="L71" i="1" a="1"/>
  <c r="L71" i="1" s="1"/>
  <c r="L72" i="1" a="1"/>
  <c r="L72" i="1" s="1"/>
  <c r="L73" i="1" a="1"/>
  <c r="L73" i="1" s="1"/>
  <c r="L74" i="1" a="1"/>
  <c r="L74" i="1" s="1"/>
  <c r="L75" i="1" a="1"/>
  <c r="L75" i="1" s="1"/>
  <c r="L76" i="1" a="1"/>
  <c r="L76" i="1" s="1"/>
  <c r="L77" i="1" a="1"/>
  <c r="L77" i="1" s="1"/>
  <c r="L78" i="1" a="1"/>
  <c r="L78" i="1" s="1"/>
  <c r="L79" i="1" a="1"/>
  <c r="L79" i="1" s="1"/>
  <c r="L80" i="1" a="1"/>
  <c r="L80" i="1" s="1"/>
  <c r="L81" i="1" a="1"/>
  <c r="L81" i="1" s="1"/>
  <c r="L82" i="1" a="1"/>
  <c r="L82" i="1" s="1"/>
  <c r="L83" i="1" a="1"/>
  <c r="L83" i="1" s="1"/>
  <c r="L84" i="1" a="1"/>
  <c r="L84" i="1" s="1"/>
  <c r="L85" i="1" a="1"/>
  <c r="L85" i="1" s="1"/>
  <c r="L86" i="1" a="1"/>
  <c r="L86" i="1" s="1"/>
  <c r="L87" i="1" a="1"/>
  <c r="L87" i="1" s="1"/>
  <c r="L88" i="1" a="1"/>
  <c r="L88" i="1" s="1"/>
  <c r="L89" i="1" a="1"/>
  <c r="L89" i="1" s="1"/>
  <c r="L90" i="1" a="1"/>
  <c r="L90" i="1" s="1"/>
  <c r="L91" i="1" a="1"/>
  <c r="L91" i="1" s="1"/>
  <c r="L92" i="1" a="1"/>
  <c r="L92" i="1" s="1"/>
  <c r="L93" i="1" a="1"/>
  <c r="L93" i="1" s="1"/>
  <c r="L94" i="1" a="1"/>
  <c r="L94" i="1" s="1"/>
  <c r="L95" i="1" a="1"/>
  <c r="L95" i="1" s="1"/>
  <c r="L96" i="1" a="1"/>
  <c r="L96" i="1" s="1"/>
  <c r="L97" i="1" a="1"/>
  <c r="L97" i="1" s="1"/>
  <c r="L98" i="1" a="1"/>
  <c r="L98" i="1" s="1"/>
  <c r="L99" i="1" a="1"/>
  <c r="L99" i="1" s="1"/>
  <c r="L100" i="1" a="1"/>
  <c r="L100" i="1" s="1"/>
  <c r="L101" i="1" a="1"/>
  <c r="L101" i="1" s="1"/>
  <c r="L102" i="1" a="1"/>
  <c r="L102" i="1" s="1"/>
  <c r="L103" i="1" a="1"/>
  <c r="L103" i="1" s="1"/>
  <c r="L104" i="1" a="1"/>
  <c r="L104" i="1" s="1"/>
  <c r="L105" i="1" a="1"/>
  <c r="L105" i="1" s="1"/>
  <c r="L106" i="1" a="1"/>
  <c r="L106" i="1" s="1"/>
  <c r="L107" i="1" a="1"/>
  <c r="L107" i="1" s="1"/>
  <c r="L108" i="1" a="1"/>
  <c r="L108" i="1" s="1"/>
  <c r="L109" i="1" a="1"/>
  <c r="L109" i="1" s="1"/>
  <c r="L110" i="1" a="1"/>
  <c r="L110" i="1" s="1"/>
  <c r="L111" i="1" a="1"/>
  <c r="L111" i="1" s="1"/>
  <c r="L112" i="1" a="1"/>
  <c r="L112" i="1" s="1"/>
  <c r="L113" i="1" a="1"/>
  <c r="L113" i="1" s="1"/>
  <c r="L114" i="1" a="1"/>
  <c r="L114" i="1" s="1"/>
  <c r="L115" i="1" a="1"/>
  <c r="L115" i="1" s="1"/>
  <c r="L116" i="1" a="1"/>
  <c r="L116" i="1" s="1"/>
  <c r="L117" i="1" a="1"/>
  <c r="L117" i="1" s="1"/>
  <c r="L118" i="1" a="1"/>
  <c r="L118" i="1" s="1"/>
  <c r="L119" i="1" a="1"/>
  <c r="L119" i="1" s="1"/>
  <c r="L120" i="1" a="1"/>
  <c r="L120" i="1" s="1"/>
  <c r="L121" i="1" a="1"/>
  <c r="L121" i="1" s="1"/>
  <c r="L122" i="1" a="1"/>
  <c r="L122" i="1" s="1"/>
  <c r="L123" i="1" a="1"/>
  <c r="L123" i="1" s="1"/>
  <c r="L124" i="1" a="1"/>
  <c r="L124" i="1" s="1"/>
  <c r="L125" i="1" a="1"/>
  <c r="L125" i="1" s="1"/>
  <c r="L126" i="1" a="1"/>
  <c r="L126" i="1" s="1"/>
  <c r="L127" i="1" a="1"/>
  <c r="L127" i="1" s="1"/>
  <c r="L128" i="1" a="1"/>
  <c r="L128" i="1" s="1"/>
  <c r="L129" i="1" a="1"/>
  <c r="L129" i="1" s="1"/>
  <c r="L130" i="1" a="1"/>
  <c r="L130" i="1" s="1"/>
  <c r="L131" i="1" a="1"/>
  <c r="L131" i="1" s="1"/>
  <c r="L132" i="1" a="1"/>
  <c r="L132" i="1" s="1"/>
  <c r="L133" i="1" a="1"/>
  <c r="L133" i="1" s="1"/>
  <c r="L134" i="1" a="1"/>
  <c r="L134" i="1" s="1"/>
  <c r="L135" i="1" a="1"/>
  <c r="L135" i="1" s="1"/>
  <c r="L136" i="1" a="1"/>
  <c r="L136" i="1" s="1"/>
  <c r="L137" i="1" a="1"/>
  <c r="L137" i="1" s="1"/>
  <c r="L138" i="1" a="1"/>
  <c r="L138" i="1" s="1"/>
  <c r="L139" i="1" a="1"/>
  <c r="L139" i="1" s="1"/>
  <c r="L140" i="1" a="1"/>
  <c r="L140" i="1" s="1"/>
  <c r="L141" i="1" a="1"/>
  <c r="L141" i="1" s="1"/>
  <c r="L142" i="1" a="1"/>
  <c r="L142" i="1" s="1"/>
  <c r="L143" i="1" a="1"/>
  <c r="L143" i="1" s="1"/>
  <c r="L144" i="1" a="1"/>
  <c r="L144" i="1" s="1"/>
  <c r="L145" i="1" a="1"/>
  <c r="L145" i="1" s="1"/>
  <c r="L146" i="1" a="1"/>
  <c r="L146" i="1" s="1"/>
  <c r="L147" i="1" a="1"/>
  <c r="L147" i="1" s="1"/>
  <c r="L148" i="1" a="1"/>
  <c r="L148" i="1" s="1"/>
  <c r="L149" i="1" a="1"/>
  <c r="L149" i="1" s="1"/>
  <c r="L150" i="1" a="1"/>
  <c r="L150" i="1" s="1"/>
  <c r="L151" i="1" a="1"/>
  <c r="L151" i="1" s="1"/>
  <c r="L152" i="1" a="1"/>
  <c r="L152" i="1" s="1"/>
  <c r="L153" i="1" a="1"/>
  <c r="L153" i="1" s="1"/>
  <c r="L154" i="1" a="1"/>
  <c r="L154" i="1" s="1"/>
  <c r="L155" i="1" a="1"/>
  <c r="L155" i="1" s="1"/>
  <c r="L156" i="1" a="1"/>
  <c r="L156" i="1" s="1"/>
  <c r="L157" i="1" a="1"/>
  <c r="L157" i="1" s="1"/>
  <c r="L158" i="1" a="1"/>
  <c r="L158" i="1" s="1"/>
  <c r="L159" i="1" a="1"/>
  <c r="L159" i="1" s="1"/>
  <c r="L160" i="1" a="1"/>
  <c r="L160" i="1" s="1"/>
  <c r="L161" i="1" a="1"/>
  <c r="L161" i="1" s="1"/>
  <c r="L162" i="1" a="1"/>
  <c r="L162" i="1" s="1"/>
  <c r="L163" i="1" a="1"/>
  <c r="L163" i="1" s="1"/>
  <c r="L164" i="1" a="1"/>
  <c r="L164" i="1" s="1"/>
  <c r="L165" i="1" a="1"/>
  <c r="L165" i="1" s="1"/>
  <c r="L166" i="1" a="1"/>
  <c r="L166" i="1" s="1"/>
  <c r="L167" i="1" a="1"/>
  <c r="L167" i="1" s="1"/>
  <c r="L168" i="1" a="1"/>
  <c r="L168" i="1" s="1"/>
  <c r="L169" i="1" a="1"/>
  <c r="L169" i="1" s="1"/>
  <c r="L170" i="1" a="1"/>
  <c r="L170" i="1" s="1"/>
  <c r="L171" i="1" a="1"/>
  <c r="L171" i="1" s="1"/>
  <c r="L172" i="1" a="1"/>
  <c r="L172" i="1" s="1"/>
  <c r="L173" i="1" a="1"/>
  <c r="L173" i="1" s="1"/>
  <c r="L174" i="1" a="1"/>
  <c r="L174" i="1" s="1"/>
  <c r="L175" i="1" a="1"/>
  <c r="L175" i="1" s="1"/>
  <c r="L176" i="1" a="1"/>
  <c r="L176" i="1" s="1"/>
  <c r="L177" i="1" a="1"/>
  <c r="L177" i="1" s="1"/>
  <c r="L178" i="1" a="1"/>
  <c r="L178" i="1" s="1"/>
  <c r="L179" i="1" a="1"/>
  <c r="L179" i="1" s="1"/>
  <c r="L180" i="1" a="1"/>
  <c r="L180" i="1" s="1"/>
  <c r="L181" i="1" a="1"/>
  <c r="L181" i="1" s="1"/>
  <c r="L182" i="1" a="1"/>
  <c r="L182" i="1" s="1"/>
  <c r="L183" i="1" a="1"/>
  <c r="L183" i="1" s="1"/>
  <c r="L184" i="1" a="1"/>
  <c r="L184" i="1" s="1"/>
  <c r="L185" i="1" a="1"/>
  <c r="L185" i="1" s="1"/>
  <c r="L186" i="1" a="1"/>
  <c r="L186" i="1" s="1"/>
  <c r="L187" i="1" a="1"/>
  <c r="L187" i="1" s="1"/>
  <c r="L188" i="1" a="1"/>
  <c r="L188" i="1" s="1"/>
  <c r="L189" i="1" a="1"/>
  <c r="L189" i="1" s="1"/>
  <c r="L190" i="1" a="1"/>
  <c r="L190" i="1" s="1"/>
  <c r="L191" i="1" a="1"/>
  <c r="L191" i="1" s="1"/>
  <c r="L192" i="1" a="1"/>
  <c r="L192" i="1" s="1"/>
  <c r="L193" i="1" a="1"/>
  <c r="L193" i="1" s="1"/>
  <c r="L194" i="1" a="1"/>
  <c r="L194" i="1" s="1"/>
  <c r="L196" i="1" a="1"/>
  <c r="L196" i="1" s="1"/>
  <c r="L197" i="1" a="1"/>
  <c r="L197" i="1" s="1"/>
  <c r="L198" i="1" a="1"/>
  <c r="L198" i="1" s="1"/>
  <c r="L199" i="1" a="1"/>
  <c r="L199" i="1" s="1"/>
  <c r="L200" i="1" a="1"/>
  <c r="L200" i="1" s="1"/>
  <c r="L201" i="1" a="1"/>
  <c r="L201" i="1" s="1"/>
  <c r="L202" i="1" a="1"/>
  <c r="L202" i="1" s="1"/>
  <c r="L203" i="1" a="1"/>
  <c r="L203" i="1" s="1"/>
  <c r="L204" i="1" a="1"/>
  <c r="L204" i="1" s="1"/>
  <c r="L205" i="1" a="1"/>
  <c r="L205" i="1" s="1"/>
  <c r="L206" i="1" a="1"/>
  <c r="L206" i="1" s="1"/>
  <c r="L207" i="1" a="1"/>
  <c r="L207" i="1" s="1"/>
  <c r="L208" i="1" a="1"/>
  <c r="L208" i="1" s="1"/>
  <c r="L209" i="1" a="1"/>
  <c r="L209" i="1" s="1"/>
  <c r="L210" i="1" a="1"/>
  <c r="L210" i="1" s="1"/>
  <c r="L211" i="1" a="1"/>
  <c r="L211" i="1" s="1"/>
  <c r="L212" i="1" a="1"/>
  <c r="L212" i="1" s="1"/>
  <c r="L213" i="1" a="1"/>
  <c r="L213" i="1" s="1"/>
  <c r="L214" i="1" a="1"/>
  <c r="L214" i="1" s="1"/>
  <c r="L215" i="1" a="1"/>
  <c r="L215" i="1" s="1"/>
  <c r="L216" i="1" a="1"/>
  <c r="L216" i="1" s="1"/>
  <c r="L217" i="1" a="1"/>
  <c r="L217" i="1" s="1"/>
  <c r="L218" i="1" a="1"/>
  <c r="L218" i="1" s="1"/>
  <c r="L219" i="1" a="1"/>
  <c r="L219" i="1" s="1"/>
  <c r="L220" i="1" a="1"/>
  <c r="L220" i="1" s="1"/>
  <c r="L221" i="1" a="1"/>
  <c r="L221" i="1" s="1"/>
  <c r="L222" i="1" a="1"/>
  <c r="L222" i="1" s="1"/>
  <c r="L223" i="1" a="1"/>
  <c r="L223" i="1" s="1"/>
  <c r="L224" i="1" a="1"/>
  <c r="L224" i="1" s="1"/>
  <c r="L225" i="1" a="1"/>
  <c r="L225" i="1" s="1"/>
  <c r="L226" i="1" a="1"/>
  <c r="L226" i="1" s="1"/>
  <c r="L227" i="1" a="1"/>
  <c r="L227" i="1" s="1"/>
  <c r="L228" i="1" a="1"/>
  <c r="L228" i="1" s="1"/>
  <c r="L230" i="1" a="1"/>
  <c r="L230" i="1" s="1"/>
  <c r="L231" i="1" a="1"/>
  <c r="L231" i="1" s="1"/>
  <c r="L232" i="1" a="1"/>
  <c r="L232" i="1" s="1"/>
  <c r="L233" i="1" a="1"/>
  <c r="L233" i="1" s="1"/>
  <c r="L234" i="1" a="1"/>
  <c r="L234" i="1" s="1"/>
  <c r="L235" i="1" a="1"/>
  <c r="L235" i="1" s="1"/>
  <c r="L236" i="1" a="1"/>
  <c r="L236" i="1" s="1"/>
  <c r="L237" i="1" a="1"/>
  <c r="L237" i="1" s="1"/>
  <c r="L238" i="1" a="1"/>
  <c r="L238" i="1" s="1"/>
  <c r="L239" i="1" a="1"/>
  <c r="L239" i="1" s="1"/>
  <c r="L240" i="1" a="1"/>
  <c r="L240" i="1" s="1"/>
  <c r="L241" i="1" a="1"/>
  <c r="L241" i="1" s="1"/>
  <c r="L242" i="1" a="1"/>
  <c r="L242" i="1" s="1"/>
  <c r="L243" i="1" a="1"/>
  <c r="L243" i="1" s="1"/>
  <c r="L244" i="1" a="1"/>
  <c r="L244" i="1" s="1"/>
  <c r="L245" i="1" a="1"/>
  <c r="L245" i="1" s="1"/>
  <c r="L246" i="1" a="1"/>
  <c r="L246" i="1" s="1"/>
  <c r="L247" i="1" a="1"/>
  <c r="L247" i="1" s="1"/>
  <c r="L248" i="1" a="1"/>
  <c r="L248" i="1" s="1"/>
  <c r="L249" i="1" a="1"/>
  <c r="L249" i="1" s="1"/>
  <c r="L250" i="1" a="1"/>
  <c r="L250" i="1" s="1"/>
  <c r="L251" i="1" a="1"/>
  <c r="L251" i="1" s="1"/>
  <c r="L252" i="1" a="1"/>
  <c r="L252" i="1" s="1"/>
  <c r="L253" i="1" a="1"/>
  <c r="L253" i="1" s="1"/>
  <c r="L254" i="1" a="1"/>
  <c r="L254" i="1" s="1"/>
  <c r="L255" i="1" a="1"/>
  <c r="L255" i="1" s="1"/>
  <c r="L256" i="1" a="1"/>
  <c r="L256" i="1" s="1"/>
  <c r="L257" i="1" a="1"/>
  <c r="L257" i="1" s="1"/>
  <c r="L258" i="1" a="1"/>
  <c r="L258" i="1" s="1"/>
  <c r="L259" i="1" a="1"/>
  <c r="L259" i="1" s="1"/>
  <c r="L260" i="1" a="1"/>
  <c r="L260" i="1" s="1"/>
  <c r="L261" i="1" a="1"/>
  <c r="L261" i="1" s="1"/>
  <c r="L263" i="1" a="1"/>
  <c r="L263" i="1" s="1"/>
  <c r="L264" i="1" a="1"/>
  <c r="L264" i="1" s="1"/>
  <c r="L265" i="1" a="1"/>
  <c r="L265" i="1" s="1"/>
  <c r="L266" i="1" a="1"/>
  <c r="L266" i="1" s="1"/>
  <c r="L267" i="1" a="1"/>
  <c r="L267" i="1" s="1"/>
  <c r="L268" i="1" a="1"/>
  <c r="L268" i="1" s="1"/>
  <c r="L269" i="1" a="1"/>
  <c r="L269" i="1" s="1"/>
  <c r="L270" i="1" a="1"/>
  <c r="L270" i="1" s="1"/>
  <c r="L271" i="1" a="1"/>
  <c r="L271" i="1" s="1"/>
  <c r="L272" i="1" a="1"/>
  <c r="L272" i="1" s="1"/>
  <c r="L273" i="1" a="1"/>
  <c r="L273" i="1" s="1"/>
  <c r="L274" i="1" a="1"/>
  <c r="L274" i="1" s="1"/>
  <c r="L275" i="1" a="1"/>
  <c r="L275" i="1" s="1"/>
  <c r="L276" i="1" a="1"/>
  <c r="L276" i="1" s="1"/>
  <c r="L277" i="1" a="1"/>
  <c r="L277" i="1" s="1"/>
  <c r="L278" i="1" a="1"/>
  <c r="L278" i="1" s="1"/>
  <c r="L279" i="1" a="1"/>
  <c r="L279" i="1" s="1"/>
  <c r="L280" i="1" a="1"/>
  <c r="L280" i="1" s="1"/>
  <c r="L281" i="1" a="1"/>
  <c r="L281" i="1" s="1"/>
  <c r="L282" i="1" a="1"/>
  <c r="L282" i="1" s="1"/>
  <c r="L283" i="1" a="1"/>
  <c r="L283" i="1" s="1"/>
  <c r="L284" i="1" a="1"/>
  <c r="L284" i="1" s="1"/>
  <c r="L285" i="1" a="1"/>
  <c r="L285" i="1" s="1"/>
  <c r="L286" i="1" a="1"/>
  <c r="L286" i="1" s="1"/>
  <c r="L287" i="1" a="1"/>
  <c r="L287" i="1" s="1"/>
  <c r="L288" i="1" a="1"/>
  <c r="L288" i="1" s="1"/>
  <c r="L289" i="1" a="1"/>
  <c r="L289" i="1" s="1"/>
  <c r="L291" i="1" a="1"/>
  <c r="L291" i="1" s="1"/>
  <c r="L292" i="1" a="1"/>
  <c r="L292" i="1" s="1"/>
  <c r="L293" i="1" a="1"/>
  <c r="L293" i="1" s="1"/>
  <c r="L294" i="1" a="1"/>
  <c r="L294" i="1" s="1"/>
  <c r="L295" i="1" a="1"/>
  <c r="L295" i="1" s="1"/>
  <c r="L296" i="1" a="1"/>
  <c r="L296" i="1" s="1"/>
  <c r="L297" i="1" a="1"/>
  <c r="L297" i="1" s="1"/>
  <c r="L298" i="1" a="1"/>
  <c r="L298" i="1" s="1"/>
  <c r="L299" i="1" a="1"/>
  <c r="L299" i="1" s="1"/>
  <c r="L300" i="1" a="1"/>
  <c r="L300" i="1" s="1"/>
  <c r="L301" i="1" a="1"/>
  <c r="L301" i="1" s="1"/>
  <c r="L302" i="1" a="1"/>
  <c r="L302" i="1" s="1"/>
  <c r="L303" i="1" a="1"/>
  <c r="L303" i="1" s="1"/>
  <c r="L304" i="1" a="1"/>
  <c r="L304" i="1" s="1"/>
  <c r="L305" i="1" a="1"/>
  <c r="L305" i="1" s="1"/>
  <c r="L306" i="1" a="1"/>
  <c r="L306" i="1" s="1"/>
  <c r="L307" i="1" a="1"/>
  <c r="L307" i="1" s="1"/>
  <c r="L308" i="1" a="1"/>
  <c r="L308" i="1" s="1"/>
  <c r="L309" i="1" a="1"/>
  <c r="L309" i="1" s="1"/>
  <c r="L310" i="1" a="1"/>
  <c r="L310" i="1" s="1"/>
  <c r="L311" i="1" a="1"/>
  <c r="L311" i="1" s="1"/>
  <c r="L312" i="1" a="1"/>
  <c r="L312" i="1" s="1"/>
  <c r="L313" i="1" a="1"/>
  <c r="L313" i="1" s="1"/>
  <c r="L314" i="1" a="1"/>
  <c r="L314" i="1" s="1"/>
  <c r="L315" i="1" a="1"/>
  <c r="L315" i="1" s="1"/>
  <c r="L316" i="1" a="1"/>
  <c r="L316" i="1" s="1"/>
  <c r="L317" i="1" a="1"/>
  <c r="L317" i="1" s="1"/>
  <c r="L318" i="1" a="1"/>
  <c r="L318" i="1" s="1"/>
  <c r="L319" i="1" a="1"/>
  <c r="L319" i="1" s="1"/>
  <c r="L320" i="1" a="1"/>
  <c r="L320" i="1" s="1"/>
  <c r="L321" i="1" a="1"/>
  <c r="L321" i="1" s="1"/>
  <c r="L4" i="1" a="1"/>
  <c r="L4" i="1" s="1"/>
  <c r="AE296" i="3"/>
  <c r="AD296" i="3"/>
  <c r="AE295" i="3"/>
  <c r="AD295" i="3"/>
  <c r="AE294" i="3"/>
  <c r="AD294" i="3"/>
  <c r="AE293" i="3"/>
  <c r="AD293" i="3"/>
  <c r="AE292" i="3"/>
  <c r="AD292" i="3"/>
  <c r="AE291" i="3"/>
  <c r="AD291" i="3"/>
  <c r="AE290" i="3"/>
  <c r="AD290" i="3"/>
  <c r="AE289" i="3"/>
  <c r="AD289" i="3"/>
  <c r="AE288" i="3"/>
  <c r="AD288" i="3"/>
  <c r="AE287" i="3"/>
  <c r="AD287" i="3"/>
  <c r="AE286" i="3"/>
  <c r="AD286" i="3"/>
  <c r="AE285" i="3"/>
  <c r="AD285" i="3"/>
  <c r="AE284" i="3"/>
  <c r="AD284" i="3"/>
  <c r="AE283" i="3"/>
  <c r="AD283" i="3"/>
  <c r="AE282" i="3"/>
  <c r="AD282" i="3"/>
  <c r="AE281" i="3"/>
  <c r="AD281" i="3"/>
  <c r="AE280" i="3"/>
  <c r="AD280" i="3"/>
  <c r="AE279" i="3"/>
  <c r="AD279" i="3"/>
  <c r="AE278" i="3"/>
  <c r="AD278" i="3"/>
  <c r="AE277" i="3"/>
  <c r="AD277" i="3"/>
  <c r="AE276" i="3"/>
  <c r="AD276" i="3"/>
  <c r="AE275" i="3"/>
  <c r="AD275" i="3"/>
  <c r="AE274" i="3"/>
  <c r="AD274" i="3"/>
  <c r="AE273" i="3"/>
  <c r="AD273" i="3"/>
  <c r="AE272" i="3"/>
  <c r="AD272" i="3"/>
  <c r="AE271" i="3"/>
  <c r="AD271" i="3"/>
  <c r="AE270" i="3"/>
  <c r="AD270" i="3"/>
  <c r="AG269" i="3"/>
  <c r="AE269" i="3"/>
  <c r="AD269" i="3"/>
  <c r="AG268" i="3"/>
  <c r="AE268" i="3"/>
  <c r="AD268" i="3"/>
  <c r="AG267" i="3"/>
  <c r="AE267" i="3"/>
  <c r="AD267" i="3"/>
  <c r="AG266" i="3"/>
  <c r="AE266" i="3"/>
  <c r="AD266" i="3"/>
  <c r="AG265" i="3"/>
  <c r="AE265" i="3"/>
  <c r="AD265" i="3"/>
  <c r="AG264" i="3"/>
  <c r="AE264" i="3"/>
  <c r="AD264" i="3"/>
  <c r="AG263" i="3"/>
  <c r="AE263" i="3"/>
  <c r="AD263" i="3"/>
  <c r="I263" i="3"/>
  <c r="AG262" i="3"/>
  <c r="AE262" i="3"/>
  <c r="AD262" i="3"/>
  <c r="I262" i="3"/>
  <c r="AH261" i="3"/>
  <c r="AG261" i="3"/>
  <c r="AE261" i="3"/>
  <c r="AD261" i="3"/>
  <c r="R261" i="3"/>
  <c r="L261" i="3"/>
  <c r="AH260" i="3"/>
  <c r="AG260" i="3"/>
  <c r="AE260" i="3"/>
  <c r="AD260" i="3"/>
  <c r="R260" i="3"/>
  <c r="L260" i="3"/>
  <c r="AH259" i="3"/>
  <c r="AG259" i="3"/>
  <c r="AE259" i="3"/>
  <c r="AD259" i="3"/>
  <c r="R259" i="3"/>
  <c r="L259" i="3"/>
  <c r="AH258" i="3"/>
  <c r="AG258" i="3"/>
  <c r="AE258" i="3"/>
  <c r="AD258" i="3"/>
  <c r="R258" i="3"/>
  <c r="L258" i="3"/>
  <c r="AH257" i="3"/>
  <c r="AG257" i="3"/>
  <c r="AE257" i="3"/>
  <c r="AD257" i="3"/>
  <c r="R257" i="3"/>
  <c r="L257" i="3"/>
  <c r="AH256" i="3"/>
  <c r="AG256" i="3"/>
  <c r="AE256" i="3"/>
  <c r="AD256" i="3"/>
  <c r="R256" i="3"/>
  <c r="L256" i="3"/>
  <c r="AH255" i="3"/>
  <c r="AG255" i="3"/>
  <c r="AE255" i="3"/>
  <c r="AD255" i="3"/>
  <c r="R255" i="3"/>
  <c r="L255" i="3"/>
  <c r="AH254" i="3"/>
  <c r="AG254" i="3"/>
  <c r="AE254" i="3"/>
  <c r="AD254" i="3"/>
  <c r="R254" i="3"/>
  <c r="L254" i="3"/>
  <c r="AH253" i="3"/>
  <c r="AG253" i="3"/>
  <c r="AE253" i="3"/>
  <c r="AD253" i="3"/>
  <c r="R253" i="3"/>
  <c r="L253" i="3"/>
  <c r="AH252" i="3"/>
  <c r="AG252" i="3"/>
  <c r="AE252" i="3"/>
  <c r="AD252" i="3"/>
  <c r="R252" i="3"/>
  <c r="L252" i="3"/>
  <c r="AH251" i="3"/>
  <c r="AG251" i="3"/>
  <c r="AE251" i="3"/>
  <c r="AD251" i="3"/>
  <c r="R251" i="3"/>
  <c r="L251" i="3"/>
  <c r="AH250" i="3"/>
  <c r="AG250" i="3"/>
  <c r="AE250" i="3"/>
  <c r="AD250" i="3"/>
  <c r="R250" i="3"/>
  <c r="L250" i="3"/>
  <c r="AH249" i="3"/>
  <c r="AG249" i="3"/>
  <c r="AE249" i="3"/>
  <c r="AD249" i="3"/>
  <c r="R249" i="3"/>
  <c r="L249" i="3"/>
  <c r="AH248" i="3"/>
  <c r="AG248" i="3"/>
  <c r="AE248" i="3"/>
  <c r="AD248" i="3"/>
  <c r="R248" i="3"/>
  <c r="L248" i="3"/>
  <c r="AH247" i="3"/>
  <c r="AG247" i="3"/>
  <c r="AE247" i="3"/>
  <c r="AD247" i="3"/>
  <c r="R247" i="3"/>
  <c r="L247" i="3"/>
  <c r="AH246" i="3"/>
  <c r="AG246" i="3"/>
  <c r="AE246" i="3"/>
  <c r="AD246" i="3"/>
  <c r="R246" i="3"/>
  <c r="L246" i="3"/>
  <c r="AH245" i="3"/>
  <c r="AG245" i="3"/>
  <c r="AE245" i="3"/>
  <c r="AD245" i="3"/>
  <c r="R245" i="3"/>
  <c r="L245" i="3"/>
  <c r="AH244" i="3"/>
  <c r="AG244" i="3"/>
  <c r="AE244" i="3"/>
  <c r="AD244" i="3"/>
  <c r="R244" i="3"/>
  <c r="L244" i="3"/>
  <c r="AH243" i="3"/>
  <c r="AG243" i="3"/>
  <c r="AE243" i="3"/>
  <c r="AD243" i="3"/>
  <c r="AB243" i="3"/>
  <c r="R243" i="3"/>
  <c r="L243" i="3"/>
  <c r="K243" i="3"/>
  <c r="AH242" i="3"/>
  <c r="AG242" i="3"/>
  <c r="AE242" i="3"/>
  <c r="AD242" i="3"/>
  <c r="R242" i="3"/>
  <c r="L242" i="3"/>
  <c r="AH241" i="3"/>
  <c r="AG241" i="3"/>
  <c r="AE241" i="3"/>
  <c r="AD241" i="3"/>
  <c r="R241" i="3"/>
  <c r="L241" i="3"/>
  <c r="AH240" i="3"/>
  <c r="AG240" i="3"/>
  <c r="AE240" i="3"/>
  <c r="AD240" i="3"/>
  <c r="R240" i="3"/>
  <c r="L240" i="3"/>
  <c r="AH239" i="3"/>
  <c r="AG239" i="3"/>
  <c r="AE239" i="3"/>
  <c r="AD239" i="3"/>
  <c r="AB239" i="3"/>
  <c r="R239" i="3"/>
  <c r="L239" i="3"/>
  <c r="K239" i="3"/>
  <c r="AH238" i="3"/>
  <c r="AG238" i="3"/>
  <c r="AE238" i="3"/>
  <c r="AD238" i="3"/>
  <c r="R238" i="3"/>
  <c r="L238" i="3"/>
  <c r="AH237" i="3"/>
  <c r="AG237" i="3"/>
  <c r="AE237" i="3"/>
  <c r="AD237" i="3"/>
  <c r="AB237" i="3"/>
  <c r="R237" i="3"/>
  <c r="L237" i="3"/>
  <c r="K237" i="3"/>
  <c r="AH236" i="3"/>
  <c r="AG236" i="3"/>
  <c r="AE236" i="3"/>
  <c r="AD236" i="3"/>
  <c r="AB236" i="3"/>
  <c r="R236" i="3"/>
  <c r="L236" i="3"/>
  <c r="K236" i="3"/>
  <c r="AH235" i="3"/>
  <c r="AG235" i="3"/>
  <c r="AE235" i="3"/>
  <c r="AD235" i="3"/>
  <c r="R235" i="3"/>
  <c r="L235" i="3"/>
  <c r="AH234" i="3"/>
  <c r="AG234" i="3"/>
  <c r="AE234" i="3"/>
  <c r="AD234" i="3"/>
  <c r="R234" i="3"/>
  <c r="L234" i="3"/>
  <c r="AH233" i="3"/>
  <c r="AG233" i="3"/>
  <c r="AE233" i="3"/>
  <c r="AD233" i="3"/>
  <c r="R233" i="3"/>
  <c r="L233" i="3"/>
  <c r="AH232" i="3"/>
  <c r="AG232" i="3"/>
  <c r="AE232" i="3"/>
  <c r="AD232" i="3"/>
  <c r="R232" i="3"/>
  <c r="L232" i="3"/>
  <c r="AH231" i="3"/>
  <c r="AG231" i="3"/>
  <c r="AE231" i="3"/>
  <c r="AD231" i="3"/>
  <c r="R231" i="3"/>
  <c r="L231" i="3"/>
  <c r="AH230" i="3"/>
  <c r="AG230" i="3"/>
  <c r="AE230" i="3"/>
  <c r="AD230" i="3"/>
  <c r="R230" i="3"/>
  <c r="L230" i="3"/>
  <c r="AH229" i="3"/>
  <c r="AG229" i="3"/>
  <c r="AE229" i="3"/>
  <c r="AD229" i="3"/>
  <c r="AB229" i="3"/>
  <c r="R229" i="3"/>
  <c r="M229" i="3"/>
  <c r="L229" i="3"/>
  <c r="K229" i="3"/>
  <c r="AH228" i="3"/>
  <c r="AG228" i="3"/>
  <c r="AE228" i="3"/>
  <c r="AD228" i="3"/>
  <c r="AB228" i="3"/>
  <c r="R228" i="3"/>
  <c r="M228" i="3"/>
  <c r="L228" i="3"/>
  <c r="K228" i="3"/>
  <c r="AH227" i="3"/>
  <c r="AG227" i="3"/>
  <c r="AE227" i="3"/>
  <c r="AD227" i="3"/>
  <c r="AB227" i="3"/>
  <c r="R227" i="3"/>
  <c r="M227" i="3"/>
  <c r="L227" i="3"/>
  <c r="K227" i="3"/>
  <c r="AH226" i="3"/>
  <c r="AG226" i="3"/>
  <c r="AE226" i="3"/>
  <c r="AD226" i="3"/>
  <c r="AB226" i="3"/>
  <c r="R226" i="3"/>
  <c r="M226" i="3"/>
  <c r="L226" i="3"/>
  <c r="K226" i="3"/>
  <c r="AH225" i="3"/>
  <c r="AG225" i="3"/>
  <c r="AE225" i="3"/>
  <c r="AD225" i="3"/>
  <c r="AH224" i="3"/>
  <c r="AG224" i="3"/>
  <c r="AE224" i="3"/>
  <c r="AD224" i="3"/>
  <c r="AB224" i="3"/>
  <c r="R224" i="3"/>
  <c r="M224" i="3"/>
  <c r="L224" i="3"/>
  <c r="K224" i="3"/>
  <c r="AH223" i="3"/>
  <c r="AG223" i="3"/>
  <c r="AE223" i="3"/>
  <c r="AD223" i="3"/>
  <c r="AB223" i="3"/>
  <c r="R223" i="3"/>
  <c r="M223" i="3"/>
  <c r="L223" i="3"/>
  <c r="K223" i="3"/>
  <c r="AH222" i="3"/>
  <c r="AG222" i="3"/>
  <c r="AE222" i="3"/>
  <c r="AD222" i="3"/>
  <c r="AB222" i="3"/>
  <c r="R222" i="3"/>
  <c r="M222" i="3"/>
  <c r="L222" i="3"/>
  <c r="K222" i="3"/>
  <c r="AH221" i="3"/>
  <c r="AG221" i="3"/>
  <c r="AE221" i="3"/>
  <c r="AD221" i="3"/>
  <c r="AB221" i="3"/>
  <c r="R221" i="3"/>
  <c r="M221" i="3"/>
  <c r="L221" i="3"/>
  <c r="K221" i="3"/>
  <c r="AH220" i="3"/>
  <c r="AG220" i="3"/>
  <c r="AE220" i="3"/>
  <c r="AD220" i="3"/>
  <c r="AB220" i="3"/>
  <c r="R220" i="3"/>
  <c r="M220" i="3"/>
  <c r="L220" i="3"/>
  <c r="K220" i="3"/>
  <c r="AH219" i="3"/>
  <c r="AG219" i="3"/>
  <c r="AE219" i="3"/>
  <c r="AD219" i="3"/>
  <c r="AB219" i="3"/>
  <c r="R219" i="3"/>
  <c r="M219" i="3"/>
  <c r="L219" i="3"/>
  <c r="K219" i="3"/>
  <c r="AH218" i="3"/>
  <c r="AG218" i="3"/>
  <c r="AE218" i="3"/>
  <c r="AD218" i="3"/>
  <c r="AB218" i="3"/>
  <c r="R218" i="3"/>
  <c r="M218" i="3"/>
  <c r="L218" i="3"/>
  <c r="K218" i="3"/>
  <c r="AH217" i="3"/>
  <c r="AG217" i="3"/>
  <c r="AE217" i="3"/>
  <c r="AD217" i="3"/>
  <c r="AB217" i="3"/>
  <c r="R217" i="3"/>
  <c r="M217" i="3"/>
  <c r="L217" i="3"/>
  <c r="K217" i="3"/>
  <c r="AH216" i="3"/>
  <c r="AG216" i="3"/>
  <c r="AE216" i="3"/>
  <c r="AD216" i="3"/>
  <c r="AB216" i="3"/>
  <c r="R216" i="3"/>
  <c r="M216" i="3"/>
  <c r="L216" i="3"/>
  <c r="K216" i="3"/>
  <c r="AH215" i="3"/>
  <c r="AG215" i="3"/>
  <c r="AE215" i="3"/>
  <c r="AD215" i="3"/>
  <c r="AB215" i="3"/>
  <c r="R215" i="3"/>
  <c r="M215" i="3"/>
  <c r="L215" i="3"/>
  <c r="K215" i="3"/>
  <c r="AH214" i="3"/>
  <c r="AG214" i="3"/>
  <c r="AE214" i="3"/>
  <c r="AD214" i="3"/>
  <c r="AB214" i="3"/>
  <c r="R214" i="3"/>
  <c r="M214" i="3"/>
  <c r="L214" i="3"/>
  <c r="K214" i="3"/>
  <c r="AH213" i="3"/>
  <c r="AG213" i="3"/>
  <c r="AE213" i="3"/>
  <c r="AD213" i="3"/>
  <c r="AB213" i="3"/>
  <c r="R213" i="3"/>
  <c r="M213" i="3"/>
  <c r="L213" i="3"/>
  <c r="K213" i="3"/>
  <c r="AH212" i="3"/>
  <c r="AG212" i="3"/>
  <c r="AE212" i="3"/>
  <c r="AD212" i="3"/>
  <c r="AB212" i="3"/>
  <c r="R212" i="3"/>
  <c r="M212" i="3"/>
  <c r="L212" i="3"/>
  <c r="K212" i="3"/>
  <c r="AH211" i="3"/>
  <c r="AG211" i="3"/>
  <c r="AE211" i="3"/>
  <c r="AD211" i="3"/>
  <c r="AB211" i="3"/>
  <c r="R211" i="3"/>
  <c r="M211" i="3"/>
  <c r="L211" i="3"/>
  <c r="K211" i="3"/>
  <c r="AH210" i="3"/>
  <c r="AG210" i="3"/>
  <c r="AE210" i="3"/>
  <c r="AD210" i="3"/>
  <c r="AB210" i="3"/>
  <c r="R210" i="3"/>
  <c r="M210" i="3"/>
  <c r="L210" i="3"/>
  <c r="K210" i="3"/>
  <c r="AH209" i="3"/>
  <c r="AG209" i="3"/>
  <c r="AE209" i="3"/>
  <c r="AD209" i="3"/>
  <c r="AB209" i="3"/>
  <c r="R209" i="3"/>
  <c r="M209" i="3"/>
  <c r="L209" i="3"/>
  <c r="K209" i="3"/>
  <c r="AH208" i="3"/>
  <c r="AG208" i="3"/>
  <c r="AE208" i="3"/>
  <c r="AD208" i="3"/>
  <c r="AB208" i="3"/>
  <c r="R208" i="3"/>
  <c r="M208" i="3"/>
  <c r="L208" i="3"/>
  <c r="K208" i="3"/>
  <c r="AH207" i="3"/>
  <c r="AG207" i="3"/>
  <c r="AE207" i="3"/>
  <c r="AD207" i="3"/>
  <c r="AB207" i="3"/>
  <c r="R207" i="3"/>
  <c r="M207" i="3"/>
  <c r="L207" i="3"/>
  <c r="K207" i="3"/>
  <c r="AH206" i="3"/>
  <c r="AG206" i="3"/>
  <c r="AE206" i="3"/>
  <c r="AD206" i="3"/>
  <c r="AB206" i="3"/>
  <c r="R206" i="3"/>
  <c r="M206" i="3"/>
  <c r="L206" i="3"/>
  <c r="K206" i="3"/>
  <c r="AH205" i="3"/>
  <c r="AG205" i="3"/>
  <c r="AE205" i="3"/>
  <c r="AD205" i="3"/>
  <c r="AB205" i="3"/>
  <c r="R205" i="3"/>
  <c r="M205" i="3"/>
  <c r="L205" i="3"/>
  <c r="K205" i="3"/>
  <c r="AH204" i="3"/>
  <c r="AG204" i="3"/>
  <c r="AE204" i="3"/>
  <c r="AD204" i="3"/>
  <c r="AB204" i="3"/>
  <c r="R204" i="3"/>
  <c r="M204" i="3"/>
  <c r="L204" i="3"/>
  <c r="K204" i="3"/>
  <c r="AH203" i="3"/>
  <c r="AG203" i="3"/>
  <c r="AE203" i="3"/>
  <c r="AD203" i="3"/>
  <c r="AB203" i="3"/>
  <c r="R203" i="3"/>
  <c r="M203" i="3"/>
  <c r="L203" i="3"/>
  <c r="K203" i="3"/>
  <c r="AH202" i="3"/>
  <c r="AG202" i="3"/>
  <c r="AE202" i="3"/>
  <c r="AD202" i="3"/>
  <c r="AB202" i="3"/>
  <c r="R202" i="3"/>
  <c r="M202" i="3"/>
  <c r="L202" i="3"/>
  <c r="K202" i="3"/>
  <c r="AH201" i="3"/>
  <c r="AG201" i="3"/>
  <c r="AE201" i="3"/>
  <c r="AD201" i="3"/>
  <c r="AB201" i="3"/>
  <c r="R201" i="3"/>
  <c r="M201" i="3"/>
  <c r="L201" i="3"/>
  <c r="K201" i="3"/>
  <c r="AH200" i="3"/>
  <c r="AG200" i="3"/>
  <c r="AE200" i="3"/>
  <c r="AD200" i="3"/>
  <c r="AB200" i="3"/>
  <c r="R200" i="3"/>
  <c r="M200" i="3"/>
  <c r="L200" i="3"/>
  <c r="K200" i="3"/>
  <c r="AH199" i="3"/>
  <c r="AG199" i="3"/>
  <c r="AE199" i="3"/>
  <c r="AD199" i="3"/>
  <c r="AB199" i="3"/>
  <c r="R199" i="3"/>
  <c r="M199" i="3"/>
  <c r="L199" i="3"/>
  <c r="K199" i="3"/>
  <c r="AH198" i="3"/>
  <c r="AG198" i="3"/>
  <c r="AE198" i="3"/>
  <c r="AD198" i="3"/>
  <c r="AB198" i="3"/>
  <c r="R198" i="3"/>
  <c r="M198" i="3"/>
  <c r="L198" i="3"/>
  <c r="K198" i="3"/>
  <c r="AH197" i="3"/>
  <c r="AG197" i="3"/>
  <c r="AE197" i="3"/>
  <c r="AD197" i="3"/>
  <c r="AB197" i="3"/>
  <c r="R197" i="3"/>
  <c r="M197" i="3"/>
  <c r="L197" i="3"/>
  <c r="K197" i="3"/>
  <c r="AH196" i="3"/>
  <c r="AG196" i="3"/>
  <c r="AE196" i="3"/>
  <c r="AD196" i="3"/>
  <c r="AB196" i="3"/>
  <c r="R196" i="3"/>
  <c r="M196" i="3"/>
  <c r="L196" i="3"/>
  <c r="K196" i="3"/>
  <c r="AH195" i="3"/>
  <c r="AG195" i="3"/>
  <c r="AE195" i="3"/>
  <c r="AD195" i="3"/>
  <c r="AB195" i="3"/>
  <c r="R195" i="3"/>
  <c r="M195" i="3"/>
  <c r="L195" i="3"/>
  <c r="K195" i="3"/>
  <c r="AH194" i="3"/>
  <c r="AG194" i="3"/>
  <c r="AE194" i="3"/>
  <c r="AD194" i="3"/>
  <c r="AB194" i="3"/>
  <c r="R194" i="3"/>
  <c r="M194" i="3"/>
  <c r="L194" i="3"/>
  <c r="K194" i="3"/>
  <c r="AH193" i="3"/>
  <c r="AG193" i="3"/>
  <c r="AE193" i="3"/>
  <c r="AD193" i="3"/>
  <c r="AB193" i="3"/>
  <c r="R193" i="3"/>
  <c r="M193" i="3"/>
  <c r="L193" i="3"/>
  <c r="K193" i="3"/>
  <c r="AH192" i="3"/>
  <c r="AG192" i="3"/>
  <c r="AE192" i="3"/>
  <c r="AD192" i="3"/>
  <c r="AB192" i="3"/>
  <c r="R192" i="3"/>
  <c r="M192" i="3"/>
  <c r="L192" i="3"/>
  <c r="K192" i="3"/>
  <c r="AH191" i="3"/>
  <c r="AG191" i="3"/>
  <c r="AE191" i="3"/>
  <c r="AD191" i="3"/>
  <c r="AB191" i="3"/>
  <c r="R191" i="3"/>
  <c r="M191" i="3"/>
  <c r="L191" i="3"/>
  <c r="K191" i="3"/>
  <c r="AH190" i="3"/>
  <c r="AG190" i="3"/>
  <c r="AE190" i="3"/>
  <c r="AD190" i="3"/>
  <c r="AB190" i="3"/>
  <c r="R190" i="3"/>
  <c r="M190" i="3"/>
  <c r="L190" i="3"/>
  <c r="K190" i="3"/>
  <c r="AH189" i="3"/>
  <c r="AG189" i="3"/>
  <c r="AE189" i="3"/>
  <c r="AD189" i="3"/>
  <c r="AB189" i="3"/>
  <c r="R189" i="3"/>
  <c r="M189" i="3"/>
  <c r="L189" i="3"/>
  <c r="K189" i="3"/>
  <c r="AH188" i="3"/>
  <c r="AG188" i="3"/>
  <c r="AE188" i="3"/>
  <c r="AD188" i="3"/>
  <c r="AB188" i="3"/>
  <c r="R188" i="3"/>
  <c r="M188" i="3"/>
  <c r="L188" i="3"/>
  <c r="K188" i="3"/>
  <c r="AH187" i="3"/>
  <c r="AG187" i="3"/>
  <c r="AE187" i="3"/>
  <c r="AD187" i="3"/>
  <c r="AB187" i="3"/>
  <c r="R187" i="3"/>
  <c r="M187" i="3"/>
  <c r="L187" i="3"/>
  <c r="K187" i="3"/>
  <c r="AH186" i="3"/>
  <c r="AG186" i="3"/>
  <c r="AE186" i="3"/>
  <c r="AD186" i="3"/>
  <c r="AB186" i="3"/>
  <c r="R186" i="3"/>
  <c r="M186" i="3"/>
  <c r="L186" i="3"/>
  <c r="K186" i="3"/>
  <c r="AH185" i="3"/>
  <c r="AG185" i="3"/>
  <c r="AE185" i="3"/>
  <c r="AD185" i="3"/>
  <c r="AB185" i="3"/>
  <c r="R185" i="3"/>
  <c r="M185" i="3"/>
  <c r="L185" i="3"/>
  <c r="K185" i="3"/>
  <c r="AH184" i="3"/>
  <c r="AG184" i="3"/>
  <c r="AE184" i="3"/>
  <c r="AD184" i="3"/>
  <c r="AB184" i="3"/>
  <c r="R184" i="3"/>
  <c r="M184" i="3"/>
  <c r="L184" i="3"/>
  <c r="K184" i="3"/>
  <c r="AH183" i="3"/>
  <c r="AG183" i="3"/>
  <c r="AE183" i="3"/>
  <c r="AD183" i="3"/>
  <c r="AB183" i="3"/>
  <c r="R183" i="3"/>
  <c r="K183" i="3"/>
  <c r="AH182" i="3"/>
  <c r="AG182" i="3"/>
  <c r="AE182" i="3"/>
  <c r="AD182" i="3"/>
  <c r="AB182" i="3"/>
  <c r="R182" i="3"/>
  <c r="M182" i="3"/>
  <c r="L182" i="3"/>
  <c r="K182" i="3"/>
  <c r="AH181" i="3"/>
  <c r="AG181" i="3"/>
  <c r="AE181" i="3"/>
  <c r="AD181" i="3"/>
  <c r="AB181" i="3"/>
  <c r="AB2" i="3" s="1"/>
  <c r="R181" i="3"/>
  <c r="M181" i="3"/>
  <c r="L181" i="3"/>
  <c r="K181" i="3"/>
  <c r="AH180" i="3"/>
  <c r="AG180" i="3"/>
  <c r="AE180" i="3"/>
  <c r="AD180" i="3"/>
  <c r="AB180" i="3"/>
  <c r="R180" i="3"/>
  <c r="M180" i="3"/>
  <c r="L180" i="3"/>
  <c r="K180" i="3"/>
  <c r="AH179" i="3"/>
  <c r="AG179" i="3"/>
  <c r="AE179" i="3"/>
  <c r="AD179" i="3"/>
  <c r="AB179" i="3"/>
  <c r="R179" i="3"/>
  <c r="M179" i="3"/>
  <c r="L179" i="3"/>
  <c r="K179" i="3"/>
  <c r="AH178" i="3"/>
  <c r="AG178" i="3"/>
  <c r="AE178" i="3"/>
  <c r="AD178" i="3"/>
  <c r="AB178" i="3"/>
  <c r="R178" i="3"/>
  <c r="M178" i="3"/>
  <c r="L178" i="3"/>
  <c r="K178" i="3"/>
  <c r="AH177" i="3"/>
  <c r="AG177" i="3"/>
  <c r="AE177" i="3"/>
  <c r="AD177" i="3"/>
  <c r="AB177" i="3"/>
  <c r="R177" i="3"/>
  <c r="M177" i="3"/>
  <c r="L177" i="3"/>
  <c r="K177" i="3"/>
  <c r="AH176" i="3"/>
  <c r="AG176" i="3"/>
  <c r="AE176" i="3"/>
  <c r="AD176" i="3"/>
  <c r="AB176" i="3"/>
  <c r="R176" i="3"/>
  <c r="M176" i="3"/>
  <c r="L176" i="3"/>
  <c r="K176" i="3"/>
  <c r="AH175" i="3"/>
  <c r="AG175" i="3"/>
  <c r="AE175" i="3"/>
  <c r="AD175" i="3"/>
  <c r="AB175" i="3"/>
  <c r="R175" i="3"/>
  <c r="M175" i="3"/>
  <c r="L175" i="3"/>
  <c r="K175" i="3"/>
  <c r="AH174" i="3"/>
  <c r="AG174" i="3"/>
  <c r="AE174" i="3"/>
  <c r="AD174" i="3"/>
  <c r="AB174" i="3"/>
  <c r="R174" i="3"/>
  <c r="M174" i="3"/>
  <c r="L174" i="3"/>
  <c r="K174" i="3"/>
  <c r="AH173" i="3"/>
  <c r="AG173" i="3"/>
  <c r="AE173" i="3"/>
  <c r="AD173" i="3"/>
  <c r="AB173" i="3"/>
  <c r="R173" i="3"/>
  <c r="M173" i="3"/>
  <c r="L173" i="3"/>
  <c r="K173" i="3"/>
  <c r="AH172" i="3"/>
  <c r="AG172" i="3"/>
  <c r="AE172" i="3"/>
  <c r="AD172" i="3"/>
  <c r="AB172" i="3"/>
  <c r="R172" i="3"/>
  <c r="M172" i="3"/>
  <c r="L172" i="3"/>
  <c r="K172" i="3"/>
  <c r="AH171" i="3"/>
  <c r="AG171" i="3"/>
  <c r="AE171" i="3"/>
  <c r="AD171" i="3"/>
  <c r="AB171" i="3"/>
  <c r="R171" i="3"/>
  <c r="M171" i="3"/>
  <c r="L171" i="3"/>
  <c r="K171" i="3"/>
  <c r="AH170" i="3"/>
  <c r="AG170" i="3"/>
  <c r="AE170" i="3"/>
  <c r="AD170" i="3"/>
  <c r="AB170" i="3"/>
  <c r="R170" i="3"/>
  <c r="M170" i="3"/>
  <c r="L170" i="3"/>
  <c r="K170" i="3"/>
  <c r="AH169" i="3"/>
  <c r="AG169" i="3"/>
  <c r="AE169" i="3"/>
  <c r="AD169" i="3"/>
  <c r="AB169" i="3"/>
  <c r="R169" i="3"/>
  <c r="M169" i="3"/>
  <c r="L169" i="3"/>
  <c r="K169" i="3"/>
  <c r="AH168" i="3"/>
  <c r="AG168" i="3"/>
  <c r="AE168" i="3"/>
  <c r="AD168" i="3"/>
  <c r="AB168" i="3"/>
  <c r="R168" i="3"/>
  <c r="M168" i="3"/>
  <c r="L168" i="3"/>
  <c r="K168" i="3"/>
  <c r="AH167" i="3"/>
  <c r="AG167" i="3"/>
  <c r="AE167" i="3"/>
  <c r="AD167" i="3"/>
  <c r="AB167" i="3"/>
  <c r="R167" i="3"/>
  <c r="M167" i="3"/>
  <c r="L167" i="3"/>
  <c r="K167" i="3"/>
  <c r="AH166" i="3"/>
  <c r="AG166" i="3"/>
  <c r="AE166" i="3"/>
  <c r="AD166" i="3"/>
  <c r="AB166" i="3"/>
  <c r="R166" i="3"/>
  <c r="M166" i="3"/>
  <c r="L166" i="3"/>
  <c r="K166" i="3"/>
  <c r="AH165" i="3"/>
  <c r="AG165" i="3"/>
  <c r="AE165" i="3"/>
  <c r="AD165" i="3"/>
  <c r="AB165" i="3"/>
  <c r="R165" i="3"/>
  <c r="M165" i="3"/>
  <c r="L165" i="3"/>
  <c r="K165" i="3"/>
  <c r="AH164" i="3"/>
  <c r="AG164" i="3"/>
  <c r="AE164" i="3"/>
  <c r="AD164" i="3"/>
  <c r="AB164" i="3"/>
  <c r="R164" i="3"/>
  <c r="M164" i="3"/>
  <c r="L164" i="3"/>
  <c r="K164" i="3"/>
  <c r="AH163" i="3"/>
  <c r="AG163" i="3"/>
  <c r="AE163" i="3"/>
  <c r="AD163" i="3"/>
  <c r="AB163" i="3"/>
  <c r="R163" i="3"/>
  <c r="M163" i="3"/>
  <c r="L163" i="3"/>
  <c r="K163" i="3"/>
  <c r="AH162" i="3"/>
  <c r="AG162" i="3"/>
  <c r="AE162" i="3"/>
  <c r="AD162" i="3"/>
  <c r="AB162" i="3"/>
  <c r="R162" i="3"/>
  <c r="M162" i="3"/>
  <c r="L162" i="3"/>
  <c r="K162" i="3"/>
  <c r="AH161" i="3"/>
  <c r="AG161" i="3"/>
  <c r="AE161" i="3"/>
  <c r="AD161" i="3"/>
  <c r="AB161" i="3"/>
  <c r="R161" i="3"/>
  <c r="M161" i="3"/>
  <c r="L161" i="3"/>
  <c r="K161" i="3"/>
  <c r="AH160" i="3"/>
  <c r="AG160" i="3"/>
  <c r="AE160" i="3"/>
  <c r="AD160" i="3"/>
  <c r="AB160" i="3"/>
  <c r="R160" i="3"/>
  <c r="M160" i="3"/>
  <c r="L160" i="3"/>
  <c r="K160" i="3"/>
  <c r="AH159" i="3"/>
  <c r="AG159" i="3"/>
  <c r="AE159" i="3"/>
  <c r="AD159" i="3"/>
  <c r="AH158" i="3"/>
  <c r="AG158" i="3"/>
  <c r="AE158" i="3"/>
  <c r="AD158" i="3"/>
  <c r="AB158" i="3"/>
  <c r="R158" i="3"/>
  <c r="M158" i="3"/>
  <c r="L158" i="3"/>
  <c r="K158" i="3"/>
  <c r="AH157" i="3"/>
  <c r="AG157" i="3"/>
  <c r="AE157" i="3"/>
  <c r="AD157" i="3"/>
  <c r="AB157" i="3"/>
  <c r="R157" i="3"/>
  <c r="M157" i="3"/>
  <c r="L157" i="3"/>
  <c r="K157" i="3"/>
  <c r="AH156" i="3"/>
  <c r="AG156" i="3"/>
  <c r="AE156" i="3"/>
  <c r="AD156" i="3"/>
  <c r="AH155" i="3"/>
  <c r="AG155" i="3"/>
  <c r="AE155" i="3"/>
  <c r="AD155" i="3"/>
  <c r="AB155" i="3"/>
  <c r="R155" i="3"/>
  <c r="M155" i="3"/>
  <c r="L155" i="3"/>
  <c r="K155" i="3"/>
  <c r="AH154" i="3"/>
  <c r="AG154" i="3"/>
  <c r="AE154" i="3"/>
  <c r="AD154" i="3"/>
  <c r="AB154" i="3"/>
  <c r="R154" i="3"/>
  <c r="M154" i="3"/>
  <c r="L154" i="3"/>
  <c r="K154" i="3"/>
  <c r="AH153" i="3"/>
  <c r="AG153" i="3"/>
  <c r="AE153" i="3"/>
  <c r="AD153" i="3"/>
  <c r="AB153" i="3"/>
  <c r="R153" i="3"/>
  <c r="M153" i="3"/>
  <c r="L153" i="3"/>
  <c r="K153" i="3"/>
  <c r="AH152" i="3"/>
  <c r="AG152" i="3"/>
  <c r="AE152" i="3"/>
  <c r="AD152" i="3"/>
  <c r="AB152" i="3"/>
  <c r="R152" i="3"/>
  <c r="M152" i="3"/>
  <c r="L152" i="3"/>
  <c r="K152" i="3"/>
  <c r="AH151" i="3"/>
  <c r="AG151" i="3"/>
  <c r="AE151" i="3"/>
  <c r="AD151" i="3"/>
  <c r="AB151" i="3"/>
  <c r="R151" i="3"/>
  <c r="M151" i="3"/>
  <c r="L151" i="3"/>
  <c r="K151" i="3"/>
  <c r="AH150" i="3"/>
  <c r="AG150" i="3"/>
  <c r="AE150" i="3"/>
  <c r="AD150" i="3"/>
  <c r="AB150" i="3"/>
  <c r="R150" i="3"/>
  <c r="M150" i="3"/>
  <c r="L150" i="3"/>
  <c r="K150" i="3"/>
  <c r="AH149" i="3"/>
  <c r="AG149" i="3"/>
  <c r="AE149" i="3"/>
  <c r="AD149" i="3"/>
  <c r="AB149" i="3"/>
  <c r="R149" i="3"/>
  <c r="M149" i="3"/>
  <c r="L149" i="3"/>
  <c r="K149" i="3"/>
  <c r="AH148" i="3"/>
  <c r="AG148" i="3"/>
  <c r="AE148" i="3"/>
  <c r="AD148" i="3"/>
  <c r="AB148" i="3"/>
  <c r="R148" i="3"/>
  <c r="M148" i="3"/>
  <c r="L148" i="3"/>
  <c r="K148" i="3"/>
  <c r="AH147" i="3"/>
  <c r="AG147" i="3"/>
  <c r="AE147" i="3"/>
  <c r="AD147" i="3"/>
  <c r="AB147" i="3"/>
  <c r="R147" i="3"/>
  <c r="M147" i="3"/>
  <c r="L147" i="3"/>
  <c r="K147" i="3"/>
  <c r="AH146" i="3"/>
  <c r="AG146" i="3"/>
  <c r="AE146" i="3"/>
  <c r="AD146" i="3"/>
  <c r="AB146" i="3"/>
  <c r="R146" i="3"/>
  <c r="M146" i="3"/>
  <c r="L146" i="3"/>
  <c r="K146" i="3"/>
  <c r="AH145" i="3"/>
  <c r="AG145" i="3"/>
  <c r="AE145" i="3"/>
  <c r="AD145" i="3"/>
  <c r="AB145" i="3"/>
  <c r="R145" i="3"/>
  <c r="M145" i="3"/>
  <c r="L145" i="3"/>
  <c r="K145" i="3"/>
  <c r="AH144" i="3"/>
  <c r="AG144" i="3"/>
  <c r="AE144" i="3"/>
  <c r="AD144" i="3"/>
  <c r="AB144" i="3"/>
  <c r="R144" i="3"/>
  <c r="M144" i="3"/>
  <c r="L144" i="3"/>
  <c r="K144" i="3"/>
  <c r="AH143" i="3"/>
  <c r="AG143" i="3"/>
  <c r="AE143" i="3"/>
  <c r="AD143" i="3"/>
  <c r="AB143" i="3"/>
  <c r="R143" i="3"/>
  <c r="M143" i="3"/>
  <c r="L143" i="3"/>
  <c r="K143" i="3"/>
  <c r="AH142" i="3"/>
  <c r="AG142" i="3"/>
  <c r="AE142" i="3"/>
  <c r="AD142" i="3"/>
  <c r="AB142" i="3"/>
  <c r="R142" i="3"/>
  <c r="M142" i="3"/>
  <c r="L142" i="3"/>
  <c r="K142" i="3"/>
  <c r="AH141" i="3"/>
  <c r="AG141" i="3"/>
  <c r="AE141" i="3"/>
  <c r="AD141" i="3"/>
  <c r="AB141" i="3"/>
  <c r="R141" i="3"/>
  <c r="M141" i="3"/>
  <c r="L141" i="3"/>
  <c r="K141" i="3"/>
  <c r="AH140" i="3"/>
  <c r="AG140" i="3"/>
  <c r="AE140" i="3"/>
  <c r="AD140" i="3"/>
  <c r="AB140" i="3"/>
  <c r="R140" i="3"/>
  <c r="M140" i="3"/>
  <c r="L140" i="3"/>
  <c r="K140" i="3"/>
  <c r="AH139" i="3"/>
  <c r="AG139" i="3"/>
  <c r="AE139" i="3"/>
  <c r="AD139" i="3"/>
  <c r="AB139" i="3"/>
  <c r="R139" i="3"/>
  <c r="M139" i="3"/>
  <c r="L139" i="3"/>
  <c r="K139" i="3"/>
  <c r="AH138" i="3"/>
  <c r="AG138" i="3"/>
  <c r="AE138" i="3"/>
  <c r="AD138" i="3"/>
  <c r="AB138" i="3"/>
  <c r="R138" i="3"/>
  <c r="M138" i="3"/>
  <c r="L138" i="3"/>
  <c r="K138" i="3"/>
  <c r="AH137" i="3"/>
  <c r="AG137" i="3"/>
  <c r="AE137" i="3"/>
  <c r="AD137" i="3"/>
  <c r="AB137" i="3"/>
  <c r="R137" i="3"/>
  <c r="M137" i="3"/>
  <c r="L137" i="3"/>
  <c r="K137" i="3"/>
  <c r="AH136" i="3"/>
  <c r="AG136" i="3"/>
  <c r="AE136" i="3"/>
  <c r="AD136" i="3"/>
  <c r="AB136" i="3"/>
  <c r="R136" i="3"/>
  <c r="M136" i="3"/>
  <c r="L136" i="3"/>
  <c r="K136" i="3"/>
  <c r="AH135" i="3"/>
  <c r="AG135" i="3"/>
  <c r="AE135" i="3"/>
  <c r="AD135" i="3"/>
  <c r="AB135" i="3"/>
  <c r="R135" i="3"/>
  <c r="M135" i="3"/>
  <c r="L135" i="3"/>
  <c r="K135" i="3"/>
  <c r="AH134" i="3"/>
  <c r="AG134" i="3"/>
  <c r="AE134" i="3"/>
  <c r="AD134" i="3"/>
  <c r="AB134" i="3"/>
  <c r="R134" i="3"/>
  <c r="M134" i="3"/>
  <c r="L134" i="3"/>
  <c r="K134" i="3"/>
  <c r="AH133" i="3"/>
  <c r="AG133" i="3"/>
  <c r="AE133" i="3"/>
  <c r="AD133" i="3"/>
  <c r="AB133" i="3"/>
  <c r="R133" i="3"/>
  <c r="M133" i="3"/>
  <c r="L133" i="3"/>
  <c r="K133" i="3"/>
  <c r="AH132" i="3"/>
  <c r="AG132" i="3"/>
  <c r="AE132" i="3"/>
  <c r="AD132" i="3"/>
  <c r="AB132" i="3"/>
  <c r="R132" i="3"/>
  <c r="M132" i="3"/>
  <c r="L132" i="3"/>
  <c r="K132" i="3"/>
  <c r="AH131" i="3"/>
  <c r="AG131" i="3"/>
  <c r="AE131" i="3"/>
  <c r="AD131" i="3"/>
  <c r="AB131" i="3"/>
  <c r="R131" i="3"/>
  <c r="M131" i="3"/>
  <c r="L131" i="3"/>
  <c r="K131" i="3"/>
  <c r="AH130" i="3"/>
  <c r="AG130" i="3"/>
  <c r="AE130" i="3"/>
  <c r="AD130" i="3"/>
  <c r="AB130" i="3"/>
  <c r="R130" i="3"/>
  <c r="M130" i="3"/>
  <c r="L130" i="3"/>
  <c r="K130" i="3"/>
  <c r="AH129" i="3"/>
  <c r="AG129" i="3"/>
  <c r="AE129" i="3"/>
  <c r="AD129" i="3"/>
  <c r="AB129" i="3"/>
  <c r="R129" i="3"/>
  <c r="M129" i="3"/>
  <c r="L129" i="3"/>
  <c r="K129" i="3"/>
  <c r="AH128" i="3"/>
  <c r="AG128" i="3"/>
  <c r="AE128" i="3"/>
  <c r="AD128" i="3"/>
  <c r="AB128" i="3"/>
  <c r="R128" i="3"/>
  <c r="M128" i="3"/>
  <c r="L128" i="3"/>
  <c r="K128" i="3"/>
  <c r="AH127" i="3"/>
  <c r="AG127" i="3"/>
  <c r="AE127" i="3"/>
  <c r="AD127" i="3"/>
  <c r="AB127" i="3"/>
  <c r="R127" i="3"/>
  <c r="M127" i="3"/>
  <c r="L127" i="3"/>
  <c r="K127" i="3"/>
  <c r="AH126" i="3"/>
  <c r="AG126" i="3"/>
  <c r="AE126" i="3"/>
  <c r="AD126" i="3"/>
  <c r="AB126" i="3"/>
  <c r="R126" i="3"/>
  <c r="M126" i="3"/>
  <c r="L126" i="3"/>
  <c r="K126" i="3"/>
  <c r="AH125" i="3"/>
  <c r="AG125" i="3"/>
  <c r="AE125" i="3"/>
  <c r="AD125" i="3"/>
  <c r="AB125" i="3"/>
  <c r="R125" i="3"/>
  <c r="M125" i="3"/>
  <c r="L125" i="3"/>
  <c r="K125" i="3"/>
  <c r="AH124" i="3"/>
  <c r="AG124" i="3"/>
  <c r="AE124" i="3"/>
  <c r="AD124" i="3"/>
  <c r="AB124" i="3"/>
  <c r="R124" i="3"/>
  <c r="M124" i="3"/>
  <c r="L124" i="3"/>
  <c r="K124" i="3"/>
  <c r="AH123" i="3"/>
  <c r="AG123" i="3"/>
  <c r="AE123" i="3"/>
  <c r="AD123" i="3"/>
  <c r="AB123" i="3"/>
  <c r="R123" i="3"/>
  <c r="M123" i="3"/>
  <c r="L123" i="3"/>
  <c r="K123" i="3"/>
  <c r="AH122" i="3"/>
  <c r="AG122" i="3"/>
  <c r="AE122" i="3"/>
  <c r="AD122" i="3"/>
  <c r="AB122" i="3"/>
  <c r="R122" i="3"/>
  <c r="M122" i="3"/>
  <c r="L122" i="3"/>
  <c r="K122" i="3"/>
  <c r="AH121" i="3"/>
  <c r="AG121" i="3"/>
  <c r="AE121" i="3"/>
  <c r="AD121" i="3"/>
  <c r="AB121" i="3"/>
  <c r="R121" i="3"/>
  <c r="M121" i="3"/>
  <c r="L121" i="3"/>
  <c r="K121" i="3"/>
  <c r="AH120" i="3"/>
  <c r="AG120" i="3"/>
  <c r="AE120" i="3"/>
  <c r="AD120" i="3"/>
  <c r="AB120" i="3"/>
  <c r="R120" i="3"/>
  <c r="M120" i="3"/>
  <c r="L120" i="3"/>
  <c r="K120" i="3"/>
  <c r="AH119" i="3"/>
  <c r="AG119" i="3"/>
  <c r="AE119" i="3"/>
  <c r="AD119" i="3"/>
  <c r="AB119" i="3"/>
  <c r="R119" i="3"/>
  <c r="M119" i="3"/>
  <c r="L119" i="3"/>
  <c r="K119" i="3"/>
  <c r="AH118" i="3"/>
  <c r="AG118" i="3"/>
  <c r="AE118" i="3"/>
  <c r="AD118" i="3"/>
  <c r="AB118" i="3"/>
  <c r="R118" i="3"/>
  <c r="M118" i="3"/>
  <c r="L118" i="3"/>
  <c r="K118" i="3"/>
  <c r="AH117" i="3"/>
  <c r="AG117" i="3"/>
  <c r="AE117" i="3"/>
  <c r="AD117" i="3"/>
  <c r="AB117" i="3"/>
  <c r="R117" i="3"/>
  <c r="M117" i="3"/>
  <c r="L117" i="3"/>
  <c r="K117" i="3"/>
  <c r="AH116" i="3"/>
  <c r="AG116" i="3"/>
  <c r="AE116" i="3"/>
  <c r="AD116" i="3"/>
  <c r="AB116" i="3"/>
  <c r="R116" i="3"/>
  <c r="M116" i="3"/>
  <c r="L116" i="3"/>
  <c r="K116" i="3"/>
  <c r="AH115" i="3"/>
  <c r="AG115" i="3"/>
  <c r="AE115" i="3"/>
  <c r="AD115" i="3"/>
  <c r="AB115" i="3"/>
  <c r="R115" i="3"/>
  <c r="M115" i="3"/>
  <c r="L115" i="3"/>
  <c r="K115" i="3"/>
  <c r="AH114" i="3"/>
  <c r="AG114" i="3"/>
  <c r="AE114" i="3"/>
  <c r="AD114" i="3"/>
  <c r="AB114" i="3"/>
  <c r="R114" i="3"/>
  <c r="M114" i="3"/>
  <c r="L114" i="3"/>
  <c r="K114" i="3"/>
  <c r="AH113" i="3"/>
  <c r="AG113" i="3"/>
  <c r="AE113" i="3"/>
  <c r="AD113" i="3"/>
  <c r="AB113" i="3"/>
  <c r="R113" i="3"/>
  <c r="M113" i="3"/>
  <c r="L113" i="3"/>
  <c r="K113" i="3"/>
  <c r="AH112" i="3"/>
  <c r="AG112" i="3"/>
  <c r="AE112" i="3"/>
  <c r="AD112" i="3"/>
  <c r="AB112" i="3"/>
  <c r="R112" i="3"/>
  <c r="M112" i="3"/>
  <c r="L112" i="3"/>
  <c r="K112" i="3"/>
  <c r="AH111" i="3"/>
  <c r="AG111" i="3"/>
  <c r="AE111" i="3"/>
  <c r="AD111" i="3"/>
  <c r="AB111" i="3"/>
  <c r="R111" i="3"/>
  <c r="M111" i="3"/>
  <c r="L111" i="3"/>
  <c r="K111" i="3"/>
  <c r="AH110" i="3"/>
  <c r="AG110" i="3"/>
  <c r="AE110" i="3"/>
  <c r="AD110" i="3"/>
  <c r="AB110" i="3"/>
  <c r="R110" i="3"/>
  <c r="M110" i="3"/>
  <c r="L110" i="3"/>
  <c r="K110" i="3"/>
  <c r="AH109" i="3"/>
  <c r="AG109" i="3"/>
  <c r="AE109" i="3"/>
  <c r="AD109" i="3"/>
  <c r="AB109" i="3"/>
  <c r="R109" i="3"/>
  <c r="M109" i="3"/>
  <c r="L109" i="3"/>
  <c r="K109" i="3"/>
  <c r="AH108" i="3"/>
  <c r="AG108" i="3"/>
  <c r="AE108" i="3"/>
  <c r="AD108" i="3"/>
  <c r="AB108" i="3"/>
  <c r="R108" i="3"/>
  <c r="M108" i="3"/>
  <c r="L108" i="3"/>
  <c r="K108" i="3"/>
  <c r="AH107" i="3"/>
  <c r="AG107" i="3"/>
  <c r="AE107" i="3"/>
  <c r="AD107" i="3"/>
  <c r="AB107" i="3"/>
  <c r="R107" i="3"/>
  <c r="M107" i="3"/>
  <c r="L107" i="3"/>
  <c r="K107" i="3"/>
  <c r="AH106" i="3"/>
  <c r="AG106" i="3"/>
  <c r="AE106" i="3"/>
  <c r="AD106" i="3"/>
  <c r="AB106" i="3"/>
  <c r="R106" i="3"/>
  <c r="M106" i="3"/>
  <c r="L106" i="3"/>
  <c r="K106" i="3"/>
  <c r="AH105" i="3"/>
  <c r="AG105" i="3"/>
  <c r="AE105" i="3"/>
  <c r="AD105" i="3"/>
  <c r="AB105" i="3"/>
  <c r="R105" i="3"/>
  <c r="M105" i="3"/>
  <c r="L105" i="3"/>
  <c r="K105" i="3"/>
  <c r="AH104" i="3"/>
  <c r="AG104" i="3"/>
  <c r="AE104" i="3"/>
  <c r="AD104" i="3"/>
  <c r="AB104" i="3"/>
  <c r="R104" i="3"/>
  <c r="M104" i="3"/>
  <c r="L104" i="3"/>
  <c r="K104" i="3"/>
  <c r="AH103" i="3"/>
  <c r="AG103" i="3"/>
  <c r="AE103" i="3"/>
  <c r="AD103" i="3"/>
  <c r="AB103" i="3"/>
  <c r="R103" i="3"/>
  <c r="M103" i="3"/>
  <c r="L103" i="3"/>
  <c r="K103" i="3"/>
  <c r="AH102" i="3"/>
  <c r="AG102" i="3"/>
  <c r="AE102" i="3"/>
  <c r="AD102" i="3"/>
  <c r="AB102" i="3"/>
  <c r="R102" i="3"/>
  <c r="M102" i="3"/>
  <c r="L102" i="3"/>
  <c r="K102" i="3"/>
  <c r="AH101" i="3"/>
  <c r="AG101" i="3"/>
  <c r="AE101" i="3"/>
  <c r="AD101" i="3"/>
  <c r="AB101" i="3"/>
  <c r="R101" i="3"/>
  <c r="M101" i="3"/>
  <c r="L101" i="3"/>
  <c r="K101" i="3"/>
  <c r="AH100" i="3"/>
  <c r="AG100" i="3"/>
  <c r="AE100" i="3"/>
  <c r="AD100" i="3"/>
  <c r="AB100" i="3"/>
  <c r="R100" i="3"/>
  <c r="M100" i="3"/>
  <c r="L100" i="3"/>
  <c r="K100" i="3"/>
  <c r="AH99" i="3"/>
  <c r="AG99" i="3"/>
  <c r="AE99" i="3"/>
  <c r="AD99" i="3"/>
  <c r="AB99" i="3"/>
  <c r="AB47" i="3" s="1"/>
  <c r="R99" i="3"/>
  <c r="M99" i="3"/>
  <c r="L99" i="3"/>
  <c r="K99" i="3"/>
  <c r="AH98" i="3"/>
  <c r="AG98" i="3"/>
  <c r="AE98" i="3"/>
  <c r="AD98" i="3"/>
  <c r="AB98" i="3"/>
  <c r="R98" i="3"/>
  <c r="M98" i="3"/>
  <c r="L98" i="3"/>
  <c r="K98" i="3"/>
  <c r="AH97" i="3"/>
  <c r="AG97" i="3"/>
  <c r="AE97" i="3"/>
  <c r="AD97" i="3"/>
  <c r="AB97" i="3"/>
  <c r="R97" i="3"/>
  <c r="M97" i="3"/>
  <c r="L97" i="3"/>
  <c r="K97" i="3"/>
  <c r="AH96" i="3"/>
  <c r="AG96" i="3"/>
  <c r="AE96" i="3"/>
  <c r="AD96" i="3"/>
  <c r="AB96" i="3"/>
  <c r="R96" i="3"/>
  <c r="M96" i="3"/>
  <c r="L96" i="3"/>
  <c r="K96" i="3"/>
  <c r="AH95" i="3"/>
  <c r="AG95" i="3"/>
  <c r="AE95" i="3"/>
  <c r="AD95" i="3"/>
  <c r="AB95" i="3"/>
  <c r="R95" i="3"/>
  <c r="M95" i="3"/>
  <c r="L95" i="3"/>
  <c r="K95" i="3"/>
  <c r="AH94" i="3"/>
  <c r="AG94" i="3"/>
  <c r="AE94" i="3"/>
  <c r="AD94" i="3"/>
  <c r="AB94" i="3"/>
  <c r="R94" i="3"/>
  <c r="M94" i="3"/>
  <c r="L94" i="3"/>
  <c r="K94" i="3"/>
  <c r="AH93" i="3"/>
  <c r="AG93" i="3"/>
  <c r="AE93" i="3"/>
  <c r="AD93" i="3"/>
  <c r="AB93" i="3"/>
  <c r="R93" i="3"/>
  <c r="M93" i="3"/>
  <c r="L93" i="3"/>
  <c r="K93" i="3"/>
  <c r="AH92" i="3"/>
  <c r="AG92" i="3"/>
  <c r="AE92" i="3"/>
  <c r="AD92" i="3"/>
  <c r="AB92" i="3"/>
  <c r="R92" i="3"/>
  <c r="M92" i="3"/>
  <c r="L92" i="3"/>
  <c r="K92" i="3"/>
  <c r="AH91" i="3"/>
  <c r="AG91" i="3"/>
  <c r="AE91" i="3"/>
  <c r="AD91" i="3"/>
  <c r="AB91" i="3"/>
  <c r="R91" i="3"/>
  <c r="M91" i="3"/>
  <c r="L91" i="3"/>
  <c r="K91" i="3"/>
  <c r="AH90" i="3"/>
  <c r="AG90" i="3"/>
  <c r="AE90" i="3"/>
  <c r="AD90" i="3"/>
  <c r="AB90" i="3"/>
  <c r="R90" i="3"/>
  <c r="M90" i="3"/>
  <c r="L90" i="3"/>
  <c r="K90" i="3"/>
  <c r="AH89" i="3"/>
  <c r="AG89" i="3"/>
  <c r="AE89" i="3"/>
  <c r="AD89" i="3"/>
  <c r="AB89" i="3"/>
  <c r="R89" i="3"/>
  <c r="M89" i="3"/>
  <c r="L89" i="3"/>
  <c r="K89" i="3"/>
  <c r="AH88" i="3"/>
  <c r="AG88" i="3"/>
  <c r="AE88" i="3"/>
  <c r="AD88" i="3"/>
  <c r="AB88" i="3"/>
  <c r="R88" i="3"/>
  <c r="M88" i="3"/>
  <c r="L88" i="3"/>
  <c r="K88" i="3"/>
  <c r="AH87" i="3"/>
  <c r="AG87" i="3"/>
  <c r="AE87" i="3"/>
  <c r="AD87" i="3"/>
  <c r="AB87" i="3"/>
  <c r="R87" i="3"/>
  <c r="M87" i="3"/>
  <c r="L87" i="3"/>
  <c r="K87" i="3"/>
  <c r="AH86" i="3"/>
  <c r="AG86" i="3"/>
  <c r="AE86" i="3"/>
  <c r="AD86" i="3"/>
  <c r="AB86" i="3"/>
  <c r="R86" i="3"/>
  <c r="M86" i="3"/>
  <c r="L86" i="3"/>
  <c r="K86" i="3"/>
  <c r="AH85" i="3"/>
  <c r="AG85" i="3"/>
  <c r="AE85" i="3"/>
  <c r="AD85" i="3"/>
  <c r="AB85" i="3"/>
  <c r="R85" i="3"/>
  <c r="M85" i="3"/>
  <c r="L85" i="3"/>
  <c r="K85" i="3"/>
  <c r="AH84" i="3"/>
  <c r="AG84" i="3"/>
  <c r="AE84" i="3"/>
  <c r="AD84" i="3"/>
  <c r="AB84" i="3"/>
  <c r="R84" i="3"/>
  <c r="M84" i="3"/>
  <c r="L84" i="3"/>
  <c r="K84" i="3"/>
  <c r="AH83" i="3"/>
  <c r="AG83" i="3"/>
  <c r="AE83" i="3"/>
  <c r="AD83" i="3"/>
  <c r="AB83" i="3"/>
  <c r="R83" i="3"/>
  <c r="M83" i="3"/>
  <c r="L83" i="3"/>
  <c r="K83" i="3"/>
  <c r="AH82" i="3"/>
  <c r="AG82" i="3"/>
  <c r="AE82" i="3"/>
  <c r="AD82" i="3"/>
  <c r="AB82" i="3"/>
  <c r="R82" i="3"/>
  <c r="M82" i="3"/>
  <c r="L82" i="3"/>
  <c r="K82" i="3"/>
  <c r="AH81" i="3"/>
  <c r="AG81" i="3"/>
  <c r="AE81" i="3"/>
  <c r="AD81" i="3"/>
  <c r="AB81" i="3"/>
  <c r="R81" i="3"/>
  <c r="M81" i="3"/>
  <c r="L81" i="3"/>
  <c r="K81" i="3"/>
  <c r="AH80" i="3"/>
  <c r="AG80" i="3"/>
  <c r="AE80" i="3"/>
  <c r="AD80" i="3"/>
  <c r="R80" i="3"/>
  <c r="M80" i="3"/>
  <c r="L80" i="3"/>
  <c r="AH79" i="3"/>
  <c r="AG79" i="3"/>
  <c r="AE79" i="3"/>
  <c r="AD79" i="3"/>
  <c r="AB79" i="3"/>
  <c r="R79" i="3"/>
  <c r="M79" i="3"/>
  <c r="L79" i="3"/>
  <c r="K79" i="3"/>
  <c r="AH78" i="3"/>
  <c r="AG78" i="3"/>
  <c r="AE78" i="3"/>
  <c r="AD78" i="3"/>
  <c r="AB78" i="3"/>
  <c r="R78" i="3"/>
  <c r="M78" i="3"/>
  <c r="L78" i="3"/>
  <c r="K78" i="3"/>
  <c r="AH77" i="3"/>
  <c r="AG77" i="3"/>
  <c r="AE77" i="3"/>
  <c r="AD77" i="3"/>
  <c r="AB77" i="3"/>
  <c r="R77" i="3"/>
  <c r="M77" i="3"/>
  <c r="L77" i="3"/>
  <c r="K77" i="3"/>
  <c r="AH76" i="3"/>
  <c r="AG76" i="3"/>
  <c r="AE76" i="3"/>
  <c r="AD76" i="3"/>
  <c r="AB76" i="3"/>
  <c r="R76" i="3"/>
  <c r="M76" i="3"/>
  <c r="L76" i="3"/>
  <c r="K76" i="3"/>
  <c r="AH75" i="3"/>
  <c r="AG75" i="3"/>
  <c r="AE75" i="3"/>
  <c r="AD75" i="3"/>
  <c r="AB75" i="3"/>
  <c r="R75" i="3"/>
  <c r="M75" i="3"/>
  <c r="L75" i="3"/>
  <c r="K75" i="3"/>
  <c r="AH74" i="3"/>
  <c r="AG74" i="3"/>
  <c r="AE74" i="3"/>
  <c r="AD74" i="3"/>
  <c r="AB74" i="3"/>
  <c r="R74" i="3"/>
  <c r="M74" i="3"/>
  <c r="L74" i="3"/>
  <c r="K74" i="3"/>
  <c r="AH73" i="3"/>
  <c r="AG73" i="3"/>
  <c r="AE73" i="3"/>
  <c r="AD73" i="3"/>
  <c r="AB73" i="3"/>
  <c r="R73" i="3"/>
  <c r="M73" i="3"/>
  <c r="L73" i="3"/>
  <c r="K73" i="3"/>
  <c r="AH72" i="3"/>
  <c r="AG72" i="3"/>
  <c r="AE72" i="3"/>
  <c r="AD72" i="3"/>
  <c r="AB72" i="3"/>
  <c r="R72" i="3"/>
  <c r="M72" i="3"/>
  <c r="L72" i="3"/>
  <c r="K72" i="3"/>
  <c r="AH71" i="3"/>
  <c r="AG71" i="3"/>
  <c r="AE71" i="3"/>
  <c r="AD71" i="3"/>
  <c r="AB71" i="3"/>
  <c r="R71" i="3"/>
  <c r="M71" i="3"/>
  <c r="L71" i="3"/>
  <c r="K71" i="3"/>
  <c r="AH70" i="3"/>
  <c r="AG70" i="3"/>
  <c r="AE70" i="3"/>
  <c r="AD70" i="3"/>
  <c r="AH69" i="3"/>
  <c r="AG69" i="3"/>
  <c r="AE69" i="3"/>
  <c r="AD69" i="3"/>
  <c r="AB69" i="3"/>
  <c r="R69" i="3"/>
  <c r="M69" i="3"/>
  <c r="L69" i="3"/>
  <c r="K69" i="3"/>
  <c r="AH68" i="3"/>
  <c r="AG68" i="3"/>
  <c r="AE68" i="3"/>
  <c r="AD68" i="3"/>
  <c r="AB68" i="3"/>
  <c r="R68" i="3"/>
  <c r="M68" i="3"/>
  <c r="L68" i="3"/>
  <c r="K68" i="3"/>
  <c r="AH67" i="3"/>
  <c r="AG67" i="3"/>
  <c r="AE67" i="3"/>
  <c r="AD67" i="3"/>
  <c r="AB67" i="3"/>
  <c r="R67" i="3"/>
  <c r="M67" i="3"/>
  <c r="L67" i="3"/>
  <c r="K67" i="3"/>
  <c r="AH66" i="3"/>
  <c r="AG66" i="3"/>
  <c r="AE66" i="3"/>
  <c r="AD66" i="3"/>
  <c r="AB66" i="3"/>
  <c r="R66" i="3"/>
  <c r="M66" i="3"/>
  <c r="L66" i="3"/>
  <c r="K66" i="3"/>
  <c r="AH65" i="3"/>
  <c r="AG65" i="3"/>
  <c r="AE65" i="3"/>
  <c r="AD65" i="3"/>
  <c r="AB65" i="3"/>
  <c r="R65" i="3"/>
  <c r="M65" i="3"/>
  <c r="L65" i="3"/>
  <c r="K65" i="3"/>
  <c r="AH64" i="3"/>
  <c r="AG64" i="3"/>
  <c r="AE64" i="3"/>
  <c r="AD64" i="3"/>
  <c r="AB64" i="3"/>
  <c r="R64" i="3"/>
  <c r="M64" i="3"/>
  <c r="L64" i="3"/>
  <c r="K64" i="3"/>
  <c r="AH63" i="3"/>
  <c r="AG63" i="3"/>
  <c r="AE63" i="3"/>
  <c r="AD63" i="3"/>
  <c r="AB63" i="3"/>
  <c r="R63" i="3"/>
  <c r="M63" i="3"/>
  <c r="L63" i="3"/>
  <c r="K63" i="3"/>
  <c r="AH62" i="3"/>
  <c r="AG62" i="3"/>
  <c r="AE62" i="3"/>
  <c r="AD62" i="3"/>
  <c r="AB62" i="3"/>
  <c r="R62" i="3"/>
  <c r="M62" i="3"/>
  <c r="L62" i="3"/>
  <c r="K62" i="3"/>
  <c r="AH61" i="3"/>
  <c r="AG61" i="3"/>
  <c r="AE61" i="3"/>
  <c r="AD61" i="3"/>
  <c r="AB61" i="3"/>
  <c r="R61" i="3"/>
  <c r="M61" i="3"/>
  <c r="L61" i="3"/>
  <c r="K61" i="3"/>
  <c r="AH60" i="3"/>
  <c r="AG60" i="3"/>
  <c r="AE60" i="3"/>
  <c r="AD60" i="3"/>
  <c r="AB60" i="3"/>
  <c r="R60" i="3"/>
  <c r="M60" i="3"/>
  <c r="L60" i="3"/>
  <c r="K60" i="3"/>
  <c r="AH59" i="3"/>
  <c r="AG59" i="3"/>
  <c r="AE59" i="3"/>
  <c r="AD59" i="3"/>
  <c r="AB59" i="3"/>
  <c r="R59" i="3"/>
  <c r="M59" i="3"/>
  <c r="L59" i="3"/>
  <c r="K59" i="3"/>
  <c r="AH58" i="3"/>
  <c r="AG58" i="3"/>
  <c r="AE58" i="3"/>
  <c r="AD58" i="3"/>
  <c r="AB58" i="3"/>
  <c r="R58" i="3"/>
  <c r="M58" i="3"/>
  <c r="L58" i="3"/>
  <c r="K58" i="3"/>
  <c r="AH57" i="3"/>
  <c r="AG57" i="3"/>
  <c r="AE57" i="3"/>
  <c r="AD57" i="3"/>
  <c r="AB57" i="3"/>
  <c r="R57" i="3"/>
  <c r="M57" i="3"/>
  <c r="L57" i="3"/>
  <c r="K57" i="3"/>
  <c r="AH56" i="3"/>
  <c r="AG56" i="3"/>
  <c r="AE56" i="3"/>
  <c r="AD56" i="3"/>
  <c r="AB56" i="3"/>
  <c r="R56" i="3"/>
  <c r="M56" i="3"/>
  <c r="L56" i="3"/>
  <c r="K56" i="3"/>
  <c r="AH55" i="3"/>
  <c r="AG55" i="3"/>
  <c r="AE55" i="3"/>
  <c r="AD55" i="3"/>
  <c r="AB55" i="3"/>
  <c r="R55" i="3"/>
  <c r="M55" i="3"/>
  <c r="L55" i="3"/>
  <c r="K55" i="3"/>
  <c r="AH54" i="3"/>
  <c r="AG54" i="3"/>
  <c r="AE54" i="3"/>
  <c r="AD54" i="3"/>
  <c r="AB54" i="3"/>
  <c r="R54" i="3"/>
  <c r="M54" i="3"/>
  <c r="L54" i="3"/>
  <c r="K54" i="3"/>
  <c r="AH53" i="3"/>
  <c r="AG53" i="3"/>
  <c r="AE53" i="3"/>
  <c r="AD53" i="3"/>
  <c r="AB53" i="3"/>
  <c r="R53" i="3"/>
  <c r="M53" i="3"/>
  <c r="L53" i="3"/>
  <c r="K53" i="3"/>
  <c r="AH52" i="3"/>
  <c r="AG52" i="3"/>
  <c r="AE52" i="3"/>
  <c r="AD52" i="3"/>
  <c r="AB52" i="3"/>
  <c r="R52" i="3"/>
  <c r="M52" i="3"/>
  <c r="L52" i="3"/>
  <c r="K52" i="3"/>
  <c r="AH51" i="3"/>
  <c r="AG51" i="3"/>
  <c r="AE51" i="3"/>
  <c r="AD51" i="3"/>
  <c r="AB51" i="3"/>
  <c r="R51" i="3"/>
  <c r="M51" i="3"/>
  <c r="L51" i="3"/>
  <c r="K51" i="3"/>
  <c r="AH50" i="3"/>
  <c r="AG50" i="3"/>
  <c r="AE50" i="3"/>
  <c r="AD50" i="3"/>
  <c r="AB50" i="3"/>
  <c r="R50" i="3"/>
  <c r="M50" i="3"/>
  <c r="L50" i="3"/>
  <c r="K50" i="3"/>
  <c r="AH49" i="3"/>
  <c r="AG49" i="3"/>
  <c r="AE49" i="3"/>
  <c r="AD49" i="3"/>
  <c r="AB49" i="3"/>
  <c r="R49" i="3"/>
  <c r="M49" i="3"/>
  <c r="L49" i="3"/>
  <c r="K49" i="3"/>
  <c r="AH48" i="3"/>
  <c r="AG48" i="3"/>
  <c r="AE48" i="3"/>
  <c r="AD48" i="3"/>
  <c r="AB48" i="3"/>
  <c r="R48" i="3"/>
  <c r="M48" i="3"/>
  <c r="L48" i="3"/>
  <c r="K48" i="3"/>
  <c r="AH47" i="3"/>
  <c r="AG47" i="3"/>
  <c r="AE47" i="3"/>
  <c r="AD47" i="3"/>
  <c r="R47" i="3"/>
  <c r="M47" i="3"/>
  <c r="L47" i="3"/>
  <c r="AH46" i="3"/>
  <c r="AG46" i="3"/>
  <c r="AE46" i="3"/>
  <c r="AD46" i="3"/>
  <c r="R46" i="3"/>
  <c r="M46" i="3"/>
  <c r="L46" i="3"/>
  <c r="AH45" i="3"/>
  <c r="AG45" i="3"/>
  <c r="AE45" i="3"/>
  <c r="AD45" i="3"/>
  <c r="AB45" i="3"/>
  <c r="R45" i="3"/>
  <c r="M45" i="3"/>
  <c r="L45" i="3"/>
  <c r="K45" i="3"/>
  <c r="AH44" i="3"/>
  <c r="AG44" i="3"/>
  <c r="AE44" i="3"/>
  <c r="AD44" i="3"/>
  <c r="AB44" i="3"/>
  <c r="R44" i="3"/>
  <c r="M44" i="3"/>
  <c r="L44" i="3"/>
  <c r="K44" i="3"/>
  <c r="AH43" i="3"/>
  <c r="AG43" i="3"/>
  <c r="AE43" i="3"/>
  <c r="AD43" i="3"/>
  <c r="AB43" i="3"/>
  <c r="R43" i="3"/>
  <c r="M43" i="3"/>
  <c r="L43" i="3"/>
  <c r="K43" i="3"/>
  <c r="AH42" i="3"/>
  <c r="AG42" i="3"/>
  <c r="AE42" i="3"/>
  <c r="AD42" i="3"/>
  <c r="AB42" i="3"/>
  <c r="R42" i="3"/>
  <c r="M42" i="3"/>
  <c r="L42" i="3"/>
  <c r="K42" i="3"/>
  <c r="AH41" i="3"/>
  <c r="AG41" i="3"/>
  <c r="AE41" i="3"/>
  <c r="AD41" i="3"/>
  <c r="AB41" i="3"/>
  <c r="R41" i="3"/>
  <c r="M41" i="3"/>
  <c r="L41" i="3"/>
  <c r="K41" i="3"/>
  <c r="AH40" i="3"/>
  <c r="AG40" i="3"/>
  <c r="AE40" i="3"/>
  <c r="AD40" i="3"/>
  <c r="AB40" i="3"/>
  <c r="R40" i="3"/>
  <c r="M40" i="3"/>
  <c r="L40" i="3"/>
  <c r="K40" i="3"/>
  <c r="AH39" i="3"/>
  <c r="AG39" i="3"/>
  <c r="AE39" i="3"/>
  <c r="AD39" i="3"/>
  <c r="AB39" i="3"/>
  <c r="R39" i="3"/>
  <c r="M39" i="3"/>
  <c r="L39" i="3"/>
  <c r="K39" i="3"/>
  <c r="AH38" i="3"/>
  <c r="AG38" i="3"/>
  <c r="AE38" i="3"/>
  <c r="AD38" i="3"/>
  <c r="AB38" i="3"/>
  <c r="R38" i="3"/>
  <c r="M38" i="3"/>
  <c r="L38" i="3"/>
  <c r="K38" i="3"/>
  <c r="AH37" i="3"/>
  <c r="AG37" i="3"/>
  <c r="AE37" i="3"/>
  <c r="AD37" i="3"/>
  <c r="AB37" i="3"/>
  <c r="R37" i="3"/>
  <c r="M37" i="3"/>
  <c r="L37" i="3"/>
  <c r="K37" i="3"/>
  <c r="AH36" i="3"/>
  <c r="AG36" i="3"/>
  <c r="AE36" i="3"/>
  <c r="AD36" i="3"/>
  <c r="AB36" i="3"/>
  <c r="R36" i="3"/>
  <c r="M36" i="3"/>
  <c r="L36" i="3"/>
  <c r="K36" i="3"/>
  <c r="AH35" i="3"/>
  <c r="AG35" i="3"/>
  <c r="AE35" i="3"/>
  <c r="AD35" i="3"/>
  <c r="AB35" i="3"/>
  <c r="R35" i="3"/>
  <c r="M35" i="3"/>
  <c r="L35" i="3"/>
  <c r="K35" i="3"/>
  <c r="AH34" i="3"/>
  <c r="AG34" i="3"/>
  <c r="AE34" i="3"/>
  <c r="AD34" i="3"/>
  <c r="AB34" i="3"/>
  <c r="R34" i="3"/>
  <c r="M34" i="3"/>
  <c r="L34" i="3"/>
  <c r="K34" i="3"/>
  <c r="AH33" i="3"/>
  <c r="AG33" i="3"/>
  <c r="AE33" i="3"/>
  <c r="AD33" i="3"/>
  <c r="AB33" i="3"/>
  <c r="R33" i="3"/>
  <c r="M33" i="3"/>
  <c r="L33" i="3"/>
  <c r="K33" i="3"/>
  <c r="AH32" i="3"/>
  <c r="AG32" i="3"/>
  <c r="AE32" i="3"/>
  <c r="AD32" i="3"/>
  <c r="AB32" i="3"/>
  <c r="R32" i="3"/>
  <c r="M32" i="3"/>
  <c r="L32" i="3"/>
  <c r="K32" i="3"/>
  <c r="AH31" i="3"/>
  <c r="AG31" i="3"/>
  <c r="AE31" i="3"/>
  <c r="AD31" i="3"/>
  <c r="AB31" i="3"/>
  <c r="R31" i="3"/>
  <c r="M31" i="3"/>
  <c r="L31" i="3"/>
  <c r="K31" i="3"/>
  <c r="AH30" i="3"/>
  <c r="AG30" i="3"/>
  <c r="AE30" i="3"/>
  <c r="AD30" i="3"/>
  <c r="AB30" i="3"/>
  <c r="R30" i="3"/>
  <c r="M30" i="3"/>
  <c r="L30" i="3"/>
  <c r="K30" i="3"/>
  <c r="AH29" i="3"/>
  <c r="AG29" i="3"/>
  <c r="AE29" i="3"/>
  <c r="AD29" i="3"/>
  <c r="AB29" i="3"/>
  <c r="R29" i="3"/>
  <c r="M29" i="3"/>
  <c r="L29" i="3"/>
  <c r="K29" i="3"/>
  <c r="AH28" i="3"/>
  <c r="AG28" i="3"/>
  <c r="AE28" i="3"/>
  <c r="AD28" i="3"/>
  <c r="AB28" i="3"/>
  <c r="R28" i="3"/>
  <c r="M28" i="3"/>
  <c r="L28" i="3"/>
  <c r="K28" i="3"/>
  <c r="AH27" i="3"/>
  <c r="AG27" i="3"/>
  <c r="AE27" i="3"/>
  <c r="AD27" i="3"/>
  <c r="AB27" i="3"/>
  <c r="R27" i="3"/>
  <c r="M27" i="3"/>
  <c r="L27" i="3"/>
  <c r="K27" i="3"/>
  <c r="AH26" i="3"/>
  <c r="AG26" i="3"/>
  <c r="AE26" i="3"/>
  <c r="AD26" i="3"/>
  <c r="AB26" i="3"/>
  <c r="R26" i="3"/>
  <c r="M26" i="3"/>
  <c r="L26" i="3"/>
  <c r="K26" i="3"/>
  <c r="AH25" i="3"/>
  <c r="AG25" i="3"/>
  <c r="AE25" i="3"/>
  <c r="AD25" i="3"/>
  <c r="AB25" i="3"/>
  <c r="R25" i="3"/>
  <c r="M25" i="3"/>
  <c r="L25" i="3"/>
  <c r="K25" i="3"/>
  <c r="AH24" i="3"/>
  <c r="AG24" i="3"/>
  <c r="AE24" i="3"/>
  <c r="AD24" i="3"/>
  <c r="AB24" i="3"/>
  <c r="R24" i="3"/>
  <c r="M24" i="3"/>
  <c r="L24" i="3"/>
  <c r="K24" i="3"/>
  <c r="AH23" i="3"/>
  <c r="AG23" i="3"/>
  <c r="AE23" i="3"/>
  <c r="AD23" i="3"/>
  <c r="R23" i="3"/>
  <c r="M23" i="3"/>
  <c r="L23" i="3"/>
  <c r="AH22" i="3"/>
  <c r="AG22" i="3"/>
  <c r="AE22" i="3"/>
  <c r="AD22" i="3"/>
  <c r="AB22" i="3"/>
  <c r="R22" i="3"/>
  <c r="M22" i="3"/>
  <c r="L22" i="3"/>
  <c r="K22" i="3"/>
  <c r="AH21" i="3"/>
  <c r="AG21" i="3"/>
  <c r="AE21" i="3"/>
  <c r="AD21" i="3"/>
  <c r="AB21" i="3"/>
  <c r="R21" i="3"/>
  <c r="M21" i="3"/>
  <c r="L21" i="3"/>
  <c r="K21" i="3"/>
  <c r="AH20" i="3"/>
  <c r="AG20" i="3"/>
  <c r="AE20" i="3"/>
  <c r="AD20" i="3"/>
  <c r="AB20" i="3"/>
  <c r="R20" i="3"/>
  <c r="M20" i="3"/>
  <c r="L20" i="3"/>
  <c r="K20" i="3"/>
  <c r="AH19" i="3"/>
  <c r="AG19" i="3"/>
  <c r="AE19" i="3"/>
  <c r="AD19" i="3"/>
  <c r="AB19" i="3"/>
  <c r="R19" i="3"/>
  <c r="M19" i="3"/>
  <c r="L19" i="3"/>
  <c r="K19" i="3"/>
  <c r="AH18" i="3"/>
  <c r="AG18" i="3"/>
  <c r="AE18" i="3"/>
  <c r="AD18" i="3"/>
  <c r="AB18" i="3"/>
  <c r="R18" i="3"/>
  <c r="M18" i="3"/>
  <c r="L18" i="3"/>
  <c r="K18" i="3"/>
  <c r="AH17" i="3"/>
  <c r="AG17" i="3"/>
  <c r="AE17" i="3"/>
  <c r="AD17" i="3"/>
  <c r="AB17" i="3"/>
  <c r="R17" i="3"/>
  <c r="M17" i="3"/>
  <c r="L17" i="3"/>
  <c r="K17" i="3"/>
  <c r="AH16" i="3"/>
  <c r="AG16" i="3"/>
  <c r="AE16" i="3"/>
  <c r="AD16" i="3"/>
  <c r="AB16" i="3"/>
  <c r="R16" i="3"/>
  <c r="M16" i="3"/>
  <c r="L16" i="3"/>
  <c r="K16" i="3"/>
  <c r="AH15" i="3"/>
  <c r="AG15" i="3"/>
  <c r="AE15" i="3"/>
  <c r="AD15" i="3"/>
  <c r="AB15" i="3"/>
  <c r="R15" i="3"/>
  <c r="M15" i="3"/>
  <c r="L15" i="3"/>
  <c r="K15" i="3"/>
  <c r="AH14" i="3"/>
  <c r="AG14" i="3"/>
  <c r="AE14" i="3"/>
  <c r="AD14" i="3"/>
  <c r="AB14" i="3"/>
  <c r="R14" i="3"/>
  <c r="M14" i="3"/>
  <c r="L14" i="3"/>
  <c r="K14" i="3"/>
  <c r="AH13" i="3"/>
  <c r="AG13" i="3"/>
  <c r="AE13" i="3"/>
  <c r="AD13" i="3"/>
  <c r="AB13" i="3"/>
  <c r="R13" i="3"/>
  <c r="M13" i="3"/>
  <c r="L13" i="3"/>
  <c r="K13" i="3"/>
  <c r="AH12" i="3"/>
  <c r="AG12" i="3"/>
  <c r="AE12" i="3"/>
  <c r="AD12" i="3"/>
  <c r="AB12" i="3"/>
  <c r="R12" i="3"/>
  <c r="M12" i="3"/>
  <c r="L12" i="3"/>
  <c r="K12" i="3"/>
  <c r="AH11" i="3"/>
  <c r="AG11" i="3"/>
  <c r="AE11" i="3"/>
  <c r="AD11" i="3"/>
  <c r="AB11" i="3"/>
  <c r="R11" i="3"/>
  <c r="M11" i="3"/>
  <c r="L11" i="3"/>
  <c r="K11" i="3"/>
  <c r="AH10" i="3"/>
  <c r="AG10" i="3"/>
  <c r="AE10" i="3"/>
  <c r="AD10" i="3"/>
  <c r="AB10" i="3"/>
  <c r="R10" i="3"/>
  <c r="M10" i="3"/>
  <c r="L10" i="3"/>
  <c r="K10" i="3"/>
  <c r="AH9" i="3"/>
  <c r="AG9" i="3"/>
  <c r="AE9" i="3"/>
  <c r="AD9" i="3"/>
  <c r="AB9" i="3"/>
  <c r="R9" i="3"/>
  <c r="M9" i="3"/>
  <c r="L9" i="3"/>
  <c r="K9" i="3"/>
  <c r="AH8" i="3"/>
  <c r="AG8" i="3"/>
  <c r="AE8" i="3"/>
  <c r="AD8" i="3"/>
  <c r="AB8" i="3"/>
  <c r="R8" i="3"/>
  <c r="M8" i="3"/>
  <c r="L8" i="3"/>
  <c r="K8" i="3"/>
  <c r="AH7" i="3"/>
  <c r="AG7" i="3"/>
  <c r="AE7" i="3"/>
  <c r="AD7" i="3"/>
  <c r="AB7" i="3"/>
  <c r="R7" i="3"/>
  <c r="M7" i="3"/>
  <c r="L7" i="3"/>
  <c r="K7" i="3"/>
  <c r="AH6" i="3"/>
  <c r="AG6" i="3"/>
  <c r="AE6" i="3"/>
  <c r="AD6" i="3"/>
  <c r="AB6" i="3"/>
  <c r="R6" i="3"/>
  <c r="M6" i="3"/>
  <c r="L6" i="3"/>
  <c r="K6" i="3"/>
  <c r="AH5" i="3"/>
  <c r="AG5" i="3"/>
  <c r="AE5" i="3"/>
  <c r="AD5" i="3"/>
  <c r="AB5" i="3"/>
  <c r="R5" i="3"/>
  <c r="M5" i="3"/>
  <c r="L5" i="3"/>
  <c r="K5" i="3"/>
  <c r="AH4" i="3"/>
  <c r="AG4" i="3"/>
  <c r="AE4" i="3"/>
  <c r="AD4" i="3"/>
  <c r="AB4" i="3"/>
  <c r="R4" i="3"/>
  <c r="M4" i="3"/>
  <c r="L4" i="3"/>
  <c r="K4" i="3"/>
  <c r="AH3" i="3"/>
  <c r="AG3" i="3"/>
  <c r="AE3" i="3"/>
  <c r="AD3" i="3"/>
  <c r="AB3" i="3"/>
  <c r="R3" i="3"/>
  <c r="M3" i="3"/>
  <c r="L3" i="3"/>
  <c r="K3" i="3"/>
  <c r="AH2" i="3"/>
  <c r="AG2" i="3"/>
  <c r="AE2" i="3"/>
  <c r="AD2" i="3"/>
  <c r="R2" i="3"/>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4" i="1"/>
  <c r="J65" i="6" l="1" a="1"/>
  <c r="J289" i="6" a="1"/>
  <c r="J192" i="6" a="1"/>
  <c r="J269" i="6" a="1"/>
  <c r="J141" i="6" a="1"/>
  <c r="J37" i="6" a="1"/>
  <c r="J37" i="6" s="1"/>
  <c r="J241" i="6" a="1"/>
  <c r="J182" i="6" a="1"/>
  <c r="J182" i="6" s="1"/>
  <c r="E2" i="12"/>
  <c r="L7" i="12"/>
  <c r="L4" i="12"/>
  <c r="L6" i="12"/>
  <c r="L5" i="12"/>
  <c r="J268" i="6" a="1"/>
  <c r="J268" i="6" s="1"/>
  <c r="J36" i="6"/>
  <c r="J241" i="6"/>
  <c r="J65" i="6"/>
  <c r="J289" i="6"/>
  <c r="J192" i="6"/>
  <c r="J269" i="6"/>
  <c r="J141" i="6"/>
  <c r="M171" i="7"/>
  <c r="M156" i="7"/>
  <c r="M180" i="7"/>
  <c r="M172" i="7"/>
  <c r="J154" i="6" a="1"/>
  <c r="J154" i="6" s="1"/>
  <c r="J231" i="6" a="1"/>
  <c r="J231" i="6" s="1"/>
  <c r="J46" i="6" a="1"/>
  <c r="J46" i="6" s="1"/>
  <c r="J254" i="6" a="1"/>
  <c r="J254" i="6" s="1"/>
  <c r="J123" i="6" a="1"/>
  <c r="J123" i="6" s="1"/>
  <c r="J13" i="6" a="1"/>
  <c r="J13" i="6" s="1"/>
  <c r="J20" i="6" a="1"/>
  <c r="J20" i="6" s="1"/>
  <c r="J102" i="6" a="1"/>
  <c r="J102" i="6" s="1"/>
  <c r="J155" i="6" a="1"/>
  <c r="J155" i="6" s="1"/>
  <c r="J112" i="6" a="1"/>
  <c r="J112" i="6" s="1"/>
  <c r="J263" i="6" a="1"/>
  <c r="J263" i="6" s="1"/>
  <c r="J184" i="6" a="1"/>
  <c r="J184" i="6" s="1"/>
  <c r="J313" i="6" a="1"/>
  <c r="J313" i="6" s="1"/>
  <c r="J113" i="6" a="1"/>
  <c r="J113" i="6" s="1"/>
  <c r="J74" i="6" a="1"/>
  <c r="J74" i="6" s="1"/>
  <c r="J264" i="6" a="1"/>
  <c r="J264" i="6" s="1"/>
  <c r="J6" i="6" a="1"/>
  <c r="J6" i="6" s="1"/>
  <c r="J212" i="6" a="1"/>
  <c r="J212" i="6" s="1"/>
  <c r="J107" i="6" a="1"/>
  <c r="J107" i="6" s="1"/>
  <c r="J244" i="6" a="1"/>
  <c r="J244" i="6" s="1"/>
  <c r="J121" i="6" a="1"/>
  <c r="J121" i="6" s="1"/>
  <c r="J180" i="6" a="1"/>
  <c r="J180" i="6" s="1"/>
  <c r="J272" i="6" a="1"/>
  <c r="J272" i="6" s="1"/>
  <c r="J48" i="6" a="1"/>
  <c r="J48" i="6" s="1"/>
  <c r="J251" i="6" a="1"/>
  <c r="J251" i="6" s="1"/>
  <c r="J136" i="6" a="1"/>
  <c r="J136" i="6" s="1"/>
  <c r="J105" i="6" a="1"/>
  <c r="J105" i="6" s="1"/>
  <c r="J158" i="6" a="1"/>
  <c r="J158" i="6" s="1"/>
  <c r="J97" i="6" a="1"/>
  <c r="J97" i="6" s="1"/>
  <c r="J294" i="6" a="1"/>
  <c r="J294" i="6" s="1"/>
  <c r="J304" i="6" a="1"/>
  <c r="J304" i="6" s="1"/>
  <c r="J134" i="6" a="1"/>
  <c r="J134" i="6" s="1"/>
  <c r="J179" i="6" a="1"/>
  <c r="J179" i="6" s="1"/>
  <c r="J77" i="6" a="1"/>
  <c r="J77" i="6" s="1"/>
  <c r="J166" i="6" a="1"/>
  <c r="J166" i="6" s="1"/>
  <c r="J60" i="6" a="1"/>
  <c r="J60" i="6" s="1"/>
  <c r="J95" i="6" a="1"/>
  <c r="J95" i="6" s="1"/>
  <c r="J132" i="6" a="1"/>
  <c r="J132" i="6" s="1"/>
  <c r="J3" i="6" a="1"/>
  <c r="J3" i="6" s="1"/>
  <c r="J11" i="6" a="1"/>
  <c r="J11" i="6" s="1"/>
  <c r="J303" i="6" a="1"/>
  <c r="J303" i="6" s="1"/>
  <c r="J178" i="6" a="1"/>
  <c r="J178" i="6" s="1"/>
  <c r="J226" i="6" a="1"/>
  <c r="J226" i="6" s="1"/>
  <c r="J89" i="6" a="1"/>
  <c r="J89" i="6" s="1"/>
  <c r="J70" i="6" a="1"/>
  <c r="J70" i="6" s="1"/>
  <c r="J162" i="6" a="1"/>
  <c r="J162" i="6" s="1"/>
  <c r="J139" i="6" a="1"/>
  <c r="J139" i="6" s="1"/>
  <c r="J233" i="6" a="1"/>
  <c r="J233" i="6" s="1"/>
  <c r="J118" i="6" a="1"/>
  <c r="J118" i="6" s="1"/>
  <c r="J23" i="6" a="1"/>
  <c r="J23" i="6" s="1"/>
  <c r="J284" i="6" a="1"/>
  <c r="J284" i="6" s="1"/>
  <c r="J224" i="6" a="1"/>
  <c r="J224" i="6" s="1"/>
  <c r="J149" i="6" a="1"/>
  <c r="J149" i="6" s="1"/>
  <c r="J174" i="6" a="1"/>
  <c r="J174" i="6" s="1"/>
  <c r="J187" i="6" a="1"/>
  <c r="J187" i="6" s="1"/>
  <c r="J316" i="6" a="1"/>
  <c r="J316" i="6" s="1"/>
  <c r="J259" i="6" a="1"/>
  <c r="J259" i="6" s="1"/>
  <c r="J213" i="6" a="1"/>
  <c r="J213" i="6" s="1"/>
  <c r="J135" i="6" a="1"/>
  <c r="J135" i="6" s="1"/>
  <c r="J148" i="6" a="1"/>
  <c r="J148" i="6" s="1"/>
  <c r="J214" i="6" a="1"/>
  <c r="J214" i="6" s="1"/>
  <c r="J55" i="6" a="1"/>
  <c r="J55" i="6" s="1"/>
  <c r="J277" i="6" a="1"/>
  <c r="J277" i="6" s="1"/>
  <c r="J114" i="6" a="1"/>
  <c r="J114" i="6" s="1"/>
  <c r="J19" i="6" a="1"/>
  <c r="J19" i="6" s="1"/>
  <c r="J183" i="6" a="1"/>
  <c r="J183" i="6" s="1"/>
  <c r="J315" i="6" a="1"/>
  <c r="J315" i="6" s="1"/>
  <c r="J260" i="6" a="1"/>
  <c r="J260" i="6" s="1"/>
  <c r="J160" i="6" a="1"/>
  <c r="J160" i="6" s="1"/>
  <c r="J211" i="6" a="1"/>
  <c r="J211" i="6" s="1"/>
  <c r="J52" i="6" a="1"/>
  <c r="J52" i="6" s="1"/>
  <c r="J282" i="6" a="1"/>
  <c r="J282" i="6" s="1"/>
  <c r="J191" i="6" a="1"/>
  <c r="J191" i="6" s="1"/>
  <c r="J68" i="6" a="1"/>
  <c r="J68" i="6" s="1"/>
  <c r="J5" i="6" a="1"/>
  <c r="J5" i="6" s="1"/>
  <c r="J69" i="6" a="1"/>
  <c r="J69" i="6" s="1"/>
  <c r="J100" i="6" a="1"/>
  <c r="J100" i="6" s="1"/>
  <c r="J297" i="6" a="1"/>
  <c r="J297" i="6" s="1"/>
  <c r="J190" i="6" a="1"/>
  <c r="J190" i="6" s="1"/>
  <c r="J79" i="6" a="1"/>
  <c r="J79" i="6" s="1"/>
  <c r="J198" i="6" a="1"/>
  <c r="J198" i="6" s="1"/>
  <c r="J156" i="6" a="1"/>
  <c r="J156" i="6" s="1"/>
  <c r="J80" i="6" a="1"/>
  <c r="J80" i="6" s="1"/>
  <c r="J169" i="6" a="1"/>
  <c r="J169" i="6" s="1"/>
  <c r="J246" i="6" a="1"/>
  <c r="J246" i="6" s="1"/>
  <c r="J117" i="6" a="1"/>
  <c r="J117" i="6" s="1"/>
  <c r="J41" i="6" a="1"/>
  <c r="J41" i="6" s="1"/>
  <c r="J32" i="6" a="1"/>
  <c r="J32" i="6" s="1"/>
  <c r="J267" i="6" a="1"/>
  <c r="J267" i="6" s="1"/>
  <c r="J199" i="6" a="1"/>
  <c r="J199" i="6" s="1"/>
  <c r="J27" i="6" a="1"/>
  <c r="J27" i="6" s="1"/>
  <c r="J96" i="6" a="1"/>
  <c r="J96" i="6" s="1"/>
  <c r="J146" i="6" a="1"/>
  <c r="J146" i="6" s="1"/>
  <c r="J4" i="6" a="1"/>
  <c r="J4" i="6" s="1"/>
  <c r="J91" i="6" a="1"/>
  <c r="J91" i="6" s="1"/>
  <c r="J296" i="6" a="1"/>
  <c r="J296" i="6" s="1"/>
  <c r="J142" i="6" a="1"/>
  <c r="J142" i="6" s="1"/>
  <c r="J54" i="6" a="1"/>
  <c r="J54" i="6" s="1"/>
  <c r="J126" i="6" a="1"/>
  <c r="J126" i="6" s="1"/>
  <c r="J50" i="6" a="1"/>
  <c r="J50" i="6" s="1"/>
  <c r="J161" i="6" a="1"/>
  <c r="J161" i="6" s="1"/>
  <c r="J103" i="6" a="1"/>
  <c r="J103" i="6" s="1"/>
  <c r="J86" i="6" a="1"/>
  <c r="J86" i="6" s="1"/>
  <c r="J308" i="6" a="1"/>
  <c r="J308" i="6" s="1"/>
  <c r="J177" i="6" a="1"/>
  <c r="J177" i="6" s="1"/>
  <c r="J84" i="6" a="1"/>
  <c r="J84" i="6" s="1"/>
  <c r="J249" i="6" a="1"/>
  <c r="J249" i="6" s="1"/>
  <c r="J61" i="6" a="1"/>
  <c r="J61" i="6" s="1"/>
  <c r="J138" i="6" a="1"/>
  <c r="J138" i="6" s="1"/>
  <c r="J81" i="6" a="1"/>
  <c r="J81" i="6" s="1"/>
  <c r="J58" i="6" a="1"/>
  <c r="J58" i="6" s="1"/>
  <c r="J99" i="6" a="1"/>
  <c r="J99" i="6" s="1"/>
  <c r="J7" i="6" a="1"/>
  <c r="J7" i="6" s="1"/>
  <c r="J9" i="6" a="1"/>
  <c r="J9" i="6" s="1"/>
  <c r="J128" i="6" a="1"/>
  <c r="J128" i="6" s="1"/>
  <c r="J173" i="6" a="1"/>
  <c r="J173" i="6" s="1"/>
  <c r="J147" i="6" a="1"/>
  <c r="J147" i="6" s="1"/>
  <c r="J56" i="6" a="1"/>
  <c r="J56" i="6" s="1"/>
  <c r="J29" i="6" a="1"/>
  <c r="J29" i="6" s="1"/>
  <c r="J227" i="6" a="1"/>
  <c r="J227" i="6" s="1"/>
  <c r="J85" i="6" a="1"/>
  <c r="J85" i="6" s="1"/>
  <c r="J108" i="6" a="1"/>
  <c r="J108" i="6" s="1"/>
  <c r="J219" i="6" a="1"/>
  <c r="J219" i="6" s="1"/>
  <c r="J290" i="6" a="1"/>
  <c r="J290" i="6" s="1"/>
  <c r="J201" i="6" a="1"/>
  <c r="J201" i="6" s="1"/>
  <c r="J159" i="6" a="1"/>
  <c r="J159" i="6" s="1"/>
  <c r="J194" i="6" a="1"/>
  <c r="J194" i="6" s="1"/>
  <c r="J220" i="6" a="1"/>
  <c r="J220" i="6" s="1"/>
  <c r="J43" i="6" a="1"/>
  <c r="J43" i="6" s="1"/>
  <c r="J120" i="6" a="1"/>
  <c r="J120" i="6" s="1"/>
  <c r="J44" i="6" a="1"/>
  <c r="J44" i="6" s="1"/>
  <c r="J34" i="6" a="1"/>
  <c r="J34" i="6" s="1"/>
  <c r="J35" i="6" a="1"/>
  <c r="J35" i="6" s="1"/>
  <c r="J40" i="6" a="1"/>
  <c r="J40" i="6" s="1"/>
  <c r="J218" i="6" a="1"/>
  <c r="J218" i="6" s="1"/>
  <c r="J131" i="6" a="1"/>
  <c r="J131" i="6" s="1"/>
  <c r="J176" i="6" a="1"/>
  <c r="J176" i="6" s="1"/>
  <c r="J94" i="6" a="1"/>
  <c r="J94" i="6" s="1"/>
  <c r="J186" i="6" a="1"/>
  <c r="J186" i="6" s="1"/>
  <c r="J288" i="6" a="1"/>
  <c r="J288" i="6" s="1"/>
  <c r="J181" i="6" a="1"/>
  <c r="J181" i="6" s="1"/>
  <c r="J197" i="6" a="1"/>
  <c r="J197" i="6" s="1"/>
  <c r="J110" i="6" a="1"/>
  <c r="J110" i="6" s="1"/>
  <c r="J286" i="6" a="1"/>
  <c r="J286" i="6" s="1"/>
  <c r="J247" i="6" a="1"/>
  <c r="J247" i="6" s="1"/>
  <c r="J28" i="6" a="1"/>
  <c r="J28" i="6" s="1"/>
  <c r="J106" i="6" a="1"/>
  <c r="J106" i="6" s="1"/>
  <c r="J275" i="6" a="1"/>
  <c r="J275" i="6" s="1"/>
  <c r="J45" i="6" a="1"/>
  <c r="J45" i="6" s="1"/>
  <c r="J237" i="6" a="1"/>
  <c r="J237" i="6" s="1"/>
  <c r="J271" i="6" a="1"/>
  <c r="J271" i="6" s="1"/>
  <c r="J90" i="6" a="1"/>
  <c r="J90" i="6" s="1"/>
  <c r="J140" i="6" a="1"/>
  <c r="J140" i="6" s="1"/>
  <c r="J42" i="6" a="1"/>
  <c r="J42" i="6" s="1"/>
  <c r="J248" i="6" a="1"/>
  <c r="J248" i="6" s="1"/>
  <c r="J33" i="6" a="1"/>
  <c r="J33" i="6" s="1"/>
  <c r="J265" i="6" a="1"/>
  <c r="J265" i="6" s="1"/>
  <c r="J10" i="6" a="1"/>
  <c r="J10" i="6" s="1"/>
  <c r="J115" i="6" a="1"/>
  <c r="J115" i="6" s="1"/>
  <c r="J17" i="6" a="1"/>
  <c r="J17" i="6" s="1"/>
  <c r="J245" i="6" a="1"/>
  <c r="J245" i="6" s="1"/>
  <c r="J200" i="6" a="1"/>
  <c r="J200" i="6" s="1"/>
  <c r="J168" i="6" a="1"/>
  <c r="J168" i="6" s="1"/>
  <c r="J240" i="6" a="1"/>
  <c r="J240" i="6" s="1"/>
  <c r="J73" i="6" a="1"/>
  <c r="J73" i="6" s="1"/>
  <c r="J283" i="6" a="1"/>
  <c r="J283" i="6" s="1"/>
  <c r="J279" i="6" a="1"/>
  <c r="J279" i="6" s="1"/>
  <c r="J208" i="6" a="1"/>
  <c r="J208" i="6" s="1"/>
  <c r="J122" i="6" a="1"/>
  <c r="J122" i="6" s="1"/>
  <c r="J167" i="6" a="1"/>
  <c r="J167" i="6" s="1"/>
  <c r="J22" i="6" a="1"/>
  <c r="J22" i="6" s="1"/>
  <c r="J47" i="6" a="1"/>
  <c r="J47" i="6" s="1"/>
  <c r="J281" i="6" a="1"/>
  <c r="J281" i="6" s="1"/>
  <c r="J230" i="6" a="1"/>
  <c r="J230" i="6" s="1"/>
  <c r="J15" i="6" a="1"/>
  <c r="J15" i="6" s="1"/>
  <c r="J307" i="6" a="1"/>
  <c r="J307" i="6" s="1"/>
  <c r="J221" i="6" a="1"/>
  <c r="J221" i="6" s="1"/>
  <c r="J189" i="6" a="1"/>
  <c r="J189" i="6" s="1"/>
  <c r="J291" i="6" a="1"/>
  <c r="J291" i="6" s="1"/>
  <c r="J258" i="6" a="1"/>
  <c r="J258" i="6" s="1"/>
  <c r="J243" i="6" a="1"/>
  <c r="J243" i="6" s="1"/>
  <c r="J76" i="6" a="1"/>
  <c r="J76" i="6" s="1"/>
  <c r="J250" i="6" a="1"/>
  <c r="J250" i="6" s="1"/>
  <c r="J150" i="6" a="1"/>
  <c r="J150" i="6" s="1"/>
  <c r="J299" i="6" a="1"/>
  <c r="J299" i="6" s="1"/>
  <c r="J145" i="6" a="1"/>
  <c r="J145" i="6" s="1"/>
  <c r="J253" i="6" a="1"/>
  <c r="J253" i="6" s="1"/>
  <c r="J274" i="6" a="1"/>
  <c r="J274" i="6" s="1"/>
  <c r="J207" i="6" a="1"/>
  <c r="J207" i="6" s="1"/>
  <c r="J165" i="6" a="1"/>
  <c r="J165" i="6" s="1"/>
  <c r="J26" i="6" a="1"/>
  <c r="J26" i="6" s="1"/>
  <c r="J225" i="6" a="1"/>
  <c r="J225" i="6" s="1"/>
  <c r="J295" i="6" a="1"/>
  <c r="J295" i="6" s="1"/>
  <c r="J252" i="6" a="1"/>
  <c r="J252" i="6" s="1"/>
  <c r="J104" i="6" a="1"/>
  <c r="J104" i="6" s="1"/>
  <c r="J67" i="6" a="1"/>
  <c r="J67" i="6" s="1"/>
  <c r="J257" i="6" a="1"/>
  <c r="J257" i="6" s="1"/>
  <c r="J188" i="6" a="1"/>
  <c r="J188" i="6" s="1"/>
  <c r="J203" i="6" a="1"/>
  <c r="J203" i="6" s="1"/>
  <c r="J116" i="6" a="1"/>
  <c r="J116" i="6" s="1"/>
  <c r="J171" i="6" a="1"/>
  <c r="J171" i="6" s="1"/>
  <c r="J75" i="6" a="1"/>
  <c r="J75" i="6" s="1"/>
  <c r="J266" i="6" a="1"/>
  <c r="J266" i="6" s="1"/>
  <c r="J78" i="6" a="1"/>
  <c r="J78" i="6" s="1"/>
  <c r="J256" i="6" a="1"/>
  <c r="J256" i="6" s="1"/>
  <c r="J217" i="6" a="1"/>
  <c r="J217" i="6" s="1"/>
  <c r="J232" i="6" a="1"/>
  <c r="J232" i="6" s="1"/>
  <c r="J59" i="6" a="1"/>
  <c r="J59" i="6" s="1"/>
  <c r="J311" i="6" a="1"/>
  <c r="J311" i="6" s="1"/>
  <c r="J127" i="6" a="1"/>
  <c r="J127" i="6" s="1"/>
  <c r="J196" i="6" a="1"/>
  <c r="J196" i="6" s="1"/>
  <c r="J215" i="6" a="1"/>
  <c r="J215" i="6" s="1"/>
  <c r="J88" i="6" a="1"/>
  <c r="J88" i="6" s="1"/>
  <c r="J53" i="6" a="1"/>
  <c r="J53" i="6" s="1"/>
  <c r="J16" i="6" a="1"/>
  <c r="J16" i="6" s="1"/>
  <c r="J124" i="6" a="1"/>
  <c r="J124" i="6" s="1"/>
  <c r="J8" i="6" a="1"/>
  <c r="J8" i="6" s="1"/>
  <c r="J300" i="6" a="1"/>
  <c r="J300" i="6" s="1"/>
  <c r="J236" i="6" a="1"/>
  <c r="J236" i="6" s="1"/>
  <c r="J193" i="6" a="1"/>
  <c r="J193" i="6" s="1"/>
  <c r="J223" i="6" a="1"/>
  <c r="J223" i="6" s="1"/>
  <c r="J49" i="6" a="1"/>
  <c r="J49" i="6" s="1"/>
  <c r="J209" i="6" a="1"/>
  <c r="J209" i="6" s="1"/>
  <c r="J164" i="6" a="1"/>
  <c r="J164" i="6" s="1"/>
  <c r="J18" i="6" a="1"/>
  <c r="J18" i="6" s="1"/>
  <c r="J310" i="6" a="1"/>
  <c r="J310" i="6" s="1"/>
  <c r="J137" i="6" a="1"/>
  <c r="J137" i="6" s="1"/>
  <c r="J216" i="6" a="1"/>
  <c r="J216" i="6" s="1"/>
  <c r="J87" i="6" a="1"/>
  <c r="J87" i="6" s="1"/>
  <c r="J305" i="6" a="1"/>
  <c r="J305" i="6" s="1"/>
  <c r="J72" i="6" a="1"/>
  <c r="J72" i="6" s="1"/>
  <c r="J98" i="6" a="1"/>
  <c r="J98" i="6" s="1"/>
  <c r="J195" i="6" a="1"/>
  <c r="J195" i="6" s="1"/>
  <c r="J153" i="6" a="1"/>
  <c r="J153" i="6" s="1"/>
  <c r="J302" i="6" a="1"/>
  <c r="J302" i="6" s="1"/>
  <c r="J270" i="6" a="1"/>
  <c r="J270" i="6" s="1"/>
  <c r="J31" i="6" a="1"/>
  <c r="J31" i="6" s="1"/>
  <c r="J109" i="6" a="1"/>
  <c r="J109" i="6" s="1"/>
  <c r="J14" i="6" a="1"/>
  <c r="J14" i="6" s="1"/>
  <c r="J306" i="6" a="1"/>
  <c r="J306" i="6" s="1"/>
  <c r="J239" i="6" a="1"/>
  <c r="J239" i="6" s="1"/>
  <c r="J298" i="6" a="1"/>
  <c r="J298" i="6" s="1"/>
  <c r="J92" i="6" a="1"/>
  <c r="J92" i="6" s="1"/>
  <c r="J229" i="6" a="1"/>
  <c r="J229" i="6" s="1"/>
  <c r="J129" i="6" a="1"/>
  <c r="J129" i="6" s="1"/>
  <c r="J185" i="6" a="1"/>
  <c r="J185" i="6" s="1"/>
  <c r="J25" i="6" a="1"/>
  <c r="J25" i="6" s="1"/>
  <c r="J312" i="6" a="1"/>
  <c r="J312" i="6" s="1"/>
  <c r="J175" i="6" a="1"/>
  <c r="J175" i="6" s="1"/>
  <c r="J21" i="6" a="1"/>
  <c r="J21" i="6" s="1"/>
  <c r="J82" i="6" a="1"/>
  <c r="J82" i="6" s="1"/>
  <c r="J292" i="6" a="1"/>
  <c r="J292" i="6" s="1"/>
  <c r="J206" i="6" a="1"/>
  <c r="J206" i="6" s="1"/>
  <c r="J119" i="6" a="1"/>
  <c r="J119" i="6" s="1"/>
  <c r="J83" i="6" a="1"/>
  <c r="J83" i="6" s="1"/>
  <c r="J287" i="6" a="1"/>
  <c r="J287" i="6" s="1"/>
  <c r="J151" i="6" a="1"/>
  <c r="J151" i="6" s="1"/>
  <c r="J228" i="6" a="1"/>
  <c r="J228" i="6" s="1"/>
  <c r="J235" i="6" a="1"/>
  <c r="J235" i="6" s="1"/>
  <c r="J62" i="6" a="1"/>
  <c r="J62" i="6" s="1"/>
  <c r="J314" i="6" a="1"/>
  <c r="J314" i="6" s="1"/>
  <c r="J309" i="6" a="1"/>
  <c r="J309" i="6" s="1"/>
  <c r="J242" i="6" a="1"/>
  <c r="J242" i="6" s="1"/>
  <c r="J30" i="6" a="1"/>
  <c r="J30" i="6" s="1"/>
  <c r="J262" i="6" a="1"/>
  <c r="J262" i="6" s="1"/>
  <c r="J152" i="6" a="1"/>
  <c r="J152" i="6" s="1"/>
  <c r="J278" i="6" a="1"/>
  <c r="J278" i="6" s="1"/>
  <c r="J51" i="6" a="1"/>
  <c r="J51" i="6" s="1"/>
  <c r="J111" i="6" a="1"/>
  <c r="J111" i="6" s="1"/>
  <c r="J143" i="6" a="1"/>
  <c r="J143" i="6" s="1"/>
  <c r="J222" i="6" a="1"/>
  <c r="J222" i="6" s="1"/>
  <c r="J38" i="6" a="1"/>
  <c r="J38" i="6" s="1"/>
  <c r="J157" i="6" a="1"/>
  <c r="J157" i="6" s="1"/>
  <c r="J261" i="6" a="1"/>
  <c r="J261" i="6" s="1"/>
  <c r="J66" i="6" a="1"/>
  <c r="J66" i="6" s="1"/>
  <c r="J234" i="6" a="1"/>
  <c r="J234" i="6" s="1"/>
  <c r="J64" i="6" a="1"/>
  <c r="J64" i="6" s="1"/>
  <c r="J172" i="6" a="1"/>
  <c r="J172" i="6" s="1"/>
  <c r="J101" i="6" a="1"/>
  <c r="J101" i="6" s="1"/>
  <c r="J238" i="6" a="1"/>
  <c r="J238" i="6" s="1"/>
  <c r="J133" i="6" a="1"/>
  <c r="J133" i="6" s="1"/>
  <c r="J273" i="6" a="1"/>
  <c r="J273" i="6" s="1"/>
  <c r="J202" i="6" a="1"/>
  <c r="J202" i="6" s="1"/>
  <c r="J280" i="6" a="1"/>
  <c r="J280" i="6" s="1"/>
  <c r="J130" i="6" a="1"/>
  <c r="J130" i="6" s="1"/>
  <c r="J255" i="6" a="1"/>
  <c r="J255" i="6" s="1"/>
  <c r="J12" i="6" a="1"/>
  <c r="J12" i="6" s="1"/>
  <c r="J301" i="6" a="1"/>
  <c r="J301" i="6" s="1"/>
  <c r="J210" i="6" a="1"/>
  <c r="J210" i="6" s="1"/>
  <c r="J57" i="6" a="1"/>
  <c r="J57" i="6" s="1"/>
  <c r="J163" i="6" a="1"/>
  <c r="J163" i="6" s="1"/>
  <c r="J63" i="6" a="1"/>
  <c r="J63" i="6" s="1"/>
  <c r="J24" i="6" a="1"/>
  <c r="J24" i="6" s="1"/>
  <c r="J285" i="6" a="1"/>
  <c r="J285" i="6" s="1"/>
  <c r="J93" i="6" a="1"/>
  <c r="J93" i="6" s="1"/>
  <c r="J125" i="6" a="1"/>
  <c r="J125" i="6" s="1"/>
  <c r="J170" i="6" a="1"/>
  <c r="J170" i="6" s="1"/>
  <c r="J204" i="6" a="1"/>
  <c r="J204" i="6" s="1"/>
  <c r="J144" i="6" a="1"/>
  <c r="J144" i="6" s="1"/>
  <c r="J71" i="6" a="1"/>
  <c r="J71" i="6" s="1"/>
  <c r="J293" i="6" a="1"/>
  <c r="J293" i="6" s="1"/>
  <c r="J39" i="6" a="1"/>
  <c r="J39" i="6" s="1"/>
  <c r="J276" i="6" a="1"/>
  <c r="J276" i="6" s="1"/>
  <c r="J205" i="6" a="1"/>
  <c r="J205" i="6" s="1"/>
  <c r="BE207" i="6"/>
  <c r="BF207" i="6" s="1"/>
  <c r="BF87" i="6"/>
  <c r="M136" i="7"/>
  <c r="M132" i="7"/>
  <c r="M104" i="7"/>
  <c r="M92" i="7"/>
  <c r="M78" i="7"/>
  <c r="M68" i="7"/>
  <c r="M56" i="7"/>
  <c r="M46" i="7"/>
  <c r="M40" i="7"/>
  <c r="M32" i="7"/>
  <c r="M16" i="7"/>
  <c r="M12" i="7"/>
  <c r="M160" i="7"/>
  <c r="M154" i="7"/>
  <c r="M181" i="7"/>
  <c r="M169" i="7"/>
  <c r="M2" i="7"/>
  <c r="M138" i="7"/>
  <c r="M128" i="7"/>
  <c r="M112" i="7"/>
  <c r="M100" i="7"/>
  <c r="M66" i="7"/>
  <c r="M162" i="7"/>
  <c r="M117" i="7"/>
  <c r="M115" i="7"/>
  <c r="M107" i="7"/>
  <c r="M103" i="7"/>
  <c r="M101" i="7"/>
  <c r="M97" i="7"/>
  <c r="M93" i="7"/>
  <c r="M89" i="7"/>
  <c r="M85" i="7"/>
  <c r="M81" i="7"/>
  <c r="M77" i="7"/>
  <c r="M73" i="7"/>
  <c r="M67" i="7"/>
  <c r="M63" i="7"/>
  <c r="M61" i="7"/>
  <c r="M57" i="7"/>
  <c r="M49" i="7"/>
  <c r="M41" i="7"/>
  <c r="M33" i="7"/>
  <c r="M25" i="7"/>
  <c r="M141" i="7"/>
  <c r="M178" i="7"/>
  <c r="M42" i="7"/>
  <c r="M34" i="7"/>
  <c r="M98" i="7"/>
  <c r="M74" i="7"/>
  <c r="M22" i="7"/>
  <c r="M6" i="7"/>
  <c r="M76" i="7"/>
  <c r="M72" i="7"/>
  <c r="M60" i="7"/>
  <c r="M44" i="7"/>
  <c r="M30" i="7"/>
  <c r="M26" i="7"/>
  <c r="M24" i="7"/>
  <c r="M20" i="7"/>
  <c r="M18" i="7"/>
  <c r="M14" i="7"/>
  <c r="M8" i="7"/>
  <c r="M4" i="7"/>
  <c r="M166" i="7"/>
  <c r="M158" i="7"/>
  <c r="M152" i="7"/>
  <c r="M150" i="7"/>
  <c r="M146" i="7"/>
  <c r="M140" i="7"/>
  <c r="M177" i="7"/>
  <c r="M184" i="7"/>
  <c r="M139" i="7"/>
  <c r="M137" i="7"/>
  <c r="M135" i="7"/>
  <c r="M133" i="7"/>
  <c r="M129" i="7"/>
  <c r="M127" i="7"/>
  <c r="M125" i="7"/>
  <c r="M123" i="7"/>
  <c r="M121" i="7"/>
  <c r="M109" i="7"/>
  <c r="M65" i="7"/>
  <c r="M55" i="7"/>
  <c r="M53" i="7"/>
  <c r="M51" i="7"/>
  <c r="M47" i="7"/>
  <c r="M45" i="7"/>
  <c r="M43" i="7"/>
  <c r="M39" i="7"/>
  <c r="M37" i="7"/>
  <c r="M35" i="7"/>
  <c r="M31" i="7"/>
  <c r="M29" i="7"/>
  <c r="M27" i="7"/>
  <c r="M23" i="7"/>
  <c r="M21" i="7"/>
  <c r="M19" i="7"/>
  <c r="M15" i="7"/>
  <c r="M13" i="7"/>
  <c r="M11" i="7"/>
  <c r="M7" i="7"/>
  <c r="M5" i="7"/>
  <c r="M3" i="7"/>
  <c r="M167" i="7"/>
  <c r="M165" i="7"/>
  <c r="M163" i="7"/>
  <c r="M161" i="7"/>
  <c r="M159" i="7"/>
  <c r="M157" i="7"/>
  <c r="M155" i="7"/>
  <c r="M153" i="7"/>
  <c r="M151" i="7"/>
  <c r="M149" i="7"/>
  <c r="M147" i="7"/>
  <c r="M145" i="7"/>
  <c r="M143" i="7"/>
  <c r="M182" i="7"/>
  <c r="M176" i="7"/>
  <c r="M185" i="7"/>
  <c r="M183" i="7"/>
  <c r="M134" i="7"/>
  <c r="M130" i="7"/>
  <c r="M124" i="7"/>
  <c r="M120" i="7"/>
  <c r="M108" i="7"/>
  <c r="M102" i="7"/>
  <c r="M96" i="7"/>
  <c r="M84" i="7"/>
  <c r="M80" i="7"/>
  <c r="M70" i="7"/>
  <c r="M64" i="7"/>
  <c r="M50" i="7"/>
  <c r="M48" i="7"/>
  <c r="M28" i="7"/>
  <c r="M126" i="7"/>
  <c r="M118" i="7"/>
  <c r="M110" i="7"/>
  <c r="M86" i="7"/>
  <c r="M62" i="7"/>
  <c r="M52" i="7"/>
  <c r="M36" i="7"/>
  <c r="M164" i="7"/>
  <c r="M148" i="7"/>
  <c r="M144" i="7"/>
  <c r="M142" i="7"/>
  <c r="M179" i="7"/>
  <c r="M175" i="7"/>
  <c r="M122" i="7"/>
  <c r="M116" i="7"/>
  <c r="M106" i="7"/>
  <c r="M94" i="7"/>
  <c r="M88" i="7"/>
  <c r="M54" i="7"/>
  <c r="M38" i="7"/>
  <c r="M113" i="7"/>
  <c r="M111" i="7"/>
  <c r="M105" i="7"/>
  <c r="M99" i="7"/>
  <c r="M95" i="7"/>
  <c r="M91" i="7"/>
  <c r="M87" i="7"/>
  <c r="M83" i="7"/>
  <c r="M79" i="7"/>
  <c r="M75" i="7"/>
  <c r="M71" i="7"/>
  <c r="M69" i="7"/>
  <c r="M17" i="7"/>
  <c r="M9" i="7"/>
  <c r="M114" i="7"/>
  <c r="M90" i="7"/>
  <c r="M58" i="7"/>
  <c r="M10" i="7"/>
  <c r="AB46" i="3"/>
  <c r="P2" i="7"/>
  <c r="P6" i="7"/>
  <c r="P8" i="7"/>
  <c r="P11" i="7"/>
  <c r="P13" i="7"/>
  <c r="P154" i="7"/>
  <c r="P18" i="7"/>
  <c r="P22" i="7"/>
  <c r="P32" i="7"/>
  <c r="P36" i="7"/>
  <c r="P38" i="7"/>
  <c r="P41" i="7"/>
  <c r="P157" i="7"/>
  <c r="P49" i="7"/>
  <c r="P53" i="7"/>
  <c r="P57" i="7"/>
  <c r="P62" i="7"/>
  <c r="P66" i="7"/>
  <c r="P70" i="7"/>
  <c r="P162" i="7"/>
  <c r="P76" i="7"/>
  <c r="P164" i="7"/>
  <c r="P80" i="7"/>
  <c r="P84" i="7"/>
  <c r="P87" i="7"/>
  <c r="P89" i="7"/>
  <c r="P92" i="7"/>
  <c r="P95" i="7"/>
  <c r="P97" i="7"/>
  <c r="P101" i="7"/>
  <c r="P104" i="7"/>
  <c r="P108" i="7"/>
  <c r="P112" i="7"/>
  <c r="P113" i="7"/>
  <c r="P119" i="7"/>
  <c r="P121" i="7"/>
  <c r="P183" i="7"/>
  <c r="P129" i="7"/>
  <c r="P133" i="7"/>
  <c r="P176" i="7"/>
  <c r="P140" i="7"/>
  <c r="P143" i="7"/>
  <c r="P145" i="7"/>
  <c r="P147" i="7"/>
  <c r="P3" i="7"/>
  <c r="P5" i="7"/>
  <c r="P150" i="7"/>
  <c r="P151" i="7"/>
  <c r="P16" i="7"/>
  <c r="P19" i="7"/>
  <c r="P23" i="7"/>
  <c r="P26" i="7"/>
  <c r="P30" i="7"/>
  <c r="P37" i="7"/>
  <c r="P39" i="7"/>
  <c r="P42" i="7"/>
  <c r="P158" i="7"/>
  <c r="P45" i="7"/>
  <c r="P50" i="7"/>
  <c r="P54" i="7"/>
  <c r="P58" i="7"/>
  <c r="P63" i="7"/>
  <c r="P67" i="7"/>
  <c r="P71" i="7"/>
  <c r="P100" i="7"/>
  <c r="P74" i="7"/>
  <c r="P77" i="7"/>
  <c r="P165" i="7"/>
  <c r="P81" i="7"/>
  <c r="P88" i="7"/>
  <c r="P93" i="7"/>
  <c r="P98" i="7"/>
  <c r="P102" i="7"/>
  <c r="P105" i="7"/>
  <c r="P109" i="7"/>
  <c r="P114" i="7"/>
  <c r="P116" i="7"/>
  <c r="P182" i="7"/>
  <c r="P171" i="7"/>
  <c r="P122" i="7"/>
  <c r="P126" i="7"/>
  <c r="P130" i="7"/>
  <c r="P135" i="7"/>
  <c r="P137" i="7"/>
  <c r="P144" i="7"/>
  <c r="P146" i="7"/>
  <c r="P9" i="7"/>
  <c r="P152" i="7"/>
  <c r="P14" i="7"/>
  <c r="P17" i="7"/>
  <c r="P20" i="7"/>
  <c r="P24" i="7"/>
  <c r="P27" i="7"/>
  <c r="P31" i="7"/>
  <c r="P34" i="7"/>
  <c r="P156" i="7"/>
  <c r="P43" i="7"/>
  <c r="P159" i="7"/>
  <c r="P46" i="7"/>
  <c r="P48" i="7"/>
  <c r="P52" i="7"/>
  <c r="P55" i="7"/>
  <c r="P60" i="7"/>
  <c r="P64" i="7"/>
  <c r="P68" i="7"/>
  <c r="P161" i="7"/>
  <c r="P123" i="7"/>
  <c r="P163" i="7"/>
  <c r="P78" i="7"/>
  <c r="P166" i="7"/>
  <c r="P82" i="7"/>
  <c r="P85" i="7"/>
  <c r="P90" i="7"/>
  <c r="P99" i="7"/>
  <c r="P103" i="7"/>
  <c r="P106" i="7"/>
  <c r="P110" i="7"/>
  <c r="P169" i="7"/>
  <c r="P117" i="7"/>
  <c r="P172" i="7"/>
  <c r="P124" i="7"/>
  <c r="P127" i="7"/>
  <c r="P175" i="7"/>
  <c r="P136" i="7"/>
  <c r="P138" i="7"/>
  <c r="P141" i="7"/>
  <c r="P178" i="7"/>
  <c r="P149" i="7"/>
  <c r="P59" i="7"/>
  <c r="P4" i="7"/>
  <c r="P7" i="7"/>
  <c r="P10" i="7"/>
  <c r="P12" i="7"/>
  <c r="P15" i="7"/>
  <c r="P21" i="7"/>
  <c r="P25" i="7"/>
  <c r="P28" i="7"/>
  <c r="P33" i="7"/>
  <c r="P155" i="7"/>
  <c r="P35" i="7"/>
  <c r="P40" i="7"/>
  <c r="P44" i="7"/>
  <c r="P47" i="7"/>
  <c r="P134" i="7"/>
  <c r="P51" i="7"/>
  <c r="P56" i="7"/>
  <c r="P61" i="7"/>
  <c r="P65" i="7"/>
  <c r="P69" i="7"/>
  <c r="P72" i="7"/>
  <c r="P73" i="7"/>
  <c r="P75" i="7"/>
  <c r="P79" i="7"/>
  <c r="P83" i="7"/>
  <c r="P86" i="7"/>
  <c r="P167" i="7"/>
  <c r="P91" i="7"/>
  <c r="P94" i="7"/>
  <c r="P96" i="7"/>
  <c r="P107" i="7"/>
  <c r="P111" i="7"/>
  <c r="P115" i="7"/>
  <c r="P118" i="7"/>
  <c r="P120" i="7"/>
  <c r="P125" i="7"/>
  <c r="P132" i="7"/>
  <c r="P139" i="7"/>
  <c r="AB230" i="3"/>
  <c r="P29" i="7"/>
  <c r="AB234" i="3"/>
  <c r="P177" i="7"/>
  <c r="AB232" i="3"/>
  <c r="P148" i="7"/>
  <c r="AB23" i="3"/>
  <c r="P153" i="7"/>
  <c r="AB80" i="3"/>
  <c r="P160" i="7"/>
  <c r="AB238" i="3"/>
  <c r="P128" i="7"/>
  <c r="AB233" i="3"/>
  <c r="AB235" i="3" s="1"/>
  <c r="P142" i="7"/>
  <c r="O10" i="1" a="1"/>
  <c r="O10" i="1" s="1"/>
  <c r="O287" i="1" a="1"/>
  <c r="O287" i="1" s="1"/>
  <c r="O282" i="1" a="1"/>
  <c r="O282" i="1" s="1"/>
  <c r="O276" i="1" a="1"/>
  <c r="O276" i="1" s="1"/>
  <c r="O271" i="1" a="1"/>
  <c r="O271" i="1" s="1"/>
  <c r="O266" i="1" a="1"/>
  <c r="O266" i="1" s="1"/>
  <c r="O259" i="1" a="1"/>
  <c r="O259" i="1" s="1"/>
  <c r="O254" i="1" a="1"/>
  <c r="O254" i="1" s="1"/>
  <c r="O249" i="1" a="1"/>
  <c r="O249" i="1" s="1"/>
  <c r="O243" i="1" a="1"/>
  <c r="O243" i="1" s="1"/>
  <c r="O238" i="1" a="1"/>
  <c r="O238" i="1" s="1"/>
  <c r="O233" i="1" a="1"/>
  <c r="O233" i="1" s="1"/>
  <c r="O226" i="1" a="1"/>
  <c r="O226" i="1" s="1"/>
  <c r="O221" i="1" a="1"/>
  <c r="O221" i="1" s="1"/>
  <c r="O216" i="1" a="1"/>
  <c r="O216" i="1" s="1"/>
  <c r="O210" i="1" a="1"/>
  <c r="O210" i="1" s="1"/>
  <c r="O205" i="1" a="1"/>
  <c r="O205" i="1" s="1"/>
  <c r="O200" i="1" a="1"/>
  <c r="O200" i="1" s="1"/>
  <c r="O185" i="1" a="1"/>
  <c r="O185" i="1" s="1"/>
  <c r="O170" i="1" a="1"/>
  <c r="O170" i="1" s="1"/>
  <c r="O153" i="1" a="1"/>
  <c r="O153" i="1" s="1"/>
  <c r="O136" i="1" a="1"/>
  <c r="O136" i="1" s="1"/>
  <c r="O119" i="1" a="1"/>
  <c r="O119" i="1" s="1"/>
  <c r="O102" i="1" a="1"/>
  <c r="O102" i="1" s="1"/>
  <c r="O68" i="1" a="1"/>
  <c r="O68" i="1" s="1"/>
  <c r="O51" i="1" a="1"/>
  <c r="O51" i="1" s="1"/>
  <c r="O32" i="1" a="1"/>
  <c r="O32" i="1" s="1"/>
  <c r="O14" i="1" a="1"/>
  <c r="O14" i="1" s="1"/>
  <c r="O286" i="1" a="1"/>
  <c r="O286" i="1" s="1"/>
  <c r="O280" i="1" a="1"/>
  <c r="O280" i="1" s="1"/>
  <c r="O275" i="1" a="1"/>
  <c r="O275" i="1" s="1"/>
  <c r="O270" i="1" a="1"/>
  <c r="O270" i="1" s="1"/>
  <c r="O264" i="1" a="1"/>
  <c r="O264" i="1" s="1"/>
  <c r="O258" i="1" a="1"/>
  <c r="O258" i="1" s="1"/>
  <c r="O253" i="1" a="1"/>
  <c r="O253" i="1" s="1"/>
  <c r="O247" i="1" a="1"/>
  <c r="O247" i="1" s="1"/>
  <c r="O242" i="1" a="1"/>
  <c r="O242" i="1" s="1"/>
  <c r="O237" i="1" a="1"/>
  <c r="O237" i="1" s="1"/>
  <c r="O231" i="1" a="1"/>
  <c r="O231" i="1" s="1"/>
  <c r="O225" i="1" a="1"/>
  <c r="O225" i="1" s="1"/>
  <c r="O220" i="1" a="1"/>
  <c r="O220" i="1" s="1"/>
  <c r="O214" i="1" a="1"/>
  <c r="O214" i="1" s="1"/>
  <c r="O209" i="1" a="1"/>
  <c r="O209" i="1" s="1"/>
  <c r="O204" i="1" a="1"/>
  <c r="O204" i="1" s="1"/>
  <c r="O198" i="1" a="1"/>
  <c r="O198" i="1" s="1"/>
  <c r="O181" i="1" a="1"/>
  <c r="O181" i="1" s="1"/>
  <c r="O166" i="1" a="1"/>
  <c r="O166" i="1" s="1"/>
  <c r="O132" i="1" a="1"/>
  <c r="O132" i="1" s="1"/>
  <c r="O115" i="1" a="1"/>
  <c r="O115" i="1" s="1"/>
  <c r="O97" i="1" a="1"/>
  <c r="O97" i="1" s="1"/>
  <c r="O64" i="1" a="1"/>
  <c r="O64" i="1" s="1"/>
  <c r="O46" i="1" a="1"/>
  <c r="O46" i="1" s="1"/>
  <c r="O28" i="1" a="1"/>
  <c r="O28" i="1" s="1"/>
  <c r="O291" i="1" a="1"/>
  <c r="O291" i="1" s="1"/>
  <c r="O295" i="1" a="1"/>
  <c r="O295" i="1" s="1"/>
  <c r="O299" i="1" a="1"/>
  <c r="O299" i="1" s="1"/>
  <c r="O303" i="1" a="1"/>
  <c r="O303" i="1" s="1"/>
  <c r="O307" i="1" a="1"/>
  <c r="O307" i="1" s="1"/>
  <c r="O311" i="1" a="1"/>
  <c r="O311" i="1" s="1"/>
  <c r="O315" i="1" a="1"/>
  <c r="O315" i="1" s="1"/>
  <c r="O319" i="1" a="1"/>
  <c r="O319" i="1" s="1"/>
  <c r="O6" i="1" a="1"/>
  <c r="O6" i="1" s="1"/>
  <c r="O9" i="1" a="1"/>
  <c r="O9" i="1" s="1"/>
  <c r="O15" i="1" a="1"/>
  <c r="O15" i="1" s="1"/>
  <c r="O19" i="1" a="1"/>
  <c r="O19" i="1" s="1"/>
  <c r="O22" i="1" a="1"/>
  <c r="O22" i="1" s="1"/>
  <c r="O26" i="1" a="1"/>
  <c r="O26" i="1" s="1"/>
  <c r="O29" i="1" a="1"/>
  <c r="O29" i="1" s="1"/>
  <c r="O33" i="1" a="1"/>
  <c r="O33" i="1" s="1"/>
  <c r="O40" i="1" a="1"/>
  <c r="O40" i="1" s="1"/>
  <c r="O44" i="1" a="1"/>
  <c r="O44" i="1" s="1"/>
  <c r="O47" i="1" a="1"/>
  <c r="O47" i="1" s="1"/>
  <c r="O50" i="1" a="1"/>
  <c r="O50" i="1" s="1"/>
  <c r="O53" i="1" a="1"/>
  <c r="O53" i="1" s="1"/>
  <c r="O60" i="1" a="1"/>
  <c r="O60" i="1" s="1"/>
  <c r="O63" i="1" a="1"/>
  <c r="O63" i="1" s="1"/>
  <c r="O66" i="1" a="1"/>
  <c r="O66" i="1" s="1"/>
  <c r="O69" i="1" a="1"/>
  <c r="O69" i="1" s="1"/>
  <c r="O76" i="1" a="1"/>
  <c r="O76" i="1" s="1"/>
  <c r="O79" i="1" a="1"/>
  <c r="O79" i="1" s="1"/>
  <c r="O82" i="1" a="1"/>
  <c r="O82" i="1" s="1"/>
  <c r="O85" i="1" a="1"/>
  <c r="O85" i="1" s="1"/>
  <c r="O92" i="1" a="1"/>
  <c r="O92" i="1" s="1"/>
  <c r="O95" i="1" a="1"/>
  <c r="O95" i="1" s="1"/>
  <c r="O98" i="1" a="1"/>
  <c r="O98" i="1" s="1"/>
  <c r="O101" i="1" a="1"/>
  <c r="O101" i="1" s="1"/>
  <c r="O108" i="1" a="1"/>
  <c r="O108" i="1" s="1"/>
  <c r="O111" i="1" a="1"/>
  <c r="O111" i="1" s="1"/>
  <c r="O114" i="1" a="1"/>
  <c r="O114" i="1" s="1"/>
  <c r="O117" i="1" a="1"/>
  <c r="O117" i="1" s="1"/>
  <c r="O124" i="1" a="1"/>
  <c r="O124" i="1" s="1"/>
  <c r="O127" i="1" a="1"/>
  <c r="O127" i="1" s="1"/>
  <c r="O130" i="1" a="1"/>
  <c r="O130" i="1" s="1"/>
  <c r="O133" i="1" a="1"/>
  <c r="O133" i="1" s="1"/>
  <c r="O140" i="1" a="1"/>
  <c r="O140" i="1" s="1"/>
  <c r="O143" i="1" a="1"/>
  <c r="O143" i="1" s="1"/>
  <c r="O146" i="1" a="1"/>
  <c r="O146" i="1" s="1"/>
  <c r="O149" i="1" a="1"/>
  <c r="O149" i="1" s="1"/>
  <c r="O156" i="1" a="1"/>
  <c r="O156" i="1" s="1"/>
  <c r="O159" i="1" a="1"/>
  <c r="O159" i="1" s="1"/>
  <c r="O162" i="1" a="1"/>
  <c r="O162" i="1" s="1"/>
  <c r="O165" i="1" a="1"/>
  <c r="O165" i="1" s="1"/>
  <c r="O294" i="1" a="1"/>
  <c r="O294" i="1" s="1"/>
  <c r="O298" i="1" a="1"/>
  <c r="O298" i="1" s="1"/>
  <c r="O302" i="1" a="1"/>
  <c r="O302" i="1" s="1"/>
  <c r="O306" i="1" a="1"/>
  <c r="O306" i="1" s="1"/>
  <c r="O310" i="1" a="1"/>
  <c r="O310" i="1" s="1"/>
  <c r="O314" i="1" a="1"/>
  <c r="O314" i="1" s="1"/>
  <c r="O318" i="1" a="1"/>
  <c r="O318" i="1" s="1"/>
  <c r="O293" i="1" a="1"/>
  <c r="O293" i="1" s="1"/>
  <c r="O297" i="1" a="1"/>
  <c r="O297" i="1" s="1"/>
  <c r="O301" i="1" a="1"/>
  <c r="O301" i="1" s="1"/>
  <c r="O305" i="1" a="1"/>
  <c r="O305" i="1" s="1"/>
  <c r="O309" i="1" a="1"/>
  <c r="O309" i="1" s="1"/>
  <c r="O313" i="1" a="1"/>
  <c r="O313" i="1" s="1"/>
  <c r="O317" i="1" a="1"/>
  <c r="O317" i="1" s="1"/>
  <c r="O321" i="1" a="1"/>
  <c r="O321" i="1" s="1"/>
  <c r="O292" i="1" a="1"/>
  <c r="O292" i="1" s="1"/>
  <c r="O296" i="1" a="1"/>
  <c r="O296" i="1" s="1"/>
  <c r="O300" i="1" a="1"/>
  <c r="O300" i="1" s="1"/>
  <c r="O304" i="1" a="1"/>
  <c r="O304" i="1" s="1"/>
  <c r="O308" i="1" a="1"/>
  <c r="O308" i="1" s="1"/>
  <c r="O312" i="1" a="1"/>
  <c r="O312" i="1" s="1"/>
  <c r="O316" i="1" a="1"/>
  <c r="O316" i="1" s="1"/>
  <c r="O320" i="1" a="1"/>
  <c r="O320" i="1" s="1"/>
  <c r="O8" i="1" a="1"/>
  <c r="O8" i="1" s="1"/>
  <c r="O13" i="1" a="1"/>
  <c r="O13" i="1" s="1"/>
  <c r="O17" i="1" a="1"/>
  <c r="O17" i="1" s="1"/>
  <c r="O21" i="1" a="1"/>
  <c r="O21" i="1" s="1"/>
  <c r="O27" i="1" a="1"/>
  <c r="O27" i="1" s="1"/>
  <c r="O31" i="1" a="1"/>
  <c r="O31" i="1" s="1"/>
  <c r="O36" i="1" a="1"/>
  <c r="O36" i="1" s="1"/>
  <c r="O41" i="1" a="1"/>
  <c r="O41" i="1" s="1"/>
  <c r="O45" i="1" a="1"/>
  <c r="O45" i="1" s="1"/>
  <c r="O49" i="1" a="1"/>
  <c r="O49" i="1" s="1"/>
  <c r="O54" i="1" a="1"/>
  <c r="O54" i="1" s="1"/>
  <c r="O58" i="1" a="1"/>
  <c r="O58" i="1" s="1"/>
  <c r="O62" i="1" a="1"/>
  <c r="O62" i="1" s="1"/>
  <c r="O67" i="1" a="1"/>
  <c r="O67" i="1" s="1"/>
  <c r="O71" i="1" a="1"/>
  <c r="O71" i="1" s="1"/>
  <c r="O75" i="1" a="1"/>
  <c r="O75" i="1" s="1"/>
  <c r="O80" i="1" a="1"/>
  <c r="O80" i="1" s="1"/>
  <c r="O84" i="1" a="1"/>
  <c r="O84" i="1" s="1"/>
  <c r="O88" i="1" a="1"/>
  <c r="O88" i="1" s="1"/>
  <c r="O105" i="1" a="1"/>
  <c r="O105" i="1" s="1"/>
  <c r="O109" i="1" a="1"/>
  <c r="O109" i="1" s="1"/>
  <c r="O113" i="1" a="1"/>
  <c r="O113" i="1" s="1"/>
  <c r="O118" i="1" a="1"/>
  <c r="O118" i="1" s="1"/>
  <c r="O122" i="1" a="1"/>
  <c r="O122" i="1" s="1"/>
  <c r="O126" i="1" a="1"/>
  <c r="O126" i="1" s="1"/>
  <c r="O131" i="1" a="1"/>
  <c r="O131" i="1" s="1"/>
  <c r="O135" i="1" a="1"/>
  <c r="O135" i="1" s="1"/>
  <c r="O139" i="1" a="1"/>
  <c r="O139" i="1" s="1"/>
  <c r="O144" i="1" a="1"/>
  <c r="O144" i="1" s="1"/>
  <c r="O148" i="1" a="1"/>
  <c r="O148" i="1" s="1"/>
  <c r="O152" i="1" a="1"/>
  <c r="O152" i="1" s="1"/>
  <c r="O169" i="1" a="1"/>
  <c r="O169" i="1" s="1"/>
  <c r="O176" i="1" a="1"/>
  <c r="O176" i="1" s="1"/>
  <c r="O180" i="1" a="1"/>
  <c r="O180" i="1" s="1"/>
  <c r="O184" i="1" a="1"/>
  <c r="O184" i="1" s="1"/>
  <c r="O188" i="1" a="1"/>
  <c r="O188" i="1" s="1"/>
  <c r="O192" i="1" a="1"/>
  <c r="O192" i="1" s="1"/>
  <c r="O197" i="1" a="1"/>
  <c r="O197" i="1" s="1"/>
  <c r="O11" i="1" a="1"/>
  <c r="O11" i="1" s="1"/>
  <c r="O20" i="1" a="1"/>
  <c r="O20" i="1" s="1"/>
  <c r="O24" i="1" a="1"/>
  <c r="O24" i="1" s="1"/>
  <c r="O34" i="1" a="1"/>
  <c r="O34" i="1" s="1"/>
  <c r="O38" i="1" a="1"/>
  <c r="O38" i="1" s="1"/>
  <c r="O43" i="1" a="1"/>
  <c r="O43" i="1" s="1"/>
  <c r="O48" i="1" a="1"/>
  <c r="O48" i="1" s="1"/>
  <c r="O52" i="1" a="1"/>
  <c r="O52" i="1" s="1"/>
  <c r="O56" i="1" a="1"/>
  <c r="O56" i="1" s="1"/>
  <c r="O73" i="1" a="1"/>
  <c r="O73" i="1" s="1"/>
  <c r="O77" i="1" a="1"/>
  <c r="O77" i="1" s="1"/>
  <c r="O81" i="1" a="1"/>
  <c r="O81" i="1" s="1"/>
  <c r="O86" i="1" a="1"/>
  <c r="O86" i="1" s="1"/>
  <c r="O90" i="1" a="1"/>
  <c r="O90" i="1" s="1"/>
  <c r="O94" i="1" a="1"/>
  <c r="O94" i="1" s="1"/>
  <c r="O99" i="1" a="1"/>
  <c r="O99" i="1" s="1"/>
  <c r="O103" i="1" a="1"/>
  <c r="O103" i="1" s="1"/>
  <c r="O107" i="1" a="1"/>
  <c r="O107" i="1" s="1"/>
  <c r="O112" i="1" a="1"/>
  <c r="O112" i="1" s="1"/>
  <c r="O116" i="1" a="1"/>
  <c r="O116" i="1" s="1"/>
  <c r="O120" i="1" a="1"/>
  <c r="O120" i="1" s="1"/>
  <c r="O137" i="1" a="1"/>
  <c r="O137" i="1" s="1"/>
  <c r="O141" i="1" a="1"/>
  <c r="O141" i="1" s="1"/>
  <c r="O145" i="1" a="1"/>
  <c r="O145" i="1" s="1"/>
  <c r="O150" i="1" a="1"/>
  <c r="O150" i="1" s="1"/>
  <c r="O154" i="1" a="1"/>
  <c r="O154" i="1" s="1"/>
  <c r="O158" i="1" a="1"/>
  <c r="O158" i="1" s="1"/>
  <c r="O163" i="1" a="1"/>
  <c r="O163" i="1" s="1"/>
  <c r="O167" i="1" a="1"/>
  <c r="O167" i="1" s="1"/>
  <c r="O171" i="1" a="1"/>
  <c r="O171" i="1" s="1"/>
  <c r="O174" i="1" a="1"/>
  <c r="O174" i="1" s="1"/>
  <c r="O178" i="1" a="1"/>
  <c r="O178" i="1" s="1"/>
  <c r="O182" i="1" a="1"/>
  <c r="O182" i="1" s="1"/>
  <c r="O186" i="1" a="1"/>
  <c r="O186" i="1" s="1"/>
  <c r="O190" i="1" a="1"/>
  <c r="O190" i="1" s="1"/>
  <c r="O194" i="1" a="1"/>
  <c r="O194" i="1" s="1"/>
  <c r="O199" i="1" a="1"/>
  <c r="O199" i="1" s="1"/>
  <c r="O203" i="1" a="1"/>
  <c r="O203" i="1" s="1"/>
  <c r="O207" i="1" a="1"/>
  <c r="O207" i="1" s="1"/>
  <c r="O211" i="1" a="1"/>
  <c r="O211" i="1" s="1"/>
  <c r="O215" i="1" a="1"/>
  <c r="O215" i="1" s="1"/>
  <c r="O219" i="1" a="1"/>
  <c r="O219" i="1" s="1"/>
  <c r="O223" i="1" a="1"/>
  <c r="O223" i="1" s="1"/>
  <c r="O227" i="1" a="1"/>
  <c r="O227" i="1" s="1"/>
  <c r="O232" i="1" a="1"/>
  <c r="O232" i="1" s="1"/>
  <c r="O236" i="1" a="1"/>
  <c r="O236" i="1" s="1"/>
  <c r="O240" i="1" a="1"/>
  <c r="O240" i="1" s="1"/>
  <c r="O244" i="1" a="1"/>
  <c r="O244" i="1" s="1"/>
  <c r="O248" i="1" a="1"/>
  <c r="O248" i="1" s="1"/>
  <c r="O252" i="1" a="1"/>
  <c r="O252" i="1" s="1"/>
  <c r="O256" i="1" a="1"/>
  <c r="O256" i="1" s="1"/>
  <c r="O260" i="1" a="1"/>
  <c r="O260" i="1" s="1"/>
  <c r="O265" i="1" a="1"/>
  <c r="O265" i="1" s="1"/>
  <c r="O269" i="1" a="1"/>
  <c r="O269" i="1" s="1"/>
  <c r="O273" i="1" a="1"/>
  <c r="O273" i="1" s="1"/>
  <c r="O277" i="1" a="1"/>
  <c r="O277" i="1" s="1"/>
  <c r="O281" i="1" a="1"/>
  <c r="O281" i="1" s="1"/>
  <c r="O285" i="1" a="1"/>
  <c r="O285" i="1" s="1"/>
  <c r="O289" i="1" a="1"/>
  <c r="O289" i="1" s="1"/>
  <c r="O7" i="1" a="1"/>
  <c r="O7" i="1" s="1"/>
  <c r="O12" i="1" a="1"/>
  <c r="O12" i="1" s="1"/>
  <c r="O16" i="1" a="1"/>
  <c r="O16" i="1" s="1"/>
  <c r="O25" i="1" a="1"/>
  <c r="O25" i="1" s="1"/>
  <c r="O30" i="1" a="1"/>
  <c r="O30" i="1" s="1"/>
  <c r="O35" i="1" a="1"/>
  <c r="O35" i="1" s="1"/>
  <c r="O39" i="1" a="1"/>
  <c r="O39" i="1" s="1"/>
  <c r="O57" i="1" a="1"/>
  <c r="O57" i="1" s="1"/>
  <c r="O61" i="1" a="1"/>
  <c r="O61" i="1" s="1"/>
  <c r="O65" i="1" a="1"/>
  <c r="O65" i="1" s="1"/>
  <c r="O70" i="1" a="1"/>
  <c r="O70" i="1" s="1"/>
  <c r="O74" i="1" a="1"/>
  <c r="O74" i="1" s="1"/>
  <c r="O78" i="1" a="1"/>
  <c r="O78" i="1" s="1"/>
  <c r="O83" i="1" a="1"/>
  <c r="O83" i="1" s="1"/>
  <c r="O87" i="1" a="1"/>
  <c r="O87" i="1" s="1"/>
  <c r="O91" i="1" a="1"/>
  <c r="O91" i="1" s="1"/>
  <c r="O96" i="1" a="1"/>
  <c r="O96" i="1" s="1"/>
  <c r="O100" i="1" a="1"/>
  <c r="O100" i="1" s="1"/>
  <c r="O104" i="1" a="1"/>
  <c r="O104" i="1" s="1"/>
  <c r="O121" i="1" a="1"/>
  <c r="O121" i="1" s="1"/>
  <c r="O125" i="1" a="1"/>
  <c r="O125" i="1" s="1"/>
  <c r="O129" i="1" a="1"/>
  <c r="O129" i="1" s="1"/>
  <c r="O134" i="1" a="1"/>
  <c r="O134" i="1" s="1"/>
  <c r="O138" i="1" a="1"/>
  <c r="O138" i="1" s="1"/>
  <c r="O142" i="1" a="1"/>
  <c r="O142" i="1" s="1"/>
  <c r="O147" i="1" a="1"/>
  <c r="O147" i="1" s="1"/>
  <c r="O151" i="1" a="1"/>
  <c r="O151" i="1" s="1"/>
  <c r="O155" i="1" a="1"/>
  <c r="O155" i="1" s="1"/>
  <c r="O160" i="1" a="1"/>
  <c r="O160" i="1" s="1"/>
  <c r="O164" i="1" a="1"/>
  <c r="O164" i="1" s="1"/>
  <c r="O168" i="1" a="1"/>
  <c r="O168" i="1" s="1"/>
  <c r="O172" i="1" a="1"/>
  <c r="O172" i="1" s="1"/>
  <c r="O175" i="1" a="1"/>
  <c r="O175" i="1" s="1"/>
  <c r="O179" i="1" a="1"/>
  <c r="O179" i="1" s="1"/>
  <c r="O183" i="1" a="1"/>
  <c r="O183" i="1" s="1"/>
  <c r="O187" i="1" a="1"/>
  <c r="O187" i="1" s="1"/>
  <c r="O191" i="1" a="1"/>
  <c r="O191" i="1" s="1"/>
  <c r="O196" i="1" a="1"/>
  <c r="O196" i="1" s="1"/>
  <c r="E3" i="1"/>
  <c r="O4" i="1" a="1"/>
  <c r="O4" i="1" s="1"/>
  <c r="O284" i="1" a="1"/>
  <c r="O284" i="1" s="1"/>
  <c r="O279" i="1" a="1"/>
  <c r="O279" i="1" s="1"/>
  <c r="O274" i="1" a="1"/>
  <c r="O274" i="1" s="1"/>
  <c r="O268" i="1" a="1"/>
  <c r="O268" i="1" s="1"/>
  <c r="O263" i="1" a="1"/>
  <c r="O263" i="1" s="1"/>
  <c r="O257" i="1" a="1"/>
  <c r="O257" i="1" s="1"/>
  <c r="O251" i="1" a="1"/>
  <c r="O251" i="1" s="1"/>
  <c r="O246" i="1" a="1"/>
  <c r="O246" i="1" s="1"/>
  <c r="O241" i="1" a="1"/>
  <c r="O241" i="1" s="1"/>
  <c r="O235" i="1" a="1"/>
  <c r="O235" i="1" s="1"/>
  <c r="O230" i="1" a="1"/>
  <c r="O230" i="1" s="1"/>
  <c r="O224" i="1" a="1"/>
  <c r="O224" i="1" s="1"/>
  <c r="O218" i="1" a="1"/>
  <c r="O218" i="1" s="1"/>
  <c r="O213" i="1" a="1"/>
  <c r="O213" i="1" s="1"/>
  <c r="O208" i="1" a="1"/>
  <c r="O208" i="1" s="1"/>
  <c r="O202" i="1" a="1"/>
  <c r="O202" i="1" s="1"/>
  <c r="O193" i="1" a="1"/>
  <c r="O193" i="1" s="1"/>
  <c r="O177" i="1" a="1"/>
  <c r="O177" i="1" s="1"/>
  <c r="O161" i="1" a="1"/>
  <c r="O161" i="1" s="1"/>
  <c r="O128" i="1" a="1"/>
  <c r="O128" i="1" s="1"/>
  <c r="O110" i="1" a="1"/>
  <c r="O110" i="1" s="1"/>
  <c r="O93" i="1" a="1"/>
  <c r="O93" i="1" s="1"/>
  <c r="O59" i="1" a="1"/>
  <c r="O59" i="1" s="1"/>
  <c r="O42" i="1" a="1"/>
  <c r="O42" i="1" s="1"/>
  <c r="O23" i="1" a="1"/>
  <c r="O23" i="1" s="1"/>
  <c r="O5" i="1" a="1"/>
  <c r="O5" i="1" s="1"/>
  <c r="O288" i="1" a="1"/>
  <c r="O288" i="1" s="1"/>
  <c r="O283" i="1" a="1"/>
  <c r="O283" i="1" s="1"/>
  <c r="O278" i="1" a="1"/>
  <c r="O278" i="1" s="1"/>
  <c r="O272" i="1" a="1"/>
  <c r="O272" i="1" s="1"/>
  <c r="O267" i="1" a="1"/>
  <c r="O267" i="1" s="1"/>
  <c r="O261" i="1" a="1"/>
  <c r="O261" i="1" s="1"/>
  <c r="O255" i="1" a="1"/>
  <c r="O255" i="1" s="1"/>
  <c r="O250" i="1" a="1"/>
  <c r="O250" i="1" s="1"/>
  <c r="O245" i="1" a="1"/>
  <c r="O245" i="1" s="1"/>
  <c r="O239" i="1" a="1"/>
  <c r="O239" i="1" s="1"/>
  <c r="O234" i="1" a="1"/>
  <c r="O234" i="1" s="1"/>
  <c r="O228" i="1" a="1"/>
  <c r="O228" i="1" s="1"/>
  <c r="O222" i="1" a="1"/>
  <c r="O222" i="1" s="1"/>
  <c r="O217" i="1" a="1"/>
  <c r="O217" i="1" s="1"/>
  <c r="O212" i="1" a="1"/>
  <c r="O212" i="1" s="1"/>
  <c r="O206" i="1" a="1"/>
  <c r="O206" i="1" s="1"/>
  <c r="O201" i="1" a="1"/>
  <c r="O201" i="1" s="1"/>
  <c r="O189" i="1" a="1"/>
  <c r="O189" i="1" s="1"/>
  <c r="O173" i="1" a="1"/>
  <c r="O173" i="1" s="1"/>
  <c r="O157" i="1" a="1"/>
  <c r="O157" i="1" s="1"/>
  <c r="O123" i="1" a="1"/>
  <c r="O123" i="1" s="1"/>
  <c r="O106" i="1" a="1"/>
  <c r="O106" i="1" s="1"/>
  <c r="O89" i="1" a="1"/>
  <c r="O89" i="1" s="1"/>
  <c r="O72" i="1" a="1"/>
  <c r="O72" i="1" s="1"/>
  <c r="O55" i="1" a="1"/>
  <c r="O55" i="1" s="1"/>
  <c r="O37" i="1" a="1"/>
  <c r="O37" i="1" s="1"/>
  <c r="O18" i="1" a="1"/>
  <c r="O18" i="1" s="1"/>
  <c r="AB231" i="3"/>
  <c r="P181" i="7" l="1"/>
  <c r="P131" i="7"/>
  <c r="P179" i="7"/>
  <c r="P180" i="7"/>
  <c r="Q2" i="1"/>
  <c r="V69" i="7" l="1"/>
  <c r="V117" i="7" l="1"/>
  <c r="V60" i="7"/>
  <c r="V58" i="7"/>
  <c r="V90" i="7"/>
  <c r="V67" i="7"/>
  <c r="V173" i="7"/>
  <c r="V75" i="7"/>
  <c r="V109" i="7"/>
  <c r="V33" i="7"/>
  <c r="V78" i="7"/>
  <c r="V134" i="7"/>
  <c r="V153" i="7"/>
  <c r="V97" i="7"/>
  <c r="V135" i="7"/>
  <c r="V104" i="7"/>
  <c r="V100" i="7"/>
  <c r="V133" i="7"/>
  <c r="V85" i="7"/>
  <c r="V11" i="7"/>
  <c r="V59" i="7"/>
  <c r="V162" i="7"/>
  <c r="V106" i="7"/>
  <c r="V31" i="7"/>
  <c r="V157" i="7"/>
  <c r="V19" i="7"/>
  <c r="V61" i="7"/>
  <c r="V140" i="7"/>
  <c r="V155" i="7"/>
  <c r="V96" i="7"/>
  <c r="V63" i="7"/>
  <c r="V93" i="7"/>
  <c r="V72" i="7"/>
  <c r="V77" i="7"/>
  <c r="V125" i="7"/>
  <c r="V80" i="7"/>
  <c r="V113" i="7"/>
  <c r="V32" i="7"/>
  <c r="V176" i="7"/>
  <c r="V8" i="7"/>
  <c r="V25" i="7"/>
  <c r="V50" i="7"/>
  <c r="V21" i="7"/>
  <c r="V148" i="7"/>
  <c r="V26" i="7"/>
  <c r="V145" i="7"/>
  <c r="V84" i="7"/>
  <c r="V41" i="7"/>
  <c r="V136" i="7"/>
  <c r="V51" i="7"/>
  <c r="V47" i="7"/>
  <c r="V5" i="7"/>
  <c r="V99" i="7"/>
  <c r="V143" i="7"/>
  <c r="V150" i="7"/>
  <c r="V131" i="7"/>
  <c r="V165" i="7"/>
  <c r="V163" i="7"/>
  <c r="V27" i="7"/>
  <c r="V52" i="7"/>
  <c r="V124" i="7"/>
  <c r="V23" i="7"/>
  <c r="V151" i="7"/>
  <c r="V91" i="7"/>
  <c r="V144" i="7"/>
  <c r="V160" i="7"/>
  <c r="V62" i="7"/>
  <c r="V166" i="7"/>
  <c r="V159" i="7"/>
  <c r="V167" i="7"/>
  <c r="V13" i="7"/>
  <c r="V147" i="7"/>
  <c r="V57" i="7"/>
  <c r="V112" i="7"/>
  <c r="V171" i="7"/>
  <c r="V66" i="7"/>
  <c r="V54" i="7"/>
  <c r="V126" i="7"/>
  <c r="V7" i="7"/>
  <c r="V37" i="7"/>
  <c r="V98" i="7"/>
  <c r="V82" i="7"/>
  <c r="V42" i="7"/>
  <c r="V74" i="7"/>
  <c r="V79" i="7"/>
  <c r="V2" i="7"/>
  <c r="V149" i="7"/>
  <c r="V132" i="7"/>
  <c r="V73" i="7"/>
  <c r="V3" i="7"/>
  <c r="V170" i="7"/>
  <c r="V116" i="7"/>
  <c r="V122" i="7"/>
  <c r="V174" i="7"/>
  <c r="V130" i="7"/>
  <c r="V10" i="7"/>
  <c r="V29" i="7"/>
  <c r="V43" i="7"/>
  <c r="V68" i="7"/>
  <c r="V56" i="7"/>
  <c r="V154" i="7"/>
  <c r="V18" i="7"/>
  <c r="V118" i="7"/>
  <c r="V86" i="7"/>
  <c r="V101" i="7"/>
  <c r="V146" i="7"/>
  <c r="V53" i="7"/>
  <c r="V137" i="7"/>
  <c r="V115" i="7"/>
  <c r="V175" i="7"/>
  <c r="V15" i="7"/>
  <c r="V4" i="7"/>
  <c r="V48" i="7"/>
  <c r="V156" i="7"/>
  <c r="V87" i="7"/>
  <c r="V81" i="7"/>
  <c r="V178" i="7"/>
  <c r="V123" i="7"/>
  <c r="V45" i="7"/>
  <c r="V71" i="7"/>
  <c r="V128" i="7"/>
  <c r="V92" i="7"/>
  <c r="V168" i="7"/>
  <c r="V76" i="7"/>
  <c r="V65" i="7"/>
  <c r="V49" i="7"/>
  <c r="V17" i="7"/>
  <c r="V35" i="7"/>
  <c r="V22" i="7"/>
  <c r="V40" i="7"/>
  <c r="V164" i="7"/>
  <c r="V119" i="7"/>
  <c r="V12" i="7"/>
  <c r="V14" i="7"/>
  <c r="V127" i="7"/>
  <c r="V108" i="7"/>
  <c r="V64" i="7"/>
  <c r="V28" i="7"/>
  <c r="V39" i="7"/>
  <c r="V103" i="7"/>
  <c r="V89" i="7"/>
  <c r="V44" i="7"/>
  <c r="V83" i="7"/>
  <c r="V177" i="7"/>
  <c r="V110" i="7"/>
  <c r="V161" i="7"/>
  <c r="V138" i="7"/>
  <c r="V88" i="7"/>
  <c r="V16" i="7"/>
  <c r="V34" i="7"/>
  <c r="V70" i="7"/>
  <c r="V38" i="7"/>
  <c r="V169" i="7"/>
  <c r="V30" i="7"/>
  <c r="V120" i="7"/>
  <c r="V95" i="7"/>
  <c r="V9" i="7"/>
  <c r="V152" i="7"/>
  <c r="V111" i="7"/>
  <c r="V139" i="7"/>
  <c r="V36" i="7"/>
  <c r="V172" i="7"/>
  <c r="V24" i="7"/>
  <c r="V107" i="7"/>
  <c r="V121" i="7"/>
  <c r="V129" i="7"/>
  <c r="V105" i="7"/>
  <c r="V20" i="7"/>
  <c r="V141" i="7"/>
  <c r="V142" i="7"/>
  <c r="V46" i="7"/>
  <c r="V114" i="7"/>
  <c r="V102" i="7"/>
  <c r="V6" i="7"/>
  <c r="V158" i="7"/>
  <c r="V94" i="7"/>
  <c r="V55"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Jan Streeck</author>
    <author>Dominik Wiedenhofer</author>
  </authors>
  <commentList>
    <comment ref="A35" authorId="0" shapeId="0" xr:uid="{9C34D17D-4343-4F23-BE57-3E3DEE2DA39E}">
      <text>
        <r>
          <rPr>
            <b/>
            <sz val="9"/>
            <color indexed="81"/>
            <rFont val="Segoe UI"/>
            <charset val="1"/>
          </rPr>
          <t>Jan Streeck:</t>
        </r>
        <r>
          <rPr>
            <sz val="9"/>
            <color indexed="81"/>
            <rFont val="Segoe UI"/>
            <charset val="1"/>
          </rPr>
          <t xml:space="preserve">
altered by Jan 20/12/2023</t>
        </r>
      </text>
    </comment>
    <comment ref="A113" authorId="0" shapeId="0" xr:uid="{F7736BC7-6662-45A0-9190-17A0A44DB2A3}">
      <text>
        <r>
          <rPr>
            <b/>
            <sz val="9"/>
            <color indexed="81"/>
            <rFont val="Segoe UI"/>
            <charset val="1"/>
          </rPr>
          <t>Jan Streeck:</t>
        </r>
        <r>
          <rPr>
            <sz val="9"/>
            <color indexed="81"/>
            <rFont val="Segoe UI"/>
            <charset val="1"/>
          </rPr>
          <t xml:space="preserve">
altered by Jan 20/12/2023</t>
        </r>
      </text>
    </comment>
    <comment ref="M156" authorId="1" shapeId="0" xr:uid="{00000000-0006-0000-0000-000001000000}">
      <text>
        <r>
          <rPr>
            <b/>
            <sz val="9"/>
            <color indexed="81"/>
            <rFont val="Segoe UI"/>
            <family val="2"/>
          </rPr>
          <t>Dominik Wiedenhofer:</t>
        </r>
        <r>
          <rPr>
            <sz val="9"/>
            <color indexed="81"/>
            <rFont val="Segoe UI"/>
            <family val="2"/>
          </rPr>
          <t xml:space="preserve">
eigentlich nicht FSU sondern nur Warschauer Pakt; gehört eigentlich zu MISO1</t>
        </r>
      </text>
    </comment>
    <comment ref="M166" authorId="1" shapeId="0" xr:uid="{00000000-0006-0000-0000-000002000000}">
      <text>
        <r>
          <rPr>
            <b/>
            <sz val="9"/>
            <color indexed="81"/>
            <rFont val="Segoe UI"/>
            <family val="2"/>
          </rPr>
          <t>Dominik Wiedenhofer:</t>
        </r>
        <r>
          <rPr>
            <sz val="9"/>
            <color indexed="81"/>
            <rFont val="Segoe UI"/>
            <family val="2"/>
          </rPr>
          <t xml:space="preserve">
eigentlich nicht FSU sondern nur Warschauer Pakt; gehört eigentlich zu MISO1</t>
        </r>
      </text>
    </comment>
    <comment ref="M171" authorId="1" shapeId="0" xr:uid="{00000000-0006-0000-0000-000003000000}">
      <text>
        <r>
          <rPr>
            <b/>
            <sz val="9"/>
            <color indexed="81"/>
            <rFont val="Segoe UI"/>
            <family val="2"/>
          </rPr>
          <t>Dominik Wiedenhofer:</t>
        </r>
        <r>
          <rPr>
            <sz val="9"/>
            <color indexed="81"/>
            <rFont val="Segoe UI"/>
            <family val="2"/>
          </rPr>
          <t xml:space="preserve">
eigentlich nicht FSU sondern nur Warschauer Pakt; gehört eigentlich zu MISO1</t>
        </r>
      </text>
    </comment>
    <comment ref="M172" authorId="1" shapeId="0" xr:uid="{00000000-0006-0000-0000-000004000000}">
      <text>
        <r>
          <rPr>
            <b/>
            <sz val="9"/>
            <color indexed="81"/>
            <rFont val="Segoe UI"/>
            <family val="2"/>
          </rPr>
          <t>Dominik Wiedenhofer:</t>
        </r>
        <r>
          <rPr>
            <sz val="9"/>
            <color indexed="81"/>
            <rFont val="Segoe UI"/>
            <family val="2"/>
          </rPr>
          <t xml:space="preserve">
eigentlich nicht FSU sondern nur Warschauer Pakt; gehört eigentlich zu MISO1</t>
        </r>
      </text>
    </comment>
    <comment ref="M180" authorId="1" shapeId="0" xr:uid="{00000000-0006-0000-0000-000005000000}">
      <text>
        <r>
          <rPr>
            <b/>
            <sz val="9"/>
            <color indexed="81"/>
            <rFont val="Segoe UI"/>
            <family val="2"/>
          </rPr>
          <t>Dominik Wiedenhofer:</t>
        </r>
        <r>
          <rPr>
            <sz val="9"/>
            <color indexed="81"/>
            <rFont val="Segoe UI"/>
            <family val="2"/>
          </rPr>
          <t xml:space="preserve">
eigentlich nicht FSU sondern nur Warschauer Pakt; gehört eigentlich zu MISO1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Dominik Wiedenhofer</author>
  </authors>
  <commentList>
    <comment ref="L125" authorId="0" shapeId="0" xr:uid="{8FEA16AC-C7C8-484E-B1CD-E6EBEE8861B3}">
      <text>
        <r>
          <rPr>
            <b/>
            <sz val="9"/>
            <color indexed="81"/>
            <rFont val="Segoe UI"/>
            <family val="2"/>
          </rPr>
          <t>Dominik Wiedenhofer:</t>
        </r>
        <r>
          <rPr>
            <sz val="9"/>
            <color indexed="81"/>
            <rFont val="Segoe UI"/>
            <family val="2"/>
          </rPr>
          <t xml:space="preserve">
eigentlich nicht FSU sondern nur Warschauer Pakt; gehört eigentlich zu MISO1</t>
        </r>
      </text>
    </comment>
    <comment ref="L158" authorId="0" shapeId="0" xr:uid="{E4B63D29-927C-482A-B473-EB385A4C7BB3}">
      <text>
        <r>
          <rPr>
            <b/>
            <sz val="9"/>
            <color indexed="81"/>
            <rFont val="Segoe UI"/>
            <family val="2"/>
          </rPr>
          <t>Dominik Wiedenhofer:</t>
        </r>
        <r>
          <rPr>
            <sz val="9"/>
            <color indexed="81"/>
            <rFont val="Segoe UI"/>
            <family val="2"/>
          </rPr>
          <t xml:space="preserve">
eigentlich nicht FSU sondern nur Warschauer Pakt; gehört eigentlich zu MISO1</t>
        </r>
      </text>
    </comment>
    <comment ref="L159" authorId="0" shapeId="0" xr:uid="{D622EF04-B7E1-4C65-8B81-AA3E90B5793D}">
      <text>
        <r>
          <rPr>
            <b/>
            <sz val="9"/>
            <color indexed="81"/>
            <rFont val="Segoe UI"/>
            <family val="2"/>
          </rPr>
          <t>Dominik Wiedenhofer:</t>
        </r>
        <r>
          <rPr>
            <sz val="9"/>
            <color indexed="81"/>
            <rFont val="Segoe UI"/>
            <family val="2"/>
          </rPr>
          <t xml:space="preserve">
eigentlich nicht FSU sondern nur Warschauer Pakt; gehört eigentlich zu MISO1</t>
        </r>
      </text>
    </comment>
    <comment ref="L178" authorId="0" shapeId="0" xr:uid="{3BBC2CE1-6470-4A56-827B-CA5C91DAA8F3}">
      <text>
        <r>
          <rPr>
            <b/>
            <sz val="9"/>
            <color indexed="81"/>
            <rFont val="Segoe UI"/>
            <family val="2"/>
          </rPr>
          <t>Dominik Wiedenhofer:</t>
        </r>
        <r>
          <rPr>
            <sz val="9"/>
            <color indexed="81"/>
            <rFont val="Segoe UI"/>
            <family val="2"/>
          </rPr>
          <t xml:space="preserve">
eigentlich nicht FSU sondern nur Warschauer Pakt; gehört eigentlich zu MISO1</t>
        </r>
      </text>
    </comment>
    <comment ref="L180" authorId="0" shapeId="0" xr:uid="{7950FB95-32E3-4E62-BAAD-E0D87BFB0682}">
      <text>
        <r>
          <rPr>
            <b/>
            <sz val="9"/>
            <color indexed="81"/>
            <rFont val="Segoe UI"/>
            <family val="2"/>
          </rPr>
          <t>Dominik Wiedenhofer:</t>
        </r>
        <r>
          <rPr>
            <sz val="9"/>
            <color indexed="81"/>
            <rFont val="Segoe UI"/>
            <family val="2"/>
          </rPr>
          <t xml:space="preserve">
eigentlich nicht FSU sondern nur Warschauer Pakt; gehört eigentlich zu MISO1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
    <author>kherb</author>
    <author>SG</author>
    <author>krausmann</author>
  </authors>
  <commentList>
    <comment ref="R1" authorId="0" shapeId="0" xr:uid="{00000000-0006-0000-0500-000001000000}">
      <text>
        <r>
          <rPr>
            <b/>
            <sz val="8"/>
            <color indexed="81"/>
            <rFont val="Tahoma"/>
            <family val="2"/>
          </rPr>
          <t>.:</t>
        </r>
        <r>
          <rPr>
            <sz val="8"/>
            <color indexed="81"/>
            <rFont val="Tahoma"/>
            <family val="2"/>
          </rPr>
          <t xml:space="preserve">
From Analysis NPPh, GLC2000, LPJ
file: HarvestAnalyisis_KHE.xls
</t>
        </r>
      </text>
    </comment>
    <comment ref="V1" authorId="0" shapeId="0" xr:uid="{00000000-0006-0000-0500-000002000000}">
      <text>
        <r>
          <rPr>
            <b/>
            <sz val="8"/>
            <color indexed="81"/>
            <rFont val="Tahoma"/>
            <family val="2"/>
          </rPr>
          <t>.:</t>
        </r>
        <r>
          <rPr>
            <sz val="8"/>
            <color indexed="81"/>
            <rFont val="Tahoma"/>
            <family val="2"/>
          </rPr>
          <t xml:space="preserve">
++....Fulle EFA data available
+......Full Biomass flow data available
+/-....Full Biomass Flow data available but small country
- and --....essential data missing; not to be considered for general evaluation</t>
        </r>
      </text>
    </comment>
    <comment ref="X1" authorId="1" shapeId="0" xr:uid="{00000000-0006-0000-0500-000003000000}">
      <text>
        <r>
          <rPr>
            <b/>
            <sz val="8"/>
            <color indexed="81"/>
            <rFont val="Tahoma"/>
            <family val="2"/>
          </rPr>
          <t>kherb:</t>
        </r>
        <r>
          <rPr>
            <sz val="8"/>
            <color indexed="81"/>
            <rFont val="Tahoma"/>
            <family val="2"/>
          </rPr>
          <t xml:space="preserve">
EEA: Full Member of EEA
EEA-C: collaborating Countries</t>
        </r>
      </text>
    </comment>
    <comment ref="Y1" authorId="2" shapeId="0" xr:uid="{00000000-0006-0000-0500-000004000000}">
      <text>
        <r>
          <rPr>
            <b/>
            <sz val="8"/>
            <color indexed="81"/>
            <rFont val="Tahoma"/>
            <family val="2"/>
          </rPr>
          <t>SG:</t>
        </r>
        <r>
          <rPr>
            <sz val="8"/>
            <color indexed="81"/>
            <rFont val="Tahoma"/>
            <family val="2"/>
          </rPr>
          <t xml:space="preserve">
http://unstats.un.org/unsd/mi/mi_worldmillennium_new.asp
</t>
        </r>
      </text>
    </comment>
    <comment ref="Z1" authorId="2" shapeId="0" xr:uid="{00000000-0006-0000-0500-000005000000}">
      <text>
        <r>
          <rPr>
            <b/>
            <sz val="8"/>
            <color indexed="81"/>
            <rFont val="Tahoma"/>
            <family val="2"/>
          </rPr>
          <t>SG:</t>
        </r>
        <r>
          <rPr>
            <sz val="8"/>
            <color indexed="81"/>
            <rFont val="Tahoma"/>
            <family val="2"/>
          </rPr>
          <t xml:space="preserve">
http://unstats.un.org/unsd/methods/m49/m49regin.htm</t>
        </r>
      </text>
    </comment>
    <comment ref="AA1" authorId="2" shapeId="0" xr:uid="{00000000-0006-0000-0500-000006000000}">
      <text>
        <r>
          <rPr>
            <b/>
            <sz val="8"/>
            <color indexed="81"/>
            <rFont val="Tahoma"/>
            <family val="2"/>
          </rPr>
          <t>SG:</t>
        </r>
        <r>
          <rPr>
            <sz val="8"/>
            <color indexed="81"/>
            <rFont val="Tahoma"/>
            <family val="2"/>
          </rPr>
          <t xml:space="preserve">
http://unstats.un.org/unsd/methods/m49/m49regin.htm</t>
        </r>
      </text>
    </comment>
    <comment ref="AB1" authorId="1" shapeId="0" xr:uid="{00000000-0006-0000-0500-000007000000}">
      <text>
        <r>
          <rPr>
            <b/>
            <sz val="8"/>
            <color indexed="81"/>
            <rFont val="Tahoma"/>
            <family val="2"/>
          </rPr>
          <t>kherb:</t>
        </r>
        <r>
          <rPr>
            <sz val="8"/>
            <color indexed="81"/>
            <rFont val="Tahoma"/>
            <family val="2"/>
          </rPr>
          <t xml:space="preserve">
http://unstats.un.org/unsd/mi/mi_worldmillennium_new.asp</t>
        </r>
      </text>
    </comment>
    <comment ref="C230" authorId="3" shapeId="0" xr:uid="{00000000-0006-0000-0500-000008000000}">
      <text>
        <r>
          <rPr>
            <b/>
            <sz val="8"/>
            <color indexed="81"/>
            <rFont val="Tahoma"/>
            <family val="2"/>
          </rPr>
          <t>krausmann:</t>
        </r>
        <r>
          <rPr>
            <sz val="8"/>
            <color indexed="81"/>
            <rFont val="Tahoma"/>
            <family val="2"/>
          </rPr>
          <t xml:space="preserve">
von FK im Juli im Rahmen der IEA energy daten vergeben!</t>
        </r>
      </text>
    </comment>
    <comment ref="C231" authorId="2" shapeId="0" xr:uid="{00000000-0006-0000-0500-000009000000}">
      <text>
        <r>
          <rPr>
            <b/>
            <sz val="8"/>
            <color indexed="81"/>
            <rFont val="Tahoma"/>
            <family val="2"/>
          </rPr>
          <t>SG:</t>
        </r>
        <r>
          <rPr>
            <sz val="8"/>
            <color indexed="81"/>
            <rFont val="Tahoma"/>
            <family val="2"/>
          </rPr>
          <t xml:space="preserve">
8.7.05</t>
        </r>
      </text>
    </comment>
    <comment ref="C234" authorId="3" shapeId="0" xr:uid="{00000000-0006-0000-0500-00000A000000}">
      <text>
        <r>
          <rPr>
            <b/>
            <sz val="8"/>
            <color indexed="81"/>
            <rFont val="Tahoma"/>
            <family val="2"/>
          </rPr>
          <t>krausmann:</t>
        </r>
        <r>
          <rPr>
            <sz val="8"/>
            <color indexed="81"/>
            <rFont val="Tahoma"/>
            <family val="2"/>
          </rPr>
          <t xml:space="preserve">
von FK im Juli im Rahmen der IEA energy daten vergeben!</t>
        </r>
      </text>
    </comment>
    <comment ref="C235" authorId="3" shapeId="0" xr:uid="{00000000-0006-0000-0500-00000B000000}">
      <text>
        <r>
          <rPr>
            <b/>
            <sz val="8"/>
            <color indexed="81"/>
            <rFont val="Tahoma"/>
            <family val="2"/>
          </rPr>
          <t>krausmann:</t>
        </r>
        <r>
          <rPr>
            <sz val="8"/>
            <color indexed="81"/>
            <rFont val="Tahoma"/>
            <family val="2"/>
          </rPr>
          <t xml:space="preserve">
von FK im Juli im Rahmen der IEA energy daten vergeben!</t>
        </r>
      </text>
    </comment>
    <comment ref="C254" authorId="2" shapeId="0" xr:uid="{00000000-0006-0000-0500-00000C000000}">
      <text>
        <r>
          <rPr>
            <b/>
            <sz val="8"/>
            <color indexed="81"/>
            <rFont val="Tahoma"/>
            <family val="2"/>
          </rPr>
          <t>SG:</t>
        </r>
        <r>
          <rPr>
            <sz val="8"/>
            <color indexed="81"/>
            <rFont val="Tahoma"/>
            <family val="2"/>
          </rPr>
          <t xml:space="preserve">
8.7.05</t>
        </r>
      </text>
    </comment>
    <comment ref="C261" authorId="2" shapeId="0" xr:uid="{00000000-0006-0000-0500-00000D000000}">
      <text>
        <r>
          <rPr>
            <b/>
            <sz val="8"/>
            <color indexed="81"/>
            <rFont val="Tahoma"/>
            <family val="2"/>
          </rPr>
          <t>SG:</t>
        </r>
        <r>
          <rPr>
            <sz val="8"/>
            <color indexed="81"/>
            <rFont val="Tahoma"/>
            <family val="2"/>
          </rPr>
          <t xml:space="preserve">
8.7.05</t>
        </r>
      </text>
    </comment>
    <comment ref="C262" authorId="2" shapeId="0" xr:uid="{00000000-0006-0000-0500-00000E000000}">
      <text>
        <r>
          <rPr>
            <b/>
            <sz val="8"/>
            <color indexed="81"/>
            <rFont val="Tahoma"/>
            <family val="2"/>
          </rPr>
          <t>SG:</t>
        </r>
        <r>
          <rPr>
            <sz val="8"/>
            <color indexed="81"/>
            <rFont val="Tahoma"/>
            <family val="2"/>
          </rPr>
          <t xml:space="preserve">
8.7.</t>
        </r>
      </text>
    </comment>
    <comment ref="C263" authorId="2" shapeId="0" xr:uid="{00000000-0006-0000-0500-00000F000000}">
      <text>
        <r>
          <rPr>
            <b/>
            <sz val="8"/>
            <color indexed="81"/>
            <rFont val="Tahoma"/>
            <family val="2"/>
          </rPr>
          <t>SG:</t>
        </r>
        <r>
          <rPr>
            <sz val="8"/>
            <color indexed="81"/>
            <rFont val="Tahoma"/>
            <family val="2"/>
          </rPr>
          <t xml:space="preserve">
8.7.</t>
        </r>
      </text>
    </comment>
    <comment ref="C265" authorId="2" shapeId="0" xr:uid="{00000000-0006-0000-0500-000010000000}">
      <text>
        <r>
          <rPr>
            <b/>
            <sz val="8"/>
            <color indexed="81"/>
            <rFont val="Tahoma"/>
            <family val="2"/>
          </rPr>
          <t>SG:</t>
        </r>
        <r>
          <rPr>
            <sz val="8"/>
            <color indexed="81"/>
            <rFont val="Tahoma"/>
            <family val="2"/>
          </rPr>
          <t xml:space="preserve">
"umgewidmet"!!!! (8.8.06) Iff-ordercode 159</t>
        </r>
      </text>
    </comment>
    <comment ref="C269" authorId="2" shapeId="0" xr:uid="{00000000-0006-0000-0500-000011000000}">
      <text>
        <r>
          <rPr>
            <b/>
            <sz val="8"/>
            <color indexed="81"/>
            <rFont val="Tahoma"/>
            <family val="2"/>
          </rPr>
          <t>SG:</t>
        </r>
        <r>
          <rPr>
            <sz val="8"/>
            <color indexed="81"/>
            <rFont val="Tahoma"/>
            <family val="2"/>
          </rPr>
          <t xml:space="preserve">
"umgewidmet"!!!! (8.8.06) Iff-ordercode 225</t>
        </r>
      </text>
    </comment>
  </commentList>
</comments>
</file>

<file path=xl/sharedStrings.xml><?xml version="1.0" encoding="utf-8"?>
<sst xmlns="http://schemas.openxmlformats.org/spreadsheetml/2006/main" count="19867" uniqueCount="2140">
  <si>
    <t>IFF order code</t>
  </si>
  <si>
    <t>Afghanistan</t>
  </si>
  <si>
    <t>Albania</t>
  </si>
  <si>
    <t>Algeria</t>
  </si>
  <si>
    <t>Angola</t>
  </si>
  <si>
    <t>Argentina</t>
  </si>
  <si>
    <t>Australia</t>
  </si>
  <si>
    <t>Austria</t>
  </si>
  <si>
    <t>Bahamas</t>
  </si>
  <si>
    <t>Bahrain</t>
  </si>
  <si>
    <t>Bangladesh</t>
  </si>
  <si>
    <t>Belize</t>
  </si>
  <si>
    <t>Benin</t>
  </si>
  <si>
    <t>Bhutan</t>
  </si>
  <si>
    <t>Bolivia</t>
  </si>
  <si>
    <t>Botswana</t>
  </si>
  <si>
    <t>Brazil</t>
  </si>
  <si>
    <t>Brunei Darussalam</t>
  </si>
  <si>
    <t>Bulgaria</t>
  </si>
  <si>
    <t>Burkina Faso</t>
  </si>
  <si>
    <t>Burundi</t>
  </si>
  <si>
    <t>Cambodia</t>
  </si>
  <si>
    <t>Cameroon</t>
  </si>
  <si>
    <t>Canada</t>
  </si>
  <si>
    <t>Cape Verde</t>
  </si>
  <si>
    <t>Central African Republic</t>
  </si>
  <si>
    <t>Chad</t>
  </si>
  <si>
    <t>Chile</t>
  </si>
  <si>
    <t>China ex Hongkong</t>
  </si>
  <si>
    <t>Colombia</t>
  </si>
  <si>
    <t>Comoros</t>
  </si>
  <si>
    <t>Congo, Dem Republic of</t>
  </si>
  <si>
    <t>Congo, Republic of</t>
  </si>
  <si>
    <t>Costa Rica</t>
  </si>
  <si>
    <t>Cuba</t>
  </si>
  <si>
    <t>Cyprus</t>
  </si>
  <si>
    <t>Côte d'Ivoire</t>
  </si>
  <si>
    <t>Denmark</t>
  </si>
  <si>
    <t>Djibouti</t>
  </si>
  <si>
    <t>Dominican Republic</t>
  </si>
  <si>
    <t>Ecuador</t>
  </si>
  <si>
    <t>Egypt</t>
  </si>
  <si>
    <t>El Salvador</t>
  </si>
  <si>
    <t>Equatorial Guinea</t>
  </si>
  <si>
    <t>Fiji Islands</t>
  </si>
  <si>
    <t>Finland</t>
  </si>
  <si>
    <t>France</t>
  </si>
  <si>
    <t>French Guiana</t>
  </si>
  <si>
    <t>French Polynesia</t>
  </si>
  <si>
    <t>Gabon</t>
  </si>
  <si>
    <t>Gambia</t>
  </si>
  <si>
    <t>Germany</t>
  </si>
  <si>
    <t>Ghana</t>
  </si>
  <si>
    <t>Greece</t>
  </si>
  <si>
    <t>Guadeloupe</t>
  </si>
  <si>
    <t>Guatemala</t>
  </si>
  <si>
    <t>Guinea</t>
  </si>
  <si>
    <t>Guinea-Bissau</t>
  </si>
  <si>
    <t>Guyana</t>
  </si>
  <si>
    <t>Haiti</t>
  </si>
  <si>
    <t>Honduras</t>
  </si>
  <si>
    <t>Hungary</t>
  </si>
  <si>
    <t>Iceland</t>
  </si>
  <si>
    <t>India</t>
  </si>
  <si>
    <t>Indonesia</t>
  </si>
  <si>
    <t>Iran, Islamic Rep of</t>
  </si>
  <si>
    <t>Iraq</t>
  </si>
  <si>
    <t>Ireland</t>
  </si>
  <si>
    <t>Israel</t>
  </si>
  <si>
    <t>Italy</t>
  </si>
  <si>
    <t>Jamaica</t>
  </si>
  <si>
    <t>Japan</t>
  </si>
  <si>
    <t>Jordan</t>
  </si>
  <si>
    <t>Kenya</t>
  </si>
  <si>
    <t>Korea, Dem People's Rep</t>
  </si>
  <si>
    <t>Korea, Republic of</t>
  </si>
  <si>
    <t>Kuwait</t>
  </si>
  <si>
    <t>Laos</t>
  </si>
  <si>
    <t>Lebanon</t>
  </si>
  <si>
    <t>Lesotho</t>
  </si>
  <si>
    <t>Liberia</t>
  </si>
  <si>
    <t>Libyan Arab Jamahiriya</t>
  </si>
  <si>
    <t>Madagascar</t>
  </si>
  <si>
    <t>Malawi</t>
  </si>
  <si>
    <t>Malaysia</t>
  </si>
  <si>
    <t>Mali</t>
  </si>
  <si>
    <t>Malta</t>
  </si>
  <si>
    <t>Martinique</t>
  </si>
  <si>
    <t>Mauritania</t>
  </si>
  <si>
    <t>Mauritius</t>
  </si>
  <si>
    <t>Mexico</t>
  </si>
  <si>
    <t>Mongolia</t>
  </si>
  <si>
    <t>Morocco</t>
  </si>
  <si>
    <t>Mozambique</t>
  </si>
  <si>
    <t>Myanmar</t>
  </si>
  <si>
    <t>Namibia</t>
  </si>
  <si>
    <t>Nepal</t>
  </si>
  <si>
    <t>Netherlands</t>
  </si>
  <si>
    <t>New Caledonia</t>
  </si>
  <si>
    <t>New Zealand</t>
  </si>
  <si>
    <t>Nicaragua</t>
  </si>
  <si>
    <t>Niger</t>
  </si>
  <si>
    <t>Nigeria</t>
  </si>
  <si>
    <t>Norway</t>
  </si>
  <si>
    <t>Oman</t>
  </si>
  <si>
    <t>Pakistan</t>
  </si>
  <si>
    <t>Panama</t>
  </si>
  <si>
    <t>Papua New Guinea</t>
  </si>
  <si>
    <t>Paraguay</t>
  </si>
  <si>
    <t>Peru</t>
  </si>
  <si>
    <t>Philippines</t>
  </si>
  <si>
    <t>Poland</t>
  </si>
  <si>
    <t>Portugal</t>
  </si>
  <si>
    <t>Puerto Rico</t>
  </si>
  <si>
    <t>Qatar</t>
  </si>
  <si>
    <t>Romania</t>
  </si>
  <si>
    <t>Rwanda</t>
  </si>
  <si>
    <t>Réunion</t>
  </si>
  <si>
    <t>Samoa</t>
  </si>
  <si>
    <t>Saudi Arabia</t>
  </si>
  <si>
    <t>Senegal</t>
  </si>
  <si>
    <t>Sierra Leone</t>
  </si>
  <si>
    <t>Solomon Islands</t>
  </si>
  <si>
    <t>Somalia</t>
  </si>
  <si>
    <t>South Africa</t>
  </si>
  <si>
    <t>Spain</t>
  </si>
  <si>
    <t>Sri Lanka</t>
  </si>
  <si>
    <t>Sudan</t>
  </si>
  <si>
    <t>Suriname</t>
  </si>
  <si>
    <t>Swaziland</t>
  </si>
  <si>
    <t>Sweden</t>
  </si>
  <si>
    <t>Switzerland</t>
  </si>
  <si>
    <t>Syrian Arab Republic</t>
  </si>
  <si>
    <t>Tanzania, United Rep of</t>
  </si>
  <si>
    <t>Thailand</t>
  </si>
  <si>
    <t>Timor-Leste</t>
  </si>
  <si>
    <t>Togo</t>
  </si>
  <si>
    <t>Trinidad and Tobago</t>
  </si>
  <si>
    <t>Tunisia</t>
  </si>
  <si>
    <t>Turkey</t>
  </si>
  <si>
    <t>Uganda</t>
  </si>
  <si>
    <t>United Arab Emirates</t>
  </si>
  <si>
    <t>United Kingdom</t>
  </si>
  <si>
    <t>United States of America</t>
  </si>
  <si>
    <t>Uruguay</t>
  </si>
  <si>
    <t>Vanuatu</t>
  </si>
  <si>
    <t>Venezuela, Boliv Rep of</t>
  </si>
  <si>
    <t>Viet Nam</t>
  </si>
  <si>
    <t>Yemen</t>
  </si>
  <si>
    <t>Zambia</t>
  </si>
  <si>
    <t>Zimbabwe</t>
  </si>
  <si>
    <t>Armenia</t>
  </si>
  <si>
    <t>Azerbaijan, Republic of</t>
  </si>
  <si>
    <t>Belarus</t>
  </si>
  <si>
    <t>Belgium</t>
  </si>
  <si>
    <t>Bosnia and Herzegovina</t>
  </si>
  <si>
    <t>Croatia</t>
  </si>
  <si>
    <t>Czech Republic</t>
  </si>
  <si>
    <t>Eritrea</t>
  </si>
  <si>
    <t>Estonia</t>
  </si>
  <si>
    <t>Ethiopia</t>
  </si>
  <si>
    <t>Georgia</t>
  </si>
  <si>
    <t>Kazakhstan</t>
  </si>
  <si>
    <t>Kyrgyzstan</t>
  </si>
  <si>
    <t>Latvia</t>
  </si>
  <si>
    <t>Lithuania</t>
  </si>
  <si>
    <t>Luxembourg</t>
  </si>
  <si>
    <t>Macedonia,The Fmr Yug Rp</t>
  </si>
  <si>
    <t>Moldova, Republic of</t>
  </si>
  <si>
    <t>Russian Federation</t>
  </si>
  <si>
    <t>Serbia and Montenegro</t>
  </si>
  <si>
    <t>Tajikistan</t>
  </si>
  <si>
    <t>Turkmenistan</t>
  </si>
  <si>
    <t>Ukraine</t>
  </si>
  <si>
    <t>Uzbekistan</t>
  </si>
  <si>
    <t>Slovakia</t>
  </si>
  <si>
    <t>Slovenia</t>
  </si>
  <si>
    <t>Belgium-Luxembourg</t>
  </si>
  <si>
    <t>Czechoslovakia, Territory of</t>
  </si>
  <si>
    <t>Ethiopia, Territory of</t>
  </si>
  <si>
    <t>USSR, Territory of</t>
  </si>
  <si>
    <t>Yugoslavia, Territory of</t>
  </si>
  <si>
    <t>Africa</t>
  </si>
  <si>
    <t>American Samoa</t>
  </si>
  <si>
    <t>Americas</t>
  </si>
  <si>
    <t>Andorra</t>
  </si>
  <si>
    <t>Anguilla</t>
  </si>
  <si>
    <t>Antigua and Barbuda</t>
  </si>
  <si>
    <t>Aruba</t>
  </si>
  <si>
    <t>Asia</t>
  </si>
  <si>
    <t>Australia and New Zealand</t>
  </si>
  <si>
    <t>Azerbaijan</t>
  </si>
  <si>
    <t>Barbados</t>
  </si>
  <si>
    <t>Bermuda</t>
  </si>
  <si>
    <t>British Virgin Islands</t>
  </si>
  <si>
    <t>Cabo Verde</t>
  </si>
  <si>
    <t>Caribbean</t>
  </si>
  <si>
    <t>Cayman Islands</t>
  </si>
  <si>
    <t>Central America</t>
  </si>
  <si>
    <t>Central Asia</t>
  </si>
  <si>
    <t>Channel Islands</t>
  </si>
  <si>
    <t>China</t>
  </si>
  <si>
    <t>Congo</t>
  </si>
  <si>
    <t>Cook Islands</t>
  </si>
  <si>
    <t>Côte d’Ivoire</t>
  </si>
  <si>
    <t>Curaçao</t>
  </si>
  <si>
    <t>Czechia</t>
  </si>
  <si>
    <t>Dominica</t>
  </si>
  <si>
    <t>Eastern Africa</t>
  </si>
  <si>
    <t>Eastern Asia</t>
  </si>
  <si>
    <t>Eastern Europe</t>
  </si>
  <si>
    <t>Europe</t>
  </si>
  <si>
    <t>Falkland Islands (Malvinas)</t>
  </si>
  <si>
    <t>Faroe Islands</t>
  </si>
  <si>
    <t>Fiji</t>
  </si>
  <si>
    <t>Gibraltar</t>
  </si>
  <si>
    <t>Greenland</t>
  </si>
  <si>
    <t>Grenada</t>
  </si>
  <si>
    <t>Guam</t>
  </si>
  <si>
    <t>Holy See</t>
  </si>
  <si>
    <t>Iran (Islamic Republic of)</t>
  </si>
  <si>
    <t>Isle of Man</t>
  </si>
  <si>
    <t>Kiribati</t>
  </si>
  <si>
    <t>Lao People's Dem. Rep.</t>
  </si>
  <si>
    <t>Libya</t>
  </si>
  <si>
    <t>Liechtenstein</t>
  </si>
  <si>
    <t>Maldives</t>
  </si>
  <si>
    <t>Marshall Islands</t>
  </si>
  <si>
    <t>Mayotte</t>
  </si>
  <si>
    <t>Melanesia</t>
  </si>
  <si>
    <t>Micronesia</t>
  </si>
  <si>
    <t>Middle Africa</t>
  </si>
  <si>
    <t>Monaco</t>
  </si>
  <si>
    <t>Montenegro</t>
  </si>
  <si>
    <t>Montserrat</t>
  </si>
  <si>
    <t>Nauru</t>
  </si>
  <si>
    <t>Niue</t>
  </si>
  <si>
    <t>Northern Africa</t>
  </si>
  <si>
    <t>Northern America</t>
  </si>
  <si>
    <t>Northern Europe</t>
  </si>
  <si>
    <t>Northern Mariana Islands</t>
  </si>
  <si>
    <t>Oceania</t>
  </si>
  <si>
    <t>Palau</t>
  </si>
  <si>
    <t>Polynesia</t>
  </si>
  <si>
    <t>Republic of Korea</t>
  </si>
  <si>
    <t>Republic of Moldova</t>
  </si>
  <si>
    <t>Saint Helena</t>
  </si>
  <si>
    <t>Saint Kitts and Nevis</t>
  </si>
  <si>
    <t>Saint Lucia</t>
  </si>
  <si>
    <t>Saint Pierre and Miquelon</t>
  </si>
  <si>
    <t>San Marino</t>
  </si>
  <si>
    <t>Sao Tome and Principe</t>
  </si>
  <si>
    <t>Serbia</t>
  </si>
  <si>
    <t>Seychelles</t>
  </si>
  <si>
    <t>Singapore</t>
  </si>
  <si>
    <t>Sint Maarten (Dutch part)</t>
  </si>
  <si>
    <t>South America</t>
  </si>
  <si>
    <t>South Sudan</t>
  </si>
  <si>
    <t>South-eastern Asia</t>
  </si>
  <si>
    <t>Southern Africa</t>
  </si>
  <si>
    <t>Southern Asia</t>
  </si>
  <si>
    <t>Southern Europe</t>
  </si>
  <si>
    <t>State of Palestine</t>
  </si>
  <si>
    <t>Sub-Saharan Africa</t>
  </si>
  <si>
    <t>Tokelau</t>
  </si>
  <si>
    <t>Tonga</t>
  </si>
  <si>
    <t>Turks and Caicos Islands</t>
  </si>
  <si>
    <t>Tuvalu</t>
  </si>
  <si>
    <t>United States Virgin Islands</t>
  </si>
  <si>
    <t>Wallis and Futuna Islands</t>
  </si>
  <si>
    <t>Western Africa</t>
  </si>
  <si>
    <t>Western Asia</t>
  </si>
  <si>
    <t>Western Europe</t>
  </si>
  <si>
    <t>Western Sahara</t>
  </si>
  <si>
    <t>crID</t>
  </si>
  <si>
    <t>crEngName</t>
  </si>
  <si>
    <t>Central African Rep.</t>
  </si>
  <si>
    <t>Taiwan</t>
  </si>
  <si>
    <t>Christmas Is.(Aust)</t>
  </si>
  <si>
    <t>Cocos (Keeling) Islands</t>
  </si>
  <si>
    <t>Dem. Rep. of Congo</t>
  </si>
  <si>
    <t>Czechoslovakia(former)</t>
  </si>
  <si>
    <t>Ethiopia,incl.Eritrea</t>
  </si>
  <si>
    <t>Faeroe Islands</t>
  </si>
  <si>
    <t>Falkland Is. (Malvinas)</t>
  </si>
  <si>
    <t>Åland Islands</t>
  </si>
  <si>
    <t>France incl. Monaco</t>
  </si>
  <si>
    <t>Gaza Strip (Palestine)</t>
  </si>
  <si>
    <t>Palestine</t>
  </si>
  <si>
    <t>German D.R.(former)</t>
  </si>
  <si>
    <t>Germany(Fed.Rep.)</t>
  </si>
  <si>
    <t>Hong Kong SAR</t>
  </si>
  <si>
    <t>Iran(Islamic Rep. of)</t>
  </si>
  <si>
    <t>Italy and San Marino</t>
  </si>
  <si>
    <t>Korea,Dem.Ppl's.Rep.</t>
  </si>
  <si>
    <t>Kosovo</t>
  </si>
  <si>
    <t>Kuwait,part Ntl.Zone</t>
  </si>
  <si>
    <t>Libyan Arab Jamah.</t>
  </si>
  <si>
    <t>Macau (SAR)</t>
  </si>
  <si>
    <t>Sarawak</t>
  </si>
  <si>
    <t>Peninsular Malaysia</t>
  </si>
  <si>
    <t>Sabah</t>
  </si>
  <si>
    <t>Moldova</t>
  </si>
  <si>
    <t>Netherlands Antilles</t>
  </si>
  <si>
    <t>Neth.Antil. and Aruba</t>
  </si>
  <si>
    <t>Norway, Svlbd. J.Myn.Isl.</t>
  </si>
  <si>
    <t>Pacific Islds. (Trust)</t>
  </si>
  <si>
    <t>Micronesia, Fed.States of</t>
  </si>
  <si>
    <t>East &amp; West Pakistan (fmr)</t>
  </si>
  <si>
    <t>Panama,excl.Canal Zone</t>
  </si>
  <si>
    <t>Panama Canal Zone</t>
  </si>
  <si>
    <t>Pitcairn</t>
  </si>
  <si>
    <t>East Timor</t>
  </si>
  <si>
    <t>St. Helena and Depend.</t>
  </si>
  <si>
    <t>St. Kitts-Nevis-Arguilla</t>
  </si>
  <si>
    <t>St. Kitts-Nevis</t>
  </si>
  <si>
    <t>St. Lucia</t>
  </si>
  <si>
    <t>St. Pierre-Miquelon</t>
  </si>
  <si>
    <t>St. Vincent-Grenadines</t>
  </si>
  <si>
    <t>S.Arabia,pt.Ntrl.Zn</t>
  </si>
  <si>
    <t>Dem. Yemen (former)</t>
  </si>
  <si>
    <t>Switzrld,Liechtenstein</t>
  </si>
  <si>
    <t>T.F.Yug.Rep. Macedonia</t>
  </si>
  <si>
    <t>USSR (former)</t>
  </si>
  <si>
    <t>United Rep.Tanzania</t>
  </si>
  <si>
    <t>Tanganyika</t>
  </si>
  <si>
    <t>Zanzibar</t>
  </si>
  <si>
    <t>United States</t>
  </si>
  <si>
    <t>United States Virgin Is.</t>
  </si>
  <si>
    <t>Venezuela</t>
  </si>
  <si>
    <t>Viet Nam, Dem. Rep. of</t>
  </si>
  <si>
    <t>South Viet Nam, Rep. of</t>
  </si>
  <si>
    <t>Wake Island</t>
  </si>
  <si>
    <t>Wallis &amp; Futuna Islands</t>
  </si>
  <si>
    <t>Yemen (former)</t>
  </si>
  <si>
    <t>Yugoslavia, SFR</t>
  </si>
  <si>
    <t>UNICPS</t>
  </si>
  <si>
    <t>MISO region code</t>
  </si>
  <si>
    <t>miso_4</t>
  </si>
  <si>
    <t>miso_1</t>
  </si>
  <si>
    <t>miso_7</t>
  </si>
  <si>
    <t>miso_9</t>
  </si>
  <si>
    <t>miso_8</t>
  </si>
  <si>
    <t>miso_2</t>
  </si>
  <si>
    <t>miso_5</t>
  </si>
  <si>
    <t>miso_6</t>
  </si>
  <si>
    <t>miso_3</t>
  </si>
  <si>
    <t>Part of FI</t>
  </si>
  <si>
    <t>World</t>
  </si>
  <si>
    <t>Developed</t>
  </si>
  <si>
    <t>FIN</t>
  </si>
  <si>
    <t>EU</t>
  </si>
  <si>
    <t>ALA</t>
  </si>
  <si>
    <t>AX</t>
  </si>
  <si>
    <t>Yes</t>
  </si>
  <si>
    <t>ZW</t>
  </si>
  <si>
    <t>x</t>
  </si>
  <si>
    <t>ZWE</t>
  </si>
  <si>
    <t>Developing</t>
  </si>
  <si>
    <t>AF</t>
  </si>
  <si>
    <t>ZMB</t>
  </si>
  <si>
    <t>ZA</t>
  </si>
  <si>
    <t>ZM</t>
  </si>
  <si>
    <t>YE</t>
  </si>
  <si>
    <t>YEM</t>
  </si>
  <si>
    <t>AS</t>
  </si>
  <si>
    <t>In contention</t>
  </si>
  <si>
    <t>ESH</t>
  </si>
  <si>
    <t>EH</t>
  </si>
  <si>
    <t>Territory of FR</t>
  </si>
  <si>
    <t>WF</t>
  </si>
  <si>
    <t>WLF</t>
  </si>
  <si>
    <t>OC</t>
  </si>
  <si>
    <t>Wallis &amp; Futuna</t>
  </si>
  <si>
    <t>VN</t>
  </si>
  <si>
    <t>Vietnam</t>
  </si>
  <si>
    <t>VNM</t>
  </si>
  <si>
    <t>Latin America and the Caribbean</t>
  </si>
  <si>
    <t>VEN</t>
  </si>
  <si>
    <t>VE</t>
  </si>
  <si>
    <t>SA</t>
  </si>
  <si>
    <t>Venezuela (Bolivarian Republic of)</t>
  </si>
  <si>
    <t>VUT</t>
  </si>
  <si>
    <t>VU</t>
  </si>
  <si>
    <t>UZ</t>
  </si>
  <si>
    <t>UZB</t>
  </si>
  <si>
    <t>UY</t>
  </si>
  <si>
    <t>ROU</t>
  </si>
  <si>
    <t>URY</t>
  </si>
  <si>
    <t>US</t>
  </si>
  <si>
    <t>USA</t>
  </si>
  <si>
    <t>NA</t>
  </si>
  <si>
    <t>United States of America (the)</t>
  </si>
  <si>
    <t>Territory of US</t>
  </si>
  <si>
    <t>VI</t>
  </si>
  <si>
    <t>VIR</t>
  </si>
  <si>
    <t>U.S. Virgin Islands</t>
  </si>
  <si>
    <t>Territories of US</t>
  </si>
  <si>
    <t>U.S. Outlying Islands</t>
  </si>
  <si>
    <t>UMI</t>
  </si>
  <si>
    <t>UM</t>
  </si>
  <si>
    <t>United States Minor Outlying Islands</t>
  </si>
  <si>
    <t>TN</t>
  </si>
  <si>
    <t>TZA</t>
  </si>
  <si>
    <t>TZ</t>
  </si>
  <si>
    <t>Tanzania</t>
  </si>
  <si>
    <t>United Republic of Tanzania (the)</t>
  </si>
  <si>
    <t>United Republic of Tanzania</t>
  </si>
  <si>
    <t>UK</t>
  </si>
  <si>
    <t>GBR</t>
  </si>
  <si>
    <t>GB</t>
  </si>
  <si>
    <t>United Kingdom of Great Britain and Northern Ireland (the)</t>
  </si>
  <si>
    <t>United Kingdom of Great Britain and Northern Ireland</t>
  </si>
  <si>
    <t>ER</t>
  </si>
  <si>
    <t>AE</t>
  </si>
  <si>
    <t>United Arab Emirates (the)</t>
  </si>
  <si>
    <t>ARE</t>
  </si>
  <si>
    <t>UKR</t>
  </si>
  <si>
    <t>UA</t>
  </si>
  <si>
    <t>UG</t>
  </si>
  <si>
    <t>UGA</t>
  </si>
  <si>
    <t>TV</t>
  </si>
  <si>
    <t>TUV</t>
  </si>
  <si>
    <t>Territory of GB</t>
  </si>
  <si>
    <t>TCA</t>
  </si>
  <si>
    <t>TK</t>
  </si>
  <si>
    <t>Turks &amp; Caicos Islands</t>
  </si>
  <si>
    <t>TC</t>
  </si>
  <si>
    <t>TR</t>
  </si>
  <si>
    <t>TKM</t>
  </si>
  <si>
    <t>TM</t>
  </si>
  <si>
    <t>TUR</t>
  </si>
  <si>
    <t>TUN</t>
  </si>
  <si>
    <t>TD</t>
  </si>
  <si>
    <t>TTO</t>
  </si>
  <si>
    <t>TT</t>
  </si>
  <si>
    <t>Trinidad &amp; Tobago</t>
  </si>
  <si>
    <t>TO</t>
  </si>
  <si>
    <t>TON</t>
  </si>
  <si>
    <t>Territory of NZ</t>
  </si>
  <si>
    <t>TKL</t>
  </si>
  <si>
    <t>TL</t>
  </si>
  <si>
    <t>NZ</t>
  </si>
  <si>
    <t>TG</t>
  </si>
  <si>
    <t>TGO</t>
  </si>
  <si>
    <t>TLS</t>
  </si>
  <si>
    <t>MKD</t>
  </si>
  <si>
    <t>MK</t>
  </si>
  <si>
    <t>Macedonia</t>
  </si>
  <si>
    <t>the former Yugoslav Republic of Macedonia</t>
  </si>
  <si>
    <t>The former Yugoslav Republic of Macedonia</t>
  </si>
  <si>
    <t>TH</t>
  </si>
  <si>
    <t>THA</t>
  </si>
  <si>
    <t>TJK</t>
  </si>
  <si>
    <t>TJ</t>
  </si>
  <si>
    <t>SY</t>
  </si>
  <si>
    <t>SYR</t>
  </si>
  <si>
    <t>Syria</t>
  </si>
  <si>
    <t>SZ</t>
  </si>
  <si>
    <t>CH</t>
  </si>
  <si>
    <t>CHE</t>
  </si>
  <si>
    <t>SN</t>
  </si>
  <si>
    <t>SWE</t>
  </si>
  <si>
    <t>SE</t>
  </si>
  <si>
    <t>SV</t>
  </si>
  <si>
    <t>SWZ</t>
  </si>
  <si>
    <t>SD</t>
  </si>
  <si>
    <t>Territory of NO</t>
  </si>
  <si>
    <t>NOR</t>
  </si>
  <si>
    <t>Svalbard &amp; Jan Mayen</t>
  </si>
  <si>
    <t>SJM</t>
  </si>
  <si>
    <t>SJ</t>
  </si>
  <si>
    <t>Svalbard and Jan Mayen Islands</t>
  </si>
  <si>
    <t>SM</t>
  </si>
  <si>
    <t>SUR</t>
  </si>
  <si>
    <t>SR</t>
  </si>
  <si>
    <t>SDN</t>
  </si>
  <si>
    <t>Sudan (the)</t>
  </si>
  <si>
    <t>State of Palestine  *</t>
  </si>
  <si>
    <t>PSE</t>
  </si>
  <si>
    <t>PS</t>
  </si>
  <si>
    <t>SB</t>
  </si>
  <si>
    <t>CL</t>
  </si>
  <si>
    <t>LKA</t>
  </si>
  <si>
    <t>LK</t>
  </si>
  <si>
    <t>ESP</t>
  </si>
  <si>
    <t>ES</t>
  </si>
  <si>
    <t>SSD</t>
  </si>
  <si>
    <t>SS</t>
  </si>
  <si>
    <t>SX</t>
  </si>
  <si>
    <t>AN</t>
  </si>
  <si>
    <t>South Georgia &amp; South Sandwich Islands</t>
  </si>
  <si>
    <t>SGS</t>
  </si>
  <si>
    <t>GS</t>
  </si>
  <si>
    <t>South Georgia and the South Sandwich Islands</t>
  </si>
  <si>
    <t>ZAF</t>
  </si>
  <si>
    <t>SI</t>
  </si>
  <si>
    <t>SOM</t>
  </si>
  <si>
    <t>SO</t>
  </si>
  <si>
    <t>SLB</t>
  </si>
  <si>
    <t>SVN</t>
  </si>
  <si>
    <t>SVK</t>
  </si>
  <si>
    <t>SK</t>
  </si>
  <si>
    <t>Part of NL</t>
  </si>
  <si>
    <t>Sint Maarten</t>
  </si>
  <si>
    <t>SXM</t>
  </si>
  <si>
    <t>SGP</t>
  </si>
  <si>
    <t>SG</t>
  </si>
  <si>
    <t>SL</t>
  </si>
  <si>
    <t>SLE</t>
  </si>
  <si>
    <t>SC</t>
  </si>
  <si>
    <t>SYC</t>
  </si>
  <si>
    <t>SRB</t>
  </si>
  <si>
    <t>RS</t>
  </si>
  <si>
    <t>SEN</t>
  </si>
  <si>
    <t>SAU</t>
  </si>
  <si>
    <t>Sark</t>
  </si>
  <si>
    <t>STP</t>
  </si>
  <si>
    <t>ST</t>
  </si>
  <si>
    <t>SÃ£o TomÃ© &amp; PrÃ­ncipe</t>
  </si>
  <si>
    <t>SMR</t>
  </si>
  <si>
    <t>WS</t>
  </si>
  <si>
    <t>WSM</t>
  </si>
  <si>
    <t>VG</t>
  </si>
  <si>
    <t>VCT</t>
  </si>
  <si>
    <t>VC</t>
  </si>
  <si>
    <t>St. Vincent &amp; Grenadines</t>
  </si>
  <si>
    <t>Saint Vincent and the Grenadines</t>
  </si>
  <si>
    <t>Part of FR</t>
  </si>
  <si>
    <t>SPM</t>
  </si>
  <si>
    <t>St. Pierre &amp; Miquelon</t>
  </si>
  <si>
    <t>PM</t>
  </si>
  <si>
    <t>St. Martin</t>
  </si>
  <si>
    <t>MAF</t>
  </si>
  <si>
    <t>MF</t>
  </si>
  <si>
    <t>Saint Martin (French Part)</t>
  </si>
  <si>
    <t>LC</t>
  </si>
  <si>
    <t>LCA</t>
  </si>
  <si>
    <t>AT</t>
  </si>
  <si>
    <t>KNA</t>
  </si>
  <si>
    <t>KN</t>
  </si>
  <si>
    <t>St. Kitts &amp; Nevis</t>
  </si>
  <si>
    <t>SHN</t>
  </si>
  <si>
    <t>SH</t>
  </si>
  <si>
    <t>St. Helena</t>
  </si>
  <si>
    <t>BLM</t>
  </si>
  <si>
    <t>BL</t>
  </si>
  <si>
    <t>RE</t>
  </si>
  <si>
    <t>REU</t>
  </si>
  <si>
    <t>RW</t>
  </si>
  <si>
    <t>RWA</t>
  </si>
  <si>
    <t>RUS</t>
  </si>
  <si>
    <t>Russia</t>
  </si>
  <si>
    <t>Russian Federation (the)</t>
  </si>
  <si>
    <t>RU</t>
  </si>
  <si>
    <t>RO</t>
  </si>
  <si>
    <t>MDA</t>
  </si>
  <si>
    <t>MD</t>
  </si>
  <si>
    <t>Republic of Moldova (the)</t>
  </si>
  <si>
    <t>KOR</t>
  </si>
  <si>
    <t>South Korea</t>
  </si>
  <si>
    <t>Republic of Korea (the)</t>
  </si>
  <si>
    <t>KR</t>
  </si>
  <si>
    <t>QAT</t>
  </si>
  <si>
    <t>QA</t>
  </si>
  <si>
    <t>Commonwealth of US</t>
  </si>
  <si>
    <t>PR</t>
  </si>
  <si>
    <t>PRI</t>
  </si>
  <si>
    <t>PRT</t>
  </si>
  <si>
    <t>PT</t>
  </si>
  <si>
    <t>PL</t>
  </si>
  <si>
    <t>POL</t>
  </si>
  <si>
    <t>PCN</t>
  </si>
  <si>
    <t>Pitcairn Islands</t>
  </si>
  <si>
    <t>PN</t>
  </si>
  <si>
    <t>PH</t>
  </si>
  <si>
    <t>PHL</t>
  </si>
  <si>
    <t>Philippines (the)</t>
  </si>
  <si>
    <t>PER</t>
  </si>
  <si>
    <t>PE</t>
  </si>
  <si>
    <t>PY</t>
  </si>
  <si>
    <t>PA</t>
  </si>
  <si>
    <t>PRY</t>
  </si>
  <si>
    <t>NG</t>
  </si>
  <si>
    <t>PNG</t>
  </si>
  <si>
    <t>PG</t>
  </si>
  <si>
    <t>PAN</t>
  </si>
  <si>
    <t>PLW</t>
  </si>
  <si>
    <t>PW</t>
  </si>
  <si>
    <t>PK</t>
  </si>
  <si>
    <t>PAK</t>
  </si>
  <si>
    <t>OM</t>
  </si>
  <si>
    <t>MU</t>
  </si>
  <si>
    <t>OMN</t>
  </si>
  <si>
    <t>NO</t>
  </si>
  <si>
    <t>MY</t>
  </si>
  <si>
    <t>MNP</t>
  </si>
  <si>
    <t>MP</t>
  </si>
  <si>
    <t>Territory of AU</t>
  </si>
  <si>
    <t>NF</t>
  </si>
  <si>
    <t>NFK</t>
  </si>
  <si>
    <t>AUS</t>
  </si>
  <si>
    <t>Norfolk Island</t>
  </si>
  <si>
    <t>Associated with NZ</t>
  </si>
  <si>
    <t>NIU</t>
  </si>
  <si>
    <t>NE</t>
  </si>
  <si>
    <t>Niue    **</t>
  </si>
  <si>
    <t>NU</t>
  </si>
  <si>
    <t>NI</t>
  </si>
  <si>
    <t>NGA</t>
  </si>
  <si>
    <t>NR</t>
  </si>
  <si>
    <t>Niger (the)</t>
  </si>
  <si>
    <t>NER</t>
  </si>
  <si>
    <t>NIC</t>
  </si>
  <si>
    <t>NZL</t>
  </si>
  <si>
    <t>NC</t>
  </si>
  <si>
    <t>NCL</t>
  </si>
  <si>
    <t>NL</t>
  </si>
  <si>
    <t>Netherlands (the)</t>
  </si>
  <si>
    <t>NLD</t>
  </si>
  <si>
    <t>NP</t>
  </si>
  <si>
    <t>NPL</t>
  </si>
  <si>
    <t>NRU</t>
  </si>
  <si>
    <t>NAM</t>
  </si>
  <si>
    <t>BM</t>
  </si>
  <si>
    <t>MMR</t>
  </si>
  <si>
    <t>MM</t>
  </si>
  <si>
    <t>MZ</t>
  </si>
  <si>
    <t>MOZ</t>
  </si>
  <si>
    <t>MC</t>
  </si>
  <si>
    <t>MAR</t>
  </si>
  <si>
    <t>MO</t>
  </si>
  <si>
    <t>MA</t>
  </si>
  <si>
    <t>MSR</t>
  </si>
  <si>
    <t>MH</t>
  </si>
  <si>
    <t>MS</t>
  </si>
  <si>
    <t>MNE</t>
  </si>
  <si>
    <t>ME</t>
  </si>
  <si>
    <t>MNG</t>
  </si>
  <si>
    <t>MG</t>
  </si>
  <si>
    <t>MN</t>
  </si>
  <si>
    <t>MCO</t>
  </si>
  <si>
    <t>FSM</t>
  </si>
  <si>
    <t>FM</t>
  </si>
  <si>
    <t>Micronesia (Federated States of)</t>
  </si>
  <si>
    <t>MX</t>
  </si>
  <si>
    <t>MEX</t>
  </si>
  <si>
    <t>MYT</t>
  </si>
  <si>
    <t>YT</t>
  </si>
  <si>
    <t>MUS</t>
  </si>
  <si>
    <t>MT</t>
  </si>
  <si>
    <t>MR</t>
  </si>
  <si>
    <t>MRT</t>
  </si>
  <si>
    <t>MTQ</t>
  </si>
  <si>
    <t>MQ</t>
  </si>
  <si>
    <t>MHL</t>
  </si>
  <si>
    <t>Marshall Islands (the)</t>
  </si>
  <si>
    <t>ML</t>
  </si>
  <si>
    <t>MLT</t>
  </si>
  <si>
    <t>MLI</t>
  </si>
  <si>
    <t>MV</t>
  </si>
  <si>
    <t>MDV</t>
  </si>
  <si>
    <t>MYS</t>
  </si>
  <si>
    <t>MW</t>
  </si>
  <si>
    <t>MWI</t>
  </si>
  <si>
    <t>MDG</t>
  </si>
  <si>
    <t>LUX</t>
  </si>
  <si>
    <t>LU</t>
  </si>
  <si>
    <t>LT</t>
  </si>
  <si>
    <t>LTU</t>
  </si>
  <si>
    <t>LIE</t>
  </si>
  <si>
    <t>LS</t>
  </si>
  <si>
    <t>LI</t>
  </si>
  <si>
    <t>LY</t>
  </si>
  <si>
    <t>LBY</t>
  </si>
  <si>
    <t>LBR</t>
  </si>
  <si>
    <t>LB</t>
  </si>
  <si>
    <t>LR</t>
  </si>
  <si>
    <t>LSO</t>
  </si>
  <si>
    <t>LBN</t>
  </si>
  <si>
    <t>LV</t>
  </si>
  <si>
    <t>LVA</t>
  </si>
  <si>
    <t>LA</t>
  </si>
  <si>
    <t>LAO</t>
  </si>
  <si>
    <t>Lao People's Democratic Republic (the)</t>
  </si>
  <si>
    <t>Lao People's Democratic Republic</t>
  </si>
  <si>
    <t>KG</t>
  </si>
  <si>
    <t>KGZ</t>
  </si>
  <si>
    <t>KW</t>
  </si>
  <si>
    <t>KWT</t>
  </si>
  <si>
    <t>KIR</t>
  </si>
  <si>
    <t>KI</t>
  </si>
  <si>
    <t>KEN</t>
  </si>
  <si>
    <t>KE</t>
  </si>
  <si>
    <t>KZ</t>
  </si>
  <si>
    <t>KAZ</t>
  </si>
  <si>
    <t>JOR</t>
  </si>
  <si>
    <t>JO</t>
  </si>
  <si>
    <t>Crown dependency of GB</t>
  </si>
  <si>
    <t>JE</t>
  </si>
  <si>
    <t>Jersey</t>
  </si>
  <si>
    <t>JEY</t>
  </si>
  <si>
    <t>JP</t>
  </si>
  <si>
    <t>JPN</t>
  </si>
  <si>
    <t>JM</t>
  </si>
  <si>
    <t>JAM</t>
  </si>
  <si>
    <t>ITA</t>
  </si>
  <si>
    <t>IT</t>
  </si>
  <si>
    <t>IS</t>
  </si>
  <si>
    <t>ISR</t>
  </si>
  <si>
    <t>IL</t>
  </si>
  <si>
    <t>IM</t>
  </si>
  <si>
    <t>IMN</t>
  </si>
  <si>
    <t>IE</t>
  </si>
  <si>
    <t>IRL</t>
  </si>
  <si>
    <t>IQ</t>
  </si>
  <si>
    <t>IRQ</t>
  </si>
  <si>
    <t>IR</t>
  </si>
  <si>
    <t>IRN</t>
  </si>
  <si>
    <t>Iran</t>
  </si>
  <si>
    <t>ID</t>
  </si>
  <si>
    <t>IDN</t>
  </si>
  <si>
    <t>IN</t>
  </si>
  <si>
    <t>IND</t>
  </si>
  <si>
    <t>ISL</t>
  </si>
  <si>
    <t>HU</t>
  </si>
  <si>
    <t>HUN</t>
  </si>
  <si>
    <t>HND</t>
  </si>
  <si>
    <t>HN</t>
  </si>
  <si>
    <t>VAT</t>
  </si>
  <si>
    <t>Vatican City</t>
  </si>
  <si>
    <t>Holy See (the)  *</t>
  </si>
  <si>
    <t>VA</t>
  </si>
  <si>
    <t>HM</t>
  </si>
  <si>
    <t>Heard &amp; McDonald Islands</t>
  </si>
  <si>
    <t>HMD</t>
  </si>
  <si>
    <t>Heard Island and McDonald Islands</t>
  </si>
  <si>
    <t>HTI</t>
  </si>
  <si>
    <t>HT</t>
  </si>
  <si>
    <t>GY</t>
  </si>
  <si>
    <t>GUY</t>
  </si>
  <si>
    <t>GW</t>
  </si>
  <si>
    <t>GNB</t>
  </si>
  <si>
    <t>GN</t>
  </si>
  <si>
    <t>GIN</t>
  </si>
  <si>
    <t>Guernsey</t>
  </si>
  <si>
    <t>GGY</t>
  </si>
  <si>
    <t>GG</t>
  </si>
  <si>
    <t>GU</t>
  </si>
  <si>
    <t>GTM</t>
  </si>
  <si>
    <t>GT</t>
  </si>
  <si>
    <t>GM</t>
  </si>
  <si>
    <t>GUM</t>
  </si>
  <si>
    <t>GQ</t>
  </si>
  <si>
    <t>GP</t>
  </si>
  <si>
    <t>GLP</t>
  </si>
  <si>
    <t>GD</t>
  </si>
  <si>
    <t>GRD</t>
  </si>
  <si>
    <t>Part of DK</t>
  </si>
  <si>
    <t>GL</t>
  </si>
  <si>
    <t>GRL</t>
  </si>
  <si>
    <t>DK</t>
  </si>
  <si>
    <t>GR</t>
  </si>
  <si>
    <t>GRC</t>
  </si>
  <si>
    <t>GI</t>
  </si>
  <si>
    <t>GIB</t>
  </si>
  <si>
    <t>GH</t>
  </si>
  <si>
    <t>GHA</t>
  </si>
  <si>
    <t>DEU</t>
  </si>
  <si>
    <t>DE</t>
  </si>
  <si>
    <t>GEO</t>
  </si>
  <si>
    <t>GE</t>
  </si>
  <si>
    <t>GMB</t>
  </si>
  <si>
    <t>GA</t>
  </si>
  <si>
    <t>Gambia (the)</t>
  </si>
  <si>
    <t>GAB</t>
  </si>
  <si>
    <t>French Southern Territories</t>
  </si>
  <si>
    <t>ATF</t>
  </si>
  <si>
    <t>TF</t>
  </si>
  <si>
    <t>PF</t>
  </si>
  <si>
    <t>PYF</t>
  </si>
  <si>
    <t>GUF</t>
  </si>
  <si>
    <t>GF</t>
  </si>
  <si>
    <t>FR</t>
  </si>
  <si>
    <t>FRA</t>
  </si>
  <si>
    <t>FI</t>
  </si>
  <si>
    <t>FJ</t>
  </si>
  <si>
    <t>FJI</t>
  </si>
  <si>
    <t>FRO</t>
  </si>
  <si>
    <t>FO</t>
  </si>
  <si>
    <t>FK</t>
  </si>
  <si>
    <t>FLK</t>
  </si>
  <si>
    <t>Falkland Islands</t>
  </si>
  <si>
    <t>ET</t>
  </si>
  <si>
    <t>ETH</t>
  </si>
  <si>
    <t>EST</t>
  </si>
  <si>
    <t>EE</t>
  </si>
  <si>
    <t>ERI</t>
  </si>
  <si>
    <t>GNQ</t>
  </si>
  <si>
    <t>SLV</t>
  </si>
  <si>
    <t>EG</t>
  </si>
  <si>
    <t>EGY</t>
  </si>
  <si>
    <t>ECU</t>
  </si>
  <si>
    <t>EC</t>
  </si>
  <si>
    <t>DOM</t>
  </si>
  <si>
    <t>Dominican Republic (the)</t>
  </si>
  <si>
    <t>DO</t>
  </si>
  <si>
    <t>DMA</t>
  </si>
  <si>
    <t>DM</t>
  </si>
  <si>
    <t>DJ</t>
  </si>
  <si>
    <t>DJI</t>
  </si>
  <si>
    <t>DNK</t>
  </si>
  <si>
    <t>COD</t>
  </si>
  <si>
    <t>CG</t>
  </si>
  <si>
    <t>Congo - Kinshasa</t>
  </si>
  <si>
    <t>Democratic Republic of the Congo (the)</t>
  </si>
  <si>
    <t>CD</t>
  </si>
  <si>
    <t>Democratic Republic of the Congo</t>
  </si>
  <si>
    <t>PRK</t>
  </si>
  <si>
    <t>North Korea</t>
  </si>
  <si>
    <t>Democratic People's Republic of Korea (the)</t>
  </si>
  <si>
    <t>KP</t>
  </si>
  <si>
    <t>Democratic People's Republic of Korea</t>
  </si>
  <si>
    <t>CIV</t>
  </si>
  <si>
    <t>CI</t>
  </si>
  <si>
    <t>CZ</t>
  </si>
  <si>
    <t>CZE</t>
  </si>
  <si>
    <t>Czech Republic (the)</t>
  </si>
  <si>
    <t>CY</t>
  </si>
  <si>
    <t>CYP</t>
  </si>
  <si>
    <t>CUW</t>
  </si>
  <si>
    <t>CW</t>
  </si>
  <si>
    <t>CU</t>
  </si>
  <si>
    <t>CUB</t>
  </si>
  <si>
    <t>HRV</t>
  </si>
  <si>
    <t>HR</t>
  </si>
  <si>
    <t>CR</t>
  </si>
  <si>
    <t>CRI</t>
  </si>
  <si>
    <t>COK</t>
  </si>
  <si>
    <t>Cook Islands (the)    **</t>
  </si>
  <si>
    <t>CK</t>
  </si>
  <si>
    <t>COG</t>
  </si>
  <si>
    <t>CF</t>
  </si>
  <si>
    <t>Congo - Brazzaville</t>
  </si>
  <si>
    <t>Congo (the)</t>
  </si>
  <si>
    <t>COM</t>
  </si>
  <si>
    <t>CN</t>
  </si>
  <si>
    <t>KM</t>
  </si>
  <si>
    <t>Comoros (the)</t>
  </si>
  <si>
    <t>CO</t>
  </si>
  <si>
    <t>COL</t>
  </si>
  <si>
    <t>CCK</t>
  </si>
  <si>
    <t>CC</t>
  </si>
  <si>
    <t>CXR</t>
  </si>
  <si>
    <t>Christmas Island</t>
  </si>
  <si>
    <t>CX</t>
  </si>
  <si>
    <t>Part of CN</t>
  </si>
  <si>
    <t>MAC</t>
  </si>
  <si>
    <t>Macau</t>
  </si>
  <si>
    <t>China, Macao Special Administrative Region</t>
  </si>
  <si>
    <t>HK</t>
  </si>
  <si>
    <t>HKG</t>
  </si>
  <si>
    <t>Hong Kong</t>
  </si>
  <si>
    <t>China, Hong Kong Special Administrative Region</t>
  </si>
  <si>
    <t>CHN</t>
  </si>
  <si>
    <t>CHL</t>
  </si>
  <si>
    <t>TCD</t>
  </si>
  <si>
    <t>CAF</t>
  </si>
  <si>
    <t>Central African Republic (the)</t>
  </si>
  <si>
    <t>CYM</t>
  </si>
  <si>
    <t>KY</t>
  </si>
  <si>
    <t>CAN</t>
  </si>
  <si>
    <t>CA</t>
  </si>
  <si>
    <t>CM</t>
  </si>
  <si>
    <t>CMR</t>
  </si>
  <si>
    <t>KHM</t>
  </si>
  <si>
    <t>KH</t>
  </si>
  <si>
    <t>CV</t>
  </si>
  <si>
    <t>CPV</t>
  </si>
  <si>
    <t>BI</t>
  </si>
  <si>
    <t>BDI</t>
  </si>
  <si>
    <t>BY</t>
  </si>
  <si>
    <t>BFA</t>
  </si>
  <si>
    <t>BF</t>
  </si>
  <si>
    <t>BG</t>
  </si>
  <si>
    <t>BGR</t>
  </si>
  <si>
    <t>BD</t>
  </si>
  <si>
    <t>Brunei</t>
  </si>
  <si>
    <t>BRN</t>
  </si>
  <si>
    <t>BN</t>
  </si>
  <si>
    <t>VGB</t>
  </si>
  <si>
    <t>IO</t>
  </si>
  <si>
    <t>British Indian Ocean Territory</t>
  </si>
  <si>
    <t>IOT</t>
  </si>
  <si>
    <t>BZ</t>
  </si>
  <si>
    <t>BRA</t>
  </si>
  <si>
    <t>BR</t>
  </si>
  <si>
    <t>BV</t>
  </si>
  <si>
    <t>Bouvet Island</t>
  </si>
  <si>
    <t>BVT</t>
  </si>
  <si>
    <t>BW</t>
  </si>
  <si>
    <t>BWA</t>
  </si>
  <si>
    <t>BIH</t>
  </si>
  <si>
    <t>Bosnia</t>
  </si>
  <si>
    <t>BA</t>
  </si>
  <si>
    <t>Caribbean Netherlands</t>
  </si>
  <si>
    <t>BES</t>
  </si>
  <si>
    <t>BQ</t>
  </si>
  <si>
    <t>Bonaire, Sint Eustatius and Saba</t>
  </si>
  <si>
    <t>BO</t>
  </si>
  <si>
    <t>BOL</t>
  </si>
  <si>
    <t>Bolivia (Plurinational State of)</t>
  </si>
  <si>
    <t>BTN</t>
  </si>
  <si>
    <t>BT</t>
  </si>
  <si>
    <t>BE</t>
  </si>
  <si>
    <t>BMU</t>
  </si>
  <si>
    <t>BJ</t>
  </si>
  <si>
    <t>BEN</t>
  </si>
  <si>
    <t>BH</t>
  </si>
  <si>
    <t>BLZ</t>
  </si>
  <si>
    <t>BEL</t>
  </si>
  <si>
    <t>BLR</t>
  </si>
  <si>
    <t>BRB</t>
  </si>
  <si>
    <t>BB</t>
  </si>
  <si>
    <t>BGD</t>
  </si>
  <si>
    <t>BHR</t>
  </si>
  <si>
    <t>BS</t>
  </si>
  <si>
    <t>Bahamas (the)</t>
  </si>
  <si>
    <t>BHS</t>
  </si>
  <si>
    <t>AZE</t>
  </si>
  <si>
    <t>AZ</t>
  </si>
  <si>
    <t>AUT</t>
  </si>
  <si>
    <t>AU</t>
  </si>
  <si>
    <t>ABW</t>
  </si>
  <si>
    <t>AW</t>
  </si>
  <si>
    <t>ARM</t>
  </si>
  <si>
    <t>AM</t>
  </si>
  <si>
    <t>AG</t>
  </si>
  <si>
    <t>ARG</t>
  </si>
  <si>
    <t>AR</t>
  </si>
  <si>
    <t>ATG</t>
  </si>
  <si>
    <t>Antigua &amp; Barbuda</t>
  </si>
  <si>
    <t>International</t>
  </si>
  <si>
    <t>Antarctica</t>
  </si>
  <si>
    <t>ATA</t>
  </si>
  <si>
    <t>AQ</t>
  </si>
  <si>
    <t>AIA</t>
  </si>
  <si>
    <t>AI</t>
  </si>
  <si>
    <t>AO</t>
  </si>
  <si>
    <t>AGO</t>
  </si>
  <si>
    <t>AND</t>
  </si>
  <si>
    <t>AD</t>
  </si>
  <si>
    <t>ASM</t>
  </si>
  <si>
    <t>AL</t>
  </si>
  <si>
    <t>DZ</t>
  </si>
  <si>
    <t>DZA</t>
  </si>
  <si>
    <t>ALB</t>
  </si>
  <si>
    <t>AFG</t>
  </si>
  <si>
    <t>TW</t>
  </si>
  <si>
    <t>TWN</t>
  </si>
  <si>
    <t>is_independent</t>
  </si>
  <si>
    <t>Sub-region Name</t>
  </si>
  <si>
    <t>Sub-region Code</t>
  </si>
  <si>
    <t>Small Island Developing States (SIDS)</t>
  </si>
  <si>
    <t>Region Name</t>
  </si>
  <si>
    <t>Region Code</t>
  </si>
  <si>
    <t>Least Developed Countries (LDC)</t>
  </si>
  <si>
    <t>Intermediate Region Name</t>
  </si>
  <si>
    <t>Intermediate Region Code</t>
  </si>
  <si>
    <t>Developed / Developing Countries</t>
  </si>
  <si>
    <t>Continent</t>
  </si>
  <si>
    <t>CLDR display name</t>
  </si>
  <si>
    <t>UNTERM English Short</t>
  </si>
  <si>
    <t>ISO3166-1-numeric</t>
  </si>
  <si>
    <t>ISO3166-1-Alpha-3</t>
  </si>
  <si>
    <t>ISO3166-1-Alpha-2</t>
  </si>
  <si>
    <t>official_name_en</t>
  </si>
  <si>
    <t>Official name</t>
  </si>
  <si>
    <t>Code</t>
  </si>
  <si>
    <t>Saint Barthélemy</t>
  </si>
  <si>
    <t>St. Barthélemy</t>
  </si>
  <si>
    <t>not included in "countrycodes_allocation table":</t>
  </si>
  <si>
    <t>Region Codes:</t>
  </si>
  <si>
    <t>Alternate and former country definitions:</t>
  </si>
  <si>
    <t>Official 195 countries of the world:</t>
  </si>
  <si>
    <t>Occupied territory:</t>
  </si>
  <si>
    <t>Independency</t>
  </si>
  <si>
    <t>4 countries below (Sudan, South Sudan, Serbia, Montenegro)</t>
  </si>
  <si>
    <t>CountryCode</t>
  </si>
  <si>
    <t>RegionCode</t>
  </si>
  <si>
    <t>IFF ordercode</t>
  </si>
  <si>
    <t>FAO Code</t>
  </si>
  <si>
    <t>LPJ-Code</t>
  </si>
  <si>
    <t>Title_E</t>
  </si>
  <si>
    <t>DevelopmentalID</t>
  </si>
  <si>
    <t>Kontinent</t>
  </si>
  <si>
    <t>Wirsenius Region</t>
  </si>
  <si>
    <t>Wirsenius Subregion</t>
  </si>
  <si>
    <t>Groß-Kontinent</t>
  </si>
  <si>
    <t>Latitudinal Belt (* as proxy for climate zone)</t>
  </si>
  <si>
    <t>historic Aggregates</t>
  </si>
  <si>
    <t>Model (j...1;n...0)</t>
  </si>
  <si>
    <t>Eligible for Statistics 2000</t>
  </si>
  <si>
    <t>Cluster tropical Africa: LU Forest</t>
  </si>
  <si>
    <t>FAOcode</t>
  </si>
  <si>
    <t>Mapinfo_Countryname</t>
  </si>
  <si>
    <t>Statistical evaluation</t>
  </si>
  <si>
    <t>Member EEA 2006</t>
  </si>
  <si>
    <t>World Region Millennium Development Indicators</t>
  </si>
  <si>
    <t>UN Geographical region 2digit</t>
  </si>
  <si>
    <t>UN Geographical region 3digit</t>
  </si>
  <si>
    <t>UNregions_modified for HANPP</t>
  </si>
  <si>
    <t>Cntry_id</t>
  </si>
  <si>
    <t>OLD-LPJ-Code</t>
  </si>
  <si>
    <t>GEA CODE</t>
  </si>
  <si>
    <t>OBJECTID</t>
  </si>
  <si>
    <t>FIPS_CNTRY</t>
  </si>
  <si>
    <t>GMI_CNTRY</t>
  </si>
  <si>
    <t>ISO_2DIGIT</t>
  </si>
  <si>
    <t>ISO_3DIGIT</t>
  </si>
  <si>
    <t/>
  </si>
  <si>
    <t>DC</t>
  </si>
  <si>
    <t>Africa/Asia</t>
  </si>
  <si>
    <t>North Africa &amp; West Asia</t>
  </si>
  <si>
    <t>temperate</t>
  </si>
  <si>
    <t>LD</t>
  </si>
  <si>
    <t>+</t>
  </si>
  <si>
    <t>++</t>
  </si>
  <si>
    <t>EEA-c</t>
  </si>
  <si>
    <t>Developed Countries</t>
  </si>
  <si>
    <t>tropical</t>
  </si>
  <si>
    <t>--</t>
  </si>
  <si>
    <t>IC</t>
  </si>
  <si>
    <t>AfricaClusterFRA</t>
  </si>
  <si>
    <t>America</t>
  </si>
  <si>
    <t>Latin America &amp; the Carribean</t>
  </si>
  <si>
    <t>former USSR</t>
  </si>
  <si>
    <t>Commonwealth of independent States</t>
  </si>
  <si>
    <t>Aruba (neth.)</t>
  </si>
  <si>
    <t>EU15</t>
  </si>
  <si>
    <t>EEA</t>
  </si>
  <si>
    <t>+/-</t>
  </si>
  <si>
    <t>boreal</t>
  </si>
  <si>
    <t>Ex-Yugoslavia</t>
  </si>
  <si>
    <t>Bosnia And Herzegovina</t>
  </si>
  <si>
    <t>South-Eastern Asia</t>
  </si>
  <si>
    <t>BU</t>
  </si>
  <si>
    <t>-</t>
  </si>
  <si>
    <t>Zaire</t>
  </si>
  <si>
    <t>EU25</t>
  </si>
  <si>
    <t>EZ</t>
  </si>
  <si>
    <t>Ivory Coast</t>
  </si>
  <si>
    <t>DA</t>
  </si>
  <si>
    <t>EN</t>
  </si>
  <si>
    <t>not considered in statistical database</t>
  </si>
  <si>
    <t>Others</t>
  </si>
  <si>
    <t>Guinea Bissau</t>
  </si>
  <si>
    <t>EI</t>
  </si>
  <si>
    <t>Korea Dem.people's Rep.</t>
  </si>
  <si>
    <t>Korea, Republic Of</t>
  </si>
  <si>
    <t>LG</t>
  </si>
  <si>
    <t>Libya Arab Jamahiriy</t>
  </si>
  <si>
    <t>LH</t>
  </si>
  <si>
    <t>Fmr Yug Rep Macedonia</t>
  </si>
  <si>
    <t>Micronesia, Fed Stat</t>
  </si>
  <si>
    <t>Moldova, Republic Of</t>
  </si>
  <si>
    <t>Palestine, Occupied Tr.</t>
  </si>
  <si>
    <t>PO</t>
  </si>
  <si>
    <t>ROM</t>
  </si>
  <si>
    <t>Reunion</t>
  </si>
  <si>
    <t>St.kitts &amp; Nevis</t>
  </si>
  <si>
    <t>St.vinct &amp; Grenadine</t>
  </si>
  <si>
    <t>Sao Tome &amp; Principe</t>
  </si>
  <si>
    <t>Yugoslavia</t>
  </si>
  <si>
    <t>East Europe</t>
  </si>
  <si>
    <t>LO</t>
  </si>
  <si>
    <t>SP</t>
  </si>
  <si>
    <t>SW</t>
  </si>
  <si>
    <t>Syrian Arab Rep.</t>
  </si>
  <si>
    <t>Turks And Caicos Islands</t>
  </si>
  <si>
    <t>U.s. Virgin Islands</t>
  </si>
  <si>
    <t>East Asia</t>
  </si>
  <si>
    <t>West Europe</t>
  </si>
  <si>
    <t>Central America + Caribbean</t>
  </si>
  <si>
    <t>Latin America &amp; Caribbean</t>
  </si>
  <si>
    <t>North America &amp; Oceania</t>
  </si>
  <si>
    <t>South &amp; Central Asia</t>
  </si>
  <si>
    <t>Central Asia and Russian Federation</t>
  </si>
  <si>
    <t>Eastern &amp; South-Eastern Europe</t>
  </si>
  <si>
    <t>Ethiopia PDR</t>
  </si>
  <si>
    <t>Pacific Islands Trust Territory</t>
  </si>
  <si>
    <t>America/Australia</t>
  </si>
  <si>
    <t>Northern Mariana Is</t>
  </si>
  <si>
    <t>British Indian Ocean Ter</t>
  </si>
  <si>
    <t>Canton and Enderbury Is</t>
  </si>
  <si>
    <t>West Bank</t>
  </si>
  <si>
    <t>no data</t>
  </si>
  <si>
    <t>Northern Africa and Western Asia</t>
  </si>
  <si>
    <t>Oceania and Australia</t>
  </si>
  <si>
    <t>Included in 'Country codes':</t>
  </si>
  <si>
    <t>ISO3166-1 standardized country definition</t>
  </si>
  <si>
    <t>Code ISO3166-1</t>
  </si>
  <si>
    <t>Included in MISO1.0</t>
  </si>
  <si>
    <t>Included in UNICPS</t>
  </si>
  <si>
    <t>Cembureau</t>
  </si>
  <si>
    <t>CIS</t>
  </si>
  <si>
    <t>Curacao &amp; Aruba</t>
  </si>
  <si>
    <t>Cyprus North</t>
  </si>
  <si>
    <t>Cyprus South</t>
  </si>
  <si>
    <t>Dem. Rep. of the Congo</t>
  </si>
  <si>
    <t>East Africa</t>
  </si>
  <si>
    <t>East Coast South America</t>
  </si>
  <si>
    <t>French Polinesia</t>
  </si>
  <si>
    <t>Grenada, Bermuda, Antigua, Babuda, &amp; Others Þ</t>
  </si>
  <si>
    <t>Martinique Guadaloupe Dep.</t>
  </si>
  <si>
    <t>Netherland Antilles</t>
  </si>
  <si>
    <t>North Africa</t>
  </si>
  <si>
    <t>Other Pacific Is.</t>
  </si>
  <si>
    <t>Rep. Of Moldova</t>
  </si>
  <si>
    <t>Rwanda Burundi</t>
  </si>
  <si>
    <t>Slovak Rep.</t>
  </si>
  <si>
    <t>Solomon Is.</t>
  </si>
  <si>
    <t>South East Asia</t>
  </si>
  <si>
    <t>South West Asia</t>
  </si>
  <si>
    <t>St. Kitts, Nevis, Anguilla</t>
  </si>
  <si>
    <t>United Rep. Of Tanzania</t>
  </si>
  <si>
    <t>USA (excl. Puerto Rico)</t>
  </si>
  <si>
    <t>West Africa</t>
  </si>
  <si>
    <t>West Asia</t>
  </si>
  <si>
    <t>West Coast South America</t>
  </si>
  <si>
    <t>West Indies</t>
  </si>
  <si>
    <t>crName</t>
  </si>
  <si>
    <t>EU-28</t>
  </si>
  <si>
    <t>Macedonia (FYR)</t>
  </si>
  <si>
    <t>Martinique, Guadeloupe Dep.</t>
  </si>
  <si>
    <t>North America</t>
  </si>
  <si>
    <t>Other Pacific Is. (д)</t>
  </si>
  <si>
    <t>Others Europe</t>
  </si>
  <si>
    <t>Sao Tomé &amp; Principe</t>
  </si>
  <si>
    <t>Slovak Republic</t>
  </si>
  <si>
    <t>St Kitts and Nevis, Anguilla</t>
  </si>
  <si>
    <t>St Pierre &amp; Miquelon</t>
  </si>
  <si>
    <t>Curaçao &amp; Aruba (from 2007 part of Other Netherlands Antilles)</t>
  </si>
  <si>
    <t>Grenada, Bermuda, Antigua, Barbuda, &amp; Others (Þ)</t>
  </si>
  <si>
    <t>Korea, Dem. People's Rep. of</t>
  </si>
  <si>
    <t>Korea, Rep. of</t>
  </si>
  <si>
    <t>Martinique, Guadeloupe Dependencies</t>
  </si>
  <si>
    <t>Netherlands Antilles, from 2007 including Curaçao &amp; Aruba</t>
  </si>
  <si>
    <t>The Gambia</t>
  </si>
  <si>
    <t>Bolivarian Rep of Venezuela</t>
  </si>
  <si>
    <t>French Polynesia (§)</t>
  </si>
  <si>
    <t>Macedonia, Former Yugoslav Rep. of</t>
  </si>
  <si>
    <t>Tanzania, United Rep. Of</t>
  </si>
  <si>
    <t>Included in Cembureau</t>
  </si>
  <si>
    <t>South Asia</t>
  </si>
  <si>
    <t>common crName</t>
  </si>
  <si>
    <t>Include in MISO 2.0</t>
  </si>
  <si>
    <t>yes</t>
  </si>
  <si>
    <t>Sudan (Former)</t>
  </si>
  <si>
    <t>Alternative name</t>
  </si>
  <si>
    <t>North Europe</t>
  </si>
  <si>
    <t>South Europe</t>
  </si>
  <si>
    <t>Macedonia, FYR</t>
  </si>
  <si>
    <t>Macau SAR</t>
  </si>
  <si>
    <t>Ethiopia, incl. Eritrea</t>
  </si>
  <si>
    <t>German D.R. (former)</t>
  </si>
  <si>
    <t>Germany (Fed.Rep.)</t>
  </si>
  <si>
    <t>Czechoslovakia (former)</t>
  </si>
  <si>
    <t>Panama, excl. Canal Zone</t>
  </si>
  <si>
    <t>S.Arabia, pt.Ntrl.Zn</t>
  </si>
  <si>
    <t>Switzerland, Liechtenstein</t>
  </si>
  <si>
    <t>Kuwait, part Ntl.Zone</t>
  </si>
  <si>
    <t>Total Population by sex (thousands)</t>
  </si>
  <si>
    <t>ISO 3166-1 numeric code</t>
  </si>
  <si>
    <t>Location</t>
  </si>
  <si>
    <t>Sex</t>
  </si>
  <si>
    <t>Note</t>
  </si>
  <si>
    <t>Both sexes combined</t>
  </si>
  <si>
    <t xml:space="preserve">   More developed regions</t>
  </si>
  <si>
    <t>a</t>
  </si>
  <si>
    <t xml:space="preserve">   Less developed regions</t>
  </si>
  <si>
    <t>b</t>
  </si>
  <si>
    <t xml:space="preserve">      Least developed countries</t>
  </si>
  <si>
    <t>c</t>
  </si>
  <si>
    <t xml:space="preserve">      Less developed regions, excluding least developed countries</t>
  </si>
  <si>
    <t>d</t>
  </si>
  <si>
    <t xml:space="preserve">   Less developed regions, excluding China</t>
  </si>
  <si>
    <t xml:space="preserve">   High-income countries</t>
  </si>
  <si>
    <t>e</t>
  </si>
  <si>
    <t xml:space="preserve">   Middle-income countries</t>
  </si>
  <si>
    <t xml:space="preserve">      Lower-middle-income countries</t>
  </si>
  <si>
    <t xml:space="preserve">      Upper-middle-income countries</t>
  </si>
  <si>
    <t xml:space="preserve">   Low-income countries</t>
  </si>
  <si>
    <t xml:space="preserve">   Sub-Saharan Africa</t>
  </si>
  <si>
    <t>f</t>
  </si>
  <si>
    <t xml:space="preserve">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</si>
  <si>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</si>
  <si>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</si>
  <si>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</si>
  <si>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</si>
  <si>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</si>
  <si>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</si>
  <si>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</si>
  <si>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</si>
  <si>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</si>
  <si>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</si>
  <si>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</si>
  <si>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</si>
  <si>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</si>
  <si>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</si>
  <si>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</si>
  <si>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</si>
  <si>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</si>
  <si>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</si>
  <si>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</si>
  <si>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</si>
  <si>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</si>
  <si>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</si>
  <si>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</si>
  <si>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</si>
  <si>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</si>
  <si>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</si>
  <si>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</si>
  <si>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</si>
  <si>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</si>
  <si>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</si>
  <si>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</si>
  <si>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</si>
  <si>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</si>
  <si>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</si>
  <si>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</si>
  <si>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</si>
  <si>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</si>
  <si>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</si>
  <si>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</si>
  <si>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Southern Africa</t>
  </si>
  <si>
    <t xml:space="preserve">         Botswana</t>
  </si>
  <si>
    <t xml:space="preserve">         Lesotho</t>
  </si>
  <si>
    <t xml:space="preserve">         Namibia</t>
  </si>
  <si>
    <t xml:space="preserve">         South Africa</t>
  </si>
  <si>
    <t xml:space="preserve">         Swaziland</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</si>
  <si>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</si>
  <si>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</si>
  <si>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</si>
  <si>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</si>
  <si>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</si>
  <si>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</si>
  <si>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</si>
  <si>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</si>
  <si>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</si>
  <si>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</si>
  <si>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</si>
  <si>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</si>
  <si>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</si>
  <si>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</si>
  <si>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Saint Helena</t>
  </si>
  <si>
    <t xml:space="preserve">         Senegal</t>
  </si>
  <si>
    <t xml:space="preserve">         Sierra Leone</t>
  </si>
  <si>
    <t xml:space="preserve">         Togo</t>
  </si>
  <si>
    <t xml:space="preserve">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</si>
  <si>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</si>
  <si>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</si>
  <si>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</si>
  <si>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</si>
  <si>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</si>
  <si>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</si>
  <si>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</si>
  <si>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</si>
  <si>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</si>
  <si>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South-Central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</si>
  <si>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</si>
  <si>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</si>
  <si>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</si>
  <si>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</si>
  <si>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</si>
  <si>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</si>
  <si>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</si>
  <si>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</si>
  <si>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</si>
  <si>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</si>
  <si>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</si>
  <si>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</si>
  <si>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</si>
  <si>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</si>
  <si>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</si>
  <si>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</si>
  <si>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</si>
  <si>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</si>
  <si>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</si>
  <si>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</si>
  <si>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</si>
  <si>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</si>
  <si>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</si>
  <si>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</si>
  <si>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</si>
  <si>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</si>
  <si>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</si>
  <si>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</si>
  <si>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</si>
  <si>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</si>
  <si>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</si>
  <si>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</si>
  <si>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</si>
  <si>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</si>
  <si>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</si>
  <si>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</si>
  <si>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</si>
  <si>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</si>
  <si>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</si>
  <si>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</si>
  <si>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</si>
  <si>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</si>
  <si>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</si>
  <si>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</si>
  <si>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</si>
  <si>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</si>
  <si>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</si>
  <si>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</si>
  <si>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</si>
  <si>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</si>
  <si>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</si>
  <si>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</si>
  <si>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</si>
  <si>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</si>
  <si>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</si>
  <si>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</si>
  <si>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</si>
  <si>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</si>
  <si>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</si>
  <si>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</si>
  <si>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</si>
  <si>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</si>
  <si>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</si>
  <si>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Faeroe Islands</t>
  </si>
  <si>
    <t xml:space="preserve">         Finland</t>
  </si>
  <si>
    <t xml:space="preserve">         Iceland</t>
  </si>
  <si>
    <t xml:space="preserve">         Ireland</t>
  </si>
  <si>
    <t xml:space="preserve">         Isle of Man</t>
  </si>
  <si>
    <t xml:space="preserve">         Latvia</t>
  </si>
  <si>
    <t xml:space="preserve">         Lithuania</t>
  </si>
  <si>
    <t xml:space="preserve">         Norway</t>
  </si>
  <si>
    <t xml:space="preserve">         Sweden</t>
  </si>
  <si>
    <t xml:space="preserve">         United Kingdom</t>
  </si>
  <si>
    <t xml:space="preserve">      Southern Europe</t>
  </si>
  <si>
    <t xml:space="preserve">         Albania</t>
  </si>
  <si>
    <t xml:space="preserve">         Andorra</t>
  </si>
  <si>
    <t xml:space="preserve">         Bosnia and Herzegovina</t>
  </si>
  <si>
    <t xml:space="preserve">         Croatia</t>
  </si>
  <si>
    <t xml:space="preserve">         Gibraltar</t>
  </si>
  <si>
    <t xml:space="preserve">         Greece</t>
  </si>
  <si>
    <t xml:space="preserve">         Holy See</t>
  </si>
  <si>
    <t xml:space="preserve">         Italy</t>
  </si>
  <si>
    <t xml:space="preserve">         Malta</t>
  </si>
  <si>
    <t xml:space="preserve">         Montenegro</t>
  </si>
  <si>
    <t xml:space="preserve">         Portugal</t>
  </si>
  <si>
    <t xml:space="preserve">         San Marino</t>
  </si>
  <si>
    <t xml:space="preserve">         Serbia</t>
  </si>
  <si>
    <t xml:space="preserve">         Slovenia</t>
  </si>
  <si>
    <t xml:space="preserve">         Spain</t>
  </si>
  <si>
    <t xml:space="preserve">         TFYR Macedonia</t>
  </si>
  <si>
    <t xml:space="preserve">      Western Europe</t>
  </si>
  <si>
    <t xml:space="preserve">         Austria</t>
  </si>
  <si>
    <t xml:space="preserve">         Belgium</t>
  </si>
  <si>
    <t xml:space="preserve">         France</t>
  </si>
  <si>
    <t xml:space="preserve">         Germany</t>
  </si>
  <si>
    <t xml:space="preserve">         Liechtenstein</t>
  </si>
  <si>
    <t xml:space="preserve">         Luxembourg</t>
  </si>
  <si>
    <t xml:space="preserve">         Monaco</t>
  </si>
  <si>
    <t xml:space="preserve">         Netherlands</t>
  </si>
  <si>
    <t xml:space="preserve">         Switzerland</t>
  </si>
  <si>
    <t xml:space="preserve">   Latin America and the Caribbean</t>
  </si>
  <si>
    <t xml:space="preserve">      Caribbean</t>
  </si>
  <si>
    <t xml:space="preserve">         Anguilla</t>
  </si>
  <si>
    <t xml:space="preserve">         Antigua and Barbuda</t>
  </si>
  <si>
    <t xml:space="preserve">         Aruba</t>
  </si>
  <si>
    <t xml:space="preserve">         Bahamas</t>
  </si>
  <si>
    <t xml:space="preserve">         Barbados</t>
  </si>
  <si>
    <t xml:space="preserve">         British Virgin Islands</t>
  </si>
  <si>
    <t xml:space="preserve">         Caribbean Netherlands</t>
  </si>
  <si>
    <t xml:space="preserve">         Cayman Islands</t>
  </si>
  <si>
    <t xml:space="preserve">         Cuba</t>
  </si>
  <si>
    <t xml:space="preserve">         Curaçao</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</si>
  <si>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</si>
  <si>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</si>
  <si>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</si>
  <si>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</si>
  <si>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</si>
  <si>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</si>
  <si>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</si>
  <si>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</si>
  <si>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Puerto Rico</t>
  </si>
  <si>
    <t xml:space="preserve">         Saint Kitts and Nevis</t>
  </si>
  <si>
    <t xml:space="preserve">         Saint Lucia</t>
  </si>
  <si>
    <t xml:space="preserve">         Saint Vincent and the Grenadines</t>
  </si>
  <si>
    <t xml:space="preserve">         Sint Maarten (Dutch part)</t>
  </si>
  <si>
    <t xml:space="preserve">         Trinidad and Tobago</t>
  </si>
  <si>
    <t xml:space="preserve">         Turks and Caicos Islands</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</si>
  <si>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</si>
  <si>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</si>
  <si>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</si>
  <si>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</si>
  <si>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</si>
  <si>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</si>
  <si>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</si>
  <si>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</si>
  <si>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</si>
  <si>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</si>
  <si>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</si>
  <si>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</si>
  <si>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</si>
  <si>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</si>
  <si>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</si>
  <si>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</si>
  <si>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</si>
  <si>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Falkland Islands (Malvinas)</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</si>
  <si>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</si>
  <si>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</si>
  <si>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</si>
  <si>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</si>
  <si>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</si>
  <si>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</si>
  <si>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</si>
  <si>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Northern America</t>
  </si>
  <si>
    <t xml:space="preserve">      Bermuda</t>
  </si>
  <si>
    <t xml:space="preserve">      Canada</t>
  </si>
  <si>
    <t xml:space="preserve">      Greenland</t>
  </si>
  <si>
    <t xml:space="preserve">      Saint Pierre and Miquelon</t>
  </si>
  <si>
    <t xml:space="preserve">      United States of America</t>
  </si>
  <si>
    <t xml:space="preserve">   Oceania</t>
  </si>
  <si>
    <t xml:space="preserve">      Australia/New Zealand</t>
  </si>
  <si>
    <t xml:space="preserve">         Australia</t>
  </si>
  <si>
    <t xml:space="preserve">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</si>
  <si>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</si>
  <si>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</si>
  <si>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</si>
  <si>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</si>
  <si>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</si>
  <si>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</si>
  <si>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</si>
  <si>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</si>
  <si>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</si>
  <si>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Marshall Islands</t>
  </si>
  <si>
    <t xml:space="preserve">         Micronesia (Fed. States of)</t>
  </si>
  <si>
    <t xml:space="preserve">         Nauru</t>
  </si>
  <si>
    <t xml:space="preserve">         Northern Mariana Islands</t>
  </si>
  <si>
    <t xml:space="preserve">         Palau</t>
  </si>
  <si>
    <t xml:space="preserve">      Polynesia</t>
  </si>
  <si>
    <t xml:space="preserve">         American Samoa</t>
  </si>
  <si>
    <t xml:space="preserve">         Cook Islands</t>
  </si>
  <si>
    <t xml:space="preserve">         French Polynesia</t>
  </si>
  <si>
    <t xml:space="preserve">         Niue</t>
  </si>
  <si>
    <t xml:space="preserve">         Samoa</t>
  </si>
  <si>
    <t xml:space="preserve">         Tokelau</t>
  </si>
  <si>
    <t xml:space="preserve">         Tonga</t>
  </si>
  <si>
    <t xml:space="preserve">         Tuvalu</t>
  </si>
  <si>
    <t xml:space="preserve">         Wallis and Futuna Islands</t>
  </si>
  <si>
    <t>Changes with red background!</t>
  </si>
  <si>
    <t>include those with &gt;300</t>
  </si>
  <si>
    <t>Population numbers 2015</t>
  </si>
  <si>
    <t>number of MISO 2.0 countries:</t>
  </si>
  <si>
    <t>number of MISO 1.0 countries:</t>
  </si>
  <si>
    <t>included because independent</t>
  </si>
  <si>
    <t>included because &gt;300 000 inhabitants</t>
  </si>
  <si>
    <t>excluded because &lt;300 000 inhabitants</t>
  </si>
  <si>
    <t>MISO 2.0 countries</t>
  </si>
  <si>
    <t>MISO 1.0 countries</t>
  </si>
  <si>
    <t>vorgeschlagene Gebietsstandsänderungen/Ländergruppen:</t>
  </si>
  <si>
    <t>setzt sich über den ganzen Zeitraum zusammen aus:</t>
  </si>
  <si>
    <t>zerfällt 2006 in:</t>
  </si>
  <si>
    <t>zerfällt 2003 in:</t>
  </si>
  <si>
    <t>Serbia and Montenegro (former)</t>
  </si>
  <si>
    <t>zerfällt 1993 in:</t>
  </si>
  <si>
    <t>zerfällt 2011 in:</t>
  </si>
  <si>
    <t>Congo, DR</t>
  </si>
  <si>
    <t>zerfällt 1992 in:</t>
  </si>
  <si>
    <t>Reason</t>
  </si>
  <si>
    <t>OECD Americas</t>
  </si>
  <si>
    <t>OECD Asia Oceania</t>
  </si>
  <si>
    <t>OECD Europe</t>
  </si>
  <si>
    <t>Non-OECD Americas</t>
  </si>
  <si>
    <t>Middle East</t>
  </si>
  <si>
    <t>Non-OECD Europe and Eurasia</t>
  </si>
  <si>
    <t>Non-OECD Asia (excluding China)</t>
  </si>
  <si>
    <t>China (P.R. of China and Hong Kong, China)</t>
  </si>
  <si>
    <t>World marine bunkers</t>
  </si>
  <si>
    <t>World aviation bunkers</t>
  </si>
  <si>
    <t>People's Republic of China</t>
  </si>
  <si>
    <t>Former Yugoslav Republic of Macedonia</t>
  </si>
  <si>
    <t>Hong Kong (China)</t>
  </si>
  <si>
    <t>Islamic Republic of Iran</t>
  </si>
  <si>
    <t>Korea</t>
  </si>
  <si>
    <t>Chinese Taipei</t>
  </si>
  <si>
    <t>Former Soviet Union (If no detail)</t>
  </si>
  <si>
    <t>Former Yugoslavia (If no detail)</t>
  </si>
  <si>
    <t>Other Africa</t>
  </si>
  <si>
    <t>Other non-OECD Americas</t>
  </si>
  <si>
    <t>Other non-OECD Asia</t>
  </si>
  <si>
    <t>Memo: Greenland</t>
  </si>
  <si>
    <t>Memo: Mali</t>
  </si>
  <si>
    <t>Memo: Africa (UN)</t>
  </si>
  <si>
    <t>Memo: Americas (UN)</t>
  </si>
  <si>
    <t>Memo: Asia (UN)</t>
  </si>
  <si>
    <t>Memo: Europe (UN)</t>
  </si>
  <si>
    <t>Memo: Oceania (UN)</t>
  </si>
  <si>
    <t>Memo: OECD Total</t>
  </si>
  <si>
    <t>Memo: Non-OECD Total</t>
  </si>
  <si>
    <t>Memo: IEA Total</t>
  </si>
  <si>
    <t>Memo: IEA and Accession/Association countries</t>
  </si>
  <si>
    <t>Memo: European Union-28</t>
  </si>
  <si>
    <t>Memo: FSU 15</t>
  </si>
  <si>
    <t>Memo: Former Yugoslavia</t>
  </si>
  <si>
    <t>Memo: OPEC</t>
  </si>
  <si>
    <t>Memo: G7</t>
  </si>
  <si>
    <t>Memo: G8</t>
  </si>
  <si>
    <t>Memo: G20</t>
  </si>
  <si>
    <t>IEA</t>
  </si>
  <si>
    <t>Included in IEA</t>
  </si>
  <si>
    <t>Australian Terr.</t>
  </si>
  <si>
    <t>Bosnia-Herzegovina, Macedonia</t>
  </si>
  <si>
    <t>Burma / Myanmar</t>
  </si>
  <si>
    <t>China People's Republic of</t>
  </si>
  <si>
    <t>Congo People's Rep of (Zaire)</t>
  </si>
  <si>
    <t>Czechoslovakia</t>
  </si>
  <si>
    <t>Equatorial Africa (Formerly French)</t>
  </si>
  <si>
    <t>Equatorial Sahara &amp; Equat. Guinea</t>
  </si>
  <si>
    <t>Former USSR</t>
  </si>
  <si>
    <t>Germany (incl. Saar)</t>
  </si>
  <si>
    <t xml:space="preserve">Germany, DR </t>
  </si>
  <si>
    <t>Guadeloupe and Dependencies</t>
  </si>
  <si>
    <t>Guinea Bissau &amp; Sao Thome</t>
  </si>
  <si>
    <t>Honduras Republic</t>
  </si>
  <si>
    <t>Korea Democratic People's Rep. Of</t>
  </si>
  <si>
    <t>Korea Republic of</t>
  </si>
  <si>
    <t>Malaysia Federation of</t>
  </si>
  <si>
    <t xml:space="preserve">Mali </t>
  </si>
  <si>
    <t>Morocco (incl. Ifni)</t>
  </si>
  <si>
    <t>Panama Republic</t>
  </si>
  <si>
    <t>Papua and New Guinea</t>
  </si>
  <si>
    <t>Rwanda &amp; Burundi</t>
  </si>
  <si>
    <t>Sabah (East Malaysia)</t>
  </si>
  <si>
    <t>São Thomé y Príncipe - Cape Verde &amp; Guinea Bissau</t>
  </si>
  <si>
    <t>Somalia, North Republic</t>
  </si>
  <si>
    <t>Surinam</t>
  </si>
  <si>
    <t>Tangier</t>
  </si>
  <si>
    <t>Timor</t>
  </si>
  <si>
    <t>Total Africa</t>
  </si>
  <si>
    <t>Total America</t>
  </si>
  <si>
    <t>Total Asia</t>
  </si>
  <si>
    <t>Total Cembureau</t>
  </si>
  <si>
    <t>Total Oceania</t>
  </si>
  <si>
    <t>Total World</t>
  </si>
  <si>
    <t>United States (excl. Puerto Rico)</t>
  </si>
  <si>
    <t>Vietnam North</t>
  </si>
  <si>
    <t xml:space="preserve">Vietnam South </t>
  </si>
  <si>
    <t xml:space="preserve">Vietnam, Cambodia &amp; Lao People's Dem. Rep. </t>
  </si>
  <si>
    <t>West Africa (formerly French)</t>
  </si>
  <si>
    <t>West Malaysia and Singapore</t>
  </si>
  <si>
    <t>Yemen Arab Republic (North)</t>
  </si>
  <si>
    <t>Yemen Peoples' Democratic Rep. Of (South)</t>
  </si>
  <si>
    <t xml:space="preserve">Yugoslavia  </t>
  </si>
  <si>
    <t>Yugoslavia (Federal Rep of)</t>
  </si>
  <si>
    <t>Swaziland &amp; Lesotho</t>
  </si>
  <si>
    <t>FINAL MISO 2.0 COUNTRY SELECTION</t>
  </si>
  <si>
    <t>North Yemen (former)</t>
  </si>
  <si>
    <t>South Yemen (former)</t>
  </si>
  <si>
    <t>Sikkim Bhutan</t>
  </si>
  <si>
    <t>North Vietnam (former)</t>
  </si>
  <si>
    <t>South Vietnam (former)</t>
  </si>
  <si>
    <t>Serbia (incl. Kosovo)</t>
  </si>
  <si>
    <t>Development</t>
  </si>
  <si>
    <t>Continent_Code</t>
  </si>
  <si>
    <t>Continent_Name</t>
  </si>
  <si>
    <t>Region_Code</t>
  </si>
  <si>
    <t>Region_Name</t>
  </si>
  <si>
    <t>FAO_Code</t>
  </si>
  <si>
    <t>SEC_Code</t>
  </si>
  <si>
    <t>MISO-Region_Code</t>
  </si>
  <si>
    <t>ISO3166-1_official_name_en</t>
  </si>
  <si>
    <t>MISO-Region_Name</t>
  </si>
  <si>
    <t>Asia (other)</t>
  </si>
  <si>
    <t>MENA</t>
  </si>
  <si>
    <t>Africa (Sub-sahara)</t>
  </si>
  <si>
    <t>LACA</t>
  </si>
  <si>
    <t>Industrial_NewWorld</t>
  </si>
  <si>
    <t>HANPP-Region</t>
  </si>
  <si>
    <t>Considered changes in country definitions from 1900-2015:</t>
  </si>
  <si>
    <t>Year (chronological)</t>
  </si>
  <si>
    <t>Finland became independent of Russia</t>
  </si>
  <si>
    <t>Burma (now Myanmar) is split of India</t>
  </si>
  <si>
    <t>Taiwan annexed by China</t>
  </si>
  <si>
    <t>1945-1992</t>
  </si>
  <si>
    <t>Socialist Fed. Rep. Of Yugoslavia (SFR) was formed in 1945 of Slovenia, Croatia, Bosnia and Herzegonia, Macedonia, Montenegro and Serbia (incl. Kosovo and Vojvodina) until ist dissolution in 1992</t>
  </si>
  <si>
    <t>Pakistan became independent</t>
  </si>
  <si>
    <t>India became independent</t>
  </si>
  <si>
    <t>Korea divided into South Korea and North Korea</t>
  </si>
  <si>
    <t>Israel and Palestine were created</t>
  </si>
  <si>
    <t>Dutch East Indies became part of Indonesia</t>
  </si>
  <si>
    <t>Tangier became part of Morocco</t>
  </si>
  <si>
    <t>West Africa (formerly French) splits into Mauritania, Senegal, French Sudan (now Mali), French Guinea (now Guinea), Côte d'Ivoire, Niger, Upper Volta (now Burkina Faso) and Dahomey (now Benin)</t>
  </si>
  <si>
    <t>Equatorial Africa (Formerly French) split into Congo (Brazzaville), Gabon, Central African Republic und Chad</t>
  </si>
  <si>
    <t>Rwanda-Urundi dissolved into Rwanda and Burundi</t>
  </si>
  <si>
    <t>Fed. Of Rhodesia and Nyasaland dissolved into Malawi, Zambia and Rhodesia (recalled Zimbabwe)</t>
  </si>
  <si>
    <t>Netherland New Guinea became part of Indonesia</t>
  </si>
  <si>
    <t>Malaysia formed from the federation of Malaysia, Singapur (only until 1965), Sarawak and North Borneo (nowadays called Sabah)</t>
  </si>
  <si>
    <t>Zanzibar and Tanganyika unite to become Tanzania</t>
  </si>
  <si>
    <t>Maldives gained independence from UK in 1965</t>
  </si>
  <si>
    <t>Bangladesh became independent</t>
  </si>
  <si>
    <t>1971-1997</t>
  </si>
  <si>
    <t>Congo DR was called Zaire</t>
  </si>
  <si>
    <t>Sikkim became part of India</t>
  </si>
  <si>
    <t>South Vietnam and North Vietnam were unified as Vietnam</t>
  </si>
  <si>
    <t>North Yemen and South Yemen (before 1967 called South Arabia) united to Rep. Of Yemen</t>
  </si>
  <si>
    <t>Kuwait annexed by Iraq</t>
  </si>
  <si>
    <t>Fed. Rep. Of Germany and German Democratic Republic are reunited</t>
  </si>
  <si>
    <t>USSR dissolution in 15 follow-up states</t>
  </si>
  <si>
    <t>1992-2006</t>
  </si>
  <si>
    <t>Serbia and Montenegro was also known as the Fed. Rep. Of Yugoslavia from 1992 (dissolution of SFR Yugoslavia) until 2006 (separation of Serbia and Montenegro)</t>
  </si>
  <si>
    <t>Ethiopia dissolved into Ethiopia and Eritrea</t>
  </si>
  <si>
    <t>Czechoslovakia is dissolved into Czech Republic and Slovakia</t>
  </si>
  <si>
    <t>Hong Kong and Macao became part of China as special administrative regions (SAR) - not relevant for MISO</t>
  </si>
  <si>
    <t>East Timor (Timor-Leste) gained independence from Indonesia</t>
  </si>
  <si>
    <t>Kosovo declared independence of Serbia, not fully recognized</t>
  </si>
  <si>
    <t>Netherlands Antilles dissolved in Curacao, Sint Maarten, Bonaire, Saba, Sint Eustatius - non of them included in MISO model</t>
  </si>
  <si>
    <t>Sudan (former) dissolved into Sudan and South Sudan</t>
  </si>
  <si>
    <t>other country clusters problematic??</t>
  </si>
  <si>
    <t>Belgium-Luxembourg often combined</t>
  </si>
  <si>
    <t>Cyprus sometimes split in Cyprus North and Cyprus South</t>
  </si>
  <si>
    <t>Martinique &amp; Guadeloupe sometimes combined</t>
  </si>
  <si>
    <t>China, Hong Kong SAR</t>
  </si>
  <si>
    <t>D.P.R. of Korea</t>
  </si>
  <si>
    <t>D.R. of the Congo</t>
  </si>
  <si>
    <t>Former Yugoslavia</t>
  </si>
  <si>
    <t>Lao People's DR</t>
  </si>
  <si>
    <t>Taiwan, Province of China</t>
  </si>
  <si>
    <t>TFYR of Macedonia</t>
  </si>
  <si>
    <t>U.R. of Tanzania: Mainland</t>
  </si>
  <si>
    <t>Maddison GDP &amp; POP</t>
  </si>
  <si>
    <t>EU27</t>
  </si>
  <si>
    <t>EU28</t>
  </si>
  <si>
    <t>Norway including Svalbard and Jan Mayen Islands</t>
  </si>
  <si>
    <t>Switzerland and Liechtenstein</t>
  </si>
  <si>
    <t>DR Congo</t>
  </si>
  <si>
    <t>China (Alternative)</t>
  </si>
  <si>
    <t>China (Official)</t>
  </si>
  <si>
    <t>Bosnia &amp; Herzegovina</t>
  </si>
  <si>
    <t>Kyrgyz Republic</t>
  </si>
  <si>
    <t>Serbia &amp; Montenegro</t>
  </si>
  <si>
    <t>Total Economy Database (TED)</t>
  </si>
  <si>
    <t>Burma</t>
  </si>
  <si>
    <t>Cape Verde Islands</t>
  </si>
  <si>
    <t>Congo (Brazzaville)</t>
  </si>
  <si>
    <t xml:space="preserve">Congo (Kinshasa) </t>
  </si>
  <si>
    <t>Cook Isds</t>
  </si>
  <si>
    <t>Faeroe Isds</t>
  </si>
  <si>
    <t xml:space="preserve">Israel </t>
  </si>
  <si>
    <t>Korea, North</t>
  </si>
  <si>
    <t xml:space="preserve">Lebanon </t>
  </si>
  <si>
    <t>China, Macao SAR</t>
  </si>
  <si>
    <t>Neth. Antilles and Aruba</t>
  </si>
  <si>
    <t>FS Micronesia</t>
  </si>
  <si>
    <t>East and West Pakistan</t>
  </si>
  <si>
    <t xml:space="preserve">Vietnam </t>
  </si>
  <si>
    <t>South Africa, sales</t>
  </si>
  <si>
    <t>Rhodesia and Nyasaland, Federation</t>
  </si>
  <si>
    <t>Spain, including Canary Islands</t>
  </si>
  <si>
    <t xml:space="preserve">Thailand </t>
  </si>
  <si>
    <t>United Arab Emiratese</t>
  </si>
  <si>
    <t>Turks and Caicos Isds</t>
  </si>
  <si>
    <t>U.S.S.R.</t>
  </si>
  <si>
    <t xml:space="preserve">Tanzania </t>
  </si>
  <si>
    <t>United States, including Puerto Rico12</t>
  </si>
  <si>
    <t>US Virgin Isds</t>
  </si>
  <si>
    <t>Wallis and Futuna Isds</t>
  </si>
  <si>
    <t>Solomon Isds</t>
  </si>
  <si>
    <t>Cao et al. 2017 global cement stocks</t>
  </si>
  <si>
    <t>Asia + Pacific</t>
  </si>
  <si>
    <t>Rep Congo</t>
  </si>
  <si>
    <t>Serbia (and Montenegro)</t>
  </si>
  <si>
    <t>Cote d'Ivoire</t>
  </si>
  <si>
    <t>EECCA</t>
  </si>
  <si>
    <t>Ethiopia (Former)</t>
  </si>
  <si>
    <t>Latin America + Caribbean</t>
  </si>
  <si>
    <t>USSR</t>
  </si>
  <si>
    <t>Yugoslavia SFR</t>
  </si>
  <si>
    <t>UNEP MFA database</t>
  </si>
  <si>
    <t>China, People's Republic of</t>
  </si>
  <si>
    <t>Former Czechoslovakia</t>
  </si>
  <si>
    <t>Former Ethiopia</t>
  </si>
  <si>
    <t>Former Netherlands Antilles</t>
  </si>
  <si>
    <t>Former Sudan</t>
  </si>
  <si>
    <t>Iran, Islamic Republic of</t>
  </si>
  <si>
    <t>Kingdom of Eswatini</t>
  </si>
  <si>
    <t>United Republic of Tanzania: Mainland</t>
  </si>
  <si>
    <t>United Republic of Tanzania: Zanzibar</t>
  </si>
  <si>
    <t>Yemen: Former Democratic Yemen</t>
  </si>
  <si>
    <t>Yemen: Former Yemen Arab Republic</t>
  </si>
  <si>
    <t>UN GDP database</t>
  </si>
  <si>
    <t>C√¥te d'Ivoire</t>
  </si>
  <si>
    <t>China, mainland</t>
  </si>
  <si>
    <t>China, Taiwan Province of</t>
  </si>
  <si>
    <t>Cura√ßao</t>
  </si>
  <si>
    <t>Eswatini</t>
  </si>
  <si>
    <t>Netherlands Antilles (former)</t>
  </si>
  <si>
    <t>North Macedonia</t>
  </si>
  <si>
    <t>R√©union</t>
  </si>
  <si>
    <t>Saint Helena, Ascension and Tristan da Cunha</t>
  </si>
  <si>
    <t>Saint-Martin (French Part)</t>
  </si>
  <si>
    <t>Sudan (former)</t>
  </si>
  <si>
    <t>Yugoslav SFR</t>
  </si>
  <si>
    <t>FAOSTAT database</t>
  </si>
  <si>
    <t>Ireland, Republic of</t>
  </si>
  <si>
    <t>Belgium-Luxemburg</t>
  </si>
  <si>
    <t>D.P.R. Korea</t>
  </si>
  <si>
    <t>Taiwan, China</t>
  </si>
  <si>
    <t>World Steel Association database</t>
  </si>
  <si>
    <t>Pauliuk et al. 2013 "Steel all over the world"</t>
  </si>
  <si>
    <t>Congo, Dem. Rep.</t>
  </si>
  <si>
    <t>Congo, Rep.</t>
  </si>
  <si>
    <t>Egypt, Arab Rep.</t>
  </si>
  <si>
    <t>Fmr USSR</t>
  </si>
  <si>
    <t>Fmr Yugoslavia</t>
  </si>
  <si>
    <t>Gambia, The</t>
  </si>
  <si>
    <t>Iran, Islamic Rep.</t>
  </si>
  <si>
    <t>Other</t>
  </si>
  <si>
    <t>Venezuela, RB</t>
  </si>
  <si>
    <t>Yemen, Rep.</t>
  </si>
  <si>
    <t>British India (total imports)</t>
  </si>
  <si>
    <t>Finland (total imports)</t>
  </si>
  <si>
    <t>Roumania</t>
  </si>
  <si>
    <t>Rumania</t>
  </si>
  <si>
    <t>French Indo-China</t>
  </si>
  <si>
    <t>Japan (total imports)</t>
  </si>
  <si>
    <t>Syria and Lebanon</t>
  </si>
  <si>
    <t>Manchuria</t>
  </si>
  <si>
    <t>Germany (Federal)</t>
  </si>
  <si>
    <t>Belgium-Luxemburg E.U.</t>
  </si>
  <si>
    <t>Germany (East)</t>
  </si>
  <si>
    <t>Malagasy Republic</t>
  </si>
  <si>
    <t>Philippine Republic</t>
  </si>
  <si>
    <t>New Caledonia and Dependencies</t>
  </si>
  <si>
    <t>Austria-Hungary .</t>
  </si>
  <si>
    <t>Esthonia</t>
  </si>
  <si>
    <t>Philippine Islands</t>
  </si>
  <si>
    <t>British India</t>
  </si>
  <si>
    <t>U.S.S.R</t>
  </si>
  <si>
    <t>British lndia(total imports)</t>
  </si>
  <si>
    <t>India (total imports)</t>
  </si>
  <si>
    <t>Rhodesia &amp; Nvasaland</t>
  </si>
  <si>
    <t>Belgium-Luxemburg E.U</t>
  </si>
  <si>
    <t>Formosa</t>
  </si>
  <si>
    <t>Rhodesia</t>
  </si>
  <si>
    <t>Germany (East)—</t>
  </si>
  <si>
    <t>Istria</t>
  </si>
  <si>
    <t>Dalmatia</t>
  </si>
  <si>
    <t>British Guiana</t>
  </si>
  <si>
    <t>Belgium-Luxemburg Economic Union</t>
  </si>
  <si>
    <t>Jugoslavia</t>
  </si>
  <si>
    <t>Dutch Guiana</t>
  </si>
  <si>
    <t>Union of South Africa</t>
  </si>
  <si>
    <t>Dutch East Indies</t>
  </si>
  <si>
    <t>Brazil (total imports)</t>
  </si>
  <si>
    <t>French West Africa</t>
  </si>
  <si>
    <t>British Malaya (including reexports)</t>
  </si>
  <si>
    <t>Hong Kong (including re-exports)</t>
  </si>
  <si>
    <t>Morocco (French)</t>
  </si>
  <si>
    <t>Netherlands East Indies</t>
  </si>
  <si>
    <t>Eire</t>
  </si>
  <si>
    <t>Kenya and Uganda</t>
  </si>
  <si>
    <t>Southern Rhodesia</t>
  </si>
  <si>
    <t>Tanganyika Territory</t>
  </si>
  <si>
    <t>Tunis</t>
  </si>
  <si>
    <t>Gold Coast</t>
  </si>
  <si>
    <t>Newfoundland</t>
  </si>
  <si>
    <t>Hong Kong (total imports)</t>
  </si>
  <si>
    <t>British Malaya (total imports)</t>
  </si>
  <si>
    <t>Ceylon</t>
  </si>
  <si>
    <t>CzechosIovakia</t>
  </si>
  <si>
    <t>Czecho-Siovakia</t>
  </si>
  <si>
    <t>Malaya (including reexports)</t>
  </si>
  <si>
    <t>Hong Kong (including reexports)</t>
  </si>
  <si>
    <t>Malaya (total imports)</t>
  </si>
  <si>
    <t>Czecho-Slovakia</t>
  </si>
  <si>
    <t>Aden</t>
  </si>
  <si>
    <t>Hong Kong (re-exports)</t>
  </si>
  <si>
    <t>Malaya (including re-exports)</t>
  </si>
  <si>
    <t>Northern Rhodesia</t>
  </si>
  <si>
    <t>South West Africa</t>
  </si>
  <si>
    <t>Belgian Congo</t>
  </si>
  <si>
    <t>Malaya</t>
  </si>
  <si>
    <t>Rhodesia &amp; Nyasaland</t>
  </si>
  <si>
    <t>Irish Republic</t>
  </si>
  <si>
    <t>Cameroun</t>
  </si>
  <si>
    <t>Salvador</t>
  </si>
  <si>
    <t>Korea (South)</t>
  </si>
  <si>
    <t>Malaysia (West)</t>
  </si>
  <si>
    <t>Southern Yemen</t>
  </si>
  <si>
    <t>Austria-Hungary</t>
  </si>
  <si>
    <t>Southern Rhodesia—</t>
  </si>
  <si>
    <t>South-West Africa Territory</t>
  </si>
  <si>
    <t>Straits Settlements</t>
  </si>
  <si>
    <t>Australia ..</t>
  </si>
  <si>
    <t>Belgium—Luxemburg Economic Union</t>
  </si>
  <si>
    <t>Papua</t>
  </si>
  <si>
    <t>West Indies (Barbados)</t>
  </si>
  <si>
    <t>British Honduras</t>
  </si>
  <si>
    <t>French Equatorial Africa</t>
  </si>
  <si>
    <t>South-West Africa</t>
  </si>
  <si>
    <t>British Malaya (including re-exports)</t>
  </si>
  <si>
    <t>Spain (including re-exports)</t>
  </si>
  <si>
    <t>Tunis (including re-exports)</t>
  </si>
  <si>
    <t>Irish Free State</t>
  </si>
  <si>
    <t>Mauritius (total imports)</t>
  </si>
  <si>
    <t>Cameroon (French)</t>
  </si>
  <si>
    <t>Cuba (total imports)</t>
  </si>
  <si>
    <t>Iran (total imports)</t>
  </si>
  <si>
    <t>Korea (total imports)</t>
  </si>
  <si>
    <t>Siam (total imports)</t>
  </si>
  <si>
    <t>British India—</t>
  </si>
  <si>
    <t>Anglo-Egyptian Sudan</t>
  </si>
  <si>
    <t>Morocco (French)—</t>
  </si>
  <si>
    <t>United States—</t>
  </si>
  <si>
    <t>Congo Republic</t>
  </si>
  <si>
    <t>Congo (Kinshasa)</t>
  </si>
  <si>
    <t>Japan and Korea</t>
  </si>
  <si>
    <t>Argentina ..</t>
  </si>
  <si>
    <t>Northern Rhodesia—</t>
  </si>
  <si>
    <t>South-West Africa Territory—</t>
  </si>
  <si>
    <t>Union of South Africa—</t>
  </si>
  <si>
    <t>Other Islands</t>
  </si>
  <si>
    <t>Newfoundland (years ended June 30)</t>
  </si>
  <si>
    <t>Belgium-Luxemburg E. U.</t>
  </si>
  <si>
    <t>Irish Free State-</t>
  </si>
  <si>
    <t>Union of South Africa (total imports)</t>
  </si>
  <si>
    <t>Ceylon (total imports)</t>
  </si>
  <si>
    <t>Palestine (total imports)</t>
  </si>
  <si>
    <t>Russia (years ended Sept. 30)</t>
  </si>
  <si>
    <t>Spain (total imports)</t>
  </si>
  <si>
    <t>Togoland</t>
  </si>
  <si>
    <t>Australia(including re-exports)</t>
  </si>
  <si>
    <t>Morocco (French Zone)</t>
  </si>
  <si>
    <t>Morocco (Spanish)</t>
  </si>
  <si>
    <t>“ Manchoukuo ”</t>
  </si>
  <si>
    <t>Buima</t>
  </si>
  <si>
    <t>Siam (total imports)—</t>
  </si>
  <si>
    <t>Syria and Lebanon—</t>
  </si>
  <si>
    <t>French Indo-Chma</t>
  </si>
  <si>
    <t>Siam</t>
  </si>
  <si>
    <t>British West Indies— Jamaica</t>
  </si>
  <si>
    <t>Rhodesia and Nyasaland</t>
  </si>
  <si>
    <t>British West Indies - Jamaica</t>
  </si>
  <si>
    <t>Congo (Republic of)—</t>
  </si>
  <si>
    <t>Congo (Brazza)</t>
  </si>
  <si>
    <t>Porto Rico</t>
  </si>
  <si>
    <t>Russia and Georgia</t>
  </si>
  <si>
    <t>Austria- Hungary</t>
  </si>
  <si>
    <t>Russia (total exports)</t>
  </si>
  <si>
    <t>Russia (Tchiaturi)</t>
  </si>
  <si>
    <t>Chiria</t>
  </si>
  <si>
    <t>Russia, including Georgia</t>
  </si>
  <si>
    <t>Belgoum-Luxemburg Economic Union</t>
  </si>
  <si>
    <t>Portuguese India</t>
  </si>
  <si>
    <t>Urals</t>
  </si>
  <si>
    <t>Australia (including reexports)</t>
  </si>
  <si>
    <t>States</t>
  </si>
  <si>
    <t>French Indo China</t>
  </si>
  <si>
    <t>Algeria (including re-exports)</t>
  </si>
  <si>
    <t>Coasta Rica</t>
  </si>
  <si>
    <t>French Indo-China—</t>
  </si>
  <si>
    <t>New Hebrides</t>
  </si>
  <si>
    <t>Goa</t>
  </si>
  <si>
    <t>Germany (Prussia)</t>
  </si>
  <si>
    <t>Switzerland— ..</t>
  </si>
  <si>
    <t>Foreign Countries Austria</t>
  </si>
  <si>
    <t>Dutch East Indies- Java and Madura</t>
  </si>
  <si>
    <t>Southern Rhodesia (estimated)</t>
  </si>
  <si>
    <t>Egypt (total imports)</t>
  </si>
  <si>
    <t>Unfederated Malay States</t>
  </si>
  <si>
    <t>United States ...</t>
  </si>
  <si>
    <t>Union of South Africa-</t>
  </si>
  <si>
    <t>Straits Settlement</t>
  </si>
  <si>
    <t>Federated Malay States</t>
  </si>
  <si>
    <t>Fance</t>
  </si>
  <si>
    <t>British Empire United Kingdom</t>
  </si>
  <si>
    <t>British Malaya</t>
  </si>
  <si>
    <t>United Kingdom—</t>
  </si>
  <si>
    <t>Southern Rhodesia (total imports)</t>
  </si>
  <si>
    <t>Marocco (French)</t>
  </si>
  <si>
    <t>Britigh India</t>
  </si>
  <si>
    <t>Britigsh Malaya</t>
  </si>
  <si>
    <t>Manchoukuo ”</t>
  </si>
  <si>
    <t>Siam (including re-exports)</t>
  </si>
  <si>
    <t>Congo (Republic of)</t>
  </si>
  <si>
    <t>South Africa—</t>
  </si>
  <si>
    <t>France ...</t>
  </si>
  <si>
    <t>Holland</t>
  </si>
  <si>
    <t>Poland (Russia)</t>
  </si>
  <si>
    <t>United Kingdom ...</t>
  </si>
  <si>
    <t>Greece (calcined calamine)</t>
  </si>
  <si>
    <t>Mexico (exports to the United States)</t>
  </si>
  <si>
    <t>Onited States ...</t>
  </si>
  <si>
    <t>. India</t>
  </si>
  <si>
    <t>Argentinia</t>
  </si>
  <si>
    <t>French Indo-China («)—</t>
  </si>
  <si>
    <t>Dutch East Indies— Java and Madura</t>
  </si>
  <si>
    <t>Australia (including re-exports)</t>
  </si>
  <si>
    <t>Morocco (Tangier)</t>
  </si>
  <si>
    <t>French Indo-China (including re-exports)</t>
  </si>
  <si>
    <t>Belgium-Luxemburg E.U.—</t>
  </si>
  <si>
    <t>Costa Rica (total imports)</t>
  </si>
  <si>
    <t>French Indo-China (total imports)</t>
  </si>
  <si>
    <t>Iran (total imports) (</t>
  </si>
  <si>
    <t>Morocco (Southern)</t>
  </si>
  <si>
    <t>Korea (North)</t>
  </si>
  <si>
    <t>J.S.S.R.</t>
  </si>
  <si>
    <t>Br. Virgin Isds</t>
  </si>
  <si>
    <t>Cayman Isds</t>
  </si>
  <si>
    <t>Falkland Isds (Malvinas)</t>
  </si>
  <si>
    <t>Occ. Palestinian Terr.</t>
  </si>
  <si>
    <t>Holy See (Vatican City State)</t>
  </si>
  <si>
    <t>Neth. Antilles</t>
  </si>
  <si>
    <t>N. Mariana Isds</t>
  </si>
  <si>
    <t>Marshall Isds</t>
  </si>
  <si>
    <t>Included in Maddison</t>
  </si>
  <si>
    <t>Included in FAOSTAT</t>
  </si>
  <si>
    <t>Industrial OldWorld</t>
  </si>
  <si>
    <t>FSU</t>
  </si>
  <si>
    <t>Income level (World Bank 2020)</t>
  </si>
  <si>
    <r>
      <t>World Bank list of economies (</t>
    </r>
    <r>
      <rPr>
        <b/>
        <i/>
        <sz val="12"/>
        <rFont val="Arial"/>
        <family val="2"/>
      </rPr>
      <t>June 2020)</t>
    </r>
  </si>
  <si>
    <t>(Bold indicates a change of classification)</t>
  </si>
  <si>
    <t xml:space="preserve"> </t>
  </si>
  <si>
    <t>Economy</t>
  </si>
  <si>
    <t>X</t>
  </si>
  <si>
    <t>Region</t>
  </si>
  <si>
    <t>Income group</t>
  </si>
  <si>
    <t>Lending category</t>
  </si>
  <si>
    <t>Low income</t>
  </si>
  <si>
    <t>IDA</t>
  </si>
  <si>
    <t>HIPC</t>
  </si>
  <si>
    <t>Europe &amp; Central Asia</t>
  </si>
  <si>
    <t>Upper middle income</t>
  </si>
  <si>
    <t>IBRD</t>
  </si>
  <si>
    <t>Middle East &amp; North Africa</t>
  </si>
  <si>
    <t>Lower middle income</t>
  </si>
  <si>
    <t>East Asia &amp; Pacific</t>
  </si>
  <si>
    <t>..</t>
  </si>
  <si>
    <t>High income</t>
  </si>
  <si>
    <t>EMU</t>
  </si>
  <si>
    <t>Bahamas, The</t>
  </si>
  <si>
    <t>Blend</t>
  </si>
  <si>
    <t>CHI</t>
  </si>
  <si>
    <t>Hong Kong SAR, China</t>
  </si>
  <si>
    <t>Korea, Dem. People's Rep.</t>
  </si>
  <si>
    <t>Korea, Rep.</t>
  </si>
  <si>
    <t>XKX</t>
  </si>
  <si>
    <t>Lao PDR</t>
  </si>
  <si>
    <t>Macao SAR, China</t>
  </si>
  <si>
    <t>Micronesia, Fed. Sts.</t>
  </si>
  <si>
    <t>São Tomé and Principe</t>
  </si>
  <si>
    <t>St. Kitts and Nevis</t>
  </si>
  <si>
    <t>St. Martin (French part)</t>
  </si>
  <si>
    <t>St. Vincent and the Grenadines</t>
  </si>
  <si>
    <t>Virgin Islands (U.S.)</t>
  </si>
  <si>
    <t>West Bank and Gaza</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</si>
  <si>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</si>
  <si>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</si>
  <si>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</si>
  <si>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</si>
  <si>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</si>
  <si>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</si>
  <si>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</si>
  <si>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</si>
  <si>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</si>
  <si>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</si>
  <si>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</si>
  <si>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</si>
  <si>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</si>
  <si>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</si>
  <si>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</si>
  <si>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</si>
  <si>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</si>
  <si>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</si>
  <si>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</si>
  <si>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</si>
  <si>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</si>
  <si>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</si>
  <si>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</si>
  <si>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</si>
  <si>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</si>
  <si>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</si>
  <si>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</si>
  <si>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</si>
  <si>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</si>
  <si>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</si>
  <si>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</si>
  <si>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</si>
  <si>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</si>
  <si>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</si>
  <si>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</si>
  <si>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</si>
  <si>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</si>
  <si>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</si>
  <si>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</si>
  <si>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</si>
  <si>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</si>
  <si>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</si>
  <si>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</si>
  <si>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</si>
  <si>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</si>
  <si>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</si>
  <si>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</si>
  <si>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</si>
  <si>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</si>
  <si>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</si>
  <si>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</si>
  <si>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</si>
  <si>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</si>
  <si>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</si>
  <si>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</si>
  <si>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</si>
  <si>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</si>
  <si>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</si>
  <si>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</si>
  <si>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</si>
  <si>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</si>
  <si>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</si>
  <si>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</si>
  <si>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</si>
  <si>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</si>
  <si>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</si>
  <si>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</si>
  <si>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</si>
  <si>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</si>
  <si>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</si>
  <si>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</si>
  <si>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</si>
  <si>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</si>
  <si>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</si>
  <si>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</si>
  <si>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</si>
  <si>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</si>
  <si>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WLD</t>
  </si>
  <si>
    <t>This table classifies all World Bank member countries (189), and all other economies with populations of more than 30,000. For operational and analytical purposes, economies are divided among income groups according to 2019 gross national income (GNI) per capita, calculated using the World Bank Atlas method. The groups are: low income, $1,035 or less; lower middle income, $1,036 - 4,045; upper middle income, $4,046 - 12,535; and high income, $12,536 or more. The effective operational cutoff for IDA eligibility is $1,185 or less.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</si>
  <si>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</si>
  <si>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</si>
  <si>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r>
      <t>Note: The term </t>
    </r>
    <r>
      <rPr>
        <i/>
        <sz val="8.5"/>
        <rFont val="Arial"/>
        <family val="2"/>
      </rPr>
      <t>country</t>
    </r>
    <r>
      <rPr>
        <sz val="8.5"/>
        <rFont val="Arial"/>
        <family val="2"/>
      </rPr>
      <t>, used interchangeably with </t>
    </r>
    <r>
      <rPr>
        <i/>
        <sz val="8.5"/>
        <rFont val="Arial"/>
        <family val="2"/>
      </rPr>
      <t>economy</t>
    </r>
    <r>
      <rPr>
        <sz val="8.5"/>
        <rFont val="Arial"/>
        <family val="2"/>
      </rPr>
      <t>, does not imply political independence but refers to any territory for which authorities report separate social or economic statistics. Income classifications set on 1 July 2020 remain in effect until 1 July 2021.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r>
  </si>
  <si>
    <t>World Bank Analytical Classifications</t>
  </si>
  <si>
    <t>(presented in World Development Indicators)</t>
  </si>
  <si>
    <t>GNI per capita in US$ (Atlas methodology)</t>
  </si>
  <si>
    <t>L</t>
  </si>
  <si>
    <t>H</t>
  </si>
  <si>
    <t>LM</t>
  </si>
  <si>
    <t>FY18</t>
  </si>
  <si>
    <t>&lt;= 1,005</t>
  </si>
  <si>
    <t>1,006-3,955</t>
  </si>
  <si>
    <t>3,956-12,235</t>
  </si>
  <si>
    <t>&gt; 12,235</t>
  </si>
  <si>
    <t>Income level (World Bank 2016)</t>
  </si>
  <si>
    <t>Geographical region</t>
  </si>
  <si>
    <t>MISO Region</t>
  </si>
  <si>
    <t>Income level 2016</t>
  </si>
  <si>
    <t>GDP 2016 deciles</t>
  </si>
  <si>
    <t>g3</t>
  </si>
  <si>
    <t>g6</t>
  </si>
  <si>
    <t>g5</t>
  </si>
  <si>
    <t>g7</t>
  </si>
  <si>
    <t>g10</t>
  </si>
  <si>
    <t>g1</t>
  </si>
  <si>
    <t>g9</t>
  </si>
  <si>
    <t>g4</t>
  </si>
  <si>
    <t>g2</t>
  </si>
  <si>
    <t>g8</t>
  </si>
  <si>
    <t>EU12</t>
  </si>
  <si>
    <t>EU27_2020</t>
  </si>
  <si>
    <t>SSP_5</t>
  </si>
  <si>
    <t>SSP_35</t>
  </si>
  <si>
    <t>R5.2ASIA</t>
  </si>
  <si>
    <t>R5.2OECD</t>
  </si>
  <si>
    <t>R5.2MAF</t>
  </si>
  <si>
    <t>R5.2LAM</t>
  </si>
  <si>
    <t>R5.2REF</t>
  </si>
  <si>
    <t xml:space="preserve">R32PAK </t>
  </si>
  <si>
    <t xml:space="preserve">R32EEU </t>
  </si>
  <si>
    <t xml:space="preserve">R32NAF </t>
  </si>
  <si>
    <t xml:space="preserve">R32SSA-M </t>
  </si>
  <si>
    <t xml:space="preserve">R32LAM-M </t>
  </si>
  <si>
    <t xml:space="preserve">R32ANUZ </t>
  </si>
  <si>
    <t xml:space="preserve">R32EU15 </t>
  </si>
  <si>
    <t xml:space="preserve">R32MEA-H </t>
  </si>
  <si>
    <t xml:space="preserve">R32OAS-L </t>
  </si>
  <si>
    <t xml:space="preserve">R32LAM-L </t>
  </si>
  <si>
    <t xml:space="preserve">R32SSA-L </t>
  </si>
  <si>
    <t xml:space="preserve">R32OAS-M </t>
  </si>
  <si>
    <t>R32LAM_M</t>
  </si>
  <si>
    <t xml:space="preserve">R32BRA </t>
  </si>
  <si>
    <t xml:space="preserve">R32EU12-M </t>
  </si>
  <si>
    <t xml:space="preserve">R32OAS-CPA </t>
  </si>
  <si>
    <t xml:space="preserve">R32CAN </t>
  </si>
  <si>
    <t xml:space="preserve">R32CHN </t>
  </si>
  <si>
    <t xml:space="preserve">R32EU12-H </t>
  </si>
  <si>
    <t>R32SSA-M</t>
  </si>
  <si>
    <t xml:space="preserve">R32EFTA </t>
  </si>
  <si>
    <t xml:space="preserve">R32IND </t>
  </si>
  <si>
    <t xml:space="preserve">R32IDN </t>
  </si>
  <si>
    <t xml:space="preserve">R32MEA-M </t>
  </si>
  <si>
    <t xml:space="preserve">R32JPN </t>
  </si>
  <si>
    <t xml:space="preserve">R32MEX </t>
  </si>
  <si>
    <t xml:space="preserve">R32USA </t>
  </si>
  <si>
    <t xml:space="preserve">R32SAF </t>
  </si>
  <si>
    <t>R32KOR</t>
  </si>
  <si>
    <t xml:space="preserve">R32TWN </t>
  </si>
  <si>
    <t xml:space="preserve">R32TUR </t>
  </si>
  <si>
    <t xml:space="preserve">R32CAS </t>
  </si>
  <si>
    <t xml:space="preserve">R32EEU-FSU </t>
  </si>
  <si>
    <t>R32EEU</t>
  </si>
  <si>
    <t>R32RUS</t>
  </si>
  <si>
    <t>MISO-Region_Name_2021</t>
  </si>
  <si>
    <t>Former Soviet Union (FSU)</t>
  </si>
  <si>
    <t>Latin America &amp; Carribean (LACA)</t>
  </si>
  <si>
    <t>Sub-Saharan Africa (SSA)</t>
  </si>
  <si>
    <t>Middle East &amp; Northern Africa (MENA)</t>
  </si>
  <si>
    <t>Asia, others</t>
  </si>
  <si>
    <t>Industrial, New World</t>
  </si>
  <si>
    <t>Industrial, Old World</t>
  </si>
  <si>
    <t>Global</t>
  </si>
  <si>
    <t>Africa and Middle East</t>
  </si>
  <si>
    <t>Aluminum_reg</t>
  </si>
  <si>
    <t>Rest of South Asia</t>
  </si>
  <si>
    <t>Ukraine region</t>
  </si>
  <si>
    <t>Korea region</t>
  </si>
  <si>
    <t>IMAGE_name</t>
  </si>
  <si>
    <t>IMAGE_num</t>
  </si>
  <si>
    <t>China region</t>
  </si>
  <si>
    <t>Indonesia region</t>
  </si>
  <si>
    <t>Russia region</t>
  </si>
  <si>
    <t>Southeastern Asia</t>
  </si>
  <si>
    <t>Rest of Southern Africa</t>
  </si>
  <si>
    <t>Central Europe</t>
  </si>
  <si>
    <t>Rest of South America</t>
  </si>
  <si>
    <t>ISO3_CODE</t>
  </si>
  <si>
    <t>Cote dIvoire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</si>
</sst>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 #,##0_-;_-* &quot;-&quot;_-;_-@_-"/>
    <numFmt numFmtId="43" formatCode="_-* #,##0.00_-;\-* #,##0.00_-;_-* &quot;-&quot;??_-;_-@_-"/>
    <numFmt numFmtId="164" formatCode="_-* #,##0_-;\-* #,##0_-;_-* &quot;-&quot;??_-;_-@_-"/>
    <numFmt numFmtId="165" formatCode="###\ ###\ ###\ ###\ ##0.000"/>
    <numFmt numFmtId="166" formatCode="_(&quot;$&quot;* #,##0_);_(&quot;$&quot;* \(#,##0\);_(&quot;$&quot;* &quot;-&quot;_);_(@_)"/>
    <numFmt numFmtId="167" formatCode="###\ ###\ ###\ ###\ ##0"/>
    <numFmt numFmtId="168" formatCode="General_)"/>
  </numFmts>
  <fonts count="37"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sz val="10"/>
      <color indexed="8"/>
      <name val="Arial"/>
      <family val="2"/>
    </font>
    <font>
      <b/>
      <sz val="10"/>
      <color indexed="8"/>
      <name val="Arial"/>
      <family val="2"/>
    </font>
    <font>
      <sz val="10"/>
      <name val="Arial"/>
      <family val="2"/>
    </font>
    <font>
      <b/>
      <sz val="10"/>
      <name val="Arial"/>
      <family val="2"/>
    </font>
    <font>
      <sz val="10"/>
      <color indexed="10"/>
      <name val="Arial"/>
      <family val="2"/>
    </font>
    <font>
      <b/>
      <sz val="8"/>
      <color indexed="81"/>
      <name val="Tahoma"/>
      <family val="2"/>
    </font>
    <font>
      <sz val="8"/>
      <color indexed="81"/>
      <name val="Tahoma"/>
      <family val="2"/>
    </font>
    <font>
      <sz val="11"/>
      <name val="Calibri"/>
      <family val="2"/>
    </font>
    <font>
      <b/>
      <sz val="11"/>
      <name val="Calibri"/>
      <family val="2"/>
    </font>
    <font>
      <b/>
      <sz val="11"/>
      <name val="Calibri"/>
      <family val="2"/>
      <scheme val="minor"/>
    </font>
    <font>
      <sz val="9"/>
      <color indexed="81"/>
      <name val="Segoe UI"/>
      <family val="2"/>
    </font>
    <font>
      <b/>
      <sz val="9"/>
      <color indexed="81"/>
      <name val="Segoe UI"/>
      <family val="2"/>
    </font>
    <font>
      <sz val="10"/>
      <name val="Arial"/>
      <family val="2"/>
    </font>
    <font>
      <sz val="8"/>
      <name val="Arial"/>
      <family val="2"/>
    </font>
    <font>
      <i/>
      <sz val="8.5"/>
      <name val="Arial"/>
      <family val="2"/>
    </font>
    <font>
      <sz val="8.5"/>
      <name val="Arial"/>
      <family val="2"/>
    </font>
    <font>
      <i/>
      <sz val="8"/>
      <name val="Arial"/>
      <family val="2"/>
    </font>
    <font>
      <sz val="10"/>
      <name val="Courier"/>
      <family val="3"/>
    </font>
    <font>
      <b/>
      <sz val="12"/>
      <name val="Arial"/>
      <family val="2"/>
    </font>
    <font>
      <b/>
      <i/>
      <sz val="8"/>
      <name val="Arial"/>
      <family val="2"/>
    </font>
    <font>
      <sz val="8.5"/>
      <name val="Courier"/>
      <family val="3"/>
    </font>
    <font>
      <b/>
      <sz val="8.5"/>
      <name val="Arial"/>
      <family val="2"/>
    </font>
    <font>
      <b/>
      <i/>
      <sz val="12"/>
      <name val="Arial"/>
      <family val="2"/>
    </font>
    <font>
      <sz val="8.5"/>
      <color theme="0"/>
      <name val="Courier"/>
      <family val="3"/>
    </font>
    <font>
      <i/>
      <sz val="8.5"/>
      <color theme="0"/>
      <name val="Arial"/>
      <family val="2"/>
    </font>
    <font>
      <sz val="8.5"/>
      <color theme="0"/>
      <name val="Arial"/>
      <family val="2"/>
    </font>
    <font>
      <b/>
      <sz val="12"/>
      <name val="MS Sans Serif"/>
      <family val="2"/>
    </font>
    <font>
      <b/>
      <sz val="10"/>
      <name val="MS Sans Serif"/>
      <family val="2"/>
    </font>
    <font>
      <b/>
      <i/>
      <sz val="10"/>
      <name val="MS Sans Serif"/>
    </font>
    <font>
      <sz val="11"/>
      <color theme="1"/>
      <name val="Calibri"/>
      <family val="2"/>
    </font>
    <font>
      <b/>
      <sz val="11"/>
      <color theme="1"/>
      <name val="Calibri"/>
      <family val="2"/>
    </font>
    <font>
      <sz val="9"/>
      <color indexed="81"/>
      <name val="Segoe UI"/>
      <charset val="1"/>
    </font>
    <font>
      <b/>
      <sz val="9"/>
      <color indexed="81"/>
      <name val="Segoe UI"/>
      <charset val="1"/>
    </font>
  </fonts>
  <fills count="23">
    <fill>
      <patternFill patternType="none"/>
    </fill>
    <fill>
      <patternFill patternType="gray125"/>
    </fill>
    <fill>
      <patternFill patternType="solid">
        <fgColor indexed="22"/>
        <bgColor indexed="64"/>
      </patternFill>
    </fill>
    <fill>
      <patternFill patternType="solid">
        <fgColor indexed="22"/>
        <bgColor indexed="0"/>
      </patternFill>
    </fill>
    <fill>
      <patternFill patternType="solid">
        <fgColor indexed="10"/>
        <bgColor indexed="64"/>
      </patternFill>
    </fill>
    <fill>
      <patternFill patternType="solid">
        <fgColor indexed="43"/>
        <bgColor indexed="64"/>
      </patternFill>
    </fill>
    <fill>
      <patternFill patternType="solid">
        <fgColor indexed="43"/>
        <bgColor indexed="8"/>
      </patternFill>
    </fill>
    <fill>
      <patternFill patternType="solid">
        <fgColor indexed="14"/>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rgb="FF5B92E5"/>
      </patternFill>
    </fill>
    <fill>
      <patternFill patternType="solid">
        <fgColor rgb="FFFF5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1" tint="0.499984740745262"/>
        <bgColor indexed="64"/>
      </patternFill>
    </fill>
    <fill>
      <patternFill patternType="solid">
        <fgColor theme="4"/>
        <bgColor indexed="64"/>
      </patternFill>
    </fill>
  </fills>
  <borders count="12">
    <border>
      <left/>
      <right/>
      <top/>
      <bottom/>
      <diagonal/>
    </border>
    <border>
      <left/>
      <right/>
      <top style="thin">
        <color indexed="64"/>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hair">
        <color indexed="64"/>
      </bottom>
      <diagonal/>
    </border>
    <border>
      <left style="thin">
        <color theme="4" tint="0.39997558519241921"/>
      </left>
      <right style="thin">
        <color indexed="64"/>
      </right>
      <top style="thin">
        <color theme="4" tint="0.39997558519241921"/>
      </top>
      <bottom style="thin">
        <color theme="4" tint="0.39997558519241921"/>
      </bottom>
      <diagonal/>
    </border>
  </borders>
  <cellStyleXfs count="13">
    <xf numFmtId="0" fontId="0" fillId="0" borderId="0"/>
    <xf numFmtId="43" fontId="1" fillId="0" borderId="0" applyFont="0" applyFill="0" applyBorder="0" applyAlignment="0" applyProtection="0"/>
    <xf numFmtId="0" fontId="4" fillId="0" borderId="0"/>
    <xf numFmtId="0" fontId="6" fillId="0" borderId="0"/>
    <xf numFmtId="43" fontId="6" fillId="0" borderId="0" applyFont="0" applyFill="0" applyBorder="0" applyAlignment="0" applyProtection="0"/>
    <xf numFmtId="0" fontId="11" fillId="0" borderId="0"/>
    <xf numFmtId="43" fontId="1" fillId="0" borderId="0" applyFont="0" applyFill="0" applyBorder="0" applyAlignment="0" applyProtection="0"/>
    <xf numFmtId="41" fontId="6" fillId="0" borderId="0" applyFont="0" applyFill="0" applyBorder="0" applyAlignment="0" applyProtection="0"/>
    <xf numFmtId="166" fontId="6" fillId="0" borderId="0" applyFont="0" applyFill="0" applyBorder="0" applyAlignment="0" applyProtection="0"/>
    <xf numFmtId="0" fontId="16" fillId="0" borderId="0"/>
    <xf numFmtId="0" fontId="16" fillId="0" borderId="0"/>
    <xf numFmtId="0" fontId="21" fillId="0" borderId="0"/>
    <xf numFmtId="0" fontId="6" fillId="0" borderId="0"/>
  </cellStyleXfs>
  <cellXfs count="120">
    <xf numFmtId="0" fontId="0" fillId="0" borderId="0" xfId="0"/>
    <xf numFmtId="0" fontId="0" fillId="0" borderId="1" xfId="0" applyBorder="1"/>
    <xf numFmtId="43" fontId="0" fillId="0" borderId="0" xfId="1" applyFont="1"/>
    <xf numFmtId="0" fontId="2" fillId="0" borderId="0" xfId="0" applyFont="1" applyAlignment="1">
      <alignment horizontal="center"/>
    </xf>
    <xf numFmtId="0" fontId="2" fillId="0" borderId="0" xfId="0" applyFont="1"/>
    <xf numFmtId="0" fontId="3" fillId="0" borderId="0" xfId="0" applyFont="1"/>
    <xf numFmtId="0" fontId="5" fillId="2" borderId="2" xfId="2" applyFont="1" applyFill="1" applyBorder="1" applyAlignment="1">
      <alignment horizontal="left"/>
    </xf>
    <xf numFmtId="0" fontId="4" fillId="2" borderId="2" xfId="2" applyFill="1" applyBorder="1" applyAlignment="1">
      <alignment horizontal="left"/>
    </xf>
    <xf numFmtId="0" fontId="4" fillId="2" borderId="0" xfId="2" applyFill="1" applyAlignment="1">
      <alignment horizontal="left"/>
    </xf>
    <xf numFmtId="0" fontId="5" fillId="2" borderId="3" xfId="2" applyFont="1" applyFill="1" applyBorder="1" applyAlignment="1">
      <alignment horizontal="left"/>
    </xf>
    <xf numFmtId="0" fontId="7" fillId="2" borderId="0" xfId="3" applyFont="1" applyFill="1"/>
    <xf numFmtId="0" fontId="4" fillId="2" borderId="2" xfId="2" applyFill="1" applyBorder="1" applyAlignment="1">
      <alignment horizontal="center"/>
    </xf>
    <xf numFmtId="43" fontId="4" fillId="3" borderId="2" xfId="4" applyFont="1" applyFill="1" applyBorder="1" applyAlignment="1"/>
    <xf numFmtId="0" fontId="4" fillId="2" borderId="4" xfId="2" applyFill="1" applyBorder="1" applyAlignment="1">
      <alignment horizontal="left"/>
    </xf>
    <xf numFmtId="0" fontId="6" fillId="4" borderId="0" xfId="3" applyFill="1"/>
    <xf numFmtId="0" fontId="7" fillId="0" borderId="0" xfId="3" applyFont="1"/>
    <xf numFmtId="0" fontId="6" fillId="0" borderId="0" xfId="3"/>
    <xf numFmtId="0" fontId="5" fillId="2" borderId="0" xfId="2" applyFont="1" applyFill="1" applyAlignment="1">
      <alignment horizontal="left"/>
    </xf>
    <xf numFmtId="1" fontId="6" fillId="0" borderId="0" xfId="3" applyNumberFormat="1"/>
    <xf numFmtId="0" fontId="4" fillId="0" borderId="5" xfId="2" applyBorder="1" applyAlignment="1">
      <alignment horizontal="left"/>
    </xf>
    <xf numFmtId="0" fontId="4" fillId="0" borderId="0" xfId="2" applyAlignment="1">
      <alignment horizontal="left"/>
    </xf>
    <xf numFmtId="0" fontId="6" fillId="0" borderId="0" xfId="3" applyAlignment="1">
      <alignment horizontal="left"/>
    </xf>
    <xf numFmtId="0" fontId="6" fillId="5" borderId="0" xfId="3" applyFill="1"/>
    <xf numFmtId="0" fontId="8" fillId="0" borderId="0" xfId="3" applyFont="1"/>
    <xf numFmtId="0" fontId="6" fillId="0" borderId="0" xfId="3" quotePrefix="1"/>
    <xf numFmtId="43" fontId="0" fillId="0" borderId="0" xfId="4" applyFont="1" applyAlignment="1"/>
    <xf numFmtId="0" fontId="8" fillId="0" borderId="0" xfId="2" applyFont="1" applyAlignment="1">
      <alignment horizontal="left"/>
    </xf>
    <xf numFmtId="0" fontId="4" fillId="6" borderId="5" xfId="2" applyFill="1" applyBorder="1" applyAlignment="1">
      <alignment horizontal="left"/>
    </xf>
    <xf numFmtId="0" fontId="4" fillId="6" borderId="0" xfId="2" applyFill="1" applyAlignment="1">
      <alignment horizontal="left"/>
    </xf>
    <xf numFmtId="0" fontId="6" fillId="5" borderId="0" xfId="3" applyFill="1" applyAlignment="1">
      <alignment horizontal="left"/>
    </xf>
    <xf numFmtId="0" fontId="6" fillId="7" borderId="0" xfId="3" applyFill="1" applyAlignment="1">
      <alignment horizontal="left"/>
    </xf>
    <xf numFmtId="0" fontId="6" fillId="7" borderId="0" xfId="3" applyFill="1"/>
    <xf numFmtId="43" fontId="6" fillId="7" borderId="0" xfId="4" applyFill="1" applyAlignment="1"/>
    <xf numFmtId="43" fontId="6" fillId="0" borderId="0" xfId="4" applyAlignment="1"/>
    <xf numFmtId="43" fontId="6" fillId="0" borderId="0" xfId="4" applyFont="1" applyAlignment="1"/>
    <xf numFmtId="43" fontId="6" fillId="7" borderId="0" xfId="4" applyFont="1" applyFill="1" applyAlignment="1"/>
    <xf numFmtId="0" fontId="0" fillId="8" borderId="0" xfId="0" applyFill="1"/>
    <xf numFmtId="0" fontId="2" fillId="9" borderId="0" xfId="0" applyFont="1" applyFill="1"/>
    <xf numFmtId="164" fontId="0" fillId="0" borderId="0" xfId="1" applyNumberFormat="1" applyFont="1"/>
    <xf numFmtId="0" fontId="11" fillId="0" borderId="0" xfId="5"/>
    <xf numFmtId="0" fontId="12" fillId="0" borderId="0" xfId="5" applyFont="1" applyAlignment="1">
      <alignment horizontal="center" wrapText="1"/>
    </xf>
    <xf numFmtId="0" fontId="12" fillId="0" borderId="0" xfId="5" applyFont="1" applyAlignment="1">
      <alignment horizontal="left" wrapText="1"/>
    </xf>
    <xf numFmtId="0" fontId="11" fillId="0" borderId="0" xfId="5" applyAlignment="1">
      <alignment horizontal="center" wrapText="1"/>
    </xf>
    <xf numFmtId="0" fontId="11" fillId="0" borderId="0" xfId="5" applyAlignment="1">
      <alignment horizontal="left" wrapText="1"/>
    </xf>
    <xf numFmtId="165" fontId="11" fillId="0" borderId="0" xfId="5" applyNumberFormat="1" applyAlignment="1">
      <alignment horizontal="right" wrapText="1"/>
    </xf>
    <xf numFmtId="0" fontId="0" fillId="11" borderId="0" xfId="0" applyFill="1"/>
    <xf numFmtId="0" fontId="0" fillId="9" borderId="0" xfId="0" applyFill="1"/>
    <xf numFmtId="0" fontId="2" fillId="12" borderId="0" xfId="0" applyFont="1" applyFill="1"/>
    <xf numFmtId="0" fontId="11" fillId="10" borderId="0" xfId="5" applyFill="1"/>
    <xf numFmtId="0" fontId="12" fillId="0" borderId="0" xfId="5" applyFont="1" applyAlignment="1">
      <alignment horizontal="right" wrapText="1"/>
    </xf>
    <xf numFmtId="0" fontId="12" fillId="0" borderId="0" xfId="0" applyFont="1" applyAlignment="1">
      <alignment horizontal="right" wrapText="1"/>
    </xf>
    <xf numFmtId="167" fontId="0" fillId="0" borderId="0" xfId="0" applyNumberFormat="1" applyAlignment="1">
      <alignment horizontal="right" wrapText="1"/>
    </xf>
    <xf numFmtId="0" fontId="2" fillId="13" borderId="6" xfId="0" applyFont="1" applyFill="1" applyBorder="1"/>
    <xf numFmtId="0" fontId="2" fillId="13" borderId="8" xfId="0" applyFont="1" applyFill="1" applyBorder="1"/>
    <xf numFmtId="0" fontId="0" fillId="0" borderId="7" xfId="0" applyBorder="1"/>
    <xf numFmtId="0" fontId="0" fillId="0" borderId="9" xfId="0" applyBorder="1"/>
    <xf numFmtId="0" fontId="2" fillId="15" borderId="6" xfId="0" applyFont="1" applyFill="1" applyBorder="1"/>
    <xf numFmtId="0" fontId="2" fillId="12" borderId="6" xfId="0" applyFont="1" applyFill="1" applyBorder="1"/>
    <xf numFmtId="0" fontId="2" fillId="17" borderId="6" xfId="0" applyFont="1" applyFill="1" applyBorder="1"/>
    <xf numFmtId="0" fontId="2" fillId="9" borderId="6" xfId="0" applyFont="1" applyFill="1" applyBorder="1"/>
    <xf numFmtId="0" fontId="0" fillId="0" borderId="6" xfId="0" applyBorder="1"/>
    <xf numFmtId="0" fontId="0" fillId="14" borderId="0" xfId="0" applyFill="1"/>
    <xf numFmtId="0" fontId="0" fillId="16" borderId="0" xfId="0" applyFill="1"/>
    <xf numFmtId="0" fontId="13" fillId="0" borderId="0" xfId="0" applyFont="1"/>
    <xf numFmtId="0" fontId="0" fillId="0" borderId="0" xfId="0" applyAlignment="1">
      <alignment horizontal="left"/>
    </xf>
    <xf numFmtId="0" fontId="0" fillId="18" borderId="0" xfId="0" applyFill="1" applyAlignment="1">
      <alignment horizontal="left"/>
    </xf>
    <xf numFmtId="0" fontId="0" fillId="18" borderId="0" xfId="0" applyFill="1"/>
    <xf numFmtId="0" fontId="0" fillId="18" borderId="0" xfId="0" applyFill="1" applyAlignment="1">
      <alignment horizontal="right"/>
    </xf>
    <xf numFmtId="0" fontId="6" fillId="18" borderId="0" xfId="3" applyFill="1"/>
    <xf numFmtId="3" fontId="6" fillId="18" borderId="0" xfId="3" applyNumberFormat="1" applyFill="1"/>
    <xf numFmtId="0" fontId="19" fillId="0" borderId="0" xfId="11" applyFont="1" applyAlignment="1">
      <alignment vertical="center"/>
    </xf>
    <xf numFmtId="0" fontId="20" fillId="0" borderId="0" xfId="11" applyFont="1"/>
    <xf numFmtId="0" fontId="18" fillId="0" borderId="10" xfId="11" applyFont="1" applyBorder="1" applyAlignment="1">
      <alignment vertical="center"/>
    </xf>
    <xf numFmtId="0" fontId="19" fillId="0" borderId="10" xfId="11" applyFont="1" applyBorder="1" applyAlignment="1">
      <alignment vertical="center"/>
    </xf>
    <xf numFmtId="0" fontId="19" fillId="0" borderId="0" xfId="11" quotePrefix="1" applyFont="1" applyAlignment="1">
      <alignment horizontal="left" vertical="center"/>
    </xf>
    <xf numFmtId="0" fontId="17" fillId="0" borderId="0" xfId="11" applyFont="1"/>
    <xf numFmtId="0" fontId="25" fillId="0" borderId="0" xfId="11" applyFont="1" applyAlignment="1">
      <alignment vertical="center"/>
    </xf>
    <xf numFmtId="0" fontId="20" fillId="0" borderId="0" xfId="11" applyFont="1" applyAlignment="1">
      <alignment vertical="top"/>
    </xf>
    <xf numFmtId="0" fontId="28" fillId="0" borderId="0" xfId="11" applyFont="1" applyAlignment="1">
      <alignment vertical="center"/>
    </xf>
    <xf numFmtId="0" fontId="22" fillId="0" borderId="0" xfId="11" applyFont="1" applyAlignment="1">
      <alignment vertical="top"/>
    </xf>
    <xf numFmtId="0" fontId="23" fillId="0" borderId="0" xfId="11" applyFont="1" applyAlignment="1">
      <alignment vertical="top"/>
    </xf>
    <xf numFmtId="0" fontId="17" fillId="0" borderId="0" xfId="11" applyFont="1" applyAlignment="1">
      <alignment vertical="top"/>
    </xf>
    <xf numFmtId="0" fontId="21" fillId="0" borderId="0" xfId="11" applyAlignment="1">
      <alignment vertical="top"/>
    </xf>
    <xf numFmtId="0" fontId="6" fillId="0" borderId="0" xfId="11" applyFont="1" applyAlignment="1">
      <alignment vertical="top"/>
    </xf>
    <xf numFmtId="0" fontId="22" fillId="0" borderId="0" xfId="11" applyFont="1"/>
    <xf numFmtId="0" fontId="23" fillId="0" borderId="0" xfId="11" applyFont="1"/>
    <xf numFmtId="0" fontId="16" fillId="0" borderId="0" xfId="9"/>
    <xf numFmtId="0" fontId="21" fillId="0" borderId="0" xfId="11"/>
    <xf numFmtId="0" fontId="28" fillId="0" borderId="10" xfId="11" applyFont="1" applyBorder="1" applyAlignment="1">
      <alignment vertical="center"/>
    </xf>
    <xf numFmtId="0" fontId="27" fillId="0" borderId="10" xfId="11" applyFont="1" applyBorder="1" applyAlignment="1">
      <alignment vertical="center"/>
    </xf>
    <xf numFmtId="0" fontId="27" fillId="0" borderId="0" xfId="11" applyFont="1" applyAlignment="1">
      <alignment vertical="center"/>
    </xf>
    <xf numFmtId="0" fontId="29" fillId="0" borderId="0" xfId="11" applyFont="1" applyAlignment="1">
      <alignment vertical="center"/>
    </xf>
    <xf numFmtId="0" fontId="19" fillId="0" borderId="0" xfId="11" applyFont="1" applyAlignment="1">
      <alignment horizontal="right" vertical="center"/>
    </xf>
    <xf numFmtId="0" fontId="19" fillId="0" borderId="0" xfId="11" applyFont="1" applyAlignment="1">
      <alignment horizontal="left" vertical="center"/>
    </xf>
    <xf numFmtId="0" fontId="24" fillId="0" borderId="0" xfId="11" applyFont="1" applyAlignment="1">
      <alignment vertical="center"/>
    </xf>
    <xf numFmtId="3" fontId="19" fillId="0" borderId="0" xfId="11" applyNumberFormat="1" applyFont="1" applyAlignment="1">
      <alignment horizontal="left" vertical="center"/>
    </xf>
    <xf numFmtId="3" fontId="19" fillId="0" borderId="0" xfId="11" applyNumberFormat="1" applyFont="1" applyAlignment="1">
      <alignment vertical="center"/>
    </xf>
    <xf numFmtId="0" fontId="19" fillId="0" borderId="10" xfId="11" applyFont="1" applyBorder="1" applyAlignment="1">
      <alignment horizontal="right" vertical="center"/>
    </xf>
    <xf numFmtId="0" fontId="19" fillId="0" borderId="10" xfId="11" applyFont="1" applyBorder="1" applyAlignment="1">
      <alignment horizontal="left" vertical="center"/>
    </xf>
    <xf numFmtId="0" fontId="24" fillId="0" borderId="10" xfId="11" applyFont="1" applyBorder="1" applyAlignment="1">
      <alignment vertical="center"/>
    </xf>
    <xf numFmtId="0" fontId="25" fillId="0" borderId="10" xfId="11" applyFont="1" applyBorder="1" applyAlignment="1">
      <alignment vertical="center"/>
    </xf>
    <xf numFmtId="0" fontId="0" fillId="0" borderId="11" xfId="0" applyBorder="1"/>
    <xf numFmtId="0" fontId="30" fillId="0" borderId="0" xfId="0" applyFont="1"/>
    <xf numFmtId="0" fontId="31" fillId="0" borderId="0" xfId="0" applyFont="1"/>
    <xf numFmtId="0" fontId="32" fillId="0" borderId="0" xfId="0" applyFont="1"/>
    <xf numFmtId="168" fontId="6" fillId="0" borderId="0" xfId="12" applyNumberFormat="1" applyAlignment="1">
      <alignment horizontal="left"/>
    </xf>
    <xf numFmtId="168" fontId="6" fillId="0" borderId="6" xfId="12" applyNumberFormat="1" applyBorder="1" applyAlignment="1">
      <alignment horizontal="left"/>
    </xf>
    <xf numFmtId="0" fontId="2" fillId="0" borderId="8" xfId="0" applyFont="1" applyBorder="1"/>
    <xf numFmtId="0" fontId="2" fillId="0" borderId="6" xfId="0" applyFont="1" applyBorder="1"/>
    <xf numFmtId="0" fontId="2" fillId="19" borderId="6" xfId="0" applyFont="1" applyFill="1" applyBorder="1"/>
    <xf numFmtId="0" fontId="33" fillId="0" borderId="0" xfId="0" applyFont="1"/>
    <xf numFmtId="0" fontId="34" fillId="17" borderId="6" xfId="0" applyFont="1" applyFill="1" applyBorder="1"/>
    <xf numFmtId="0" fontId="34" fillId="20" borderId="6" xfId="0" applyFont="1" applyFill="1" applyBorder="1"/>
    <xf numFmtId="0" fontId="2" fillId="21" borderId="6" xfId="0" applyFont="1" applyFill="1" applyBorder="1"/>
    <xf numFmtId="0" fontId="0" fillId="20" borderId="6" xfId="0" applyFill="1" applyBorder="1"/>
    <xf numFmtId="0" fontId="2" fillId="22" borderId="6" xfId="0" applyFont="1" applyFill="1" applyBorder="1"/>
    <xf numFmtId="0" fontId="2" fillId="0" borderId="0" xfId="0" applyFont="1" applyAlignment="1">
      <alignment horizontal="center"/>
    </xf>
    <xf numFmtId="0" fontId="19" fillId="0" borderId="0" xfId="11" applyFont="1" applyAlignment="1">
      <alignment vertical="center" wrapText="1"/>
    </xf>
    <xf numFmtId="0" fontId="16" fillId="0" borderId="0" xfId="9" applyAlignment="1">
      <alignment vertical="center" wrapText="1"/>
    </xf>
    <xf numFmtId="0" fontId="0" fillId="18" borderId="7" xfId="0" applyFill="1" applyBorder="1"/>
  </cellXfs>
  <cellStyles count="13">
    <cellStyle name="Comma [0]" xfId="7" xr:uid="{00000000-0005-0000-0000-000000000000}"/>
    <cellStyle name="Currency [0]" xfId="8" xr:uid="{00000000-0005-0000-0000-000001000000}"/>
    <cellStyle name="Komma" xfId="1" builtinId="3"/>
    <cellStyle name="Komma 2" xfId="4" xr:uid="{00000000-0005-0000-0000-000003000000}"/>
    <cellStyle name="Komma 3" xfId="6" xr:uid="{00000000-0005-0000-0000-000004000000}"/>
    <cellStyle name="Normal 2" xfId="10" xr:uid="{00000000-0005-0000-0000-000038000000}"/>
    <cellStyle name="Normal_COUNTRY" xfId="11" xr:uid="{00000000-0005-0000-0000-000039000000}"/>
    <cellStyle name="Normal_cty99" xfId="12" xr:uid="{0BCBF7F5-0B69-430D-A1DA-B67D969812A0}"/>
    <cellStyle name="Standard" xfId="0" builtinId="0"/>
    <cellStyle name="Standard 2" xfId="3" xr:uid="{00000000-0005-0000-0000-000006000000}"/>
    <cellStyle name="Standard 3" xfId="5" xr:uid="{00000000-0005-0000-0000-000007000000}"/>
    <cellStyle name="Standard 4" xfId="9" xr:uid="{00000000-0005-0000-0000-00003A000000}"/>
    <cellStyle name="Standard_Tabelle1" xfId="2" xr:uid="{00000000-0005-0000-0000-000008000000}"/>
  </cellStyles>
  <dxfs count="15">
    <dxf>
      <font>
        <color rgb="FF9C0006"/>
      </font>
      <fill>
        <patternFill>
          <bgColor rgb="FFFFC7CE"/>
        </patternFill>
      </fill>
    </dxf>
    <dxf>
      <font>
        <color rgb="FF9C0006"/>
      </font>
      <fill>
        <patternFill>
          <bgColor rgb="FFFFC7CE"/>
        </patternFill>
      </fill>
    </dxf>
    <dxf>
      <font>
        <color rgb="FF9C0006"/>
      </font>
    </dxf>
    <dxf>
      <font>
        <color rgb="FF9C0006"/>
      </font>
    </dxf>
    <dxf>
      <font>
        <color rgb="FF9C0006"/>
      </font>
    </dxf>
    <dxf>
      <font>
        <color rgb="FF9C0006"/>
      </font>
    </dxf>
    <dxf>
      <font>
        <color rgb="FF9C0006"/>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dxf>
    <dxf>
      <font>
        <color rgb="FF9C0006"/>
      </font>
    </dxf>
    <dxf>
      <border diagonalUp="0" diagonalDown="0">
        <left/>
        <right style="thin">
          <color indexed="64"/>
        </right>
        <top/>
        <bottom/>
        <vertical/>
        <horizontal/>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drebaumgart/Documents/Arbeit/Coding/Python/Projects/MISO2_comparison/input/add_data/MISO2.0_codes_correspondence_March202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H73700\data\!projekt\2009_MAT_STOCKS\M1_Global_database_indicators\_MatStocks_global_database\3_Preprocessing_parameters_data\POP_GDP.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rojekt/233_Global_HANPP/Data/HarvestAnalysis_KH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H73700\data\!projekt\2009_MAT_STOCKS\M1_Global_database_indicators\_MatStocks_global_database\1_Definitions%20codes%20correspondance%20tables\countrycodes_Allocationtabl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O countrie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Full data"/>
      <sheetName val="cgdppc"/>
      <sheetName val="rgdpnapc"/>
      <sheetName val="pop"/>
      <sheetName val="i_cig"/>
      <sheetName val="i_bm"/>
      <sheetName val="Partial countries"/>
      <sheetName val="mdp2018_region_data"/>
      <sheetName val="GDP per cap"/>
      <sheetName val="population"/>
      <sheetName val="POP MISO 2.0"/>
      <sheetName val="GDPpc MISO 2.0"/>
      <sheetName val="GDP MISO 2.0"/>
      <sheetName val="GFCF MISO 2.0"/>
      <sheetName val="MISO regions"/>
      <sheetName val="Comp MAD_UN"/>
      <sheetName val="POP MISO 2.0_Madd"/>
      <sheetName val="socioeconomic grouping"/>
      <sheetName val="TED databas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7">
          <cell r="AR7" t="str">
            <v>g3</v>
          </cell>
        </row>
        <row r="8">
          <cell r="AR8" t="str">
            <v>g6</v>
          </cell>
        </row>
        <row r="9">
          <cell r="AR9" t="str">
            <v>g6</v>
          </cell>
        </row>
        <row r="10">
          <cell r="AR10" t="str">
            <v>g5</v>
          </cell>
        </row>
        <row r="11">
          <cell r="AR11" t="str">
            <v>g7</v>
          </cell>
        </row>
        <row r="12">
          <cell r="AR12" t="str">
            <v>g10</v>
          </cell>
        </row>
        <row r="13">
          <cell r="AR13" t="str">
            <v>g10</v>
          </cell>
        </row>
        <row r="14">
          <cell r="AR14" t="str">
            <v>g1</v>
          </cell>
        </row>
        <row r="15">
          <cell r="AR15" t="str">
            <v>g9</v>
          </cell>
        </row>
        <row r="16">
          <cell r="AR16" t="str">
            <v>g3</v>
          </cell>
        </row>
        <row r="17">
          <cell r="AR17" t="str">
            <v>g1</v>
          </cell>
        </row>
        <row r="18">
          <cell r="AR18" t="str">
            <v>g3</v>
          </cell>
        </row>
        <row r="19">
          <cell r="AR19" t="str">
            <v>g1</v>
          </cell>
        </row>
        <row r="20">
          <cell r="AR20" t="str">
            <v>g4</v>
          </cell>
        </row>
        <row r="21">
          <cell r="AR21" t="str">
            <v>g7</v>
          </cell>
        </row>
        <row r="22">
          <cell r="AR22" t="str">
            <v>g6</v>
          </cell>
        </row>
        <row r="23">
          <cell r="AR23" t="str">
            <v>g1</v>
          </cell>
        </row>
        <row r="24">
          <cell r="AR24" t="str">
            <v>g7</v>
          </cell>
        </row>
        <row r="25">
          <cell r="AR25" t="str">
            <v>g2</v>
          </cell>
        </row>
        <row r="26">
          <cell r="AR26" t="str">
            <v>g2</v>
          </cell>
        </row>
        <row r="27">
          <cell r="AR27" t="str">
            <v>g3</v>
          </cell>
        </row>
        <row r="28">
          <cell r="AR28" t="str">
            <v>g3</v>
          </cell>
        </row>
        <row r="29">
          <cell r="AR29" t="str">
            <v>g9</v>
          </cell>
        </row>
        <row r="30">
          <cell r="AR30" t="str">
            <v>g5</v>
          </cell>
        </row>
        <row r="31">
          <cell r="AR31" t="str">
            <v>g1</v>
          </cell>
        </row>
        <row r="32">
          <cell r="AR32" t="str">
            <v>g3</v>
          </cell>
        </row>
        <row r="33">
          <cell r="AR33" t="str">
            <v>g7</v>
          </cell>
        </row>
        <row r="34">
          <cell r="AR34" t="str">
            <v>g6</v>
          </cell>
        </row>
        <row r="35">
          <cell r="AR35" t="str">
            <v>g6</v>
          </cell>
        </row>
        <row r="36">
          <cell r="AR36" t="str">
            <v>g2</v>
          </cell>
        </row>
        <row r="37">
          <cell r="AR37" t="str">
            <v>g4</v>
          </cell>
        </row>
        <row r="38">
          <cell r="AR38" t="str">
            <v>g2</v>
          </cell>
        </row>
        <row r="39">
          <cell r="AR39" t="str">
            <v>g7</v>
          </cell>
        </row>
        <row r="40">
          <cell r="AR40" t="str">
            <v>g4</v>
          </cell>
        </row>
        <row r="41">
          <cell r="AR41" t="str">
            <v>g5</v>
          </cell>
        </row>
        <row r="42">
          <cell r="AR42" t="str">
            <v>g8</v>
          </cell>
        </row>
        <row r="43">
          <cell r="AR43" t="str">
            <v>g10</v>
          </cell>
        </row>
        <row r="44">
          <cell r="AR44" t="str">
            <v>g3</v>
          </cell>
        </row>
        <row r="45">
          <cell r="AR45" t="str">
            <v>g7</v>
          </cell>
        </row>
        <row r="46">
          <cell r="AR46" t="str">
            <v>g5</v>
          </cell>
        </row>
        <row r="47">
          <cell r="AR47" t="str">
            <v>g6</v>
          </cell>
        </row>
        <row r="48">
          <cell r="AR48" t="str">
            <v>g5</v>
          </cell>
        </row>
        <row r="49">
          <cell r="AR49" t="str">
            <v>g9</v>
          </cell>
        </row>
        <row r="50">
          <cell r="AR50" t="str">
            <v>g1</v>
          </cell>
        </row>
        <row r="51">
          <cell r="AR51" t="str">
            <v>g9</v>
          </cell>
        </row>
        <row r="52">
          <cell r="AR52" t="str">
            <v>g9</v>
          </cell>
        </row>
        <row r="53">
          <cell r="AR53" t="str">
            <v>g7</v>
          </cell>
        </row>
        <row r="54">
          <cell r="AR54" t="str">
            <v>g10</v>
          </cell>
        </row>
        <row r="55">
          <cell r="AR55" t="str">
            <v>g4</v>
          </cell>
        </row>
        <row r="56">
          <cell r="AR56" t="str">
            <v>g8</v>
          </cell>
        </row>
        <row r="57">
          <cell r="AR57" t="str">
            <v>g1</v>
          </cell>
        </row>
        <row r="58">
          <cell r="AR58" t="str">
            <v>g5</v>
          </cell>
        </row>
        <row r="59">
          <cell r="AR59" t="str">
            <v>g2</v>
          </cell>
        </row>
        <row r="60">
          <cell r="AR60" t="str">
            <v>g2</v>
          </cell>
        </row>
        <row r="61">
          <cell r="AR61" t="str">
            <v>g1</v>
          </cell>
        </row>
        <row r="62">
          <cell r="AR62" t="str">
            <v>g2</v>
          </cell>
        </row>
        <row r="63">
          <cell r="AR63" t="str">
            <v>g4</v>
          </cell>
        </row>
        <row r="64">
          <cell r="AR64" t="str">
            <v>g10</v>
          </cell>
        </row>
        <row r="65">
          <cell r="AR65" t="str">
            <v>g8</v>
          </cell>
        </row>
        <row r="66">
          <cell r="AR66" t="str">
            <v>g10</v>
          </cell>
        </row>
        <row r="67">
          <cell r="AR67" t="str">
            <v>g4</v>
          </cell>
        </row>
        <row r="68">
          <cell r="AR68" t="str">
            <v>g5</v>
          </cell>
        </row>
        <row r="69">
          <cell r="AR69" t="str">
            <v>g7</v>
          </cell>
        </row>
        <row r="70">
          <cell r="AR70" t="str">
            <v>g6</v>
          </cell>
        </row>
        <row r="71">
          <cell r="AR71" t="str">
            <v>g10</v>
          </cell>
        </row>
        <row r="72">
          <cell r="AR72" t="str">
            <v>g9</v>
          </cell>
        </row>
        <row r="73">
          <cell r="AR73" t="str">
            <v>g9</v>
          </cell>
        </row>
        <row r="74">
          <cell r="AR74" t="str">
            <v>g5</v>
          </cell>
        </row>
        <row r="75">
          <cell r="AR75" t="str">
            <v>g9</v>
          </cell>
        </row>
        <row r="76">
          <cell r="AR76" t="str">
            <v>g6</v>
          </cell>
        </row>
        <row r="77">
          <cell r="AR77" t="str">
            <v>g3</v>
          </cell>
        </row>
        <row r="78">
          <cell r="AR78" t="str">
            <v>g10</v>
          </cell>
        </row>
        <row r="79">
          <cell r="AR79" t="str">
            <v>g4</v>
          </cell>
        </row>
        <row r="80">
          <cell r="AR80" t="str">
            <v>g6</v>
          </cell>
        </row>
        <row r="81">
          <cell r="AR81" t="str">
            <v>g3</v>
          </cell>
        </row>
        <row r="82">
          <cell r="AR82" t="str">
            <v>g2</v>
          </cell>
        </row>
        <row r="83">
          <cell r="AR83" t="str">
            <v>g5</v>
          </cell>
        </row>
        <row r="84">
          <cell r="AR84" t="str">
            <v>g2</v>
          </cell>
        </row>
        <row r="85">
          <cell r="AR85" t="str">
            <v>g2</v>
          </cell>
        </row>
        <row r="86">
          <cell r="AR86" t="str">
            <v>g8</v>
          </cell>
        </row>
        <row r="87">
          <cell r="AR87" t="str">
            <v>g1</v>
          </cell>
        </row>
        <row r="88">
          <cell r="AR88" t="str">
            <v>g2</v>
          </cell>
        </row>
        <row r="89">
          <cell r="AR89" t="str">
            <v>g8</v>
          </cell>
        </row>
        <row r="90">
          <cell r="AR90" t="str">
            <v>g1</v>
          </cell>
        </row>
        <row r="91">
          <cell r="AR91" t="str">
            <v>g3</v>
          </cell>
        </row>
        <row r="92">
          <cell r="AR92" t="str">
            <v>g7</v>
          </cell>
        </row>
        <row r="93">
          <cell r="AR93" t="str">
            <v>g7</v>
          </cell>
        </row>
        <row r="94">
          <cell r="AR94" t="str">
            <v>g6</v>
          </cell>
        </row>
        <row r="95">
          <cell r="AR95" t="str">
            <v>g5</v>
          </cell>
        </row>
        <row r="96">
          <cell r="AR96" t="str">
            <v>g2</v>
          </cell>
        </row>
        <row r="97">
          <cell r="AR97" t="str">
            <v>g4</v>
          </cell>
        </row>
        <row r="98">
          <cell r="AR98" t="str">
            <v>g6</v>
          </cell>
        </row>
        <row r="99">
          <cell r="AR99" t="str">
            <v>g3</v>
          </cell>
        </row>
        <row r="100">
          <cell r="AR100" t="str">
            <v>g10</v>
          </cell>
        </row>
        <row r="101">
          <cell r="AR101" t="str">
            <v>g9</v>
          </cell>
        </row>
        <row r="102">
          <cell r="AR102" t="str">
            <v>g4</v>
          </cell>
        </row>
        <row r="103">
          <cell r="AR103" t="str">
            <v>g2</v>
          </cell>
        </row>
        <row r="104">
          <cell r="AR104" t="str">
            <v>g4</v>
          </cell>
        </row>
        <row r="105">
          <cell r="AR105" t="str">
            <v>g2</v>
          </cell>
        </row>
        <row r="106">
          <cell r="AR106" t="str">
            <v>g10</v>
          </cell>
        </row>
        <row r="107">
          <cell r="AR107" t="str">
            <v>g9</v>
          </cell>
        </row>
        <row r="108">
          <cell r="AR108" t="str">
            <v>g4</v>
          </cell>
        </row>
        <row r="109">
          <cell r="AR109" t="str">
            <v>g8</v>
          </cell>
        </row>
        <row r="110">
          <cell r="AR110" t="str">
            <v>g1</v>
          </cell>
        </row>
        <row r="111">
          <cell r="AR111" t="str">
            <v>g5</v>
          </cell>
        </row>
        <row r="112">
          <cell r="AR112" t="str">
            <v>g6</v>
          </cell>
        </row>
        <row r="113">
          <cell r="AR113" t="str">
            <v>g5</v>
          </cell>
        </row>
        <row r="114">
          <cell r="AR114" t="str">
            <v>g8</v>
          </cell>
        </row>
        <row r="115">
          <cell r="AR115" t="str">
            <v>g8</v>
          </cell>
        </row>
        <row r="116">
          <cell r="AR116" t="str">
            <v>g9</v>
          </cell>
        </row>
        <row r="117">
          <cell r="AR117" t="str">
            <v>g10</v>
          </cell>
        </row>
        <row r="118">
          <cell r="AR118" t="str">
            <v>g1</v>
          </cell>
        </row>
        <row r="119">
          <cell r="AR119" t="str">
            <v>g7</v>
          </cell>
        </row>
        <row r="120">
          <cell r="AR120" t="str">
            <v>g3</v>
          </cell>
        </row>
        <row r="121">
          <cell r="AR121" t="str">
            <v>g10</v>
          </cell>
        </row>
        <row r="122">
          <cell r="AR122" t="str">
            <v>g3</v>
          </cell>
        </row>
        <row r="123">
          <cell r="AR123" t="str">
            <v>g2</v>
          </cell>
        </row>
        <row r="124">
          <cell r="AR124" t="str">
            <v>g10</v>
          </cell>
        </row>
        <row r="125">
          <cell r="AR125" t="str">
            <v>g1</v>
          </cell>
        </row>
        <row r="126">
          <cell r="AR126" t="str">
            <v>g1</v>
          </cell>
        </row>
        <row r="127">
          <cell r="AR127" t="str">
            <v>g6</v>
          </cell>
        </row>
        <row r="128">
          <cell r="AR128" t="str">
            <v>g9</v>
          </cell>
        </row>
        <row r="129">
          <cell r="AR129" t="str">
            <v>g9</v>
          </cell>
        </row>
        <row r="130">
          <cell r="AR130" t="str">
            <v>g6</v>
          </cell>
        </row>
        <row r="131">
          <cell r="AR131" t="str">
            <v>g1</v>
          </cell>
        </row>
        <row r="132">
          <cell r="AR132" t="str">
            <v>g5</v>
          </cell>
        </row>
        <row r="133">
          <cell r="AR133" t="str">
            <v>g10</v>
          </cell>
        </row>
        <row r="134">
          <cell r="AR134" t="str">
            <v>g10</v>
          </cell>
        </row>
        <row r="135">
          <cell r="AR135" t="str">
            <v>g4</v>
          </cell>
        </row>
        <row r="136">
          <cell r="AR136" t="str">
            <v>g9</v>
          </cell>
        </row>
        <row r="137">
          <cell r="AR137" t="str">
            <v>g3</v>
          </cell>
        </row>
        <row r="138">
          <cell r="AR138" t="str">
            <v>g7</v>
          </cell>
        </row>
        <row r="139">
          <cell r="AR139" t="str">
            <v>g3</v>
          </cell>
        </row>
        <row r="140">
          <cell r="AR140" t="str">
            <v>g1</v>
          </cell>
        </row>
        <row r="141">
          <cell r="AR141" t="str">
            <v>g2</v>
          </cell>
        </row>
        <row r="142">
          <cell r="AR142" t="str">
            <v>g9</v>
          </cell>
        </row>
        <row r="143">
          <cell r="AR143" t="str">
            <v>g6</v>
          </cell>
        </row>
        <row r="144">
          <cell r="AR144" t="str">
            <v>g7</v>
          </cell>
        </row>
        <row r="145">
          <cell r="AR145" t="str">
            <v>g3</v>
          </cell>
        </row>
        <row r="146">
          <cell r="AR146" t="str">
            <v>g10</v>
          </cell>
        </row>
        <row r="147">
          <cell r="AR147" t="str">
            <v>g9</v>
          </cell>
        </row>
        <row r="148">
          <cell r="AR148" t="str">
            <v>g10</v>
          </cell>
        </row>
        <row r="149">
          <cell r="AR149" t="str">
            <v>g7</v>
          </cell>
        </row>
        <row r="150">
          <cell r="AR150" t="str">
            <v>g6</v>
          </cell>
        </row>
        <row r="151">
          <cell r="AR151" t="str">
            <v>g4</v>
          </cell>
        </row>
        <row r="152">
          <cell r="AR152" t="str">
            <v>g3</v>
          </cell>
        </row>
        <row r="153">
          <cell r="AR153" t="str">
            <v>g4</v>
          </cell>
        </row>
        <row r="154">
          <cell r="AR154" t="str">
            <v>g2</v>
          </cell>
        </row>
        <row r="155">
          <cell r="AR155" t="str">
            <v>g5</v>
          </cell>
        </row>
        <row r="156">
          <cell r="AR156" t="str">
            <v>g7</v>
          </cell>
        </row>
        <row r="157">
          <cell r="AR157" t="str">
            <v>g7</v>
          </cell>
        </row>
        <row r="158">
          <cell r="AR158" t="str">
            <v>g9</v>
          </cell>
        </row>
        <row r="159">
          <cell r="AR159" t="str">
            <v>g6</v>
          </cell>
        </row>
        <row r="160">
          <cell r="AR160" t="str">
            <v>g8</v>
          </cell>
        </row>
        <row r="161">
          <cell r="AR161" t="str">
            <v>g9</v>
          </cell>
        </row>
        <row r="162">
          <cell r="AR162" t="str">
            <v>g1</v>
          </cell>
        </row>
        <row r="163">
          <cell r="AR163" t="str">
            <v>g8</v>
          </cell>
        </row>
        <row r="164">
          <cell r="AR164" t="str">
            <v>g2</v>
          </cell>
        </row>
        <row r="165">
          <cell r="AR165" t="str">
            <v>g5</v>
          </cell>
        </row>
        <row r="166">
          <cell r="AR166" t="str">
            <v>g8</v>
          </cell>
        </row>
        <row r="167">
          <cell r="AR167" t="str">
            <v>g4</v>
          </cell>
        </row>
        <row r="168">
          <cell r="AR168" t="str">
            <v>g8</v>
          </cell>
        </row>
        <row r="169">
          <cell r="AR169" t="str">
            <v>g8</v>
          </cell>
        </row>
        <row r="170">
          <cell r="AR170" t="str">
            <v>g10</v>
          </cell>
        </row>
        <row r="171">
          <cell r="AR171" t="str">
            <v>g6</v>
          </cell>
        </row>
        <row r="172">
          <cell r="AR172" t="str">
            <v>g4</v>
          </cell>
        </row>
        <row r="173">
          <cell r="AR173" t="str">
            <v>g7</v>
          </cell>
        </row>
        <row r="174">
          <cell r="AR174" t="str">
            <v>g8</v>
          </cell>
        </row>
        <row r="175">
          <cell r="AR175" t="str">
            <v>g7</v>
          </cell>
        </row>
        <row r="176">
          <cell r="AR176" t="str">
            <v>g8</v>
          </cell>
        </row>
        <row r="177">
          <cell r="AR177" t="str">
            <v>g8</v>
          </cell>
        </row>
        <row r="178">
          <cell r="AR178" t="str">
            <v>g1</v>
          </cell>
        </row>
        <row r="179">
          <cell r="AR179" t="str">
            <v>g4</v>
          </cell>
        </row>
        <row r="180">
          <cell r="AR180" t="str">
            <v>g4</v>
          </cell>
        </row>
        <row r="181">
          <cell r="AR181" t="str">
            <v>g8</v>
          </cell>
        </row>
        <row r="182">
          <cell r="AR182" t="str">
            <v>g5</v>
          </cell>
        </row>
        <row r="183">
          <cell r="AR183" t="str">
            <v>g5</v>
          </cell>
        </row>
      </sheetData>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_All"/>
      <sheetName val="Countries_Outsorting"/>
      <sheetName val="Tabelle3"/>
    </sheetNames>
    <sheetDataSet>
      <sheetData sheetId="0" refreshError="1"/>
      <sheetData sheetId="1" refreshError="1">
        <row r="10">
          <cell r="BA10">
            <v>156</v>
          </cell>
          <cell r="BB10" t="str">
            <v>China</v>
          </cell>
          <cell r="BC10" t="str">
            <v>ok</v>
          </cell>
        </row>
        <row r="11">
          <cell r="BA11">
            <v>360</v>
          </cell>
          <cell r="BB11" t="str">
            <v>Indonesia</v>
          </cell>
          <cell r="BC11" t="str">
            <v>ok</v>
          </cell>
        </row>
        <row r="12">
          <cell r="BA12">
            <v>496</v>
          </cell>
          <cell r="BB12" t="str">
            <v>Mongolia</v>
          </cell>
          <cell r="BC12" t="str">
            <v>ok</v>
          </cell>
        </row>
        <row r="13">
          <cell r="BA13">
            <v>104</v>
          </cell>
          <cell r="BB13" t="str">
            <v>Myanmar</v>
          </cell>
          <cell r="BC13" t="str">
            <v>ok</v>
          </cell>
        </row>
        <row r="14">
          <cell r="BA14">
            <v>764</v>
          </cell>
          <cell r="BB14" t="str">
            <v>Thailand</v>
          </cell>
          <cell r="BC14" t="str">
            <v>ok</v>
          </cell>
        </row>
        <row r="15">
          <cell r="BA15">
            <v>392</v>
          </cell>
          <cell r="BB15" t="str">
            <v>Japan</v>
          </cell>
          <cell r="BC15" t="str">
            <v>ok</v>
          </cell>
        </row>
        <row r="16">
          <cell r="BA16">
            <v>458</v>
          </cell>
          <cell r="BB16" t="str">
            <v>Malaysia</v>
          </cell>
          <cell r="BC16" t="str">
            <v>ok</v>
          </cell>
        </row>
        <row r="17">
          <cell r="BA17">
            <v>704</v>
          </cell>
          <cell r="BB17" t="str">
            <v>Viet Nam</v>
          </cell>
          <cell r="BC17" t="str">
            <v>ok</v>
          </cell>
        </row>
        <row r="18">
          <cell r="BA18">
            <v>608</v>
          </cell>
          <cell r="BB18" t="str">
            <v>Philippines</v>
          </cell>
          <cell r="BC18" t="str">
            <v>ok</v>
          </cell>
        </row>
        <row r="19">
          <cell r="BA19">
            <v>418</v>
          </cell>
          <cell r="BB19" t="str">
            <v>Lao People's Dem. Rep.</v>
          </cell>
          <cell r="BC19" t="str">
            <v>ok</v>
          </cell>
        </row>
        <row r="20">
          <cell r="BA20">
            <v>116</v>
          </cell>
          <cell r="BB20" t="str">
            <v>Cambodia</v>
          </cell>
          <cell r="BC20" t="str">
            <v>ok</v>
          </cell>
        </row>
        <row r="21">
          <cell r="BA21">
            <v>408</v>
          </cell>
          <cell r="BB21" t="str">
            <v>Korea,Dem.Ppl's.Rep.</v>
          </cell>
          <cell r="BC21" t="str">
            <v>ok</v>
          </cell>
        </row>
        <row r="22">
          <cell r="BA22">
            <v>410</v>
          </cell>
          <cell r="BB22" t="str">
            <v>Korea, Republic of</v>
          </cell>
          <cell r="BC22" t="str">
            <v>ok</v>
          </cell>
        </row>
        <row r="23">
          <cell r="BA23">
            <v>626</v>
          </cell>
          <cell r="BB23" t="str">
            <v>East Timor</v>
          </cell>
          <cell r="BC23" t="str">
            <v>ok</v>
          </cell>
        </row>
        <row r="24">
          <cell r="BA24">
            <v>96</v>
          </cell>
          <cell r="BB24" t="str">
            <v>Brunei Darussalam</v>
          </cell>
          <cell r="BC24" t="str">
            <v>ok</v>
          </cell>
        </row>
        <row r="25">
          <cell r="BA25">
            <v>702</v>
          </cell>
          <cell r="BB25" t="str">
            <v>Singapore</v>
          </cell>
          <cell r="BC25" t="str">
            <v>TooSmall</v>
          </cell>
        </row>
        <row r="26">
          <cell r="BA26">
            <v>166</v>
          </cell>
          <cell r="BB26" t="str">
            <v>Cocos (Keeling) Islands</v>
          </cell>
          <cell r="BC26" t="str">
            <v>Small&amp;DataGap</v>
          </cell>
        </row>
        <row r="27">
          <cell r="BA27">
            <v>158</v>
          </cell>
          <cell r="BB27" t="str">
            <v>Taiwan</v>
          </cell>
          <cell r="BC27" t="str">
            <v>Small&amp;DataGap</v>
          </cell>
        </row>
        <row r="28">
          <cell r="BA28">
            <v>162</v>
          </cell>
          <cell r="BB28" t="str">
            <v>Christmas Is.(Aust)</v>
          </cell>
          <cell r="BC28" t="str">
            <v>Small&amp;DataGap</v>
          </cell>
        </row>
        <row r="29">
          <cell r="BA29">
            <v>344</v>
          </cell>
          <cell r="BB29" t="str">
            <v>Hong Kong SAR</v>
          </cell>
          <cell r="BC29" t="str">
            <v>Small&amp;DataGap</v>
          </cell>
        </row>
        <row r="30">
          <cell r="BA30">
            <v>446</v>
          </cell>
          <cell r="BB30" t="str">
            <v>Macau (SAR)</v>
          </cell>
          <cell r="BC30" t="str">
            <v>Small&amp;DataGap</v>
          </cell>
        </row>
        <row r="31">
          <cell r="BA31">
            <v>457</v>
          </cell>
          <cell r="BB31" t="str">
            <v>Sarawak</v>
          </cell>
          <cell r="BC31" t="str">
            <v>Small&amp;DataGap</v>
          </cell>
        </row>
        <row r="32">
          <cell r="BA32">
            <v>459</v>
          </cell>
          <cell r="BB32" t="str">
            <v>Peninsular Malaysia</v>
          </cell>
          <cell r="BC32" t="str">
            <v>Small&amp;DataGap</v>
          </cell>
        </row>
        <row r="33">
          <cell r="BA33">
            <v>461</v>
          </cell>
          <cell r="BB33" t="str">
            <v>Sabah</v>
          </cell>
          <cell r="BC33" t="str">
            <v>Small&amp;DataGap</v>
          </cell>
        </row>
        <row r="34">
          <cell r="BA34">
            <v>866</v>
          </cell>
          <cell r="BB34" t="str">
            <v>Viet Nam, Dem. Rep. of</v>
          </cell>
          <cell r="BC34" t="str">
            <v>Small&amp;DataGap</v>
          </cell>
        </row>
        <row r="35">
          <cell r="BA35">
            <v>868</v>
          </cell>
          <cell r="BB35" t="str">
            <v>South Viet Nam, Rep. of</v>
          </cell>
          <cell r="BC35" t="str">
            <v>Small&amp;DataGap</v>
          </cell>
        </row>
        <row r="36">
          <cell r="BA36">
            <v>0</v>
          </cell>
          <cell r="BB36">
            <v>0</v>
          </cell>
          <cell r="BC36">
            <v>0</v>
          </cell>
        </row>
        <row r="37">
          <cell r="BA37">
            <v>643</v>
          </cell>
          <cell r="BB37" t="str">
            <v>Russian Federation</v>
          </cell>
          <cell r="BC37" t="str">
            <v>ok</v>
          </cell>
        </row>
        <row r="38">
          <cell r="BA38">
            <v>804</v>
          </cell>
          <cell r="BB38" t="str">
            <v>Ukraine</v>
          </cell>
          <cell r="BC38" t="str">
            <v>ok</v>
          </cell>
        </row>
        <row r="39">
          <cell r="BA39">
            <v>616</v>
          </cell>
          <cell r="BB39" t="str">
            <v>Poland</v>
          </cell>
          <cell r="BC39" t="str">
            <v>ok</v>
          </cell>
        </row>
        <row r="40">
          <cell r="BA40">
            <v>642</v>
          </cell>
          <cell r="BB40" t="str">
            <v>Romania</v>
          </cell>
          <cell r="BC40" t="str">
            <v>ok</v>
          </cell>
        </row>
        <row r="41">
          <cell r="BA41">
            <v>112</v>
          </cell>
          <cell r="BB41" t="str">
            <v>Belarus</v>
          </cell>
          <cell r="BC41" t="str">
            <v>ok</v>
          </cell>
        </row>
        <row r="42">
          <cell r="BA42">
            <v>300</v>
          </cell>
          <cell r="BB42" t="str">
            <v>Greece</v>
          </cell>
          <cell r="BC42" t="str">
            <v>ok</v>
          </cell>
        </row>
        <row r="43">
          <cell r="BA43">
            <v>100</v>
          </cell>
          <cell r="BB43" t="str">
            <v>Bulgaria</v>
          </cell>
          <cell r="BC43" t="str">
            <v>ok</v>
          </cell>
        </row>
        <row r="44">
          <cell r="BA44">
            <v>891</v>
          </cell>
          <cell r="BB44" t="str">
            <v>Yugoslavia</v>
          </cell>
          <cell r="BC44" t="str">
            <v>ok</v>
          </cell>
        </row>
        <row r="45">
          <cell r="BA45">
            <v>348</v>
          </cell>
          <cell r="BB45" t="str">
            <v>Hungary</v>
          </cell>
          <cell r="BC45" t="str">
            <v>ok</v>
          </cell>
        </row>
        <row r="46">
          <cell r="BA46">
            <v>203</v>
          </cell>
          <cell r="BB46" t="str">
            <v>Czech Republic</v>
          </cell>
          <cell r="BC46" t="str">
            <v>ok</v>
          </cell>
        </row>
        <row r="47">
          <cell r="BA47">
            <v>440</v>
          </cell>
          <cell r="BB47" t="str">
            <v>Lithuania</v>
          </cell>
          <cell r="BC47" t="str">
            <v>ok</v>
          </cell>
        </row>
        <row r="48">
          <cell r="BA48">
            <v>428</v>
          </cell>
          <cell r="BB48" t="str">
            <v>Latvia</v>
          </cell>
          <cell r="BC48" t="str">
            <v>ok</v>
          </cell>
        </row>
        <row r="49">
          <cell r="BA49">
            <v>191</v>
          </cell>
          <cell r="BB49" t="str">
            <v>Croatia</v>
          </cell>
          <cell r="BC49" t="str">
            <v>ok</v>
          </cell>
        </row>
        <row r="50">
          <cell r="BA50">
            <v>70</v>
          </cell>
          <cell r="BB50" t="str">
            <v>Bosnia and Herzegovina</v>
          </cell>
          <cell r="BC50" t="str">
            <v>ok</v>
          </cell>
        </row>
        <row r="51">
          <cell r="BA51">
            <v>703</v>
          </cell>
          <cell r="BB51" t="str">
            <v>Slovakia</v>
          </cell>
          <cell r="BC51" t="str">
            <v>ok</v>
          </cell>
        </row>
        <row r="52">
          <cell r="BA52">
            <v>233</v>
          </cell>
          <cell r="BB52" t="str">
            <v>Estonia</v>
          </cell>
          <cell r="BC52" t="str">
            <v>ok</v>
          </cell>
        </row>
        <row r="53">
          <cell r="BA53">
            <v>498</v>
          </cell>
          <cell r="BB53" t="str">
            <v>Republic of Moldova</v>
          </cell>
          <cell r="BC53" t="str">
            <v>ok</v>
          </cell>
        </row>
        <row r="54">
          <cell r="BA54">
            <v>8</v>
          </cell>
          <cell r="BB54" t="str">
            <v>Albania</v>
          </cell>
          <cell r="BC54" t="str">
            <v>ok</v>
          </cell>
        </row>
        <row r="55">
          <cell r="BA55">
            <v>807</v>
          </cell>
          <cell r="BB55" t="str">
            <v>T.F.Yug.Rep. Macedonia</v>
          </cell>
          <cell r="BC55" t="str">
            <v>ok</v>
          </cell>
        </row>
        <row r="56">
          <cell r="BA56">
            <v>705</v>
          </cell>
          <cell r="BB56" t="str">
            <v>Slovenia</v>
          </cell>
          <cell r="BC56" t="str">
            <v>ok</v>
          </cell>
        </row>
        <row r="57">
          <cell r="BA57">
            <v>196</v>
          </cell>
          <cell r="BB57" t="str">
            <v>Cyprus</v>
          </cell>
          <cell r="BC57" t="str">
            <v>ok</v>
          </cell>
        </row>
        <row r="58">
          <cell r="BA58">
            <v>200</v>
          </cell>
          <cell r="BB58" t="str">
            <v>Czechoslovakia(former)</v>
          </cell>
          <cell r="BC58" t="str">
            <v>NoData</v>
          </cell>
        </row>
        <row r="59">
          <cell r="BA59">
            <v>810</v>
          </cell>
          <cell r="BB59" t="str">
            <v>USSR (former)</v>
          </cell>
          <cell r="BC59" t="str">
            <v>NoData</v>
          </cell>
        </row>
        <row r="60">
          <cell r="BA60">
            <v>890</v>
          </cell>
          <cell r="BB60" t="str">
            <v>Yugoslavia, SFR</v>
          </cell>
          <cell r="BC60" t="str">
            <v>NoData</v>
          </cell>
        </row>
        <row r="61">
          <cell r="BA61">
            <v>0</v>
          </cell>
          <cell r="BB61">
            <v>0</v>
          </cell>
          <cell r="BC61">
            <v>0</v>
          </cell>
        </row>
        <row r="62">
          <cell r="BA62">
            <v>76</v>
          </cell>
          <cell r="BB62" t="str">
            <v>Brazil</v>
          </cell>
          <cell r="BC62" t="str">
            <v>ok</v>
          </cell>
        </row>
        <row r="63">
          <cell r="BA63">
            <v>32</v>
          </cell>
          <cell r="BB63" t="str">
            <v>Argentina</v>
          </cell>
          <cell r="BC63" t="str">
            <v>ok</v>
          </cell>
        </row>
        <row r="64">
          <cell r="BA64">
            <v>484</v>
          </cell>
          <cell r="BB64" t="str">
            <v>Mexico</v>
          </cell>
          <cell r="BC64" t="str">
            <v>ok</v>
          </cell>
        </row>
        <row r="65">
          <cell r="BA65">
            <v>604</v>
          </cell>
          <cell r="BB65" t="str">
            <v>Peru</v>
          </cell>
          <cell r="BC65" t="str">
            <v>ok</v>
          </cell>
        </row>
        <row r="66">
          <cell r="BA66">
            <v>68</v>
          </cell>
          <cell r="BB66" t="str">
            <v>Bolivia</v>
          </cell>
          <cell r="BC66" t="str">
            <v>ok</v>
          </cell>
        </row>
        <row r="67">
          <cell r="BA67">
            <v>170</v>
          </cell>
          <cell r="BB67" t="str">
            <v>Colombia</v>
          </cell>
          <cell r="BC67" t="str">
            <v>ok</v>
          </cell>
        </row>
        <row r="68">
          <cell r="BA68">
            <v>862</v>
          </cell>
          <cell r="BB68" t="str">
            <v>Venezuela</v>
          </cell>
          <cell r="BC68" t="str">
            <v>ok</v>
          </cell>
        </row>
        <row r="69">
          <cell r="BA69">
            <v>152</v>
          </cell>
          <cell r="BB69" t="str">
            <v>Chile</v>
          </cell>
          <cell r="BC69" t="str">
            <v>ok</v>
          </cell>
        </row>
        <row r="70">
          <cell r="BA70">
            <v>600</v>
          </cell>
          <cell r="BB70" t="str">
            <v>Paraguay</v>
          </cell>
          <cell r="BC70" t="str">
            <v>ok</v>
          </cell>
        </row>
        <row r="71">
          <cell r="BA71">
            <v>218</v>
          </cell>
          <cell r="BB71" t="str">
            <v>Ecuador</v>
          </cell>
          <cell r="BC71" t="str">
            <v>ok</v>
          </cell>
        </row>
        <row r="72">
          <cell r="BA72">
            <v>328</v>
          </cell>
          <cell r="BB72" t="str">
            <v>Guyana</v>
          </cell>
          <cell r="BC72" t="str">
            <v>ok</v>
          </cell>
        </row>
        <row r="73">
          <cell r="BA73">
            <v>858</v>
          </cell>
          <cell r="BB73" t="str">
            <v>Uruguay</v>
          </cell>
          <cell r="BC73" t="str">
            <v>ok</v>
          </cell>
        </row>
        <row r="74">
          <cell r="BA74">
            <v>740</v>
          </cell>
          <cell r="BB74" t="str">
            <v>Suriname</v>
          </cell>
          <cell r="BC74" t="str">
            <v>ok</v>
          </cell>
        </row>
        <row r="75">
          <cell r="BA75">
            <v>558</v>
          </cell>
          <cell r="BB75" t="str">
            <v>Nicaragua</v>
          </cell>
          <cell r="BC75" t="str">
            <v>ok</v>
          </cell>
        </row>
        <row r="76">
          <cell r="BA76">
            <v>340</v>
          </cell>
          <cell r="BB76" t="str">
            <v>Honduras</v>
          </cell>
          <cell r="BC76" t="str">
            <v>ok</v>
          </cell>
        </row>
        <row r="77">
          <cell r="BA77">
            <v>192</v>
          </cell>
          <cell r="BB77" t="str">
            <v>Cuba</v>
          </cell>
          <cell r="BC77" t="str">
            <v>ok</v>
          </cell>
        </row>
        <row r="78">
          <cell r="BA78">
            <v>320</v>
          </cell>
          <cell r="BB78" t="str">
            <v>Guatemala</v>
          </cell>
          <cell r="BC78" t="str">
            <v>ok</v>
          </cell>
        </row>
        <row r="79">
          <cell r="BA79">
            <v>254</v>
          </cell>
          <cell r="BB79" t="str">
            <v>French Guiana</v>
          </cell>
          <cell r="BC79" t="str">
            <v>ok</v>
          </cell>
        </row>
        <row r="80">
          <cell r="BA80">
            <v>591</v>
          </cell>
          <cell r="BB80" t="str">
            <v>Panama</v>
          </cell>
          <cell r="BC80" t="str">
            <v>ok</v>
          </cell>
        </row>
        <row r="81">
          <cell r="BA81">
            <v>188</v>
          </cell>
          <cell r="BB81" t="str">
            <v>Costa Rica</v>
          </cell>
          <cell r="BC81" t="str">
            <v>ok</v>
          </cell>
        </row>
        <row r="82">
          <cell r="BA82">
            <v>214</v>
          </cell>
          <cell r="BB82" t="str">
            <v>Dominican Republic</v>
          </cell>
          <cell r="BC82" t="str">
            <v>ok</v>
          </cell>
        </row>
        <row r="83">
          <cell r="BA83">
            <v>332</v>
          </cell>
          <cell r="BB83" t="str">
            <v>Haiti</v>
          </cell>
          <cell r="BC83" t="str">
            <v>ok</v>
          </cell>
        </row>
        <row r="84">
          <cell r="BA84">
            <v>84</v>
          </cell>
          <cell r="BB84" t="str">
            <v>Belize</v>
          </cell>
          <cell r="BC84" t="str">
            <v>ok</v>
          </cell>
        </row>
        <row r="85">
          <cell r="BA85">
            <v>222</v>
          </cell>
          <cell r="BB85" t="str">
            <v>El Salvador</v>
          </cell>
          <cell r="BC85" t="str">
            <v>ok</v>
          </cell>
        </row>
        <row r="86">
          <cell r="BA86">
            <v>388</v>
          </cell>
          <cell r="BB86" t="str">
            <v>Jamaica</v>
          </cell>
          <cell r="BC86" t="str">
            <v>ok</v>
          </cell>
        </row>
        <row r="87">
          <cell r="BA87">
            <v>44</v>
          </cell>
          <cell r="BB87" t="str">
            <v>Bahamas</v>
          </cell>
          <cell r="BC87" t="str">
            <v>NoData</v>
          </cell>
        </row>
        <row r="88">
          <cell r="BA88">
            <v>630</v>
          </cell>
          <cell r="BB88" t="str">
            <v>Puerto Rico</v>
          </cell>
          <cell r="BC88" t="str">
            <v>ok</v>
          </cell>
        </row>
        <row r="89">
          <cell r="BA89">
            <v>780</v>
          </cell>
          <cell r="BB89" t="str">
            <v>Trinidad and Tobago</v>
          </cell>
          <cell r="BC89" t="str">
            <v>ok</v>
          </cell>
        </row>
        <row r="90">
          <cell r="BA90">
            <v>312</v>
          </cell>
          <cell r="BB90" t="str">
            <v>Guadeloupe</v>
          </cell>
          <cell r="BC90" t="str">
            <v>NoData</v>
          </cell>
        </row>
        <row r="91">
          <cell r="BA91">
            <v>474</v>
          </cell>
          <cell r="BB91" t="str">
            <v>Martinique</v>
          </cell>
          <cell r="BC91" t="str">
            <v>NoData</v>
          </cell>
        </row>
        <row r="92">
          <cell r="BA92">
            <v>678</v>
          </cell>
          <cell r="BB92" t="str">
            <v>Sao Tome and Principe</v>
          </cell>
          <cell r="BC92" t="str">
            <v>Small&amp;DataGap</v>
          </cell>
        </row>
        <row r="93">
          <cell r="BA93">
            <v>212</v>
          </cell>
          <cell r="BB93" t="str">
            <v>Dominica</v>
          </cell>
          <cell r="BC93" t="str">
            <v>Small&amp;DataGap</v>
          </cell>
        </row>
        <row r="94">
          <cell r="BA94">
            <v>662</v>
          </cell>
          <cell r="BB94" t="str">
            <v>St. Lucia</v>
          </cell>
          <cell r="BC94" t="str">
            <v>Small&amp;DataGap</v>
          </cell>
        </row>
        <row r="95">
          <cell r="BA95">
            <v>28</v>
          </cell>
          <cell r="BB95" t="str">
            <v>Antigua and Barbuda</v>
          </cell>
          <cell r="BC95" t="str">
            <v>Small&amp;DataGap</v>
          </cell>
        </row>
        <row r="96">
          <cell r="BA96">
            <v>52</v>
          </cell>
          <cell r="BB96" t="str">
            <v>Barbados</v>
          </cell>
          <cell r="BC96" t="str">
            <v>Small&amp;DataGap</v>
          </cell>
        </row>
        <row r="97">
          <cell r="BA97">
            <v>670</v>
          </cell>
          <cell r="BB97" t="str">
            <v>St. Vincent-Grenadines</v>
          </cell>
          <cell r="BC97" t="str">
            <v>Small&amp;DataGap</v>
          </cell>
        </row>
        <row r="98">
          <cell r="BA98">
            <v>659</v>
          </cell>
          <cell r="BB98" t="str">
            <v>St. Kitts-Nevis</v>
          </cell>
          <cell r="BC98" t="str">
            <v>Small&amp;DataGap</v>
          </cell>
        </row>
        <row r="99">
          <cell r="BA99">
            <v>308</v>
          </cell>
          <cell r="BB99" t="str">
            <v>Grenada</v>
          </cell>
          <cell r="BC99" t="str">
            <v>Small&amp;DataGap</v>
          </cell>
        </row>
        <row r="100">
          <cell r="BA100">
            <v>136</v>
          </cell>
          <cell r="BB100" t="str">
            <v>Cayman Islands</v>
          </cell>
          <cell r="BC100" t="str">
            <v>Small&amp;DataGap</v>
          </cell>
        </row>
        <row r="101">
          <cell r="BA101">
            <v>92</v>
          </cell>
          <cell r="BB101" t="str">
            <v>British Virgin Islands</v>
          </cell>
          <cell r="BC101" t="str">
            <v>Small&amp;DataGap</v>
          </cell>
        </row>
        <row r="102">
          <cell r="BA102">
            <v>500</v>
          </cell>
          <cell r="BB102" t="str">
            <v>Montserrat</v>
          </cell>
          <cell r="BC102" t="str">
            <v>Small&amp;DataGap</v>
          </cell>
        </row>
        <row r="103">
          <cell r="BA103">
            <v>60</v>
          </cell>
          <cell r="BB103" t="str">
            <v>Bermuda</v>
          </cell>
          <cell r="BC103" t="str">
            <v>Small&amp;DataGap</v>
          </cell>
        </row>
        <row r="104">
          <cell r="BA104">
            <v>238</v>
          </cell>
          <cell r="BB104" t="str">
            <v>Falkland Is. (Malvinas)</v>
          </cell>
          <cell r="BC104" t="str">
            <v>NoData</v>
          </cell>
        </row>
        <row r="105">
          <cell r="BA105">
            <v>530</v>
          </cell>
          <cell r="BB105" t="str">
            <v>Netherlands Antilles</v>
          </cell>
          <cell r="BC105" t="str">
            <v>Small&amp;DataGap</v>
          </cell>
        </row>
        <row r="106">
          <cell r="BA106">
            <v>532</v>
          </cell>
          <cell r="BB106" t="str">
            <v>Neth.Antil. and Aruba</v>
          </cell>
          <cell r="BC106" t="str">
            <v>Small&amp;DataGap</v>
          </cell>
        </row>
        <row r="107">
          <cell r="BA107">
            <v>533</v>
          </cell>
          <cell r="BB107" t="str">
            <v>Aruba</v>
          </cell>
          <cell r="BC107" t="str">
            <v>Small&amp;DataGap</v>
          </cell>
        </row>
        <row r="108">
          <cell r="BA108">
            <v>590</v>
          </cell>
          <cell r="BB108" t="str">
            <v>Panama,excl.Canal Zone</v>
          </cell>
          <cell r="BC108" t="str">
            <v>Small&amp;DataGap</v>
          </cell>
        </row>
        <row r="109">
          <cell r="BA109">
            <v>592</v>
          </cell>
          <cell r="BB109" t="str">
            <v>Panama Canal Zone</v>
          </cell>
          <cell r="BC109" t="str">
            <v>Small&amp;DataGap</v>
          </cell>
        </row>
        <row r="110">
          <cell r="BA110">
            <v>658</v>
          </cell>
          <cell r="BB110" t="str">
            <v>St. Kitts-Nevis-Arguilla</v>
          </cell>
          <cell r="BC110" t="str">
            <v>Small&amp;DataGap</v>
          </cell>
        </row>
        <row r="111">
          <cell r="BA111">
            <v>660</v>
          </cell>
          <cell r="BB111" t="str">
            <v>Anguilla</v>
          </cell>
          <cell r="BC111" t="str">
            <v>Small&amp;DataGap</v>
          </cell>
        </row>
        <row r="112">
          <cell r="BA112">
            <v>796</v>
          </cell>
          <cell r="BB112" t="str">
            <v>Turks and Caicos Islands</v>
          </cell>
          <cell r="BC112" t="str">
            <v>Small&amp;DataGap</v>
          </cell>
        </row>
        <row r="113">
          <cell r="BA113">
            <v>850</v>
          </cell>
          <cell r="BB113" t="str">
            <v>United States Virgin Is.</v>
          </cell>
          <cell r="BC113" t="str">
            <v>Small&amp;DataGap</v>
          </cell>
        </row>
        <row r="114">
          <cell r="BA114">
            <v>0</v>
          </cell>
          <cell r="BB114">
            <v>0</v>
          </cell>
          <cell r="BC114">
            <v>0</v>
          </cell>
        </row>
        <row r="115">
          <cell r="BA115">
            <v>12</v>
          </cell>
          <cell r="BB115" t="str">
            <v>Algeria</v>
          </cell>
          <cell r="BC115" t="str">
            <v>ok</v>
          </cell>
        </row>
        <row r="116">
          <cell r="BA116">
            <v>736</v>
          </cell>
          <cell r="BB116" t="str">
            <v>Sudan</v>
          </cell>
          <cell r="BC116" t="str">
            <v>ok</v>
          </cell>
        </row>
        <row r="117">
          <cell r="BA117">
            <v>682</v>
          </cell>
          <cell r="BB117" t="str">
            <v>Saudi Arabia</v>
          </cell>
          <cell r="BC117" t="str">
            <v>ok</v>
          </cell>
        </row>
        <row r="118">
          <cell r="BA118">
            <v>434</v>
          </cell>
          <cell r="BB118" t="str">
            <v>Libyan Arab Jamah.</v>
          </cell>
          <cell r="BC118" t="str">
            <v>ok</v>
          </cell>
        </row>
        <row r="119">
          <cell r="BA119">
            <v>818</v>
          </cell>
          <cell r="BB119" t="str">
            <v>Egypt</v>
          </cell>
          <cell r="BC119" t="str">
            <v>ok</v>
          </cell>
        </row>
        <row r="120">
          <cell r="BA120">
            <v>792</v>
          </cell>
          <cell r="BB120" t="str">
            <v>Turkey</v>
          </cell>
          <cell r="BC120" t="str">
            <v>ok</v>
          </cell>
        </row>
        <row r="121">
          <cell r="BA121">
            <v>887</v>
          </cell>
          <cell r="BB121" t="str">
            <v>Yemen</v>
          </cell>
          <cell r="BC121" t="str">
            <v>ok</v>
          </cell>
        </row>
        <row r="122">
          <cell r="BA122">
            <v>504</v>
          </cell>
          <cell r="BB122" t="str">
            <v>Morocco</v>
          </cell>
          <cell r="BC122" t="str">
            <v>ok</v>
          </cell>
        </row>
        <row r="123">
          <cell r="BA123">
            <v>368</v>
          </cell>
          <cell r="BB123" t="str">
            <v>Iraq</v>
          </cell>
          <cell r="BC123" t="str">
            <v>ok</v>
          </cell>
        </row>
        <row r="124">
          <cell r="BA124">
            <v>512</v>
          </cell>
          <cell r="BB124" t="str">
            <v>Oman</v>
          </cell>
          <cell r="BC124" t="str">
            <v>ok</v>
          </cell>
        </row>
        <row r="125">
          <cell r="BA125">
            <v>732</v>
          </cell>
          <cell r="BB125" t="str">
            <v>Western Sahara</v>
          </cell>
          <cell r="BC125" t="str">
            <v>ok</v>
          </cell>
        </row>
        <row r="126">
          <cell r="BA126">
            <v>760</v>
          </cell>
          <cell r="BB126" t="str">
            <v>Syrian Arab Republic</v>
          </cell>
          <cell r="BC126" t="str">
            <v>ok</v>
          </cell>
        </row>
        <row r="127">
          <cell r="BA127">
            <v>788</v>
          </cell>
          <cell r="BB127" t="str">
            <v>Tunisia</v>
          </cell>
          <cell r="BC127" t="str">
            <v>ok</v>
          </cell>
        </row>
        <row r="128">
          <cell r="BA128">
            <v>400</v>
          </cell>
          <cell r="BB128" t="str">
            <v>Jordan</v>
          </cell>
          <cell r="BC128" t="str">
            <v>ok</v>
          </cell>
        </row>
        <row r="129">
          <cell r="BA129">
            <v>31</v>
          </cell>
          <cell r="BB129" t="str">
            <v>Azerbaijan</v>
          </cell>
          <cell r="BC129" t="str">
            <v>ok</v>
          </cell>
        </row>
        <row r="130">
          <cell r="BA130">
            <v>784</v>
          </cell>
          <cell r="BB130" t="str">
            <v>United Arab Emirates</v>
          </cell>
          <cell r="BC130" t="str">
            <v>ok</v>
          </cell>
        </row>
        <row r="131">
          <cell r="BA131">
            <v>268</v>
          </cell>
          <cell r="BB131" t="str">
            <v>Georgia</v>
          </cell>
          <cell r="BC131" t="str">
            <v>ok</v>
          </cell>
        </row>
        <row r="132">
          <cell r="BA132">
            <v>51</v>
          </cell>
          <cell r="BB132" t="str">
            <v>Armenia</v>
          </cell>
          <cell r="BC132" t="str">
            <v>ok</v>
          </cell>
        </row>
        <row r="133">
          <cell r="BA133">
            <v>376</v>
          </cell>
          <cell r="BB133" t="str">
            <v>Israel</v>
          </cell>
          <cell r="BC133" t="str">
            <v>ok</v>
          </cell>
        </row>
        <row r="134">
          <cell r="BA134">
            <v>414</v>
          </cell>
          <cell r="BB134" t="str">
            <v>Kuwait</v>
          </cell>
          <cell r="BC134" t="str">
            <v>ok</v>
          </cell>
        </row>
        <row r="135">
          <cell r="BA135">
            <v>634</v>
          </cell>
          <cell r="BB135" t="str">
            <v>Qatar</v>
          </cell>
          <cell r="BC135" t="str">
            <v>ok</v>
          </cell>
        </row>
        <row r="136">
          <cell r="BA136">
            <v>422</v>
          </cell>
          <cell r="BB136" t="str">
            <v>Lebanon</v>
          </cell>
          <cell r="BC136" t="str">
            <v>ok</v>
          </cell>
        </row>
        <row r="137">
          <cell r="BA137">
            <v>48</v>
          </cell>
          <cell r="BB137" t="str">
            <v>Bahrain</v>
          </cell>
          <cell r="BC137" t="str">
            <v>TooSmall</v>
          </cell>
        </row>
        <row r="138">
          <cell r="BA138">
            <v>274</v>
          </cell>
          <cell r="BB138" t="str">
            <v>Gaza Strip (Palestine)</v>
          </cell>
          <cell r="BC138" t="str">
            <v>Small&amp;DataGap</v>
          </cell>
        </row>
        <row r="139">
          <cell r="BA139">
            <v>415</v>
          </cell>
          <cell r="BB139" t="str">
            <v>Kuwait,part Ntl.Zone</v>
          </cell>
          <cell r="BC139" t="str">
            <v>Small&amp;DataGap</v>
          </cell>
        </row>
        <row r="140">
          <cell r="BA140">
            <v>684</v>
          </cell>
          <cell r="BB140" t="str">
            <v>S.Arabia,pt.Ntrl.Zn</v>
          </cell>
          <cell r="BC140" t="str">
            <v>Small&amp;DataGap</v>
          </cell>
        </row>
        <row r="141">
          <cell r="BA141">
            <v>720</v>
          </cell>
          <cell r="BB141" t="str">
            <v>Dem. Yemen (former)</v>
          </cell>
          <cell r="BC141" t="str">
            <v>Small&amp;DataGap</v>
          </cell>
        </row>
        <row r="142">
          <cell r="BA142">
            <v>886</v>
          </cell>
          <cell r="BB142" t="str">
            <v>Yemen (former)</v>
          </cell>
          <cell r="BC142" t="str">
            <v>Small&amp;DataGap</v>
          </cell>
        </row>
        <row r="143">
          <cell r="BA143">
            <v>0</v>
          </cell>
          <cell r="BB143">
            <v>0</v>
          </cell>
          <cell r="BC143">
            <v>0</v>
          </cell>
        </row>
        <row r="144">
          <cell r="BA144">
            <v>124</v>
          </cell>
          <cell r="BB144" t="str">
            <v>Canada</v>
          </cell>
          <cell r="BC144" t="str">
            <v>ok</v>
          </cell>
        </row>
        <row r="145">
          <cell r="BA145">
            <v>840</v>
          </cell>
          <cell r="BB145" t="str">
            <v>United States</v>
          </cell>
          <cell r="BC145" t="str">
            <v>ok</v>
          </cell>
        </row>
        <row r="146">
          <cell r="BA146">
            <v>36</v>
          </cell>
          <cell r="BB146" t="str">
            <v>Australia</v>
          </cell>
          <cell r="BC146" t="str">
            <v>ok</v>
          </cell>
        </row>
        <row r="147">
          <cell r="BA147">
            <v>598</v>
          </cell>
          <cell r="BB147" t="str">
            <v>Papua New Guinea</v>
          </cell>
          <cell r="BC147" t="str">
            <v>ok</v>
          </cell>
        </row>
        <row r="148">
          <cell r="BA148">
            <v>554</v>
          </cell>
          <cell r="BB148" t="str">
            <v>New Zealand</v>
          </cell>
          <cell r="BC148" t="str">
            <v>ok</v>
          </cell>
        </row>
        <row r="149">
          <cell r="BA149">
            <v>90</v>
          </cell>
          <cell r="BB149" t="str">
            <v>Solomon Islands</v>
          </cell>
          <cell r="BC149" t="str">
            <v>NoData</v>
          </cell>
        </row>
        <row r="150">
          <cell r="BA150">
            <v>540</v>
          </cell>
          <cell r="BB150" t="str">
            <v>New Caledonia</v>
          </cell>
          <cell r="BC150" t="str">
            <v>NoData</v>
          </cell>
        </row>
        <row r="151">
          <cell r="BA151">
            <v>242</v>
          </cell>
          <cell r="BB151" t="str">
            <v>Fiji</v>
          </cell>
          <cell r="BC151" t="str">
            <v>NoData</v>
          </cell>
        </row>
        <row r="152">
          <cell r="BA152">
            <v>548</v>
          </cell>
          <cell r="BB152" t="str">
            <v>Vanuatu</v>
          </cell>
          <cell r="BC152" t="str">
            <v>NoData</v>
          </cell>
        </row>
        <row r="153">
          <cell r="BA153">
            <v>258</v>
          </cell>
          <cell r="BB153" t="str">
            <v>French Polynesia</v>
          </cell>
          <cell r="BC153" t="str">
            <v>NoData</v>
          </cell>
        </row>
        <row r="154">
          <cell r="BA154">
            <v>882</v>
          </cell>
          <cell r="BB154" t="str">
            <v>Samoa</v>
          </cell>
          <cell r="BC154" t="str">
            <v>NoData</v>
          </cell>
        </row>
        <row r="155">
          <cell r="BA155">
            <v>296</v>
          </cell>
          <cell r="BB155" t="str">
            <v>Kiribati</v>
          </cell>
          <cell r="BC155" t="str">
            <v>Small&amp;DataGap</v>
          </cell>
        </row>
        <row r="156">
          <cell r="BA156">
            <v>776</v>
          </cell>
          <cell r="BB156" t="str">
            <v>Tonga</v>
          </cell>
          <cell r="BC156" t="str">
            <v>Small&amp;DataGap</v>
          </cell>
        </row>
        <row r="157">
          <cell r="BA157">
            <v>583</v>
          </cell>
          <cell r="BB157" t="str">
            <v>Micronesia, Fed.States of</v>
          </cell>
          <cell r="BC157" t="str">
            <v>Small&amp;DataGap</v>
          </cell>
        </row>
        <row r="158">
          <cell r="BA158">
            <v>316</v>
          </cell>
          <cell r="BB158" t="str">
            <v>Guam</v>
          </cell>
          <cell r="BC158" t="str">
            <v>Small&amp;DataGap</v>
          </cell>
        </row>
        <row r="159">
          <cell r="BA159">
            <v>570</v>
          </cell>
          <cell r="BB159" t="str">
            <v>Niue</v>
          </cell>
          <cell r="BC159" t="str">
            <v>Small&amp;DataGap</v>
          </cell>
        </row>
        <row r="160">
          <cell r="BA160">
            <v>184</v>
          </cell>
          <cell r="BB160" t="str">
            <v>Cook Islands</v>
          </cell>
          <cell r="BC160" t="str">
            <v>Small&amp;DataGap</v>
          </cell>
        </row>
        <row r="161">
          <cell r="BA161">
            <v>666</v>
          </cell>
          <cell r="BB161" t="str">
            <v>St. Pierre-Miquelon</v>
          </cell>
          <cell r="BC161" t="str">
            <v>Small&amp;DataGap</v>
          </cell>
        </row>
        <row r="162">
          <cell r="BA162">
            <v>16</v>
          </cell>
          <cell r="BB162" t="str">
            <v>American Samoa</v>
          </cell>
          <cell r="BC162" t="str">
            <v>Small&amp;DataGap</v>
          </cell>
        </row>
        <row r="163">
          <cell r="BA163">
            <v>876</v>
          </cell>
          <cell r="BB163" t="str">
            <v>Wallis &amp; Futuna Islands</v>
          </cell>
          <cell r="BC163" t="str">
            <v>Small&amp;DataGap</v>
          </cell>
        </row>
        <row r="164">
          <cell r="BA164">
            <v>584</v>
          </cell>
          <cell r="BB164" t="str">
            <v>Marshall Islands</v>
          </cell>
          <cell r="BC164" t="str">
            <v>Small&amp;DataGap</v>
          </cell>
        </row>
        <row r="165">
          <cell r="BA165">
            <v>798</v>
          </cell>
          <cell r="BB165" t="str">
            <v>Tuvalu</v>
          </cell>
          <cell r="BC165" t="str">
            <v>Small&amp;DataGap</v>
          </cell>
        </row>
        <row r="166">
          <cell r="BA166">
            <v>520</v>
          </cell>
          <cell r="BB166" t="str">
            <v>Nauru</v>
          </cell>
          <cell r="BC166" t="str">
            <v>Small&amp;DataGap</v>
          </cell>
        </row>
        <row r="167">
          <cell r="BA167">
            <v>772</v>
          </cell>
          <cell r="BB167" t="str">
            <v>Tokelau</v>
          </cell>
          <cell r="BC167" t="str">
            <v>Small&amp;DataGap</v>
          </cell>
        </row>
        <row r="168">
          <cell r="BA168">
            <v>304</v>
          </cell>
          <cell r="BB168" t="str">
            <v>Greenland</v>
          </cell>
          <cell r="BC168" t="str">
            <v>Small&amp;DataGap</v>
          </cell>
        </row>
        <row r="169">
          <cell r="BA169">
            <v>582</v>
          </cell>
          <cell r="BB169" t="str">
            <v>Pacific Islds. (Trust)</v>
          </cell>
          <cell r="BC169" t="str">
            <v>Small&amp;DataGap</v>
          </cell>
        </row>
        <row r="170">
          <cell r="BA170">
            <v>585</v>
          </cell>
          <cell r="BB170" t="str">
            <v>Palau</v>
          </cell>
          <cell r="BC170" t="str">
            <v>Small&amp;DataGap</v>
          </cell>
        </row>
        <row r="171">
          <cell r="BA171">
            <v>872</v>
          </cell>
          <cell r="BB171" t="str">
            <v>Wake Island</v>
          </cell>
          <cell r="BC171" t="str">
            <v>Small&amp;DataGap</v>
          </cell>
        </row>
        <row r="172">
          <cell r="BA172">
            <v>0</v>
          </cell>
          <cell r="BB172">
            <v>0</v>
          </cell>
          <cell r="BC172">
            <v>0</v>
          </cell>
        </row>
        <row r="173">
          <cell r="BA173">
            <v>356</v>
          </cell>
          <cell r="BB173" t="str">
            <v>India</v>
          </cell>
          <cell r="BC173" t="str">
            <v>ok</v>
          </cell>
        </row>
        <row r="174">
          <cell r="BA174">
            <v>398</v>
          </cell>
          <cell r="BB174" t="str">
            <v>Kazakhstan</v>
          </cell>
          <cell r="BC174" t="str">
            <v>ok</v>
          </cell>
        </row>
        <row r="175">
          <cell r="BA175">
            <v>364</v>
          </cell>
          <cell r="BB175" t="str">
            <v>Iran(Islamic Rep. of)</v>
          </cell>
          <cell r="BC175" t="str">
            <v>ok</v>
          </cell>
        </row>
        <row r="176">
          <cell r="BA176">
            <v>586</v>
          </cell>
          <cell r="BB176" t="str">
            <v>Pakistan</v>
          </cell>
          <cell r="BC176" t="str">
            <v>ok</v>
          </cell>
        </row>
        <row r="177">
          <cell r="BA177">
            <v>4</v>
          </cell>
          <cell r="BB177" t="str">
            <v>Afghanistan</v>
          </cell>
          <cell r="BC177" t="str">
            <v>ok</v>
          </cell>
        </row>
        <row r="178">
          <cell r="BA178">
            <v>795</v>
          </cell>
          <cell r="BB178" t="str">
            <v>Turkmenistan</v>
          </cell>
          <cell r="BC178" t="str">
            <v>ok</v>
          </cell>
        </row>
        <row r="179">
          <cell r="BA179">
            <v>860</v>
          </cell>
          <cell r="BB179" t="str">
            <v>Uzbekistan</v>
          </cell>
          <cell r="BC179" t="str">
            <v>ok</v>
          </cell>
        </row>
        <row r="180">
          <cell r="BA180">
            <v>417</v>
          </cell>
          <cell r="BB180" t="str">
            <v>Kyrgyzstan</v>
          </cell>
          <cell r="BC180" t="str">
            <v>ok</v>
          </cell>
        </row>
        <row r="181">
          <cell r="BA181">
            <v>524</v>
          </cell>
          <cell r="BB181" t="str">
            <v>Nepal</v>
          </cell>
          <cell r="BC181" t="str">
            <v>ok</v>
          </cell>
        </row>
        <row r="182">
          <cell r="BA182">
            <v>762</v>
          </cell>
          <cell r="BB182" t="str">
            <v>Tajikistan</v>
          </cell>
          <cell r="BC182" t="str">
            <v>ok</v>
          </cell>
        </row>
        <row r="183">
          <cell r="BA183">
            <v>50</v>
          </cell>
          <cell r="BB183" t="str">
            <v>Bangladesh</v>
          </cell>
          <cell r="BC183" t="str">
            <v>ok</v>
          </cell>
        </row>
        <row r="184">
          <cell r="BA184">
            <v>144</v>
          </cell>
          <cell r="BB184" t="str">
            <v>Sri Lanka</v>
          </cell>
          <cell r="BC184" t="str">
            <v>ok</v>
          </cell>
        </row>
        <row r="185">
          <cell r="BA185">
            <v>64</v>
          </cell>
          <cell r="BB185" t="str">
            <v>Bhutan</v>
          </cell>
          <cell r="BC185" t="str">
            <v>ok</v>
          </cell>
        </row>
        <row r="186">
          <cell r="BA186">
            <v>462</v>
          </cell>
          <cell r="BB186" t="str">
            <v>Maldives</v>
          </cell>
          <cell r="BC186" t="str">
            <v>Small&amp;DataGap</v>
          </cell>
        </row>
        <row r="187">
          <cell r="BA187">
            <v>588</v>
          </cell>
          <cell r="BB187" t="str">
            <v>East &amp; West Pakistan (fmr)</v>
          </cell>
          <cell r="BC187" t="str">
            <v>Small&amp;DataGap</v>
          </cell>
        </row>
        <row r="188">
          <cell r="BA188">
            <v>0</v>
          </cell>
          <cell r="BB188">
            <v>0</v>
          </cell>
          <cell r="BC188">
            <v>0</v>
          </cell>
        </row>
        <row r="189">
          <cell r="BA189">
            <v>180</v>
          </cell>
          <cell r="BB189" t="str">
            <v>Dem. Rep. of Congo</v>
          </cell>
          <cell r="BC189" t="str">
            <v>ok</v>
          </cell>
        </row>
        <row r="190">
          <cell r="BA190">
            <v>562</v>
          </cell>
          <cell r="BB190" t="str">
            <v>Niger</v>
          </cell>
          <cell r="BC190" t="str">
            <v>ok</v>
          </cell>
        </row>
        <row r="191">
          <cell r="BA191">
            <v>148</v>
          </cell>
          <cell r="BB191" t="str">
            <v>Chad</v>
          </cell>
          <cell r="BC191" t="str">
            <v>ok</v>
          </cell>
        </row>
        <row r="192">
          <cell r="BA192">
            <v>24</v>
          </cell>
          <cell r="BB192" t="str">
            <v>Angola</v>
          </cell>
          <cell r="BC192" t="str">
            <v>ok</v>
          </cell>
        </row>
        <row r="193">
          <cell r="BA193">
            <v>710</v>
          </cell>
          <cell r="BB193" t="str">
            <v>South Africa</v>
          </cell>
          <cell r="BC193" t="str">
            <v>ok</v>
          </cell>
        </row>
        <row r="194">
          <cell r="BA194">
            <v>466</v>
          </cell>
          <cell r="BB194" t="str">
            <v>Mali</v>
          </cell>
          <cell r="BC194" t="str">
            <v>ok</v>
          </cell>
        </row>
        <row r="195">
          <cell r="BA195">
            <v>478</v>
          </cell>
          <cell r="BB195" t="str">
            <v>Mauritania</v>
          </cell>
          <cell r="BC195" t="str">
            <v>ok</v>
          </cell>
        </row>
        <row r="196">
          <cell r="BA196">
            <v>231</v>
          </cell>
          <cell r="BB196" t="str">
            <v>Ethiopia</v>
          </cell>
          <cell r="BC196" t="str">
            <v>ok</v>
          </cell>
        </row>
        <row r="197">
          <cell r="BA197">
            <v>566</v>
          </cell>
          <cell r="BB197" t="str">
            <v>Nigeria</v>
          </cell>
          <cell r="BC197" t="str">
            <v>ok</v>
          </cell>
        </row>
        <row r="198">
          <cell r="BA198">
            <v>834</v>
          </cell>
          <cell r="BB198" t="str">
            <v>United Rep.Tanzania</v>
          </cell>
          <cell r="BC198" t="str">
            <v>ok</v>
          </cell>
        </row>
        <row r="199">
          <cell r="BA199">
            <v>516</v>
          </cell>
          <cell r="BB199" t="str">
            <v>Namibia</v>
          </cell>
          <cell r="BC199" t="str">
            <v>ok</v>
          </cell>
        </row>
        <row r="200">
          <cell r="BA200">
            <v>508</v>
          </cell>
          <cell r="BB200" t="str">
            <v>Mozambique</v>
          </cell>
          <cell r="BC200" t="str">
            <v>ok</v>
          </cell>
        </row>
        <row r="201">
          <cell r="BA201">
            <v>894</v>
          </cell>
          <cell r="BB201" t="str">
            <v>Zambia</v>
          </cell>
          <cell r="BC201" t="str">
            <v>ok</v>
          </cell>
        </row>
        <row r="202">
          <cell r="BA202">
            <v>706</v>
          </cell>
          <cell r="BB202" t="str">
            <v>Somalia</v>
          </cell>
          <cell r="BC202" t="str">
            <v>ok</v>
          </cell>
        </row>
        <row r="203">
          <cell r="BA203">
            <v>140</v>
          </cell>
          <cell r="BB203" t="str">
            <v>Central African Rep.</v>
          </cell>
          <cell r="BC203" t="str">
            <v>ok</v>
          </cell>
        </row>
        <row r="204">
          <cell r="BA204">
            <v>450</v>
          </cell>
          <cell r="BB204" t="str">
            <v>Madagascar</v>
          </cell>
          <cell r="BC204" t="str">
            <v>ok</v>
          </cell>
        </row>
        <row r="205">
          <cell r="BA205">
            <v>404</v>
          </cell>
          <cell r="BB205" t="str">
            <v>Kenya</v>
          </cell>
          <cell r="BC205" t="str">
            <v>ok</v>
          </cell>
        </row>
        <row r="206">
          <cell r="BA206">
            <v>72</v>
          </cell>
          <cell r="BB206" t="str">
            <v>Botswana</v>
          </cell>
          <cell r="BC206" t="str">
            <v>ok</v>
          </cell>
        </row>
        <row r="207">
          <cell r="BA207">
            <v>120</v>
          </cell>
          <cell r="BB207" t="str">
            <v>Cameroon</v>
          </cell>
          <cell r="BC207" t="str">
            <v>ok</v>
          </cell>
        </row>
        <row r="208">
          <cell r="BA208">
            <v>716</v>
          </cell>
          <cell r="BB208" t="str">
            <v>Zimbabwe</v>
          </cell>
          <cell r="BC208" t="str">
            <v>ok</v>
          </cell>
        </row>
        <row r="209">
          <cell r="BA209">
            <v>178</v>
          </cell>
          <cell r="BB209" t="str">
            <v>Congo</v>
          </cell>
          <cell r="BC209" t="str">
            <v>ok</v>
          </cell>
        </row>
        <row r="210">
          <cell r="BA210">
            <v>384</v>
          </cell>
          <cell r="BB210" t="str">
            <v>Côte d'Ivoire</v>
          </cell>
          <cell r="BC210" t="str">
            <v>ok</v>
          </cell>
        </row>
        <row r="211">
          <cell r="BA211">
            <v>854</v>
          </cell>
          <cell r="BB211" t="str">
            <v>Burkina Faso</v>
          </cell>
          <cell r="BC211" t="str">
            <v>ok</v>
          </cell>
        </row>
        <row r="212">
          <cell r="BA212">
            <v>266</v>
          </cell>
          <cell r="BB212" t="str">
            <v>Gabon</v>
          </cell>
          <cell r="BC212" t="str">
            <v>ok</v>
          </cell>
        </row>
        <row r="213">
          <cell r="BA213">
            <v>324</v>
          </cell>
          <cell r="BB213" t="str">
            <v>Guinea</v>
          </cell>
          <cell r="BC213" t="str">
            <v>ok</v>
          </cell>
        </row>
        <row r="214">
          <cell r="BA214">
            <v>288</v>
          </cell>
          <cell r="BB214" t="str">
            <v>Ghana</v>
          </cell>
          <cell r="BC214" t="str">
            <v>ok</v>
          </cell>
        </row>
        <row r="215">
          <cell r="BA215">
            <v>800</v>
          </cell>
          <cell r="BB215" t="str">
            <v>Uganda</v>
          </cell>
          <cell r="BC215" t="str">
            <v>ok</v>
          </cell>
        </row>
        <row r="216">
          <cell r="BA216">
            <v>686</v>
          </cell>
          <cell r="BB216" t="str">
            <v>Senegal</v>
          </cell>
          <cell r="BC216" t="str">
            <v>ok</v>
          </cell>
        </row>
        <row r="217">
          <cell r="BA217">
            <v>204</v>
          </cell>
          <cell r="BB217" t="str">
            <v>Benin</v>
          </cell>
          <cell r="BC217" t="str">
            <v>ok</v>
          </cell>
        </row>
        <row r="218">
          <cell r="BA218">
            <v>232</v>
          </cell>
          <cell r="BB218" t="str">
            <v>Eritrea</v>
          </cell>
          <cell r="BC218" t="str">
            <v>ok</v>
          </cell>
        </row>
        <row r="219">
          <cell r="BA219">
            <v>430</v>
          </cell>
          <cell r="BB219" t="str">
            <v>Liberia</v>
          </cell>
          <cell r="BC219" t="str">
            <v>ok</v>
          </cell>
        </row>
        <row r="220">
          <cell r="BA220">
            <v>454</v>
          </cell>
          <cell r="BB220" t="str">
            <v>Malawi</v>
          </cell>
          <cell r="BC220" t="str">
            <v>ok</v>
          </cell>
        </row>
        <row r="221">
          <cell r="BA221">
            <v>694</v>
          </cell>
          <cell r="BB221" t="str">
            <v>Sierra Leone</v>
          </cell>
          <cell r="BC221" t="str">
            <v>ok</v>
          </cell>
        </row>
        <row r="222">
          <cell r="BA222">
            <v>768</v>
          </cell>
          <cell r="BB222" t="str">
            <v>Togo</v>
          </cell>
          <cell r="BC222" t="str">
            <v>ok</v>
          </cell>
        </row>
        <row r="223">
          <cell r="BA223">
            <v>426</v>
          </cell>
          <cell r="BB223" t="str">
            <v>Lesotho</v>
          </cell>
          <cell r="BC223" t="str">
            <v>ok</v>
          </cell>
        </row>
        <row r="224">
          <cell r="BA224">
            <v>624</v>
          </cell>
          <cell r="BB224" t="str">
            <v>Guinea-Bissau</v>
          </cell>
          <cell r="BC224" t="str">
            <v>ok</v>
          </cell>
        </row>
        <row r="225">
          <cell r="BA225">
            <v>226</v>
          </cell>
          <cell r="BB225" t="str">
            <v>Equatorial Guinea</v>
          </cell>
          <cell r="BC225" t="str">
            <v>ok</v>
          </cell>
        </row>
        <row r="226">
          <cell r="BA226">
            <v>108</v>
          </cell>
          <cell r="BB226" t="str">
            <v>Burundi</v>
          </cell>
          <cell r="BC226" t="str">
            <v>ok</v>
          </cell>
        </row>
        <row r="227">
          <cell r="BA227">
            <v>646</v>
          </cell>
          <cell r="BB227" t="str">
            <v>Rwanda</v>
          </cell>
          <cell r="BC227" t="str">
            <v>ok</v>
          </cell>
        </row>
        <row r="228">
          <cell r="BA228">
            <v>262</v>
          </cell>
          <cell r="BB228" t="str">
            <v>Djibouti</v>
          </cell>
          <cell r="BC228" t="str">
            <v>ok</v>
          </cell>
        </row>
        <row r="229">
          <cell r="BA229">
            <v>748</v>
          </cell>
          <cell r="BB229" t="str">
            <v>Swaziland</v>
          </cell>
          <cell r="BC229" t="str">
            <v>ok</v>
          </cell>
        </row>
        <row r="230">
          <cell r="BA230">
            <v>270</v>
          </cell>
          <cell r="BB230" t="str">
            <v>Gambia</v>
          </cell>
          <cell r="BC230" t="str">
            <v>ok</v>
          </cell>
        </row>
        <row r="231">
          <cell r="BA231">
            <v>132</v>
          </cell>
          <cell r="BB231" t="str">
            <v>Cape Verde</v>
          </cell>
          <cell r="BC231" t="str">
            <v>NoData</v>
          </cell>
        </row>
        <row r="232">
          <cell r="BA232">
            <v>638</v>
          </cell>
          <cell r="BB232" t="str">
            <v>Réunion</v>
          </cell>
          <cell r="BC232" t="str">
            <v>NoData</v>
          </cell>
        </row>
        <row r="233">
          <cell r="BA233">
            <v>174</v>
          </cell>
          <cell r="BB233" t="str">
            <v>Comoros</v>
          </cell>
          <cell r="BC233" t="str">
            <v>NoData</v>
          </cell>
        </row>
        <row r="234">
          <cell r="BA234">
            <v>480</v>
          </cell>
          <cell r="BB234" t="str">
            <v>Mauritius</v>
          </cell>
          <cell r="BC234" t="str">
            <v>NoData</v>
          </cell>
        </row>
        <row r="235">
          <cell r="BA235">
            <v>690</v>
          </cell>
          <cell r="BB235" t="str">
            <v>Seychelles</v>
          </cell>
          <cell r="BC235" t="str">
            <v>Small&amp;DataGap</v>
          </cell>
        </row>
        <row r="236">
          <cell r="BA236">
            <v>230</v>
          </cell>
          <cell r="BB236" t="str">
            <v>Ethiopia,incl.Eritrea</v>
          </cell>
          <cell r="BC236" t="str">
            <v>Small&amp;DataGap</v>
          </cell>
        </row>
        <row r="237">
          <cell r="BA237">
            <v>654</v>
          </cell>
          <cell r="BB237" t="str">
            <v>St. Helena and Depend.</v>
          </cell>
          <cell r="BC237" t="str">
            <v>Small&amp;DataGap</v>
          </cell>
        </row>
        <row r="238">
          <cell r="BA238">
            <v>835</v>
          </cell>
          <cell r="BB238" t="str">
            <v>Tanganyika</v>
          </cell>
          <cell r="BC238" t="str">
            <v>Small&amp;DataGap</v>
          </cell>
        </row>
        <row r="239">
          <cell r="BA239">
            <v>836</v>
          </cell>
          <cell r="BB239" t="str">
            <v>Zanzibar</v>
          </cell>
          <cell r="BC239" t="str">
            <v>Small&amp;DataGap</v>
          </cell>
        </row>
        <row r="240">
          <cell r="BA240">
            <v>0</v>
          </cell>
          <cell r="BB240">
            <v>0</v>
          </cell>
          <cell r="BC240">
            <v>0</v>
          </cell>
        </row>
        <row r="241">
          <cell r="BA241">
            <v>250</v>
          </cell>
          <cell r="BB241" t="str">
            <v>France</v>
          </cell>
          <cell r="BC241" t="str">
            <v>ok</v>
          </cell>
        </row>
        <row r="242">
          <cell r="BA242">
            <v>724</v>
          </cell>
          <cell r="BB242" t="str">
            <v>Spain</v>
          </cell>
          <cell r="BC242" t="str">
            <v>ok</v>
          </cell>
        </row>
        <row r="243">
          <cell r="BA243">
            <v>752</v>
          </cell>
          <cell r="BB243" t="str">
            <v>Sweden</v>
          </cell>
          <cell r="BC243" t="str">
            <v>ok</v>
          </cell>
        </row>
        <row r="244">
          <cell r="BA244">
            <v>276</v>
          </cell>
          <cell r="BB244" t="str">
            <v>Germany</v>
          </cell>
          <cell r="BC244" t="str">
            <v>ok</v>
          </cell>
        </row>
        <row r="245">
          <cell r="BA245">
            <v>578</v>
          </cell>
          <cell r="BB245" t="str">
            <v>Norway</v>
          </cell>
          <cell r="BC245" t="str">
            <v>ok</v>
          </cell>
        </row>
        <row r="246">
          <cell r="BA246">
            <v>246</v>
          </cell>
          <cell r="BB246" t="str">
            <v>Finland</v>
          </cell>
          <cell r="BC246" t="str">
            <v>ok</v>
          </cell>
        </row>
        <row r="247">
          <cell r="BA247">
            <v>380</v>
          </cell>
          <cell r="BB247" t="str">
            <v>Italy</v>
          </cell>
          <cell r="BC247" t="str">
            <v>ok</v>
          </cell>
        </row>
        <row r="248">
          <cell r="BA248">
            <v>826</v>
          </cell>
          <cell r="BB248" t="str">
            <v>United Kingdom</v>
          </cell>
          <cell r="BC248" t="str">
            <v>ok</v>
          </cell>
        </row>
        <row r="249">
          <cell r="BA249">
            <v>352</v>
          </cell>
          <cell r="BB249" t="str">
            <v>Iceland</v>
          </cell>
          <cell r="BC249" t="str">
            <v>ok</v>
          </cell>
        </row>
        <row r="250">
          <cell r="BA250">
            <v>620</v>
          </cell>
          <cell r="BB250" t="str">
            <v>Portugal</v>
          </cell>
          <cell r="BC250" t="str">
            <v>ok</v>
          </cell>
        </row>
        <row r="251">
          <cell r="BA251">
            <v>40</v>
          </cell>
          <cell r="BB251" t="str">
            <v>Austria</v>
          </cell>
          <cell r="BC251" t="str">
            <v>ok</v>
          </cell>
        </row>
        <row r="252">
          <cell r="BA252">
            <v>372</v>
          </cell>
          <cell r="BB252" t="str">
            <v>Ireland</v>
          </cell>
          <cell r="BC252" t="str">
            <v>ok</v>
          </cell>
        </row>
        <row r="253">
          <cell r="BA253">
            <v>208</v>
          </cell>
          <cell r="BB253" t="str">
            <v>Denmark</v>
          </cell>
          <cell r="BC253" t="str">
            <v>ok</v>
          </cell>
        </row>
        <row r="254">
          <cell r="BA254">
            <v>756</v>
          </cell>
          <cell r="BB254" t="str">
            <v>Switzerland</v>
          </cell>
          <cell r="BC254" t="str">
            <v>ok</v>
          </cell>
        </row>
        <row r="255">
          <cell r="BA255">
            <v>528</v>
          </cell>
          <cell r="BB255" t="str">
            <v>Netherlands</v>
          </cell>
          <cell r="BC255" t="str">
            <v>ok</v>
          </cell>
        </row>
        <row r="256">
          <cell r="BA256">
            <v>58</v>
          </cell>
          <cell r="BB256" t="str">
            <v>Belgium-Luxembourg</v>
          </cell>
          <cell r="BC256" t="str">
            <v>ok</v>
          </cell>
        </row>
        <row r="257">
          <cell r="BA257">
            <v>234</v>
          </cell>
          <cell r="BB257" t="str">
            <v>Faeroe Islands</v>
          </cell>
          <cell r="BC257" t="str">
            <v>Small&amp;DataGap</v>
          </cell>
        </row>
        <row r="258">
          <cell r="BA258">
            <v>470</v>
          </cell>
          <cell r="BB258" t="str">
            <v>Malta</v>
          </cell>
          <cell r="BC258" t="str">
            <v>Small&amp;DataGap</v>
          </cell>
        </row>
        <row r="259">
          <cell r="BA259">
            <v>438</v>
          </cell>
          <cell r="BB259" t="str">
            <v>Liechtenstein</v>
          </cell>
          <cell r="BC259" t="str">
            <v>TooSmall</v>
          </cell>
        </row>
        <row r="260">
          <cell r="BA260">
            <v>20</v>
          </cell>
          <cell r="BB260" t="str">
            <v>Andorra</v>
          </cell>
          <cell r="BC260" t="str">
            <v>Small&amp;DataGap</v>
          </cell>
        </row>
        <row r="261">
          <cell r="BA261">
            <v>56</v>
          </cell>
          <cell r="BB261" t="str">
            <v>Belgium</v>
          </cell>
          <cell r="BC261" t="str">
            <v>NoData</v>
          </cell>
        </row>
        <row r="262">
          <cell r="BA262">
            <v>251</v>
          </cell>
          <cell r="BB262" t="str">
            <v>France incl. Monaco</v>
          </cell>
          <cell r="BC262" t="str">
            <v>NoData</v>
          </cell>
        </row>
        <row r="263">
          <cell r="BA263">
            <v>278</v>
          </cell>
          <cell r="BB263" t="str">
            <v>German D.R.(former)</v>
          </cell>
          <cell r="BC263" t="str">
            <v>NoData</v>
          </cell>
        </row>
        <row r="264">
          <cell r="BA264">
            <v>280</v>
          </cell>
          <cell r="BB264" t="str">
            <v>Germany(Fed.Rep.)</v>
          </cell>
          <cell r="BC264" t="str">
            <v>NoData</v>
          </cell>
        </row>
        <row r="265">
          <cell r="BA265">
            <v>292</v>
          </cell>
          <cell r="BB265" t="str">
            <v>Gibraltar</v>
          </cell>
          <cell r="BC265" t="str">
            <v>Small&amp;DataGap</v>
          </cell>
        </row>
        <row r="266">
          <cell r="BA266">
            <v>336</v>
          </cell>
          <cell r="BB266" t="str">
            <v>Holy See</v>
          </cell>
          <cell r="BC266" t="str">
            <v>NoData</v>
          </cell>
        </row>
        <row r="267">
          <cell r="BA267">
            <v>382</v>
          </cell>
          <cell r="BB267" t="str">
            <v>Italy and San Marino</v>
          </cell>
          <cell r="BC267" t="str">
            <v>NoData</v>
          </cell>
        </row>
        <row r="268">
          <cell r="BA268">
            <v>442</v>
          </cell>
          <cell r="BB268" t="str">
            <v>Luxembourg</v>
          </cell>
          <cell r="BC268" t="str">
            <v>NoData</v>
          </cell>
        </row>
        <row r="269">
          <cell r="BA269">
            <v>492</v>
          </cell>
          <cell r="BB269" t="str">
            <v>Monaco</v>
          </cell>
          <cell r="BC269" t="str">
            <v>NoData</v>
          </cell>
        </row>
        <row r="270">
          <cell r="BA270">
            <v>579</v>
          </cell>
          <cell r="BB270" t="str">
            <v>Norway, Svlbd. J.Myn.Isl.</v>
          </cell>
          <cell r="BC270" t="str">
            <v>NoData</v>
          </cell>
        </row>
        <row r="271">
          <cell r="BA271">
            <v>674</v>
          </cell>
          <cell r="BB271" t="str">
            <v>San Marino</v>
          </cell>
          <cell r="BC271" t="str">
            <v>NoData</v>
          </cell>
        </row>
        <row r="272">
          <cell r="BA272">
            <v>757</v>
          </cell>
          <cell r="BB272" t="str">
            <v>Switzrld,Liechtenstein</v>
          </cell>
          <cell r="BC272" t="str">
            <v>NoData</v>
          </cell>
        </row>
      </sheetData>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y List 2005"/>
      <sheetName val="Country List 2000"/>
      <sheetName val="Country List 62"/>
      <sheetName val="Country List 70"/>
      <sheetName val="Country List 80"/>
      <sheetName val="Country List 90"/>
      <sheetName val="Worldregions_HANPP"/>
      <sheetName val="FAOlookup"/>
      <sheetName val="Codes"/>
      <sheetName val="allocation"/>
      <sheetName val="WirseniusRegions"/>
      <sheetName val="MFA_codes"/>
      <sheetName val="IFF_order"/>
      <sheetName val="IEA codes"/>
      <sheetName val="FAO Codes"/>
      <sheetName val="UN codes and regions"/>
      <sheetName val="GEA Codes"/>
    </sheetNames>
    <sheetDataSet>
      <sheetData sheetId="0"/>
      <sheetData sheetId="1"/>
      <sheetData sheetId="2"/>
      <sheetData sheetId="3"/>
      <sheetData sheetId="4"/>
      <sheetData sheetId="5"/>
      <sheetData sheetId="6"/>
      <sheetData sheetId="7"/>
      <sheetData sheetId="8"/>
      <sheetData sheetId="9"/>
      <sheetData sheetId="10">
        <row r="5">
          <cell r="A5">
            <v>2</v>
          </cell>
          <cell r="B5" t="str">
            <v>Afghanistan</v>
          </cell>
          <cell r="C5" t="str">
            <v>Asia</v>
          </cell>
          <cell r="D5" t="str">
            <v>South &amp; Central Asia</v>
          </cell>
        </row>
        <row r="6">
          <cell r="A6">
            <v>3</v>
          </cell>
          <cell r="B6" t="str">
            <v>Albania</v>
          </cell>
          <cell r="C6" t="str">
            <v>Europe</v>
          </cell>
          <cell r="D6" t="str">
            <v>East Europe</v>
          </cell>
        </row>
        <row r="7">
          <cell r="A7">
            <v>4</v>
          </cell>
          <cell r="B7" t="str">
            <v>Algeria</v>
          </cell>
          <cell r="C7" t="str">
            <v>Africa/Asia</v>
          </cell>
          <cell r="D7" t="str">
            <v>North Africa &amp; West Asia</v>
          </cell>
        </row>
        <row r="8">
          <cell r="A8">
            <v>5</v>
          </cell>
          <cell r="B8" t="str">
            <v>American Samoa</v>
          </cell>
          <cell r="C8" t="str">
            <v>America/Australia</v>
          </cell>
          <cell r="D8" t="str">
            <v>North America &amp; Oceania</v>
          </cell>
        </row>
        <row r="9">
          <cell r="A9">
            <v>6</v>
          </cell>
          <cell r="B9" t="str">
            <v xml:space="preserve">Andorra </v>
          </cell>
          <cell r="C9" t="str">
            <v>Europe</v>
          </cell>
          <cell r="D9" t="str">
            <v>West Europe</v>
          </cell>
        </row>
        <row r="10">
          <cell r="A10">
            <v>7</v>
          </cell>
          <cell r="B10" t="str">
            <v>Angola</v>
          </cell>
          <cell r="C10" t="str">
            <v>Africa</v>
          </cell>
          <cell r="D10" t="str">
            <v>Sub-Saharan Africa</v>
          </cell>
        </row>
        <row r="11">
          <cell r="A11">
            <v>258</v>
          </cell>
          <cell r="B11" t="str">
            <v>Anguilla</v>
          </cell>
          <cell r="C11" t="str">
            <v>America</v>
          </cell>
          <cell r="D11" t="str">
            <v>Latin America &amp; Caribbean</v>
          </cell>
        </row>
        <row r="12">
          <cell r="A12">
            <v>8</v>
          </cell>
          <cell r="B12" t="str">
            <v>Antigua and Barbuda</v>
          </cell>
          <cell r="C12" t="str">
            <v>America</v>
          </cell>
          <cell r="D12" t="str">
            <v>Latin America &amp; Caribbean</v>
          </cell>
        </row>
        <row r="13">
          <cell r="A13">
            <v>9</v>
          </cell>
          <cell r="B13" t="str">
            <v>Argentina</v>
          </cell>
          <cell r="C13" t="str">
            <v>America</v>
          </cell>
          <cell r="D13" t="str">
            <v>Latin America &amp; Caribbean</v>
          </cell>
        </row>
        <row r="14">
          <cell r="A14">
            <v>1</v>
          </cell>
          <cell r="B14" t="str">
            <v>Armenia</v>
          </cell>
          <cell r="C14" t="str">
            <v>Africa/Asia</v>
          </cell>
          <cell r="D14" t="str">
            <v>North Africa &amp; West Asia</v>
          </cell>
        </row>
        <row r="15">
          <cell r="A15">
            <v>22</v>
          </cell>
          <cell r="B15" t="str">
            <v xml:space="preserve">Aruba </v>
          </cell>
          <cell r="C15" t="str">
            <v>America</v>
          </cell>
          <cell r="D15" t="str">
            <v>Latin America &amp; Caribbean</v>
          </cell>
        </row>
        <row r="16">
          <cell r="A16">
            <v>10</v>
          </cell>
          <cell r="B16" t="str">
            <v>Australia</v>
          </cell>
          <cell r="C16" t="str">
            <v>America/Australia</v>
          </cell>
          <cell r="D16" t="str">
            <v>North America &amp; Oceania</v>
          </cell>
        </row>
        <row r="17">
          <cell r="A17">
            <v>11</v>
          </cell>
          <cell r="B17" t="str">
            <v>Austria</v>
          </cell>
          <cell r="C17" t="str">
            <v>Europe</v>
          </cell>
          <cell r="D17" t="str">
            <v>West Europe</v>
          </cell>
        </row>
        <row r="18">
          <cell r="A18">
            <v>52</v>
          </cell>
          <cell r="B18" t="str">
            <v>Azerbaijan, Republic of</v>
          </cell>
          <cell r="C18" t="str">
            <v>Africa/Asia</v>
          </cell>
          <cell r="D18" t="str">
            <v>North Africa &amp; West Asia</v>
          </cell>
        </row>
        <row r="19">
          <cell r="A19">
            <v>12</v>
          </cell>
          <cell r="B19" t="str">
            <v>Bahamas</v>
          </cell>
          <cell r="C19" t="str">
            <v>America</v>
          </cell>
          <cell r="D19" t="str">
            <v>Latin America &amp; Caribbean</v>
          </cell>
        </row>
        <row r="20">
          <cell r="A20">
            <v>13</v>
          </cell>
          <cell r="B20" t="str">
            <v>Bahrain</v>
          </cell>
          <cell r="C20" t="str">
            <v>Africa/Asia</v>
          </cell>
          <cell r="D20" t="str">
            <v>North Africa &amp; West Asia</v>
          </cell>
        </row>
        <row r="21">
          <cell r="A21">
            <v>16</v>
          </cell>
          <cell r="B21" t="str">
            <v>Bangladesh</v>
          </cell>
          <cell r="C21" t="str">
            <v>Asia</v>
          </cell>
          <cell r="D21" t="str">
            <v>South &amp; Central Asia</v>
          </cell>
        </row>
        <row r="22">
          <cell r="A22">
            <v>14</v>
          </cell>
          <cell r="B22" t="str">
            <v>Barbados</v>
          </cell>
          <cell r="C22" t="str">
            <v>America</v>
          </cell>
          <cell r="D22" t="str">
            <v>Latin America &amp; Caribbean</v>
          </cell>
        </row>
        <row r="23">
          <cell r="A23">
            <v>57</v>
          </cell>
          <cell r="B23" t="str">
            <v>Belarus</v>
          </cell>
          <cell r="C23" t="str">
            <v>Europe</v>
          </cell>
          <cell r="D23" t="str">
            <v>East Europe</v>
          </cell>
        </row>
        <row r="24">
          <cell r="A24">
            <v>255</v>
          </cell>
          <cell r="B24" t="str">
            <v>Belgium</v>
          </cell>
          <cell r="C24" t="str">
            <v>Europe</v>
          </cell>
          <cell r="D24" t="str">
            <v>West Europe</v>
          </cell>
        </row>
        <row r="25">
          <cell r="A25">
            <v>15</v>
          </cell>
          <cell r="B25" t="str">
            <v>Belgium-Luxembourg</v>
          </cell>
          <cell r="C25" t="str">
            <v>Europe</v>
          </cell>
          <cell r="D25" t="str">
            <v>West Europe</v>
          </cell>
        </row>
        <row r="26">
          <cell r="A26">
            <v>23</v>
          </cell>
          <cell r="B26" t="str">
            <v>Belize</v>
          </cell>
          <cell r="C26" t="str">
            <v>America</v>
          </cell>
          <cell r="D26" t="str">
            <v>Latin America &amp; Caribbean</v>
          </cell>
        </row>
        <row r="27">
          <cell r="A27">
            <v>53</v>
          </cell>
          <cell r="B27" t="str">
            <v>Benin</v>
          </cell>
          <cell r="C27" t="str">
            <v>Africa</v>
          </cell>
          <cell r="D27" t="str">
            <v>Sub-Saharan Africa</v>
          </cell>
        </row>
        <row r="28">
          <cell r="A28">
            <v>17</v>
          </cell>
          <cell r="B28" t="str">
            <v>Bermuda</v>
          </cell>
          <cell r="C28" t="str">
            <v>America</v>
          </cell>
          <cell r="D28" t="str">
            <v>Latin America &amp; Caribbean</v>
          </cell>
        </row>
        <row r="29">
          <cell r="A29">
            <v>18</v>
          </cell>
          <cell r="B29" t="str">
            <v>Bhutan</v>
          </cell>
          <cell r="C29" t="str">
            <v>Asia</v>
          </cell>
          <cell r="D29" t="str">
            <v>South &amp; Central Asia</v>
          </cell>
        </row>
        <row r="30">
          <cell r="A30">
            <v>19</v>
          </cell>
          <cell r="B30" t="str">
            <v>Bolivia</v>
          </cell>
          <cell r="C30" t="str">
            <v>America</v>
          </cell>
          <cell r="D30" t="str">
            <v>Latin America &amp; Caribbean</v>
          </cell>
        </row>
        <row r="31">
          <cell r="A31">
            <v>80</v>
          </cell>
          <cell r="B31" t="str">
            <v>Bosnia and Herzegovina</v>
          </cell>
          <cell r="C31" t="str">
            <v>Europe</v>
          </cell>
          <cell r="D31" t="str">
            <v>East Europe</v>
          </cell>
        </row>
        <row r="32">
          <cell r="A32">
            <v>20</v>
          </cell>
          <cell r="B32" t="str">
            <v>Botswana</v>
          </cell>
          <cell r="C32" t="str">
            <v>Africa</v>
          </cell>
          <cell r="D32" t="str">
            <v>Sub-Saharan Africa</v>
          </cell>
        </row>
        <row r="33">
          <cell r="A33">
            <v>21</v>
          </cell>
          <cell r="B33" t="str">
            <v>Brazil</v>
          </cell>
          <cell r="C33" t="str">
            <v>America</v>
          </cell>
          <cell r="D33" t="str">
            <v>Latin America &amp; Caribbean</v>
          </cell>
        </row>
        <row r="34">
          <cell r="A34">
            <v>24</v>
          </cell>
          <cell r="B34" t="str">
            <v xml:space="preserve">British Indian Ocean Ter </v>
          </cell>
          <cell r="C34" t="str">
            <v>Asia</v>
          </cell>
          <cell r="D34" t="str">
            <v>East Asia</v>
          </cell>
        </row>
        <row r="35">
          <cell r="A35">
            <v>239</v>
          </cell>
          <cell r="B35" t="str">
            <v>British Virgin Islands</v>
          </cell>
          <cell r="C35" t="str">
            <v>America</v>
          </cell>
          <cell r="D35" t="str">
            <v>Latin America &amp; Caribbean</v>
          </cell>
        </row>
        <row r="36">
          <cell r="A36">
            <v>26</v>
          </cell>
          <cell r="B36" t="str">
            <v>Brunei Darussalam</v>
          </cell>
          <cell r="C36" t="str">
            <v>Asia</v>
          </cell>
          <cell r="D36" t="str">
            <v>East Asia</v>
          </cell>
        </row>
        <row r="37">
          <cell r="A37">
            <v>27</v>
          </cell>
          <cell r="B37" t="str">
            <v>Bulgaria</v>
          </cell>
          <cell r="C37" t="str">
            <v>Europe</v>
          </cell>
          <cell r="D37" t="str">
            <v>East Europe</v>
          </cell>
        </row>
        <row r="38">
          <cell r="A38">
            <v>233</v>
          </cell>
          <cell r="B38" t="str">
            <v>Burkina Faso</v>
          </cell>
          <cell r="C38" t="str">
            <v>Africa</v>
          </cell>
          <cell r="D38" t="str">
            <v>Sub-Saharan Africa</v>
          </cell>
        </row>
        <row r="39">
          <cell r="A39">
            <v>29</v>
          </cell>
          <cell r="B39" t="str">
            <v>Burundi</v>
          </cell>
          <cell r="C39" t="str">
            <v>Africa</v>
          </cell>
          <cell r="D39" t="str">
            <v>Sub-Saharan Africa</v>
          </cell>
        </row>
        <row r="40">
          <cell r="A40">
            <v>115</v>
          </cell>
          <cell r="B40" t="str">
            <v>Cambodia</v>
          </cell>
          <cell r="C40" t="str">
            <v>Asia</v>
          </cell>
          <cell r="D40" t="str">
            <v>East Asia</v>
          </cell>
        </row>
        <row r="41">
          <cell r="A41">
            <v>32</v>
          </cell>
          <cell r="B41" t="str">
            <v>Cameroon</v>
          </cell>
          <cell r="C41" t="str">
            <v>Africa</v>
          </cell>
          <cell r="D41" t="str">
            <v>Sub-Saharan Africa</v>
          </cell>
        </row>
        <row r="42">
          <cell r="A42">
            <v>33</v>
          </cell>
          <cell r="B42" t="str">
            <v>Canada</v>
          </cell>
          <cell r="C42" t="str">
            <v>America/Australia</v>
          </cell>
          <cell r="D42" t="str">
            <v>North America &amp; Oceania</v>
          </cell>
        </row>
        <row r="43">
          <cell r="A43">
            <v>34</v>
          </cell>
          <cell r="B43" t="str">
            <v>Canton and Enderbury Is</v>
          </cell>
          <cell r="C43" t="str">
            <v>America/Australia</v>
          </cell>
          <cell r="D43" t="str">
            <v>North America &amp; Oceania</v>
          </cell>
        </row>
        <row r="44">
          <cell r="A44">
            <v>35</v>
          </cell>
          <cell r="B44" t="str">
            <v>Cape Verde</v>
          </cell>
          <cell r="C44" t="str">
            <v>Africa</v>
          </cell>
          <cell r="D44" t="str">
            <v>Sub-Saharan Africa</v>
          </cell>
        </row>
        <row r="45">
          <cell r="A45">
            <v>36</v>
          </cell>
          <cell r="B45" t="str">
            <v>Cayman Islands</v>
          </cell>
          <cell r="C45" t="str">
            <v>America</v>
          </cell>
          <cell r="D45" t="str">
            <v>Latin America &amp; Caribbean</v>
          </cell>
        </row>
        <row r="46">
          <cell r="A46">
            <v>37</v>
          </cell>
          <cell r="B46" t="str">
            <v>Central African Republic</v>
          </cell>
          <cell r="C46" t="str">
            <v>Africa</v>
          </cell>
          <cell r="D46" t="str">
            <v>Sub-Saharan Africa</v>
          </cell>
        </row>
        <row r="47">
          <cell r="A47">
            <v>39</v>
          </cell>
          <cell r="B47" t="str">
            <v>Chad</v>
          </cell>
          <cell r="C47" t="str">
            <v>Africa</v>
          </cell>
          <cell r="D47" t="str">
            <v>Sub-Saharan Africa</v>
          </cell>
        </row>
        <row r="48">
          <cell r="A48">
            <v>40</v>
          </cell>
          <cell r="B48" t="str">
            <v>Chile</v>
          </cell>
          <cell r="C48" t="str">
            <v>America</v>
          </cell>
          <cell r="D48" t="str">
            <v>Latin America &amp; Caribbean</v>
          </cell>
        </row>
        <row r="49">
          <cell r="A49">
            <v>351</v>
          </cell>
          <cell r="B49" t="str">
            <v>China</v>
          </cell>
          <cell r="C49" t="str">
            <v>Asia</v>
          </cell>
          <cell r="D49" t="str">
            <v>East Asia</v>
          </cell>
        </row>
        <row r="50">
          <cell r="A50">
            <v>42</v>
          </cell>
          <cell r="B50" t="str">
            <v xml:space="preserve">Christmas Island </v>
          </cell>
          <cell r="C50" t="str">
            <v>Asia</v>
          </cell>
          <cell r="D50" t="str">
            <v>East Asia</v>
          </cell>
        </row>
        <row r="51">
          <cell r="A51">
            <v>43</v>
          </cell>
          <cell r="B51" t="str">
            <v>Cocos (Keeling) Islands</v>
          </cell>
          <cell r="C51" t="str">
            <v>Asia</v>
          </cell>
          <cell r="D51" t="str">
            <v>East Asia</v>
          </cell>
        </row>
        <row r="52">
          <cell r="A52">
            <v>44</v>
          </cell>
          <cell r="B52" t="str">
            <v>Colombia</v>
          </cell>
          <cell r="C52" t="str">
            <v>America</v>
          </cell>
          <cell r="D52" t="str">
            <v>Latin America &amp; Caribbean</v>
          </cell>
        </row>
        <row r="53">
          <cell r="A53">
            <v>45</v>
          </cell>
          <cell r="B53" t="str">
            <v>Comoros</v>
          </cell>
          <cell r="C53" t="str">
            <v>Africa</v>
          </cell>
          <cell r="D53" t="str">
            <v>Sub-Saharan Africa</v>
          </cell>
        </row>
        <row r="54">
          <cell r="A54">
            <v>250</v>
          </cell>
          <cell r="B54" t="str">
            <v>Congo, Dem Republic of</v>
          </cell>
          <cell r="C54" t="str">
            <v>Africa</v>
          </cell>
          <cell r="D54" t="str">
            <v>Sub-Saharan Africa</v>
          </cell>
        </row>
        <row r="55">
          <cell r="A55">
            <v>46</v>
          </cell>
          <cell r="B55" t="str">
            <v>Congo, Republic of</v>
          </cell>
          <cell r="C55" t="str">
            <v>Africa</v>
          </cell>
          <cell r="D55" t="str">
            <v>Sub-Saharan Africa</v>
          </cell>
        </row>
        <row r="56">
          <cell r="A56">
            <v>47</v>
          </cell>
          <cell r="B56" t="str">
            <v>Cook Islands</v>
          </cell>
          <cell r="C56" t="str">
            <v>America/Australia</v>
          </cell>
          <cell r="D56" t="str">
            <v>North America &amp; Oceania</v>
          </cell>
        </row>
        <row r="57">
          <cell r="A57">
            <v>48</v>
          </cell>
          <cell r="B57" t="str">
            <v>Costa Rica</v>
          </cell>
          <cell r="C57" t="str">
            <v>America</v>
          </cell>
          <cell r="D57" t="str">
            <v>Latin America &amp; Caribbean</v>
          </cell>
        </row>
        <row r="58">
          <cell r="A58">
            <v>98</v>
          </cell>
          <cell r="B58" t="str">
            <v>Croatia</v>
          </cell>
          <cell r="C58" t="str">
            <v>Europe</v>
          </cell>
          <cell r="D58" t="str">
            <v>East Europe</v>
          </cell>
        </row>
        <row r="59">
          <cell r="A59">
            <v>49</v>
          </cell>
          <cell r="B59" t="str">
            <v>Cuba</v>
          </cell>
          <cell r="C59" t="str">
            <v>America</v>
          </cell>
          <cell r="D59" t="str">
            <v>Latin America &amp; Caribbean</v>
          </cell>
        </row>
        <row r="60">
          <cell r="A60">
            <v>50</v>
          </cell>
          <cell r="B60" t="str">
            <v>Cyprus</v>
          </cell>
          <cell r="C60" t="str">
            <v>Europe</v>
          </cell>
          <cell r="D60" t="str">
            <v>East Europe</v>
          </cell>
        </row>
        <row r="61">
          <cell r="A61">
            <v>167</v>
          </cell>
          <cell r="B61" t="str">
            <v>Czech Republic</v>
          </cell>
          <cell r="C61" t="str">
            <v>Europe</v>
          </cell>
          <cell r="D61" t="str">
            <v>East Europe</v>
          </cell>
        </row>
        <row r="62">
          <cell r="A62">
            <v>107</v>
          </cell>
          <cell r="B62" t="str">
            <v>Côte d'Ivoire</v>
          </cell>
          <cell r="C62" t="str">
            <v>Africa</v>
          </cell>
          <cell r="D62" t="str">
            <v>Sub-Saharan Africa</v>
          </cell>
        </row>
        <row r="63">
          <cell r="A63">
            <v>54</v>
          </cell>
          <cell r="B63" t="str">
            <v>Denmark</v>
          </cell>
          <cell r="C63" t="str">
            <v>Europe</v>
          </cell>
          <cell r="D63" t="str">
            <v>West Europe</v>
          </cell>
        </row>
        <row r="64">
          <cell r="A64">
            <v>72</v>
          </cell>
          <cell r="B64" t="str">
            <v>Djibouti</v>
          </cell>
          <cell r="C64" t="str">
            <v>Africa</v>
          </cell>
          <cell r="D64" t="str">
            <v>Sub-Saharan Africa</v>
          </cell>
        </row>
        <row r="65">
          <cell r="A65">
            <v>55</v>
          </cell>
          <cell r="B65" t="str">
            <v>Dominica</v>
          </cell>
          <cell r="C65" t="str">
            <v>America</v>
          </cell>
          <cell r="D65" t="str">
            <v>Latin America &amp; Caribbean</v>
          </cell>
        </row>
        <row r="66">
          <cell r="A66">
            <v>56</v>
          </cell>
          <cell r="B66" t="str">
            <v>Dominican Republic</v>
          </cell>
          <cell r="C66" t="str">
            <v>America</v>
          </cell>
          <cell r="D66" t="str">
            <v>Latin America &amp; Caribbean</v>
          </cell>
        </row>
        <row r="67">
          <cell r="A67">
            <v>58</v>
          </cell>
          <cell r="B67" t="str">
            <v>Ecuador</v>
          </cell>
          <cell r="C67" t="str">
            <v>America</v>
          </cell>
          <cell r="D67" t="str">
            <v>Latin America &amp; Caribbean</v>
          </cell>
        </row>
        <row r="68">
          <cell r="A68">
            <v>59</v>
          </cell>
          <cell r="B68" t="str">
            <v>Egypt</v>
          </cell>
          <cell r="C68" t="str">
            <v>Africa/Asia</v>
          </cell>
          <cell r="D68" t="str">
            <v>North Africa &amp; West Asia</v>
          </cell>
        </row>
        <row r="69">
          <cell r="A69">
            <v>60</v>
          </cell>
          <cell r="B69" t="str">
            <v>El Salvador</v>
          </cell>
          <cell r="C69" t="str">
            <v>America</v>
          </cell>
          <cell r="D69" t="str">
            <v>Latin America &amp; Caribbean</v>
          </cell>
        </row>
        <row r="70">
          <cell r="A70">
            <v>61</v>
          </cell>
          <cell r="B70" t="str">
            <v>Equatorial Guinea</v>
          </cell>
          <cell r="C70" t="str">
            <v>Africa</v>
          </cell>
          <cell r="D70" t="str">
            <v>Sub-Saharan Africa</v>
          </cell>
        </row>
        <row r="71">
          <cell r="A71">
            <v>178</v>
          </cell>
          <cell r="B71" t="str">
            <v>Eritrea</v>
          </cell>
          <cell r="C71" t="str">
            <v>Africa</v>
          </cell>
          <cell r="D71" t="str">
            <v>Sub-Saharan Africa</v>
          </cell>
        </row>
        <row r="72">
          <cell r="A72">
            <v>63</v>
          </cell>
          <cell r="B72" t="str">
            <v>Estonia</v>
          </cell>
          <cell r="C72" t="str">
            <v>Europe</v>
          </cell>
          <cell r="D72" t="str">
            <v>East Europe</v>
          </cell>
        </row>
        <row r="73">
          <cell r="A73">
            <v>238</v>
          </cell>
          <cell r="B73" t="str">
            <v>Ethiopia</v>
          </cell>
          <cell r="C73" t="str">
            <v>Africa</v>
          </cell>
          <cell r="D73" t="str">
            <v>Sub-Saharan Africa</v>
          </cell>
        </row>
        <row r="74">
          <cell r="A74">
            <v>64</v>
          </cell>
          <cell r="B74" t="str">
            <v>Faeroe Islands</v>
          </cell>
          <cell r="C74" t="str">
            <v>Europe</v>
          </cell>
          <cell r="D74" t="str">
            <v>West Europe</v>
          </cell>
        </row>
        <row r="75">
          <cell r="A75">
            <v>65</v>
          </cell>
          <cell r="B75" t="str">
            <v xml:space="preserve">Falkland Is (Malvinas) </v>
          </cell>
          <cell r="C75" t="str">
            <v>America</v>
          </cell>
          <cell r="D75" t="str">
            <v>Latin America &amp; Caribbean</v>
          </cell>
        </row>
        <row r="76">
          <cell r="A76">
            <v>66</v>
          </cell>
          <cell r="B76" t="str">
            <v>Fiji Islands</v>
          </cell>
          <cell r="C76" t="str">
            <v>America/Australia</v>
          </cell>
          <cell r="D76" t="str">
            <v>North America &amp; Oceania</v>
          </cell>
        </row>
        <row r="77">
          <cell r="A77">
            <v>67</v>
          </cell>
          <cell r="B77" t="str">
            <v>Finland</v>
          </cell>
          <cell r="C77" t="str">
            <v>Europe</v>
          </cell>
          <cell r="D77" t="str">
            <v>West Europe</v>
          </cell>
        </row>
        <row r="78">
          <cell r="A78">
            <v>68</v>
          </cell>
          <cell r="B78" t="str">
            <v>France</v>
          </cell>
          <cell r="C78" t="str">
            <v>Europe</v>
          </cell>
          <cell r="D78" t="str">
            <v>West Europe</v>
          </cell>
        </row>
        <row r="79">
          <cell r="A79">
            <v>69</v>
          </cell>
          <cell r="B79" t="str">
            <v>French Guiana</v>
          </cell>
          <cell r="C79" t="str">
            <v>America</v>
          </cell>
          <cell r="D79" t="str">
            <v>Latin America &amp; Caribbean</v>
          </cell>
        </row>
        <row r="80">
          <cell r="A80">
            <v>70</v>
          </cell>
          <cell r="B80" t="str">
            <v>French Polynesia</v>
          </cell>
          <cell r="C80" t="str">
            <v>America/Australia</v>
          </cell>
          <cell r="D80" t="str">
            <v>North America &amp; Oceania</v>
          </cell>
        </row>
        <row r="81">
          <cell r="A81">
            <v>74</v>
          </cell>
          <cell r="B81" t="str">
            <v>Gabon</v>
          </cell>
          <cell r="C81" t="str">
            <v>Africa</v>
          </cell>
          <cell r="D81" t="str">
            <v>Sub-Saharan Africa</v>
          </cell>
        </row>
        <row r="82">
          <cell r="A82">
            <v>75</v>
          </cell>
          <cell r="B82" t="str">
            <v>Gambia</v>
          </cell>
          <cell r="C82" t="str">
            <v>Africa</v>
          </cell>
          <cell r="D82" t="str">
            <v>Sub-Saharan Africa</v>
          </cell>
        </row>
        <row r="83">
          <cell r="A83">
            <v>76</v>
          </cell>
          <cell r="B83" t="str">
            <v xml:space="preserve">Gaza Strip (Palestine) </v>
          </cell>
          <cell r="C83" t="str">
            <v>Africa/Asia</v>
          </cell>
          <cell r="D83" t="str">
            <v>North Africa &amp; West Asia</v>
          </cell>
        </row>
        <row r="84">
          <cell r="A84">
            <v>73</v>
          </cell>
          <cell r="B84" t="str">
            <v>Georgia</v>
          </cell>
          <cell r="C84" t="str">
            <v>Africa/Asia</v>
          </cell>
          <cell r="D84" t="str">
            <v>North Africa &amp; West Asia</v>
          </cell>
        </row>
        <row r="85">
          <cell r="A85">
            <v>79</v>
          </cell>
          <cell r="B85" t="str">
            <v>Germany</v>
          </cell>
          <cell r="C85" t="str">
            <v>Europe</v>
          </cell>
          <cell r="D85" t="str">
            <v>West Europe</v>
          </cell>
        </row>
        <row r="86">
          <cell r="A86">
            <v>81</v>
          </cell>
          <cell r="B86" t="str">
            <v>Ghana</v>
          </cell>
          <cell r="C86" t="str">
            <v>Africa</v>
          </cell>
          <cell r="D86" t="str">
            <v>Sub-Saharan Africa</v>
          </cell>
        </row>
        <row r="87">
          <cell r="A87">
            <v>82</v>
          </cell>
          <cell r="B87" t="str">
            <v xml:space="preserve">Gibraltar </v>
          </cell>
          <cell r="C87" t="str">
            <v>Europe</v>
          </cell>
          <cell r="D87" t="str">
            <v>West Europe</v>
          </cell>
        </row>
        <row r="88">
          <cell r="A88">
            <v>84</v>
          </cell>
          <cell r="B88" t="str">
            <v>Greece</v>
          </cell>
          <cell r="C88" t="str">
            <v>Europe</v>
          </cell>
          <cell r="D88" t="str">
            <v>East Europe</v>
          </cell>
        </row>
        <row r="89">
          <cell r="A89">
            <v>85</v>
          </cell>
          <cell r="B89" t="str">
            <v xml:space="preserve">Greenland </v>
          </cell>
          <cell r="C89" t="str">
            <v>America/Australia</v>
          </cell>
          <cell r="D89" t="str">
            <v>North America &amp; Oceania</v>
          </cell>
        </row>
        <row r="90">
          <cell r="A90">
            <v>86</v>
          </cell>
          <cell r="B90" t="str">
            <v>Grenada</v>
          </cell>
          <cell r="C90" t="str">
            <v>America</v>
          </cell>
          <cell r="D90" t="str">
            <v>Latin America &amp; Caribbean</v>
          </cell>
        </row>
        <row r="91">
          <cell r="A91">
            <v>87</v>
          </cell>
          <cell r="B91" t="str">
            <v>Guadeloupe</v>
          </cell>
          <cell r="C91" t="str">
            <v>America</v>
          </cell>
          <cell r="D91" t="str">
            <v>Latin America &amp; Caribbean</v>
          </cell>
        </row>
        <row r="92">
          <cell r="A92">
            <v>88</v>
          </cell>
          <cell r="B92" t="str">
            <v>Guam</v>
          </cell>
          <cell r="C92" t="str">
            <v>America/Australia</v>
          </cell>
          <cell r="D92" t="str">
            <v>North America &amp; Oceania</v>
          </cell>
        </row>
        <row r="93">
          <cell r="A93">
            <v>89</v>
          </cell>
          <cell r="B93" t="str">
            <v>Guatemala</v>
          </cell>
          <cell r="C93" t="str">
            <v>America</v>
          </cell>
          <cell r="D93" t="str">
            <v>Latin America &amp; Caribbean</v>
          </cell>
        </row>
        <row r="94">
          <cell r="A94">
            <v>90</v>
          </cell>
          <cell r="B94" t="str">
            <v>Guinea</v>
          </cell>
          <cell r="C94" t="str">
            <v>Africa</v>
          </cell>
          <cell r="D94" t="str">
            <v>Sub-Saharan Africa</v>
          </cell>
        </row>
        <row r="95">
          <cell r="A95">
            <v>175</v>
          </cell>
          <cell r="B95" t="str">
            <v>Guinea-Bissau</v>
          </cell>
          <cell r="C95" t="str">
            <v>Africa</v>
          </cell>
          <cell r="D95" t="str">
            <v>Sub-Saharan Africa</v>
          </cell>
        </row>
        <row r="96">
          <cell r="A96">
            <v>91</v>
          </cell>
          <cell r="B96" t="str">
            <v>Guyana</v>
          </cell>
          <cell r="C96" t="str">
            <v>America</v>
          </cell>
          <cell r="D96" t="str">
            <v>Latin America &amp; Caribbean</v>
          </cell>
        </row>
        <row r="97">
          <cell r="A97">
            <v>93</v>
          </cell>
          <cell r="B97" t="str">
            <v>Haiti</v>
          </cell>
          <cell r="C97" t="str">
            <v>America</v>
          </cell>
          <cell r="D97" t="str">
            <v>Latin America &amp; Caribbean</v>
          </cell>
        </row>
        <row r="98">
          <cell r="A98">
            <v>95</v>
          </cell>
          <cell r="B98" t="str">
            <v>Honduras</v>
          </cell>
          <cell r="C98" t="str">
            <v>America</v>
          </cell>
          <cell r="D98" t="str">
            <v>Latin America &amp; Caribbean</v>
          </cell>
        </row>
        <row r="99">
          <cell r="A99">
            <v>97</v>
          </cell>
          <cell r="B99" t="str">
            <v>Hungary</v>
          </cell>
          <cell r="C99" t="str">
            <v>Europe</v>
          </cell>
          <cell r="D99" t="str">
            <v>East Europe</v>
          </cell>
        </row>
        <row r="100">
          <cell r="A100">
            <v>99</v>
          </cell>
          <cell r="B100" t="str">
            <v>Iceland</v>
          </cell>
          <cell r="C100" t="str">
            <v>Europe</v>
          </cell>
          <cell r="D100" t="str">
            <v>West Europe</v>
          </cell>
        </row>
        <row r="101">
          <cell r="A101">
            <v>100</v>
          </cell>
          <cell r="B101" t="str">
            <v>India</v>
          </cell>
          <cell r="C101" t="str">
            <v>Asia</v>
          </cell>
          <cell r="D101" t="str">
            <v>South &amp; Central Asia</v>
          </cell>
        </row>
        <row r="102">
          <cell r="A102">
            <v>101</v>
          </cell>
          <cell r="B102" t="str">
            <v>Indonesia</v>
          </cell>
          <cell r="C102" t="str">
            <v>Asia</v>
          </cell>
          <cell r="D102" t="str">
            <v>East Asia</v>
          </cell>
        </row>
        <row r="103">
          <cell r="A103">
            <v>102</v>
          </cell>
          <cell r="B103" t="str">
            <v>Iran, Islamic Rep of</v>
          </cell>
          <cell r="C103" t="str">
            <v>Asia</v>
          </cell>
          <cell r="D103" t="str">
            <v>South &amp; Central Asia</v>
          </cell>
        </row>
        <row r="104">
          <cell r="A104">
            <v>103</v>
          </cell>
          <cell r="B104" t="str">
            <v>Iraq</v>
          </cell>
          <cell r="C104" t="str">
            <v>Africa/Asia</v>
          </cell>
          <cell r="D104" t="str">
            <v>North Africa &amp; West Asia</v>
          </cell>
        </row>
        <row r="105">
          <cell r="A105">
            <v>104</v>
          </cell>
          <cell r="B105" t="str">
            <v>Ireland</v>
          </cell>
          <cell r="C105" t="str">
            <v>Europe</v>
          </cell>
          <cell r="D105" t="str">
            <v>West Europe</v>
          </cell>
        </row>
        <row r="106">
          <cell r="A106">
            <v>105</v>
          </cell>
          <cell r="B106" t="str">
            <v>Israel</v>
          </cell>
          <cell r="C106" t="str">
            <v>Africa/Asia</v>
          </cell>
          <cell r="D106" t="str">
            <v>North Africa &amp; West Asia</v>
          </cell>
        </row>
        <row r="107">
          <cell r="A107">
            <v>106</v>
          </cell>
          <cell r="B107" t="str">
            <v>Italy</v>
          </cell>
          <cell r="C107" t="str">
            <v>Europe</v>
          </cell>
          <cell r="D107" t="str">
            <v>West Europe</v>
          </cell>
        </row>
        <row r="108">
          <cell r="A108">
            <v>109</v>
          </cell>
          <cell r="B108" t="str">
            <v>Jamaica</v>
          </cell>
          <cell r="C108" t="str">
            <v>America</v>
          </cell>
          <cell r="D108" t="str">
            <v>Latin America &amp; Caribbean</v>
          </cell>
        </row>
        <row r="109">
          <cell r="A109">
            <v>110</v>
          </cell>
          <cell r="B109" t="str">
            <v>Japan</v>
          </cell>
          <cell r="C109" t="str">
            <v>Asia</v>
          </cell>
          <cell r="D109" t="str">
            <v>East Asia</v>
          </cell>
        </row>
        <row r="110">
          <cell r="A110">
            <v>112</v>
          </cell>
          <cell r="B110" t="str">
            <v>Jordan</v>
          </cell>
          <cell r="C110" t="str">
            <v>Africa/Asia</v>
          </cell>
          <cell r="D110" t="str">
            <v>North Africa &amp; West Asia</v>
          </cell>
        </row>
        <row r="111">
          <cell r="A111">
            <v>108</v>
          </cell>
          <cell r="B111" t="str">
            <v>Kazakhstan</v>
          </cell>
          <cell r="C111" t="str">
            <v>Asia</v>
          </cell>
          <cell r="D111" t="str">
            <v>South &amp; Central Asia</v>
          </cell>
        </row>
        <row r="112">
          <cell r="A112">
            <v>114</v>
          </cell>
          <cell r="B112" t="str">
            <v>Kenya</v>
          </cell>
          <cell r="C112" t="str">
            <v>Africa</v>
          </cell>
          <cell r="D112" t="str">
            <v>Sub-Saharan Africa</v>
          </cell>
        </row>
        <row r="113">
          <cell r="A113">
            <v>83</v>
          </cell>
          <cell r="B113" t="str">
            <v>Kiribati</v>
          </cell>
          <cell r="C113" t="str">
            <v>America/Australia</v>
          </cell>
          <cell r="D113" t="str">
            <v>North America &amp; Oceania</v>
          </cell>
        </row>
        <row r="114">
          <cell r="A114">
            <v>116</v>
          </cell>
          <cell r="B114" t="str">
            <v>Korea, Dem People's Rep</v>
          </cell>
          <cell r="C114" t="str">
            <v>Asia</v>
          </cell>
          <cell r="D114" t="str">
            <v>East Asia</v>
          </cell>
        </row>
        <row r="115">
          <cell r="A115">
            <v>117</v>
          </cell>
          <cell r="B115" t="str">
            <v>Korea, Republic of</v>
          </cell>
          <cell r="C115" t="str">
            <v>Asia</v>
          </cell>
          <cell r="D115" t="str">
            <v>East Asia</v>
          </cell>
        </row>
        <row r="116">
          <cell r="A116">
            <v>118</v>
          </cell>
          <cell r="B116" t="str">
            <v>Kuwait</v>
          </cell>
          <cell r="C116" t="str">
            <v>Africa/Asia</v>
          </cell>
          <cell r="D116" t="str">
            <v>North Africa &amp; West Asia</v>
          </cell>
        </row>
        <row r="117">
          <cell r="A117">
            <v>113</v>
          </cell>
          <cell r="B117" t="str">
            <v>Kyrgyzstan</v>
          </cell>
          <cell r="C117" t="str">
            <v>Asia</v>
          </cell>
          <cell r="D117" t="str">
            <v>South &amp; Central Asia</v>
          </cell>
        </row>
        <row r="118">
          <cell r="A118">
            <v>120</v>
          </cell>
          <cell r="B118" t="str">
            <v>Laos</v>
          </cell>
          <cell r="C118" t="str">
            <v>Asia</v>
          </cell>
          <cell r="D118" t="str">
            <v>East Asia</v>
          </cell>
        </row>
        <row r="119">
          <cell r="A119">
            <v>119</v>
          </cell>
          <cell r="B119" t="str">
            <v>Latvia</v>
          </cell>
          <cell r="C119" t="str">
            <v>Europe</v>
          </cell>
          <cell r="D119" t="str">
            <v>East Europe</v>
          </cell>
        </row>
        <row r="120">
          <cell r="A120">
            <v>121</v>
          </cell>
          <cell r="B120" t="str">
            <v>Lebanon</v>
          </cell>
          <cell r="C120" t="str">
            <v>Africa/Asia</v>
          </cell>
          <cell r="D120" t="str">
            <v>North Africa &amp; West Asia</v>
          </cell>
        </row>
        <row r="121">
          <cell r="A121">
            <v>122</v>
          </cell>
          <cell r="B121" t="str">
            <v>Lesotho</v>
          </cell>
          <cell r="C121" t="str">
            <v>Africa</v>
          </cell>
          <cell r="D121" t="str">
            <v>Sub-Saharan Africa</v>
          </cell>
        </row>
        <row r="122">
          <cell r="A122">
            <v>123</v>
          </cell>
          <cell r="B122" t="str">
            <v>Liberia</v>
          </cell>
          <cell r="C122" t="str">
            <v>Africa</v>
          </cell>
          <cell r="D122" t="str">
            <v>Sub-Saharan Africa</v>
          </cell>
        </row>
        <row r="123">
          <cell r="A123">
            <v>124</v>
          </cell>
          <cell r="B123" t="str">
            <v>Libyan Arab Jamahiriya</v>
          </cell>
          <cell r="C123" t="str">
            <v>Africa/Asia</v>
          </cell>
          <cell r="D123" t="str">
            <v>North Africa &amp; West Asia</v>
          </cell>
        </row>
        <row r="124">
          <cell r="A124">
            <v>125</v>
          </cell>
          <cell r="B124" t="str">
            <v>Liechtenstein</v>
          </cell>
          <cell r="C124" t="str">
            <v>Europe</v>
          </cell>
          <cell r="D124" t="str">
            <v>West Europe</v>
          </cell>
        </row>
        <row r="125">
          <cell r="A125">
            <v>126</v>
          </cell>
          <cell r="B125" t="str">
            <v>Lithuania</v>
          </cell>
          <cell r="C125" t="str">
            <v>Europe</v>
          </cell>
          <cell r="D125" t="str">
            <v>East Europe</v>
          </cell>
        </row>
        <row r="126">
          <cell r="A126">
            <v>256</v>
          </cell>
          <cell r="B126" t="str">
            <v>Luxembourg</v>
          </cell>
          <cell r="C126" t="str">
            <v>Europe</v>
          </cell>
          <cell r="D126" t="str">
            <v>West Europe</v>
          </cell>
        </row>
        <row r="127">
          <cell r="A127">
            <v>154</v>
          </cell>
          <cell r="B127" t="str">
            <v>Macedonia,The Fmr Yug Rp</v>
          </cell>
          <cell r="C127" t="str">
            <v>Europe</v>
          </cell>
          <cell r="D127" t="str">
            <v>East Europe</v>
          </cell>
        </row>
        <row r="128">
          <cell r="A128">
            <v>129</v>
          </cell>
          <cell r="B128" t="str">
            <v>Madagascar</v>
          </cell>
          <cell r="C128" t="str">
            <v>Africa</v>
          </cell>
          <cell r="D128" t="str">
            <v>Sub-Saharan Africa</v>
          </cell>
        </row>
        <row r="129">
          <cell r="A129">
            <v>130</v>
          </cell>
          <cell r="B129" t="str">
            <v>Malawi</v>
          </cell>
          <cell r="C129" t="str">
            <v>Africa</v>
          </cell>
          <cell r="D129" t="str">
            <v>Sub-Saharan Africa</v>
          </cell>
        </row>
        <row r="130">
          <cell r="A130">
            <v>131</v>
          </cell>
          <cell r="B130" t="str">
            <v>Malaysia</v>
          </cell>
          <cell r="C130" t="str">
            <v>Asia</v>
          </cell>
          <cell r="D130" t="str">
            <v>East Asia</v>
          </cell>
        </row>
        <row r="131">
          <cell r="A131">
            <v>132</v>
          </cell>
          <cell r="B131" t="str">
            <v>Maldives</v>
          </cell>
          <cell r="C131" t="str">
            <v>Asia</v>
          </cell>
          <cell r="D131" t="str">
            <v>South &amp; Central Asia</v>
          </cell>
        </row>
        <row r="132">
          <cell r="A132">
            <v>133</v>
          </cell>
          <cell r="B132" t="str">
            <v>Mali</v>
          </cell>
          <cell r="C132" t="str">
            <v>Africa</v>
          </cell>
          <cell r="D132" t="str">
            <v>Sub-Saharan Africa</v>
          </cell>
        </row>
        <row r="133">
          <cell r="A133">
            <v>134</v>
          </cell>
          <cell r="B133" t="str">
            <v>Malta</v>
          </cell>
          <cell r="C133" t="str">
            <v>Europe</v>
          </cell>
          <cell r="D133" t="str">
            <v>West Europe</v>
          </cell>
        </row>
        <row r="134">
          <cell r="A134">
            <v>127</v>
          </cell>
          <cell r="B134" t="str">
            <v>Marshall Islands</v>
          </cell>
          <cell r="C134" t="str">
            <v>America/Australia</v>
          </cell>
          <cell r="D134" t="str">
            <v>North America &amp; Oceania</v>
          </cell>
        </row>
        <row r="135">
          <cell r="A135">
            <v>135</v>
          </cell>
          <cell r="B135" t="str">
            <v>Martinique</v>
          </cell>
          <cell r="C135" t="str">
            <v>America</v>
          </cell>
          <cell r="D135" t="str">
            <v>Latin America &amp; Caribbean</v>
          </cell>
        </row>
        <row r="136">
          <cell r="A136">
            <v>136</v>
          </cell>
          <cell r="B136" t="str">
            <v>Mauritania</v>
          </cell>
          <cell r="C136" t="str">
            <v>Africa</v>
          </cell>
          <cell r="D136" t="str">
            <v>Sub-Saharan Africa</v>
          </cell>
        </row>
        <row r="137">
          <cell r="A137">
            <v>137</v>
          </cell>
          <cell r="B137" t="str">
            <v>Mauritius</v>
          </cell>
          <cell r="C137" t="str">
            <v>Africa</v>
          </cell>
          <cell r="D137" t="str">
            <v>Sub-Saharan Africa</v>
          </cell>
        </row>
        <row r="138">
          <cell r="A138">
            <v>138</v>
          </cell>
          <cell r="B138" t="str">
            <v>Mexico</v>
          </cell>
          <cell r="C138" t="str">
            <v>America</v>
          </cell>
          <cell r="D138" t="str">
            <v>Latin America &amp; Caribbean</v>
          </cell>
        </row>
        <row r="139">
          <cell r="A139">
            <v>145</v>
          </cell>
          <cell r="B139" t="str">
            <v>Micronesia,Fed States of</v>
          </cell>
          <cell r="C139" t="str">
            <v>America/Australia</v>
          </cell>
          <cell r="D139" t="str">
            <v>North America &amp; Oceania</v>
          </cell>
        </row>
        <row r="140">
          <cell r="A140">
            <v>146</v>
          </cell>
          <cell r="B140" t="str">
            <v>Moldova, Republic of</v>
          </cell>
          <cell r="C140" t="str">
            <v>Europe</v>
          </cell>
          <cell r="D140" t="str">
            <v>East Europe</v>
          </cell>
        </row>
        <row r="141">
          <cell r="A141">
            <v>141</v>
          </cell>
          <cell r="B141" t="str">
            <v>Mongolia</v>
          </cell>
          <cell r="C141" t="str">
            <v>Asia</v>
          </cell>
          <cell r="D141" t="str">
            <v>East Asia</v>
          </cell>
        </row>
        <row r="142">
          <cell r="A142">
            <v>142</v>
          </cell>
          <cell r="B142" t="str">
            <v>Montserrat</v>
          </cell>
          <cell r="C142" t="str">
            <v>America</v>
          </cell>
          <cell r="D142" t="str">
            <v>Latin America &amp; Caribbean</v>
          </cell>
        </row>
        <row r="143">
          <cell r="A143">
            <v>143</v>
          </cell>
          <cell r="B143" t="str">
            <v>Morocco</v>
          </cell>
          <cell r="C143" t="str">
            <v>Africa/Asia</v>
          </cell>
          <cell r="D143" t="str">
            <v>North Africa &amp; West Asia</v>
          </cell>
        </row>
        <row r="144">
          <cell r="A144">
            <v>144</v>
          </cell>
          <cell r="B144" t="str">
            <v>Mozambique</v>
          </cell>
          <cell r="C144" t="str">
            <v>Africa</v>
          </cell>
          <cell r="D144" t="str">
            <v>Sub-Saharan Africa</v>
          </cell>
        </row>
        <row r="145">
          <cell r="A145">
            <v>28</v>
          </cell>
          <cell r="B145" t="str">
            <v>Myanmar</v>
          </cell>
          <cell r="C145" t="str">
            <v>Asia</v>
          </cell>
          <cell r="D145" t="str">
            <v>East Asia</v>
          </cell>
        </row>
        <row r="146">
          <cell r="A146">
            <v>147</v>
          </cell>
          <cell r="B146" t="str">
            <v>Namibia</v>
          </cell>
          <cell r="C146" t="str">
            <v>Africa</v>
          </cell>
          <cell r="D146" t="str">
            <v>Sub-Saharan Africa</v>
          </cell>
        </row>
        <row r="147">
          <cell r="A147">
            <v>148</v>
          </cell>
          <cell r="B147" t="str">
            <v>Nauru</v>
          </cell>
          <cell r="C147" t="str">
            <v>America/Australia</v>
          </cell>
          <cell r="D147" t="str">
            <v>North America &amp; Oceania</v>
          </cell>
        </row>
        <row r="148">
          <cell r="A148">
            <v>149</v>
          </cell>
          <cell r="B148" t="str">
            <v>Nepal</v>
          </cell>
          <cell r="C148" t="str">
            <v>Asia</v>
          </cell>
          <cell r="D148" t="str">
            <v>South &amp; Central Asia</v>
          </cell>
        </row>
        <row r="149">
          <cell r="A149">
            <v>150</v>
          </cell>
          <cell r="B149" t="str">
            <v>Netherlands</v>
          </cell>
          <cell r="C149" t="str">
            <v>Europe</v>
          </cell>
          <cell r="D149" t="str">
            <v>West Europe</v>
          </cell>
        </row>
        <row r="150">
          <cell r="A150">
            <v>151</v>
          </cell>
          <cell r="B150" t="str">
            <v xml:space="preserve">Netherlands Antilles </v>
          </cell>
          <cell r="C150" t="str">
            <v>America</v>
          </cell>
          <cell r="D150" t="str">
            <v>Latin America &amp; Caribbean</v>
          </cell>
        </row>
        <row r="151">
          <cell r="A151">
            <v>153</v>
          </cell>
          <cell r="B151" t="str">
            <v>New Caledonia</v>
          </cell>
          <cell r="C151" t="str">
            <v>America/Australia</v>
          </cell>
          <cell r="D151" t="str">
            <v>North America &amp; Oceania</v>
          </cell>
        </row>
        <row r="152">
          <cell r="A152">
            <v>156</v>
          </cell>
          <cell r="B152" t="str">
            <v>New Zealand</v>
          </cell>
          <cell r="C152" t="str">
            <v>America/Australia</v>
          </cell>
          <cell r="D152" t="str">
            <v>North America &amp; Oceania</v>
          </cell>
        </row>
        <row r="153">
          <cell r="A153">
            <v>157</v>
          </cell>
          <cell r="B153" t="str">
            <v>Nicaragua</v>
          </cell>
          <cell r="C153" t="str">
            <v>America</v>
          </cell>
          <cell r="D153" t="str">
            <v>Latin America &amp; Caribbean</v>
          </cell>
        </row>
        <row r="154">
          <cell r="A154">
            <v>158</v>
          </cell>
          <cell r="B154" t="str">
            <v>Niger</v>
          </cell>
          <cell r="C154" t="str">
            <v>Africa</v>
          </cell>
          <cell r="D154" t="str">
            <v>Sub-Saharan Africa</v>
          </cell>
        </row>
        <row r="155">
          <cell r="A155">
            <v>159</v>
          </cell>
          <cell r="B155" t="str">
            <v>Nigeria</v>
          </cell>
          <cell r="C155" t="str">
            <v>Africa</v>
          </cell>
          <cell r="D155" t="str">
            <v>Sub-Saharan Africa</v>
          </cell>
        </row>
        <row r="156">
          <cell r="A156">
            <v>160</v>
          </cell>
          <cell r="B156" t="str">
            <v>Niue</v>
          </cell>
          <cell r="C156" t="str">
            <v>America/Australia</v>
          </cell>
          <cell r="D156" t="str">
            <v>North America &amp; Oceania</v>
          </cell>
        </row>
        <row r="157">
          <cell r="A157">
            <v>161</v>
          </cell>
          <cell r="B157" t="str">
            <v xml:space="preserve">Norfolk Island </v>
          </cell>
          <cell r="C157" t="str">
            <v>America/Australia</v>
          </cell>
          <cell r="D157" t="str">
            <v>North America &amp; Oceania</v>
          </cell>
        </row>
        <row r="158">
          <cell r="A158">
            <v>163</v>
          </cell>
          <cell r="B158" t="str">
            <v xml:space="preserve">Northern Mariana Is </v>
          </cell>
          <cell r="C158" t="str">
            <v>America/Australia</v>
          </cell>
          <cell r="D158" t="str">
            <v>North America &amp; Oceania</v>
          </cell>
        </row>
        <row r="159">
          <cell r="A159">
            <v>162</v>
          </cell>
          <cell r="B159" t="str">
            <v>Norway</v>
          </cell>
          <cell r="C159" t="str">
            <v>Europe</v>
          </cell>
          <cell r="D159" t="str">
            <v>West Europe</v>
          </cell>
        </row>
        <row r="160">
          <cell r="A160">
            <v>221</v>
          </cell>
          <cell r="B160" t="str">
            <v>Oman</v>
          </cell>
          <cell r="C160" t="str">
            <v>Africa/Asia</v>
          </cell>
          <cell r="D160" t="str">
            <v>North Africa &amp; West Asia</v>
          </cell>
        </row>
        <row r="161">
          <cell r="A161">
            <v>165</v>
          </cell>
          <cell r="B161" t="str">
            <v>Pakistan</v>
          </cell>
          <cell r="C161" t="str">
            <v>Asia</v>
          </cell>
          <cell r="D161" t="str">
            <v>South &amp; Central Asia</v>
          </cell>
        </row>
        <row r="162">
          <cell r="A162">
            <v>180</v>
          </cell>
          <cell r="B162" t="str">
            <v>Palau</v>
          </cell>
          <cell r="C162" t="str">
            <v>America/Australia</v>
          </cell>
          <cell r="D162" t="str">
            <v>North America &amp; Oceania</v>
          </cell>
        </row>
        <row r="163">
          <cell r="A163">
            <v>299</v>
          </cell>
          <cell r="B163" t="str">
            <v>Palestine, Occupied Tr.</v>
          </cell>
          <cell r="C163" t="str">
            <v>Africa/Asia</v>
          </cell>
          <cell r="D163" t="str">
            <v>North Africa &amp; West Asia</v>
          </cell>
        </row>
        <row r="164">
          <cell r="A164">
            <v>166</v>
          </cell>
          <cell r="B164" t="str">
            <v>Panama</v>
          </cell>
          <cell r="C164" t="str">
            <v>America</v>
          </cell>
          <cell r="D164" t="str">
            <v>Latin America &amp; Caribbean</v>
          </cell>
        </row>
        <row r="165">
          <cell r="A165">
            <v>168</v>
          </cell>
          <cell r="B165" t="str">
            <v>Papua New Guinea</v>
          </cell>
          <cell r="C165" t="str">
            <v>America/Australia</v>
          </cell>
          <cell r="D165" t="str">
            <v>North America &amp; Oceania</v>
          </cell>
        </row>
        <row r="166">
          <cell r="A166">
            <v>169</v>
          </cell>
          <cell r="B166" t="str">
            <v>Paraguay</v>
          </cell>
          <cell r="C166" t="str">
            <v>America</v>
          </cell>
          <cell r="D166" t="str">
            <v>Latin America &amp; Caribbean</v>
          </cell>
        </row>
        <row r="167">
          <cell r="A167">
            <v>170</v>
          </cell>
          <cell r="B167" t="str">
            <v>Peru</v>
          </cell>
          <cell r="C167" t="str">
            <v>America</v>
          </cell>
          <cell r="D167" t="str">
            <v>Latin America &amp; Caribbean</v>
          </cell>
        </row>
        <row r="168">
          <cell r="A168">
            <v>171</v>
          </cell>
          <cell r="B168" t="str">
            <v>Philippines</v>
          </cell>
          <cell r="C168" t="str">
            <v>Asia</v>
          </cell>
          <cell r="D168" t="str">
            <v>East Asia</v>
          </cell>
        </row>
        <row r="169">
          <cell r="A169">
            <v>173</v>
          </cell>
          <cell r="B169" t="str">
            <v>Poland</v>
          </cell>
          <cell r="C169" t="str">
            <v>Europe</v>
          </cell>
          <cell r="D169" t="str">
            <v>East Europe</v>
          </cell>
        </row>
        <row r="170">
          <cell r="A170">
            <v>174</v>
          </cell>
          <cell r="B170" t="str">
            <v>Portugal</v>
          </cell>
          <cell r="C170" t="str">
            <v>Europe</v>
          </cell>
          <cell r="D170" t="str">
            <v>West Europe</v>
          </cell>
        </row>
        <row r="171">
          <cell r="A171">
            <v>177</v>
          </cell>
          <cell r="B171" t="str">
            <v>Puerto Rico</v>
          </cell>
          <cell r="C171" t="str">
            <v>America</v>
          </cell>
          <cell r="D171" t="str">
            <v>Latin America &amp; Caribbean</v>
          </cell>
        </row>
        <row r="172">
          <cell r="A172">
            <v>179</v>
          </cell>
          <cell r="B172" t="str">
            <v>Qatar</v>
          </cell>
          <cell r="C172" t="str">
            <v>Africa/Asia</v>
          </cell>
          <cell r="D172" t="str">
            <v>North Africa &amp; West Asia</v>
          </cell>
        </row>
        <row r="173">
          <cell r="A173">
            <v>183</v>
          </cell>
          <cell r="B173" t="str">
            <v>Romania</v>
          </cell>
          <cell r="C173" t="str">
            <v>Europe</v>
          </cell>
          <cell r="D173" t="str">
            <v>East Europe</v>
          </cell>
        </row>
        <row r="174">
          <cell r="A174">
            <v>185</v>
          </cell>
          <cell r="B174" t="str">
            <v>Russian Federation</v>
          </cell>
          <cell r="C174" t="str">
            <v>Europe</v>
          </cell>
          <cell r="D174" t="str">
            <v>East Europe</v>
          </cell>
        </row>
        <row r="175">
          <cell r="A175">
            <v>184</v>
          </cell>
          <cell r="B175" t="str">
            <v>Rwanda</v>
          </cell>
          <cell r="C175" t="str">
            <v>Africa</v>
          </cell>
          <cell r="D175" t="str">
            <v>Sub-Saharan Africa</v>
          </cell>
        </row>
        <row r="176">
          <cell r="A176">
            <v>182</v>
          </cell>
          <cell r="B176" t="str">
            <v>Réunion</v>
          </cell>
          <cell r="C176" t="str">
            <v>Africa</v>
          </cell>
          <cell r="D176" t="str">
            <v>Sub-Saharan Africa</v>
          </cell>
        </row>
        <row r="177">
          <cell r="A177">
            <v>187</v>
          </cell>
          <cell r="B177" t="str">
            <v>Saint Helena</v>
          </cell>
          <cell r="C177" t="str">
            <v>Africa</v>
          </cell>
          <cell r="D177" t="str">
            <v>Sub-Saharan Africa</v>
          </cell>
        </row>
        <row r="178">
          <cell r="A178">
            <v>188</v>
          </cell>
          <cell r="B178" t="str">
            <v>Saint Kitts and Nevis</v>
          </cell>
          <cell r="C178" t="str">
            <v>America</v>
          </cell>
          <cell r="D178" t="str">
            <v>Latin America &amp; Caribbean</v>
          </cell>
        </row>
        <row r="179">
          <cell r="A179">
            <v>189</v>
          </cell>
          <cell r="B179" t="str">
            <v>Saint Lucia</v>
          </cell>
          <cell r="C179" t="str">
            <v>America</v>
          </cell>
          <cell r="D179" t="str">
            <v>Latin America &amp; Caribbean</v>
          </cell>
        </row>
        <row r="180">
          <cell r="A180">
            <v>190</v>
          </cell>
          <cell r="B180" t="str">
            <v>Saint Pierre &amp; Miquelon</v>
          </cell>
          <cell r="C180" t="str">
            <v>America/Australia</v>
          </cell>
          <cell r="D180" t="str">
            <v>North America &amp; Oceania</v>
          </cell>
        </row>
        <row r="181">
          <cell r="A181">
            <v>191</v>
          </cell>
          <cell r="B181" t="str">
            <v>Saint Vincent/Grenadines</v>
          </cell>
          <cell r="C181" t="str">
            <v>America</v>
          </cell>
          <cell r="D181" t="str">
            <v>Latin America &amp; Caribbean</v>
          </cell>
        </row>
        <row r="182">
          <cell r="A182">
            <v>244</v>
          </cell>
          <cell r="B182" t="str">
            <v>Samoa</v>
          </cell>
          <cell r="C182" t="str">
            <v>America/Australia</v>
          </cell>
          <cell r="D182" t="str">
            <v>North America &amp; Oceania</v>
          </cell>
        </row>
        <row r="183">
          <cell r="A183">
            <v>192</v>
          </cell>
          <cell r="B183" t="str">
            <v>San Marino</v>
          </cell>
          <cell r="C183" t="str">
            <v>Europe</v>
          </cell>
          <cell r="D183" t="str">
            <v>West Europe</v>
          </cell>
        </row>
        <row r="184">
          <cell r="A184">
            <v>193</v>
          </cell>
          <cell r="B184" t="str">
            <v>Sao Tome and Principe</v>
          </cell>
          <cell r="C184" t="str">
            <v>America</v>
          </cell>
          <cell r="D184" t="str">
            <v>Latin America &amp; Caribbean</v>
          </cell>
        </row>
        <row r="185">
          <cell r="A185">
            <v>194</v>
          </cell>
          <cell r="B185" t="str">
            <v>Saudi Arabia</v>
          </cell>
          <cell r="C185" t="str">
            <v>Africa/Asia</v>
          </cell>
          <cell r="D185" t="str">
            <v>North Africa &amp; West Asia</v>
          </cell>
        </row>
        <row r="186">
          <cell r="A186">
            <v>195</v>
          </cell>
          <cell r="B186" t="str">
            <v>Senegal</v>
          </cell>
          <cell r="C186" t="str">
            <v>Africa</v>
          </cell>
          <cell r="D186" t="str">
            <v>Sub-Saharan Africa</v>
          </cell>
        </row>
        <row r="187">
          <cell r="A187">
            <v>186</v>
          </cell>
          <cell r="B187" t="str">
            <v>Serbia and Montenegro</v>
          </cell>
          <cell r="C187" t="str">
            <v>Europe</v>
          </cell>
          <cell r="D187" t="str">
            <v>West Europe</v>
          </cell>
        </row>
        <row r="188">
          <cell r="A188">
            <v>196</v>
          </cell>
          <cell r="B188" t="str">
            <v>Seychelles</v>
          </cell>
          <cell r="C188" t="str">
            <v>Africa</v>
          </cell>
          <cell r="D188" t="str">
            <v>Sub-Saharan Africa</v>
          </cell>
        </row>
        <row r="189">
          <cell r="A189">
            <v>197</v>
          </cell>
          <cell r="B189" t="str">
            <v>Sierra Leone</v>
          </cell>
          <cell r="C189" t="str">
            <v>Africa</v>
          </cell>
          <cell r="D189" t="str">
            <v>Sub-Saharan Africa</v>
          </cell>
        </row>
        <row r="190">
          <cell r="A190">
            <v>200</v>
          </cell>
          <cell r="B190" t="str">
            <v>Singapore</v>
          </cell>
          <cell r="C190" t="str">
            <v>Asia</v>
          </cell>
          <cell r="D190" t="str">
            <v>East Asia</v>
          </cell>
        </row>
        <row r="191">
          <cell r="A191">
            <v>199</v>
          </cell>
          <cell r="B191" t="str">
            <v>Slovakia</v>
          </cell>
          <cell r="C191" t="str">
            <v>Europe</v>
          </cell>
          <cell r="D191" t="str">
            <v>East Europe</v>
          </cell>
        </row>
        <row r="192">
          <cell r="A192">
            <v>198</v>
          </cell>
          <cell r="B192" t="str">
            <v>Slovenia</v>
          </cell>
          <cell r="C192" t="str">
            <v>Europe</v>
          </cell>
          <cell r="D192" t="str">
            <v>East Europe</v>
          </cell>
        </row>
        <row r="193">
          <cell r="A193">
            <v>25</v>
          </cell>
          <cell r="B193" t="str">
            <v>Solomon Islands</v>
          </cell>
          <cell r="C193" t="str">
            <v>America/Australia</v>
          </cell>
          <cell r="D193" t="str">
            <v>North America &amp; Oceania</v>
          </cell>
        </row>
        <row r="194">
          <cell r="A194">
            <v>201</v>
          </cell>
          <cell r="B194" t="str">
            <v>Somalia</v>
          </cell>
          <cell r="C194" t="str">
            <v>Africa</v>
          </cell>
          <cell r="D194" t="str">
            <v>Sub-Saharan Africa</v>
          </cell>
        </row>
        <row r="195">
          <cell r="A195">
            <v>202</v>
          </cell>
          <cell r="B195" t="str">
            <v>South Africa</v>
          </cell>
          <cell r="C195" t="str">
            <v>Africa</v>
          </cell>
          <cell r="D195" t="str">
            <v>Sub-Saharan Africa</v>
          </cell>
        </row>
        <row r="196">
          <cell r="A196">
            <v>203</v>
          </cell>
          <cell r="B196" t="str">
            <v>Spain</v>
          </cell>
          <cell r="C196" t="str">
            <v>Europe</v>
          </cell>
          <cell r="D196" t="str">
            <v>West Europe</v>
          </cell>
        </row>
        <row r="197">
          <cell r="A197">
            <v>38</v>
          </cell>
          <cell r="B197" t="str">
            <v>Sri Lanka</v>
          </cell>
          <cell r="C197" t="str">
            <v>Asia</v>
          </cell>
          <cell r="D197" t="str">
            <v>South &amp; Central Asia</v>
          </cell>
        </row>
        <row r="198">
          <cell r="A198">
            <v>206</v>
          </cell>
          <cell r="B198" t="str">
            <v>Sudan</v>
          </cell>
          <cell r="C198" t="str">
            <v>Africa/Asia</v>
          </cell>
          <cell r="D198" t="str">
            <v>North Africa &amp; West Asia</v>
          </cell>
        </row>
        <row r="199">
          <cell r="A199">
            <v>207</v>
          </cell>
          <cell r="B199" t="str">
            <v>Suriname</v>
          </cell>
          <cell r="C199" t="str">
            <v>America</v>
          </cell>
          <cell r="D199" t="str">
            <v>Latin America &amp; Caribbean</v>
          </cell>
        </row>
        <row r="200">
          <cell r="A200">
            <v>209</v>
          </cell>
          <cell r="B200" t="str">
            <v>Swaziland</v>
          </cell>
          <cell r="C200" t="str">
            <v>Africa</v>
          </cell>
          <cell r="D200" t="str">
            <v>Sub-Saharan Africa</v>
          </cell>
        </row>
        <row r="201">
          <cell r="A201">
            <v>210</v>
          </cell>
          <cell r="B201" t="str">
            <v>Sweden</v>
          </cell>
          <cell r="C201" t="str">
            <v>Europe</v>
          </cell>
          <cell r="D201" t="str">
            <v>West Europe</v>
          </cell>
        </row>
        <row r="202">
          <cell r="A202">
            <v>211</v>
          </cell>
          <cell r="B202" t="str">
            <v>Switzerland</v>
          </cell>
          <cell r="C202" t="str">
            <v>Europe</v>
          </cell>
          <cell r="D202" t="str">
            <v>West Europe</v>
          </cell>
        </row>
        <row r="203">
          <cell r="A203">
            <v>212</v>
          </cell>
          <cell r="B203" t="str">
            <v>Syrian Arab Republic</v>
          </cell>
          <cell r="C203" t="str">
            <v>Africa/Asia</v>
          </cell>
          <cell r="D203" t="str">
            <v>North Africa &amp; West Asia</v>
          </cell>
        </row>
        <row r="204">
          <cell r="A204">
            <v>208</v>
          </cell>
          <cell r="B204" t="str">
            <v>Tajikistan</v>
          </cell>
          <cell r="C204" t="str">
            <v>Asia</v>
          </cell>
          <cell r="D204" t="str">
            <v>South &amp; Central Asia</v>
          </cell>
        </row>
        <row r="205">
          <cell r="A205">
            <v>215</v>
          </cell>
          <cell r="B205" t="str">
            <v>Tanzania, United Rep of</v>
          </cell>
          <cell r="C205" t="str">
            <v>Africa</v>
          </cell>
          <cell r="D205" t="str">
            <v>Sub-Saharan Africa</v>
          </cell>
        </row>
        <row r="206">
          <cell r="A206">
            <v>216</v>
          </cell>
          <cell r="B206" t="str">
            <v>Thailand</v>
          </cell>
          <cell r="C206" t="str">
            <v>Asia</v>
          </cell>
          <cell r="D206" t="str">
            <v>East Asia</v>
          </cell>
        </row>
        <row r="207">
          <cell r="A207">
            <v>176</v>
          </cell>
          <cell r="B207" t="str">
            <v>Timor-Leste</v>
          </cell>
          <cell r="C207" t="str">
            <v>Asia</v>
          </cell>
          <cell r="D207" t="str">
            <v>East Asia</v>
          </cell>
        </row>
        <row r="208">
          <cell r="A208">
            <v>217</v>
          </cell>
          <cell r="B208" t="str">
            <v>Togo</v>
          </cell>
          <cell r="C208" t="str">
            <v>Africa</v>
          </cell>
          <cell r="D208" t="str">
            <v>Sub-Saharan Africa</v>
          </cell>
        </row>
        <row r="209">
          <cell r="A209">
            <v>218</v>
          </cell>
          <cell r="B209" t="str">
            <v>Tokelau</v>
          </cell>
          <cell r="C209" t="str">
            <v>America/Australia</v>
          </cell>
          <cell r="D209" t="str">
            <v>North America &amp; Oceania</v>
          </cell>
        </row>
        <row r="210">
          <cell r="A210">
            <v>219</v>
          </cell>
          <cell r="B210" t="str">
            <v>Tonga</v>
          </cell>
          <cell r="C210" t="str">
            <v>America/Australia</v>
          </cell>
          <cell r="D210" t="str">
            <v>North America &amp; Oceania</v>
          </cell>
        </row>
        <row r="211">
          <cell r="A211">
            <v>220</v>
          </cell>
          <cell r="B211" t="str">
            <v>Trinidad and Tobago</v>
          </cell>
          <cell r="C211" t="str">
            <v>America</v>
          </cell>
          <cell r="D211" t="str">
            <v>Latin America &amp; Caribbean</v>
          </cell>
        </row>
        <row r="212">
          <cell r="A212">
            <v>222</v>
          </cell>
          <cell r="B212" t="str">
            <v>Tunisia</v>
          </cell>
          <cell r="C212" t="str">
            <v>Africa/Asia</v>
          </cell>
          <cell r="D212" t="str">
            <v>North Africa &amp; West Asia</v>
          </cell>
        </row>
        <row r="213">
          <cell r="A213">
            <v>223</v>
          </cell>
          <cell r="B213" t="str">
            <v>Turkey</v>
          </cell>
          <cell r="C213" t="str">
            <v>Africa/Asia</v>
          </cell>
          <cell r="D213" t="str">
            <v>North Africa &amp; West Asia</v>
          </cell>
        </row>
        <row r="214">
          <cell r="A214">
            <v>213</v>
          </cell>
          <cell r="B214" t="str">
            <v>Turkmenistan</v>
          </cell>
          <cell r="C214" t="str">
            <v>Asia</v>
          </cell>
          <cell r="D214" t="str">
            <v>South &amp; Central Asia</v>
          </cell>
        </row>
        <row r="215">
          <cell r="A215">
            <v>224</v>
          </cell>
          <cell r="B215" t="str">
            <v xml:space="preserve">Turks and Caicos Is </v>
          </cell>
          <cell r="C215" t="str">
            <v>America</v>
          </cell>
          <cell r="D215" t="str">
            <v>Latin America &amp; Caribbean</v>
          </cell>
        </row>
        <row r="216">
          <cell r="A216">
            <v>227</v>
          </cell>
          <cell r="B216" t="str">
            <v>Tuvalu</v>
          </cell>
          <cell r="C216" t="str">
            <v>America/Australia</v>
          </cell>
          <cell r="D216" t="str">
            <v>North America &amp; Oceania</v>
          </cell>
        </row>
        <row r="217">
          <cell r="A217">
            <v>240</v>
          </cell>
          <cell r="B217" t="str">
            <v xml:space="preserve">US Virgin Islands </v>
          </cell>
          <cell r="C217" t="str">
            <v>America</v>
          </cell>
          <cell r="D217" t="str">
            <v>Latin America &amp; Caribbean</v>
          </cell>
        </row>
        <row r="218">
          <cell r="A218">
            <v>226</v>
          </cell>
          <cell r="B218" t="str">
            <v>Uganda</v>
          </cell>
          <cell r="C218" t="str">
            <v>Africa</v>
          </cell>
          <cell r="D218" t="str">
            <v>Sub-Saharan Africa</v>
          </cell>
        </row>
        <row r="219">
          <cell r="A219">
            <v>230</v>
          </cell>
          <cell r="B219" t="str">
            <v>Ukraine</v>
          </cell>
          <cell r="C219" t="str">
            <v>Europe</v>
          </cell>
          <cell r="D219" t="str">
            <v>East Europe</v>
          </cell>
        </row>
        <row r="220">
          <cell r="A220">
            <v>225</v>
          </cell>
          <cell r="B220" t="str">
            <v>United Arab Emirates</v>
          </cell>
          <cell r="C220" t="str">
            <v>Africa/Asia</v>
          </cell>
          <cell r="D220" t="str">
            <v>North Africa &amp; West Asia</v>
          </cell>
        </row>
        <row r="221">
          <cell r="A221">
            <v>229</v>
          </cell>
          <cell r="B221" t="str">
            <v>United Kingdom</v>
          </cell>
          <cell r="C221" t="str">
            <v>Europe</v>
          </cell>
          <cell r="D221" t="str">
            <v>West Europe</v>
          </cell>
        </row>
        <row r="222">
          <cell r="A222">
            <v>231</v>
          </cell>
          <cell r="B222" t="str">
            <v>United States of America</v>
          </cell>
          <cell r="C222" t="str">
            <v>America/Australia</v>
          </cell>
          <cell r="D222" t="str">
            <v>North America &amp; Oceania</v>
          </cell>
        </row>
        <row r="223">
          <cell r="A223">
            <v>234</v>
          </cell>
          <cell r="B223" t="str">
            <v>Uruguay</v>
          </cell>
          <cell r="C223" t="str">
            <v>America</v>
          </cell>
          <cell r="D223" t="str">
            <v>Latin America &amp; Caribbean</v>
          </cell>
        </row>
        <row r="224">
          <cell r="A224">
            <v>235</v>
          </cell>
          <cell r="B224" t="str">
            <v>Uzbekistan</v>
          </cell>
          <cell r="C224" t="str">
            <v>Asia</v>
          </cell>
          <cell r="D224" t="str">
            <v>South &amp; Central Asia</v>
          </cell>
        </row>
        <row r="225">
          <cell r="A225">
            <v>155</v>
          </cell>
          <cell r="B225" t="str">
            <v>Vanuatu</v>
          </cell>
          <cell r="C225" t="str">
            <v>America/Australia</v>
          </cell>
          <cell r="D225" t="str">
            <v>North America &amp; Oceania</v>
          </cell>
        </row>
        <row r="226">
          <cell r="A226">
            <v>236</v>
          </cell>
          <cell r="B226" t="str">
            <v>Venezuela, Boliv Rep of</v>
          </cell>
          <cell r="C226" t="str">
            <v>America</v>
          </cell>
          <cell r="D226" t="str">
            <v>Latin America &amp; Caribbean</v>
          </cell>
        </row>
        <row r="227">
          <cell r="A227">
            <v>237</v>
          </cell>
          <cell r="B227" t="str">
            <v>Viet Nam</v>
          </cell>
          <cell r="C227" t="str">
            <v>Asia</v>
          </cell>
          <cell r="D227" t="str">
            <v>East Asia</v>
          </cell>
        </row>
        <row r="228">
          <cell r="A228">
            <v>243</v>
          </cell>
          <cell r="B228" t="str">
            <v>Wallis and Futuna Is</v>
          </cell>
          <cell r="C228" t="str">
            <v>America/Australia</v>
          </cell>
          <cell r="D228" t="str">
            <v>North America &amp; Oceania</v>
          </cell>
        </row>
        <row r="229">
          <cell r="B229" t="str">
            <v>West Bank</v>
          </cell>
          <cell r="C229" t="str">
            <v>Africa/Asia</v>
          </cell>
          <cell r="D229" t="str">
            <v>North Africa &amp; West Asia</v>
          </cell>
        </row>
        <row r="230">
          <cell r="A230">
            <v>205</v>
          </cell>
          <cell r="B230" t="str">
            <v>Western Sahara</v>
          </cell>
          <cell r="C230" t="str">
            <v>Africa/Asia</v>
          </cell>
          <cell r="D230" t="str">
            <v>North Africa &amp; West Asia</v>
          </cell>
        </row>
        <row r="231">
          <cell r="A231">
            <v>249</v>
          </cell>
          <cell r="B231" t="str">
            <v>Yemen</v>
          </cell>
          <cell r="C231" t="str">
            <v>Africa/Asia</v>
          </cell>
          <cell r="D231" t="str">
            <v>North Africa &amp; West Asia</v>
          </cell>
        </row>
        <row r="232">
          <cell r="A232">
            <v>251</v>
          </cell>
          <cell r="B232" t="str">
            <v>Zambia</v>
          </cell>
          <cell r="C232" t="str">
            <v>Africa</v>
          </cell>
          <cell r="D232" t="str">
            <v>Sub-Saharan Africa</v>
          </cell>
        </row>
        <row r="233">
          <cell r="A233">
            <v>181</v>
          </cell>
          <cell r="B233" t="str">
            <v>Zimbabwe</v>
          </cell>
          <cell r="C233" t="str">
            <v>Africa</v>
          </cell>
          <cell r="D233" t="str">
            <v>Sub-Saharan Africa</v>
          </cell>
        </row>
      </sheetData>
      <sheetData sheetId="11">
        <row r="2">
          <cell r="B2">
            <v>4</v>
          </cell>
          <cell r="C2" t="str">
            <v>Afghanistan</v>
          </cell>
          <cell r="D2" t="str">
            <v>AFG</v>
          </cell>
          <cell r="E2" t="str">
            <v>Afghanistan</v>
          </cell>
          <cell r="F2" t="str">
            <v>LD</v>
          </cell>
          <cell r="G2" t="str">
            <v>Asia</v>
          </cell>
        </row>
        <row r="3">
          <cell r="B3">
            <v>248</v>
          </cell>
          <cell r="C3" t="str">
            <v>Åland Islands</v>
          </cell>
          <cell r="D3" t="str">
            <v>ALA</v>
          </cell>
          <cell r="E3" t="str">
            <v>Åland Islands</v>
          </cell>
          <cell r="F3" t="str">
            <v>IC</v>
          </cell>
          <cell r="G3" t="str">
            <v>Europe</v>
          </cell>
        </row>
        <row r="4">
          <cell r="B4">
            <v>8</v>
          </cell>
          <cell r="C4" t="str">
            <v>Albania</v>
          </cell>
          <cell r="D4" t="str">
            <v>ALB</v>
          </cell>
          <cell r="E4" t="str">
            <v>Albania</v>
          </cell>
          <cell r="F4" t="str">
            <v>TM</v>
          </cell>
          <cell r="G4" t="str">
            <v>Europe</v>
          </cell>
        </row>
        <row r="5">
          <cell r="B5">
            <v>12</v>
          </cell>
          <cell r="C5" t="str">
            <v>Algeria</v>
          </cell>
          <cell r="D5" t="str">
            <v>DZA</v>
          </cell>
          <cell r="E5" t="str">
            <v>Algeria</v>
          </cell>
          <cell r="F5" t="str">
            <v>DC</v>
          </cell>
          <cell r="G5" t="str">
            <v>Africa</v>
          </cell>
        </row>
        <row r="6">
          <cell r="B6">
            <v>16</v>
          </cell>
          <cell r="C6" t="str">
            <v>American Samoa</v>
          </cell>
          <cell r="D6" t="str">
            <v>ASM</v>
          </cell>
          <cell r="E6" t="str">
            <v>American Samoa</v>
          </cell>
          <cell r="F6" t="str">
            <v>DC</v>
          </cell>
          <cell r="G6" t="str">
            <v>Oceania</v>
          </cell>
        </row>
        <row r="7">
          <cell r="B7">
            <v>20</v>
          </cell>
          <cell r="C7" t="str">
            <v>Andorra</v>
          </cell>
          <cell r="D7" t="str">
            <v>AND</v>
          </cell>
          <cell r="E7" t="str">
            <v>Andorra</v>
          </cell>
          <cell r="F7" t="str">
            <v>IC</v>
          </cell>
          <cell r="G7" t="str">
            <v>Europe</v>
          </cell>
        </row>
        <row r="8">
          <cell r="B8">
            <v>24</v>
          </cell>
          <cell r="C8" t="str">
            <v>Angola</v>
          </cell>
          <cell r="D8" t="str">
            <v>AGO</v>
          </cell>
          <cell r="E8" t="str">
            <v>Angola</v>
          </cell>
          <cell r="F8" t="str">
            <v>LD</v>
          </cell>
          <cell r="G8" t="str">
            <v>Africa</v>
          </cell>
        </row>
        <row r="9">
          <cell r="B9">
            <v>660</v>
          </cell>
          <cell r="C9" t="str">
            <v>Anguilla</v>
          </cell>
          <cell r="D9" t="str">
            <v>AIA</v>
          </cell>
          <cell r="E9" t="str">
            <v>Anguilla</v>
          </cell>
          <cell r="F9" t="str">
            <v>DC</v>
          </cell>
          <cell r="G9" t="str">
            <v>Central America + Caribbean</v>
          </cell>
        </row>
        <row r="10">
          <cell r="B10">
            <v>28</v>
          </cell>
          <cell r="C10" t="str">
            <v>Antigua and Barbuda</v>
          </cell>
          <cell r="D10" t="str">
            <v>ATG</v>
          </cell>
          <cell r="E10" t="str">
            <v>Antigua and Barbuda</v>
          </cell>
          <cell r="F10" t="str">
            <v>DC</v>
          </cell>
          <cell r="G10" t="str">
            <v>Central America + Caribbean</v>
          </cell>
        </row>
        <row r="11">
          <cell r="B11">
            <v>32</v>
          </cell>
          <cell r="C11" t="str">
            <v>Argentina</v>
          </cell>
          <cell r="D11" t="str">
            <v>ARG</v>
          </cell>
          <cell r="E11" t="str">
            <v>Argentina</v>
          </cell>
          <cell r="F11" t="str">
            <v>DC</v>
          </cell>
          <cell r="G11" t="str">
            <v>South America</v>
          </cell>
        </row>
        <row r="12">
          <cell r="B12">
            <v>51</v>
          </cell>
          <cell r="C12" t="str">
            <v>Armenia</v>
          </cell>
          <cell r="D12" t="str">
            <v>ARM</v>
          </cell>
          <cell r="E12" t="str">
            <v>Armenia</v>
          </cell>
          <cell r="F12" t="str">
            <v>TM</v>
          </cell>
          <cell r="G12" t="str">
            <v>Asia</v>
          </cell>
        </row>
        <row r="13">
          <cell r="B13">
            <v>533</v>
          </cell>
          <cell r="C13" t="str">
            <v>Aruba</v>
          </cell>
          <cell r="D13" t="str">
            <v>ABW</v>
          </cell>
          <cell r="E13" t="str">
            <v>Aruba</v>
          </cell>
          <cell r="F13" t="str">
            <v>DC</v>
          </cell>
          <cell r="G13" t="str">
            <v>Central America + Caribbean</v>
          </cell>
        </row>
        <row r="14">
          <cell r="B14">
            <v>36</v>
          </cell>
          <cell r="C14" t="str">
            <v>Australia</v>
          </cell>
          <cell r="D14" t="str">
            <v>AUS</v>
          </cell>
          <cell r="E14" t="str">
            <v>Australia</v>
          </cell>
          <cell r="F14" t="str">
            <v>IC</v>
          </cell>
          <cell r="G14" t="str">
            <v>Oceania</v>
          </cell>
        </row>
        <row r="15">
          <cell r="B15">
            <v>40</v>
          </cell>
          <cell r="C15" t="str">
            <v>Austria</v>
          </cell>
          <cell r="D15" t="str">
            <v>AUT</v>
          </cell>
          <cell r="E15" t="str">
            <v>Austria</v>
          </cell>
          <cell r="F15" t="str">
            <v>IC</v>
          </cell>
          <cell r="G15" t="str">
            <v>Europe</v>
          </cell>
        </row>
        <row r="16">
          <cell r="B16">
            <v>31</v>
          </cell>
          <cell r="C16" t="str">
            <v>Azerbaijan</v>
          </cell>
          <cell r="D16" t="str">
            <v>AZE</v>
          </cell>
          <cell r="E16" t="str">
            <v>Azerbaijan, Republic of</v>
          </cell>
          <cell r="F16" t="str">
            <v>TM</v>
          </cell>
          <cell r="G16" t="str">
            <v>Asia</v>
          </cell>
        </row>
        <row r="17">
          <cell r="B17">
            <v>44</v>
          </cell>
          <cell r="C17" t="str">
            <v>Bahamas</v>
          </cell>
          <cell r="D17" t="str">
            <v>BHS</v>
          </cell>
          <cell r="E17" t="str">
            <v>Bahamas</v>
          </cell>
          <cell r="F17" t="str">
            <v>DC</v>
          </cell>
          <cell r="G17" t="str">
            <v>Central America + Caribbean</v>
          </cell>
        </row>
        <row r="18">
          <cell r="B18">
            <v>48</v>
          </cell>
          <cell r="C18" t="str">
            <v>Bahrain</v>
          </cell>
          <cell r="D18" t="str">
            <v>BHR</v>
          </cell>
          <cell r="E18" t="str">
            <v>Bahrain</v>
          </cell>
          <cell r="F18" t="str">
            <v>DC</v>
          </cell>
          <cell r="G18" t="str">
            <v>Asia</v>
          </cell>
        </row>
        <row r="19">
          <cell r="B19">
            <v>50</v>
          </cell>
          <cell r="C19" t="str">
            <v>Bangladesh</v>
          </cell>
          <cell r="D19" t="str">
            <v>BGD</v>
          </cell>
          <cell r="E19" t="str">
            <v>Bangladesh</v>
          </cell>
          <cell r="F19" t="str">
            <v>LD</v>
          </cell>
          <cell r="G19" t="str">
            <v>Asia</v>
          </cell>
        </row>
        <row r="20">
          <cell r="B20">
            <v>52</v>
          </cell>
          <cell r="C20" t="str">
            <v>Barbados</v>
          </cell>
          <cell r="D20" t="str">
            <v>BRB</v>
          </cell>
          <cell r="E20" t="str">
            <v>Barbados</v>
          </cell>
          <cell r="F20" t="str">
            <v>DC</v>
          </cell>
          <cell r="G20" t="str">
            <v>Central America + Caribbean</v>
          </cell>
        </row>
        <row r="21">
          <cell r="B21">
            <v>112</v>
          </cell>
          <cell r="C21" t="str">
            <v>Belarus</v>
          </cell>
          <cell r="D21" t="str">
            <v>BLR</v>
          </cell>
          <cell r="E21" t="str">
            <v>Belarus</v>
          </cell>
          <cell r="F21" t="str">
            <v>TM</v>
          </cell>
          <cell r="G21" t="str">
            <v>Europe</v>
          </cell>
        </row>
        <row r="22">
          <cell r="B22">
            <v>56</v>
          </cell>
          <cell r="C22" t="str">
            <v>Belgium</v>
          </cell>
          <cell r="D22" t="str">
            <v>BEL</v>
          </cell>
          <cell r="E22" t="str">
            <v>Belgium</v>
          </cell>
          <cell r="F22" t="str">
            <v>IC</v>
          </cell>
          <cell r="G22" t="str">
            <v>Europe</v>
          </cell>
        </row>
        <row r="23">
          <cell r="B23">
            <v>84</v>
          </cell>
          <cell r="C23" t="str">
            <v>Belize</v>
          </cell>
          <cell r="D23" t="str">
            <v>BLZ</v>
          </cell>
          <cell r="E23" t="str">
            <v>Belize</v>
          </cell>
          <cell r="F23" t="str">
            <v>DC</v>
          </cell>
          <cell r="G23" t="str">
            <v>Central America + Caribbean</v>
          </cell>
        </row>
        <row r="24">
          <cell r="B24">
            <v>204</v>
          </cell>
          <cell r="C24" t="str">
            <v>Benin</v>
          </cell>
          <cell r="D24" t="str">
            <v>BEN</v>
          </cell>
          <cell r="E24" t="str">
            <v>Benin</v>
          </cell>
          <cell r="F24" t="str">
            <v>LD</v>
          </cell>
          <cell r="G24" t="str">
            <v>Africa</v>
          </cell>
        </row>
        <row r="25">
          <cell r="B25">
            <v>60</v>
          </cell>
          <cell r="C25" t="str">
            <v>Bermuda</v>
          </cell>
          <cell r="D25" t="str">
            <v>BMU</v>
          </cell>
          <cell r="E25" t="str">
            <v>Bermuda</v>
          </cell>
          <cell r="F25" t="str">
            <v>DC</v>
          </cell>
          <cell r="G25" t="str">
            <v>North America</v>
          </cell>
        </row>
        <row r="26">
          <cell r="B26">
            <v>64</v>
          </cell>
          <cell r="C26" t="str">
            <v>Bhutan</v>
          </cell>
          <cell r="D26" t="str">
            <v>BTN</v>
          </cell>
          <cell r="E26" t="str">
            <v>Bhutan</v>
          </cell>
          <cell r="F26" t="str">
            <v>LD</v>
          </cell>
          <cell r="G26" t="str">
            <v>Asia</v>
          </cell>
        </row>
        <row r="27">
          <cell r="B27">
            <v>68</v>
          </cell>
          <cell r="C27" t="str">
            <v>Bolivia</v>
          </cell>
          <cell r="D27" t="str">
            <v>BOL</v>
          </cell>
          <cell r="E27" t="str">
            <v>Bolivia</v>
          </cell>
          <cell r="F27" t="str">
            <v>DC</v>
          </cell>
          <cell r="G27" t="str">
            <v>South America</v>
          </cell>
        </row>
        <row r="28">
          <cell r="B28">
            <v>70</v>
          </cell>
          <cell r="C28" t="str">
            <v>Bosnia and Herzegovina</v>
          </cell>
          <cell r="D28" t="str">
            <v>BIH</v>
          </cell>
          <cell r="E28" t="str">
            <v>Bosnia and Herzegovina</v>
          </cell>
          <cell r="F28" t="str">
            <v>TM</v>
          </cell>
          <cell r="G28" t="str">
            <v>Europe</v>
          </cell>
        </row>
        <row r="29">
          <cell r="B29">
            <v>72</v>
          </cell>
          <cell r="C29" t="str">
            <v>Botswana</v>
          </cell>
          <cell r="D29" t="str">
            <v>BWA</v>
          </cell>
          <cell r="E29" t="str">
            <v>Botswana</v>
          </cell>
          <cell r="F29" t="str">
            <v>DC</v>
          </cell>
          <cell r="G29" t="str">
            <v>Africa</v>
          </cell>
        </row>
        <row r="30">
          <cell r="B30">
            <v>76</v>
          </cell>
          <cell r="C30" t="str">
            <v>Brazil</v>
          </cell>
          <cell r="D30" t="str">
            <v>BRA</v>
          </cell>
          <cell r="E30" t="str">
            <v>Brazil</v>
          </cell>
          <cell r="F30" t="str">
            <v>DC</v>
          </cell>
          <cell r="G30" t="str">
            <v>South America</v>
          </cell>
        </row>
        <row r="31">
          <cell r="B31">
            <v>92</v>
          </cell>
          <cell r="C31" t="str">
            <v>British Virgin Islands</v>
          </cell>
          <cell r="D31" t="str">
            <v>VGB</v>
          </cell>
          <cell r="E31" t="str">
            <v>British Virgin Islands</v>
          </cell>
          <cell r="F31" t="str">
            <v>DC</v>
          </cell>
          <cell r="G31" t="str">
            <v>Central America + Caribbean</v>
          </cell>
        </row>
        <row r="32">
          <cell r="B32">
            <v>96</v>
          </cell>
          <cell r="C32" t="str">
            <v>Brunei Darussalam</v>
          </cell>
          <cell r="D32" t="str">
            <v>BRN</v>
          </cell>
          <cell r="E32" t="str">
            <v>Brunei Darussalam</v>
          </cell>
          <cell r="F32" t="str">
            <v>DC</v>
          </cell>
          <cell r="G32" t="str">
            <v>Asia</v>
          </cell>
        </row>
        <row r="33">
          <cell r="B33">
            <v>100</v>
          </cell>
          <cell r="C33" t="str">
            <v>Bulgaria</v>
          </cell>
          <cell r="D33" t="str">
            <v>BGR</v>
          </cell>
          <cell r="E33" t="str">
            <v>Bulgaria</v>
          </cell>
          <cell r="F33" t="str">
            <v>TM</v>
          </cell>
          <cell r="G33" t="str">
            <v>Europe</v>
          </cell>
        </row>
        <row r="34">
          <cell r="B34">
            <v>854</v>
          </cell>
          <cell r="C34" t="str">
            <v>Burkina Faso</v>
          </cell>
          <cell r="D34" t="str">
            <v>BFA</v>
          </cell>
          <cell r="E34" t="str">
            <v>Burkina Faso</v>
          </cell>
          <cell r="F34" t="str">
            <v>LD</v>
          </cell>
          <cell r="G34" t="str">
            <v>Africa</v>
          </cell>
        </row>
        <row r="35">
          <cell r="B35">
            <v>108</v>
          </cell>
          <cell r="C35" t="str">
            <v>Burundi</v>
          </cell>
          <cell r="D35" t="str">
            <v>BDI</v>
          </cell>
          <cell r="E35" t="str">
            <v>Burundi</v>
          </cell>
          <cell r="F35" t="str">
            <v>LD</v>
          </cell>
          <cell r="G35" t="str">
            <v>Africa</v>
          </cell>
        </row>
        <row r="36">
          <cell r="B36">
            <v>116</v>
          </cell>
          <cell r="C36" t="str">
            <v>Cambodia</v>
          </cell>
          <cell r="D36" t="str">
            <v>KHM</v>
          </cell>
          <cell r="E36" t="str">
            <v>Cambodia</v>
          </cell>
          <cell r="F36" t="str">
            <v>LD</v>
          </cell>
          <cell r="G36" t="str">
            <v>Asia</v>
          </cell>
        </row>
        <row r="37">
          <cell r="B37">
            <v>120</v>
          </cell>
          <cell r="C37" t="str">
            <v>Cameroon</v>
          </cell>
          <cell r="D37" t="str">
            <v>CMR</v>
          </cell>
          <cell r="E37" t="str">
            <v>Cameroon</v>
          </cell>
          <cell r="F37" t="str">
            <v>DC</v>
          </cell>
          <cell r="G37" t="str">
            <v>Africa</v>
          </cell>
        </row>
        <row r="38">
          <cell r="B38">
            <v>124</v>
          </cell>
          <cell r="C38" t="str">
            <v>Canada</v>
          </cell>
          <cell r="D38" t="str">
            <v>CAN</v>
          </cell>
          <cell r="E38" t="str">
            <v>Canada</v>
          </cell>
          <cell r="F38" t="str">
            <v>IC</v>
          </cell>
          <cell r="G38" t="str">
            <v>North America</v>
          </cell>
        </row>
        <row r="39">
          <cell r="B39">
            <v>132</v>
          </cell>
          <cell r="C39" t="str">
            <v>Cape Verde</v>
          </cell>
          <cell r="D39" t="str">
            <v>CPV</v>
          </cell>
          <cell r="E39" t="str">
            <v>Cape Verde</v>
          </cell>
          <cell r="F39" t="str">
            <v>LD</v>
          </cell>
          <cell r="G39" t="str">
            <v>Africa</v>
          </cell>
        </row>
        <row r="40">
          <cell r="B40">
            <v>136</v>
          </cell>
          <cell r="C40" t="str">
            <v>Cayman Islands</v>
          </cell>
          <cell r="D40" t="str">
            <v>CYM</v>
          </cell>
          <cell r="E40" t="str">
            <v>Cayman Islands</v>
          </cell>
          <cell r="F40" t="str">
            <v>DC</v>
          </cell>
          <cell r="G40" t="str">
            <v>Central America + Caribbean</v>
          </cell>
        </row>
        <row r="41">
          <cell r="B41">
            <v>140</v>
          </cell>
          <cell r="C41" t="str">
            <v>Central African Republic</v>
          </cell>
          <cell r="D41" t="str">
            <v>CAF</v>
          </cell>
          <cell r="E41" t="str">
            <v>Central African Republic</v>
          </cell>
          <cell r="F41" t="str">
            <v>LD</v>
          </cell>
          <cell r="G41" t="str">
            <v>Africa</v>
          </cell>
        </row>
        <row r="42">
          <cell r="B42">
            <v>148</v>
          </cell>
          <cell r="C42" t="str">
            <v>Chad</v>
          </cell>
          <cell r="D42" t="str">
            <v>TCD</v>
          </cell>
          <cell r="E42" t="str">
            <v>Chad</v>
          </cell>
          <cell r="F42" t="str">
            <v>LD</v>
          </cell>
          <cell r="G42" t="str">
            <v>Africa</v>
          </cell>
        </row>
        <row r="43">
          <cell r="B43">
            <v>830</v>
          </cell>
          <cell r="C43" t="str">
            <v>Channel Islands</v>
          </cell>
          <cell r="D43" t="str">
            <v>xx1</v>
          </cell>
          <cell r="E43" t="str">
            <v>Channel Islands</v>
          </cell>
          <cell r="F43" t="str">
            <v>IC</v>
          </cell>
          <cell r="G43" t="str">
            <v>Europe</v>
          </cell>
        </row>
        <row r="44">
          <cell r="B44">
            <v>152</v>
          </cell>
          <cell r="C44" t="str">
            <v>Chile</v>
          </cell>
          <cell r="D44" t="str">
            <v>CHL</v>
          </cell>
          <cell r="E44" t="str">
            <v>Chile</v>
          </cell>
          <cell r="F44" t="str">
            <v>DC</v>
          </cell>
          <cell r="G44" t="str">
            <v>South America</v>
          </cell>
        </row>
        <row r="45">
          <cell r="B45">
            <v>156</v>
          </cell>
          <cell r="C45" t="str">
            <v>China</v>
          </cell>
          <cell r="D45" t="str">
            <v>CHN</v>
          </cell>
          <cell r="E45" t="str">
            <v>China</v>
          </cell>
          <cell r="F45" t="str">
            <v>DC</v>
          </cell>
          <cell r="G45" t="str">
            <v>Asia</v>
          </cell>
        </row>
        <row r="46">
          <cell r="B46">
            <v>344</v>
          </cell>
          <cell r="C46" t="str">
            <v>Hong Kong Special Administrative Region of China</v>
          </cell>
          <cell r="D46" t="str">
            <v>HKG</v>
          </cell>
          <cell r="E46" t="str">
            <v>Hong Kong Special Administrative Region of China</v>
          </cell>
          <cell r="F46" t="str">
            <v>DC</v>
          </cell>
          <cell r="G46" t="str">
            <v>Asia</v>
          </cell>
        </row>
        <row r="47">
          <cell r="B47">
            <v>446</v>
          </cell>
          <cell r="C47" t="str">
            <v>Macao Special Administrative Region of China</v>
          </cell>
          <cell r="D47" t="str">
            <v>MAC</v>
          </cell>
          <cell r="E47" t="str">
            <v>Macao Special Administrative Region of China</v>
          </cell>
          <cell r="F47" t="str">
            <v>DC</v>
          </cell>
          <cell r="G47" t="str">
            <v>Asia</v>
          </cell>
        </row>
        <row r="48">
          <cell r="B48">
            <v>170</v>
          </cell>
          <cell r="C48" t="str">
            <v>Colombia</v>
          </cell>
          <cell r="D48" t="str">
            <v>COL</v>
          </cell>
          <cell r="E48" t="str">
            <v>Colombia</v>
          </cell>
          <cell r="F48" t="str">
            <v>DC</v>
          </cell>
          <cell r="G48" t="str">
            <v>South America</v>
          </cell>
        </row>
        <row r="49">
          <cell r="B49">
            <v>174</v>
          </cell>
          <cell r="C49" t="str">
            <v>Comoros</v>
          </cell>
          <cell r="D49" t="str">
            <v>COM</v>
          </cell>
          <cell r="E49" t="str">
            <v>Comoros</v>
          </cell>
          <cell r="F49" t="str">
            <v>LD</v>
          </cell>
          <cell r="G49" t="str">
            <v>Africa</v>
          </cell>
        </row>
        <row r="50">
          <cell r="B50">
            <v>178</v>
          </cell>
          <cell r="C50" t="str">
            <v>Congo</v>
          </cell>
          <cell r="D50" t="str">
            <v>COG</v>
          </cell>
          <cell r="E50" t="str">
            <v>Congo, Republic of</v>
          </cell>
          <cell r="F50" t="str">
            <v>DC</v>
          </cell>
          <cell r="G50" t="str">
            <v>Africa</v>
          </cell>
        </row>
        <row r="51">
          <cell r="B51">
            <v>184</v>
          </cell>
          <cell r="C51" t="str">
            <v>Cook Islands</v>
          </cell>
          <cell r="D51" t="str">
            <v>COK</v>
          </cell>
          <cell r="E51" t="str">
            <v>Cook Islands</v>
          </cell>
          <cell r="F51" t="str">
            <v>DC</v>
          </cell>
          <cell r="G51" t="str">
            <v>Oceania</v>
          </cell>
        </row>
        <row r="52">
          <cell r="B52">
            <v>188</v>
          </cell>
          <cell r="C52" t="str">
            <v>Costa Rica</v>
          </cell>
          <cell r="D52" t="str">
            <v>CRI</v>
          </cell>
          <cell r="E52" t="str">
            <v>Costa Rica</v>
          </cell>
          <cell r="F52" t="str">
            <v>DC</v>
          </cell>
          <cell r="G52" t="str">
            <v>Central America + Caribbean</v>
          </cell>
        </row>
        <row r="53">
          <cell r="B53">
            <v>384</v>
          </cell>
          <cell r="C53" t="str">
            <v>Côte d'Ivoire</v>
          </cell>
          <cell r="D53" t="str">
            <v>CIV</v>
          </cell>
          <cell r="E53" t="str">
            <v>Côte d'Ivoire</v>
          </cell>
          <cell r="F53" t="str">
            <v>LD</v>
          </cell>
          <cell r="G53" t="str">
            <v>Africa</v>
          </cell>
        </row>
        <row r="54">
          <cell r="B54">
            <v>191</v>
          </cell>
          <cell r="C54" t="str">
            <v>Croatia</v>
          </cell>
          <cell r="D54" t="str">
            <v>HRV</v>
          </cell>
          <cell r="E54" t="str">
            <v>Croatia</v>
          </cell>
          <cell r="F54" t="str">
            <v>TM</v>
          </cell>
          <cell r="G54" t="str">
            <v>Europe</v>
          </cell>
        </row>
        <row r="55">
          <cell r="B55">
            <v>192</v>
          </cell>
          <cell r="C55" t="str">
            <v>Cuba</v>
          </cell>
          <cell r="D55" t="str">
            <v>CUB</v>
          </cell>
          <cell r="E55" t="str">
            <v>Cuba</v>
          </cell>
          <cell r="F55" t="str">
            <v>DC</v>
          </cell>
          <cell r="G55" t="str">
            <v>Central America + Caribbean</v>
          </cell>
        </row>
        <row r="56">
          <cell r="B56">
            <v>196</v>
          </cell>
          <cell r="C56" t="str">
            <v>Cyprus</v>
          </cell>
          <cell r="D56" t="str">
            <v>CYP</v>
          </cell>
          <cell r="E56" t="str">
            <v>Cyprus</v>
          </cell>
          <cell r="F56" t="str">
            <v>DC</v>
          </cell>
          <cell r="G56" t="str">
            <v>Asia</v>
          </cell>
        </row>
        <row r="57">
          <cell r="B57">
            <v>203</v>
          </cell>
          <cell r="C57" t="str">
            <v>Czech Republic</v>
          </cell>
          <cell r="D57" t="str">
            <v>CZE</v>
          </cell>
          <cell r="E57" t="str">
            <v>Czech Republic</v>
          </cell>
          <cell r="F57" t="str">
            <v>TM</v>
          </cell>
          <cell r="G57" t="str">
            <v>Europe</v>
          </cell>
        </row>
        <row r="58">
          <cell r="B58">
            <v>408</v>
          </cell>
          <cell r="C58" t="str">
            <v>Democratic People's Republic of Korea</v>
          </cell>
          <cell r="D58" t="str">
            <v>PRK</v>
          </cell>
          <cell r="E58" t="str">
            <v>Korea, Dem People's Rep</v>
          </cell>
          <cell r="F58" t="str">
            <v>DC</v>
          </cell>
          <cell r="G58" t="str">
            <v>Asia</v>
          </cell>
        </row>
        <row r="59">
          <cell r="B59">
            <v>180</v>
          </cell>
          <cell r="C59" t="str">
            <v>Democratic Republic of the Congo</v>
          </cell>
          <cell r="D59" t="str">
            <v>COD</v>
          </cell>
          <cell r="E59" t="str">
            <v>Congo, Dem Republic of</v>
          </cell>
          <cell r="F59" t="str">
            <v>LD</v>
          </cell>
          <cell r="G59" t="str">
            <v>Africa</v>
          </cell>
        </row>
        <row r="60">
          <cell r="B60">
            <v>208</v>
          </cell>
          <cell r="C60" t="str">
            <v>Denmark</v>
          </cell>
          <cell r="D60" t="str">
            <v>DNK</v>
          </cell>
          <cell r="E60" t="str">
            <v>Denmark</v>
          </cell>
          <cell r="F60" t="str">
            <v>IC</v>
          </cell>
          <cell r="G60" t="str">
            <v>Europe</v>
          </cell>
        </row>
        <row r="61">
          <cell r="B61">
            <v>262</v>
          </cell>
          <cell r="C61" t="str">
            <v>Djibouti</v>
          </cell>
          <cell r="D61" t="str">
            <v>DJI</v>
          </cell>
          <cell r="E61" t="str">
            <v>Djibouti</v>
          </cell>
          <cell r="F61" t="str">
            <v>LD</v>
          </cell>
          <cell r="G61" t="str">
            <v>Africa</v>
          </cell>
        </row>
        <row r="62">
          <cell r="B62">
            <v>212</v>
          </cell>
          <cell r="C62" t="str">
            <v>Dominica</v>
          </cell>
          <cell r="D62" t="str">
            <v>DMA</v>
          </cell>
          <cell r="E62" t="str">
            <v>Dominica</v>
          </cell>
          <cell r="F62" t="str">
            <v>DC</v>
          </cell>
          <cell r="G62" t="str">
            <v>Central America + Caribbean</v>
          </cell>
        </row>
        <row r="63">
          <cell r="B63">
            <v>214</v>
          </cell>
          <cell r="C63" t="str">
            <v>Dominican Republic</v>
          </cell>
          <cell r="D63" t="str">
            <v>DOM</v>
          </cell>
          <cell r="E63" t="str">
            <v>Dominican Republic</v>
          </cell>
          <cell r="F63" t="str">
            <v>DC</v>
          </cell>
          <cell r="G63" t="str">
            <v>Central America + Caribbean</v>
          </cell>
        </row>
        <row r="64">
          <cell r="B64">
            <v>218</v>
          </cell>
          <cell r="C64" t="str">
            <v>Ecuador</v>
          </cell>
          <cell r="D64" t="str">
            <v>ECU</v>
          </cell>
          <cell r="E64" t="str">
            <v>Ecuador</v>
          </cell>
          <cell r="F64" t="str">
            <v>DC</v>
          </cell>
          <cell r="G64" t="str">
            <v>South America</v>
          </cell>
        </row>
        <row r="65">
          <cell r="B65">
            <v>818</v>
          </cell>
          <cell r="C65" t="str">
            <v>Egypt</v>
          </cell>
          <cell r="D65" t="str">
            <v>EGY</v>
          </cell>
          <cell r="E65" t="str">
            <v>Egypt</v>
          </cell>
          <cell r="F65" t="str">
            <v>DC</v>
          </cell>
          <cell r="G65" t="str">
            <v>Africa</v>
          </cell>
        </row>
        <row r="66">
          <cell r="B66">
            <v>222</v>
          </cell>
          <cell r="C66" t="str">
            <v>El Salvador</v>
          </cell>
          <cell r="D66" t="str">
            <v>SLV</v>
          </cell>
          <cell r="E66" t="str">
            <v>El Salvador</v>
          </cell>
          <cell r="F66" t="str">
            <v>DC</v>
          </cell>
          <cell r="G66" t="str">
            <v>Central America + Caribbean</v>
          </cell>
        </row>
        <row r="67">
          <cell r="B67">
            <v>226</v>
          </cell>
          <cell r="C67" t="str">
            <v>Equatorial Guinea</v>
          </cell>
          <cell r="D67" t="str">
            <v>GNQ</v>
          </cell>
          <cell r="E67" t="str">
            <v>Equatorial Guinea</v>
          </cell>
          <cell r="F67" t="str">
            <v>LD</v>
          </cell>
          <cell r="G67" t="str">
            <v>Africa</v>
          </cell>
        </row>
        <row r="68">
          <cell r="B68">
            <v>232</v>
          </cell>
          <cell r="C68" t="str">
            <v>Eritrea</v>
          </cell>
          <cell r="D68" t="str">
            <v>ERI</v>
          </cell>
          <cell r="E68" t="str">
            <v>Eritrea</v>
          </cell>
          <cell r="F68" t="str">
            <v>LD</v>
          </cell>
          <cell r="G68" t="str">
            <v>Africa</v>
          </cell>
        </row>
        <row r="69">
          <cell r="B69">
            <v>233</v>
          </cell>
          <cell r="C69" t="str">
            <v>Estonia</v>
          </cell>
          <cell r="D69" t="str">
            <v>EST</v>
          </cell>
          <cell r="E69" t="str">
            <v>Estonia</v>
          </cell>
          <cell r="F69" t="str">
            <v>TM</v>
          </cell>
          <cell r="G69" t="str">
            <v>Europe</v>
          </cell>
        </row>
        <row r="70">
          <cell r="B70">
            <v>231</v>
          </cell>
          <cell r="C70" t="str">
            <v>Ethiopia</v>
          </cell>
          <cell r="D70" t="str">
            <v>ETH</v>
          </cell>
          <cell r="E70" t="str">
            <v>Ethiopia</v>
          </cell>
          <cell r="F70" t="str">
            <v>LD</v>
          </cell>
          <cell r="G70" t="str">
            <v>Africa</v>
          </cell>
        </row>
        <row r="71">
          <cell r="B71">
            <v>234</v>
          </cell>
          <cell r="C71" t="str">
            <v>Faeroe Islands</v>
          </cell>
          <cell r="D71" t="str">
            <v>FRO</v>
          </cell>
          <cell r="E71" t="str">
            <v>Faeroe Islands</v>
          </cell>
          <cell r="F71" t="str">
            <v>IC</v>
          </cell>
          <cell r="G71" t="str">
            <v>Europe</v>
          </cell>
        </row>
        <row r="72">
          <cell r="B72">
            <v>238</v>
          </cell>
          <cell r="C72" t="str">
            <v>Falkland Islands (Malvinas)</v>
          </cell>
          <cell r="D72" t="str">
            <v>FLK</v>
          </cell>
          <cell r="E72" t="str">
            <v>Falkland Islands (Malvinas)</v>
          </cell>
          <cell r="F72" t="str">
            <v>DC</v>
          </cell>
          <cell r="G72" t="str">
            <v>South America</v>
          </cell>
        </row>
        <row r="73">
          <cell r="B73">
            <v>242</v>
          </cell>
          <cell r="C73" t="str">
            <v>Fiji</v>
          </cell>
          <cell r="D73" t="str">
            <v>FJI</v>
          </cell>
          <cell r="E73" t="str">
            <v>Fiji Islands</v>
          </cell>
          <cell r="F73" t="str">
            <v>DC</v>
          </cell>
          <cell r="G73" t="str">
            <v>Oceania</v>
          </cell>
        </row>
        <row r="74">
          <cell r="B74">
            <v>246</v>
          </cell>
          <cell r="C74" t="str">
            <v>Finland</v>
          </cell>
          <cell r="D74" t="str">
            <v>FIN</v>
          </cell>
          <cell r="E74" t="str">
            <v>Finland</v>
          </cell>
          <cell r="F74" t="str">
            <v>IC</v>
          </cell>
          <cell r="G74" t="str">
            <v>Europe</v>
          </cell>
        </row>
        <row r="75">
          <cell r="B75">
            <v>250</v>
          </cell>
          <cell r="C75" t="str">
            <v>France</v>
          </cell>
          <cell r="D75" t="str">
            <v>FRA</v>
          </cell>
          <cell r="E75" t="str">
            <v>France</v>
          </cell>
          <cell r="F75" t="str">
            <v>IC</v>
          </cell>
          <cell r="G75" t="str">
            <v>Europe</v>
          </cell>
        </row>
        <row r="76">
          <cell r="B76">
            <v>254</v>
          </cell>
          <cell r="C76" t="str">
            <v>French Guiana</v>
          </cell>
          <cell r="D76" t="str">
            <v>GUF</v>
          </cell>
          <cell r="E76" t="str">
            <v>French Guiana</v>
          </cell>
          <cell r="F76" t="str">
            <v>DC</v>
          </cell>
          <cell r="G76" t="str">
            <v>South America</v>
          </cell>
        </row>
        <row r="77">
          <cell r="B77">
            <v>258</v>
          </cell>
          <cell r="C77" t="str">
            <v>French Polynesia</v>
          </cell>
          <cell r="D77" t="str">
            <v>PYF</v>
          </cell>
          <cell r="E77" t="str">
            <v>French Polynesia</v>
          </cell>
          <cell r="F77" t="str">
            <v>DC</v>
          </cell>
          <cell r="G77" t="str">
            <v>Oceania</v>
          </cell>
        </row>
        <row r="78">
          <cell r="B78">
            <v>266</v>
          </cell>
          <cell r="C78" t="str">
            <v>Gabon</v>
          </cell>
          <cell r="D78" t="str">
            <v>GAB</v>
          </cell>
          <cell r="E78" t="str">
            <v>Gabon</v>
          </cell>
          <cell r="F78" t="str">
            <v>DC</v>
          </cell>
          <cell r="G78" t="str">
            <v>Africa</v>
          </cell>
        </row>
        <row r="79">
          <cell r="B79">
            <v>270</v>
          </cell>
          <cell r="C79" t="str">
            <v>Gambia</v>
          </cell>
          <cell r="D79" t="str">
            <v>GMB</v>
          </cell>
          <cell r="E79" t="str">
            <v>Gambia</v>
          </cell>
          <cell r="F79" t="str">
            <v>LD</v>
          </cell>
          <cell r="G79" t="str">
            <v>Africa</v>
          </cell>
        </row>
        <row r="80">
          <cell r="B80">
            <v>268</v>
          </cell>
          <cell r="C80" t="str">
            <v>Georgia</v>
          </cell>
          <cell r="D80" t="str">
            <v>GEO</v>
          </cell>
          <cell r="E80" t="str">
            <v>Georgia</v>
          </cell>
          <cell r="F80" t="str">
            <v>TM</v>
          </cell>
          <cell r="G80" t="str">
            <v>Asia</v>
          </cell>
        </row>
        <row r="81">
          <cell r="B81">
            <v>276</v>
          </cell>
          <cell r="C81" t="str">
            <v>Germany</v>
          </cell>
          <cell r="D81" t="str">
            <v>DEU</v>
          </cell>
          <cell r="E81" t="str">
            <v>Germany</v>
          </cell>
          <cell r="F81" t="str">
            <v>IC</v>
          </cell>
          <cell r="G81" t="str">
            <v>Europe</v>
          </cell>
        </row>
        <row r="82">
          <cell r="B82">
            <v>288</v>
          </cell>
          <cell r="C82" t="str">
            <v>Ghana</v>
          </cell>
          <cell r="D82" t="str">
            <v>GHA</v>
          </cell>
          <cell r="E82" t="str">
            <v>Ghana</v>
          </cell>
          <cell r="F82" t="str">
            <v>DC</v>
          </cell>
          <cell r="G82" t="str">
            <v>Africa</v>
          </cell>
        </row>
        <row r="83">
          <cell r="B83">
            <v>292</v>
          </cell>
          <cell r="C83" t="str">
            <v>Gibraltar</v>
          </cell>
          <cell r="D83" t="str">
            <v>GIB</v>
          </cell>
          <cell r="E83" t="str">
            <v>Gibraltar</v>
          </cell>
          <cell r="F83" t="str">
            <v>IC</v>
          </cell>
          <cell r="G83" t="str">
            <v>Europe</v>
          </cell>
        </row>
        <row r="84">
          <cell r="B84">
            <v>300</v>
          </cell>
          <cell r="C84" t="str">
            <v>Greece</v>
          </cell>
          <cell r="D84" t="str">
            <v>GRC</v>
          </cell>
          <cell r="E84" t="str">
            <v>Greece</v>
          </cell>
          <cell r="F84" t="str">
            <v>IC</v>
          </cell>
          <cell r="G84" t="str">
            <v>Europe</v>
          </cell>
        </row>
        <row r="85">
          <cell r="B85">
            <v>304</v>
          </cell>
          <cell r="C85" t="str">
            <v>Greenland</v>
          </cell>
          <cell r="D85" t="str">
            <v>GRL</v>
          </cell>
          <cell r="E85" t="str">
            <v>Greenland</v>
          </cell>
          <cell r="F85" t="str">
            <v>DC</v>
          </cell>
          <cell r="G85" t="str">
            <v>North America</v>
          </cell>
        </row>
        <row r="86">
          <cell r="B86">
            <v>308</v>
          </cell>
          <cell r="C86" t="str">
            <v>Grenada</v>
          </cell>
          <cell r="D86" t="str">
            <v>GRD</v>
          </cell>
          <cell r="E86" t="str">
            <v>Grenada</v>
          </cell>
          <cell r="F86" t="str">
            <v>DC</v>
          </cell>
          <cell r="G86" t="str">
            <v>Central America + Caribbean</v>
          </cell>
        </row>
        <row r="87">
          <cell r="B87">
            <v>312</v>
          </cell>
          <cell r="C87" t="str">
            <v>Guadeloupe</v>
          </cell>
          <cell r="D87" t="str">
            <v>GLP</v>
          </cell>
          <cell r="E87" t="str">
            <v>Guadeloupe</v>
          </cell>
          <cell r="F87" t="str">
            <v>DC</v>
          </cell>
          <cell r="G87" t="str">
            <v>Central America + Caribbean</v>
          </cell>
        </row>
        <row r="88">
          <cell r="B88">
            <v>316</v>
          </cell>
          <cell r="C88" t="str">
            <v>Guam</v>
          </cell>
          <cell r="D88" t="str">
            <v>GUM</v>
          </cell>
          <cell r="E88" t="str">
            <v>Guam</v>
          </cell>
          <cell r="F88" t="str">
            <v>DC</v>
          </cell>
          <cell r="G88" t="str">
            <v>Oceania</v>
          </cell>
        </row>
        <row r="89">
          <cell r="B89">
            <v>320</v>
          </cell>
          <cell r="C89" t="str">
            <v>Guatemala</v>
          </cell>
          <cell r="D89" t="str">
            <v>GTM</v>
          </cell>
          <cell r="E89" t="str">
            <v>Guatemala</v>
          </cell>
          <cell r="F89" t="str">
            <v>DC</v>
          </cell>
          <cell r="G89" t="str">
            <v>Central America + Caribbean</v>
          </cell>
        </row>
        <row r="90">
          <cell r="B90">
            <v>324</v>
          </cell>
          <cell r="C90" t="str">
            <v>Guinea</v>
          </cell>
          <cell r="D90" t="str">
            <v>GIN</v>
          </cell>
          <cell r="E90" t="str">
            <v>Guinea</v>
          </cell>
          <cell r="F90" t="str">
            <v>LD</v>
          </cell>
          <cell r="G90" t="str">
            <v>Africa</v>
          </cell>
        </row>
        <row r="91">
          <cell r="B91">
            <v>624</v>
          </cell>
          <cell r="C91" t="str">
            <v>Guinea-Bissau</v>
          </cell>
          <cell r="D91" t="str">
            <v>GNB</v>
          </cell>
          <cell r="E91" t="str">
            <v>Guinea-Bissau</v>
          </cell>
          <cell r="F91" t="str">
            <v>LD</v>
          </cell>
          <cell r="G91" t="str">
            <v>Africa</v>
          </cell>
        </row>
        <row r="92">
          <cell r="B92">
            <v>328</v>
          </cell>
          <cell r="C92" t="str">
            <v>Guyana</v>
          </cell>
          <cell r="D92" t="str">
            <v>GUY</v>
          </cell>
          <cell r="E92" t="str">
            <v>Guyana</v>
          </cell>
          <cell r="F92" t="str">
            <v>DC</v>
          </cell>
          <cell r="G92" t="str">
            <v>South America</v>
          </cell>
        </row>
        <row r="93">
          <cell r="B93">
            <v>332</v>
          </cell>
          <cell r="C93" t="str">
            <v>Haiti</v>
          </cell>
          <cell r="D93" t="str">
            <v>HTI</v>
          </cell>
          <cell r="E93" t="str">
            <v>Haiti</v>
          </cell>
          <cell r="F93" t="str">
            <v>LD</v>
          </cell>
          <cell r="G93" t="str">
            <v>Central America + Caribbean</v>
          </cell>
        </row>
        <row r="94">
          <cell r="B94">
            <v>336</v>
          </cell>
          <cell r="C94" t="str">
            <v>Holy See</v>
          </cell>
          <cell r="D94" t="str">
            <v>VAT</v>
          </cell>
          <cell r="E94" t="str">
            <v>Vatican City State (Holy See)</v>
          </cell>
          <cell r="F94" t="str">
            <v>IC</v>
          </cell>
          <cell r="G94" t="str">
            <v>Europe</v>
          </cell>
        </row>
        <row r="95">
          <cell r="B95">
            <v>340</v>
          </cell>
          <cell r="C95" t="str">
            <v>Honduras</v>
          </cell>
          <cell r="D95" t="str">
            <v>HND</v>
          </cell>
          <cell r="E95" t="str">
            <v>Honduras</v>
          </cell>
          <cell r="F95" t="str">
            <v>DC</v>
          </cell>
          <cell r="G95" t="str">
            <v>Central America + Caribbean</v>
          </cell>
        </row>
        <row r="96">
          <cell r="B96">
            <v>348</v>
          </cell>
          <cell r="C96" t="str">
            <v>Hungary</v>
          </cell>
          <cell r="D96" t="str">
            <v>HUN</v>
          </cell>
          <cell r="E96" t="str">
            <v>Hungary</v>
          </cell>
          <cell r="F96" t="str">
            <v>TM</v>
          </cell>
          <cell r="G96" t="str">
            <v>Europe</v>
          </cell>
        </row>
        <row r="97">
          <cell r="B97">
            <v>352</v>
          </cell>
          <cell r="C97" t="str">
            <v>Iceland</v>
          </cell>
          <cell r="D97" t="str">
            <v>ISL</v>
          </cell>
          <cell r="E97" t="str">
            <v>Iceland</v>
          </cell>
          <cell r="F97" t="str">
            <v>IC</v>
          </cell>
          <cell r="G97" t="str">
            <v>Europe</v>
          </cell>
        </row>
        <row r="98">
          <cell r="B98">
            <v>356</v>
          </cell>
          <cell r="C98" t="str">
            <v>India</v>
          </cell>
          <cell r="D98" t="str">
            <v>IND</v>
          </cell>
          <cell r="E98" t="str">
            <v>India</v>
          </cell>
          <cell r="F98" t="str">
            <v>DC</v>
          </cell>
          <cell r="G98" t="str">
            <v>Asia</v>
          </cell>
        </row>
        <row r="99">
          <cell r="B99">
            <v>360</v>
          </cell>
          <cell r="C99" t="str">
            <v>Indonesia</v>
          </cell>
          <cell r="D99" t="str">
            <v>IDN</v>
          </cell>
          <cell r="E99" t="str">
            <v>Indonesia</v>
          </cell>
          <cell r="F99" t="str">
            <v>DC</v>
          </cell>
          <cell r="G99" t="str">
            <v>Asia</v>
          </cell>
        </row>
        <row r="100">
          <cell r="B100">
            <v>364</v>
          </cell>
          <cell r="C100" t="str">
            <v>Iran (Islamic Republic of)</v>
          </cell>
          <cell r="D100" t="str">
            <v>IRN</v>
          </cell>
          <cell r="E100" t="str">
            <v>Iran, Islamic Rep of</v>
          </cell>
          <cell r="F100" t="str">
            <v>DC</v>
          </cell>
          <cell r="G100" t="str">
            <v>Asia</v>
          </cell>
        </row>
        <row r="101">
          <cell r="B101">
            <v>368</v>
          </cell>
          <cell r="C101" t="str">
            <v>Iraq</v>
          </cell>
          <cell r="D101" t="str">
            <v>IRQ</v>
          </cell>
          <cell r="E101" t="str">
            <v>Iraq</v>
          </cell>
          <cell r="F101" t="str">
            <v>DC</v>
          </cell>
          <cell r="G101" t="str">
            <v>Asia</v>
          </cell>
        </row>
        <row r="102">
          <cell r="B102">
            <v>372</v>
          </cell>
          <cell r="C102" t="str">
            <v>Ireland</v>
          </cell>
          <cell r="D102" t="str">
            <v>IRL</v>
          </cell>
          <cell r="E102" t="str">
            <v>Ireland</v>
          </cell>
          <cell r="F102" t="str">
            <v>IC</v>
          </cell>
          <cell r="G102" t="str">
            <v>Europe</v>
          </cell>
        </row>
        <row r="103">
          <cell r="B103">
            <v>833</v>
          </cell>
          <cell r="C103" t="str">
            <v>Isle of Man</v>
          </cell>
          <cell r="D103" t="str">
            <v>xx2</v>
          </cell>
          <cell r="E103" t="str">
            <v>Isle of Man</v>
          </cell>
          <cell r="F103" t="str">
            <v>IC</v>
          </cell>
          <cell r="G103" t="str">
            <v>Europe</v>
          </cell>
        </row>
        <row r="104">
          <cell r="B104">
            <v>376</v>
          </cell>
          <cell r="C104" t="str">
            <v>Israel</v>
          </cell>
          <cell r="D104" t="str">
            <v>ISR</v>
          </cell>
          <cell r="E104" t="str">
            <v>Israel</v>
          </cell>
          <cell r="F104" t="str">
            <v>IC</v>
          </cell>
          <cell r="G104" t="str">
            <v>Europe</v>
          </cell>
        </row>
        <row r="105">
          <cell r="B105">
            <v>380</v>
          </cell>
          <cell r="C105" t="str">
            <v>Italy</v>
          </cell>
          <cell r="D105" t="str">
            <v>ITA</v>
          </cell>
          <cell r="E105" t="str">
            <v>Italy</v>
          </cell>
          <cell r="F105" t="str">
            <v>IC</v>
          </cell>
          <cell r="G105" t="str">
            <v>Europe</v>
          </cell>
        </row>
        <row r="106">
          <cell r="B106">
            <v>388</v>
          </cell>
          <cell r="C106" t="str">
            <v>Jamaica</v>
          </cell>
          <cell r="D106" t="str">
            <v>JAM</v>
          </cell>
          <cell r="E106" t="str">
            <v>Jamaica</v>
          </cell>
          <cell r="F106" t="str">
            <v>DC</v>
          </cell>
          <cell r="G106" t="str">
            <v>Central America + Caribbean</v>
          </cell>
        </row>
        <row r="107">
          <cell r="B107">
            <v>392</v>
          </cell>
          <cell r="C107" t="str">
            <v>Japan</v>
          </cell>
          <cell r="D107" t="str">
            <v>JPN</v>
          </cell>
          <cell r="E107" t="str">
            <v>Japan</v>
          </cell>
          <cell r="F107" t="str">
            <v>IC</v>
          </cell>
          <cell r="G107" t="str">
            <v>Asia</v>
          </cell>
        </row>
        <row r="108">
          <cell r="B108">
            <v>400</v>
          </cell>
          <cell r="C108" t="str">
            <v>Jordan</v>
          </cell>
          <cell r="D108" t="str">
            <v>JOR</v>
          </cell>
          <cell r="E108" t="str">
            <v>Jordan</v>
          </cell>
          <cell r="F108" t="str">
            <v>DC</v>
          </cell>
          <cell r="G108" t="str">
            <v>Asia</v>
          </cell>
        </row>
        <row r="109">
          <cell r="B109">
            <v>398</v>
          </cell>
          <cell r="C109" t="str">
            <v>Kazakhstan</v>
          </cell>
          <cell r="D109" t="str">
            <v>KAZ</v>
          </cell>
          <cell r="E109" t="str">
            <v>Kazakhstan</v>
          </cell>
          <cell r="F109" t="str">
            <v>TM</v>
          </cell>
          <cell r="G109" t="str">
            <v>Asia</v>
          </cell>
        </row>
        <row r="110">
          <cell r="B110">
            <v>404</v>
          </cell>
          <cell r="C110" t="str">
            <v>Kenya</v>
          </cell>
          <cell r="D110" t="str">
            <v>KEN</v>
          </cell>
          <cell r="E110" t="str">
            <v>Kenya</v>
          </cell>
          <cell r="F110" t="str">
            <v>DC</v>
          </cell>
          <cell r="G110" t="str">
            <v>Africa</v>
          </cell>
        </row>
        <row r="111">
          <cell r="B111">
            <v>296</v>
          </cell>
          <cell r="C111" t="str">
            <v>Kiribati</v>
          </cell>
          <cell r="D111" t="str">
            <v>KIR</v>
          </cell>
          <cell r="E111" t="str">
            <v>Kiribati</v>
          </cell>
          <cell r="F111" t="str">
            <v>LD</v>
          </cell>
          <cell r="G111" t="str">
            <v>Oceania</v>
          </cell>
        </row>
        <row r="112">
          <cell r="B112">
            <v>414</v>
          </cell>
          <cell r="C112" t="str">
            <v>Kuwait</v>
          </cell>
          <cell r="D112" t="str">
            <v>KWT</v>
          </cell>
          <cell r="E112" t="str">
            <v>Kuwait</v>
          </cell>
          <cell r="F112" t="str">
            <v>DC</v>
          </cell>
          <cell r="G112" t="str">
            <v>Asia</v>
          </cell>
        </row>
        <row r="113">
          <cell r="B113">
            <v>417</v>
          </cell>
          <cell r="C113" t="str">
            <v>Kyrgyzstan</v>
          </cell>
          <cell r="D113" t="str">
            <v>KGZ</v>
          </cell>
          <cell r="E113" t="str">
            <v>Kyrgyzstan</v>
          </cell>
          <cell r="F113" t="str">
            <v>TM</v>
          </cell>
          <cell r="G113" t="str">
            <v>Asia</v>
          </cell>
        </row>
        <row r="114">
          <cell r="B114">
            <v>418</v>
          </cell>
          <cell r="C114" t="str">
            <v>Lao People's Democratic Republic</v>
          </cell>
          <cell r="D114" t="str">
            <v>LAO</v>
          </cell>
          <cell r="E114" t="str">
            <v>Lao People's Democratic Republic</v>
          </cell>
          <cell r="F114" t="str">
            <v>LD</v>
          </cell>
          <cell r="G114" t="str">
            <v>Asia</v>
          </cell>
        </row>
        <row r="115">
          <cell r="B115">
            <v>428</v>
          </cell>
          <cell r="C115" t="str">
            <v>Latvia</v>
          </cell>
          <cell r="D115" t="str">
            <v>LVA</v>
          </cell>
          <cell r="E115" t="str">
            <v>Latvia</v>
          </cell>
          <cell r="F115" t="str">
            <v>TM</v>
          </cell>
          <cell r="G115" t="str">
            <v>Europe</v>
          </cell>
        </row>
        <row r="116">
          <cell r="B116">
            <v>422</v>
          </cell>
          <cell r="C116" t="str">
            <v>Lebanon</v>
          </cell>
          <cell r="D116" t="str">
            <v>LBN</v>
          </cell>
          <cell r="E116" t="str">
            <v>Lebanon</v>
          </cell>
          <cell r="F116" t="str">
            <v>DC</v>
          </cell>
          <cell r="G116" t="str">
            <v>Asia</v>
          </cell>
        </row>
        <row r="117">
          <cell r="B117">
            <v>426</v>
          </cell>
          <cell r="C117" t="str">
            <v>Lesotho</v>
          </cell>
          <cell r="D117" t="str">
            <v>LSO</v>
          </cell>
          <cell r="E117" t="str">
            <v>Lesotho</v>
          </cell>
          <cell r="F117" t="str">
            <v>LD</v>
          </cell>
          <cell r="G117" t="str">
            <v>Africa</v>
          </cell>
        </row>
        <row r="118">
          <cell r="B118">
            <v>430</v>
          </cell>
          <cell r="C118" t="str">
            <v>Liberia</v>
          </cell>
          <cell r="D118" t="str">
            <v>LBR</v>
          </cell>
          <cell r="E118" t="str">
            <v>Liberia</v>
          </cell>
          <cell r="F118" t="str">
            <v>LD</v>
          </cell>
          <cell r="G118" t="str">
            <v>Africa</v>
          </cell>
        </row>
        <row r="119">
          <cell r="B119">
            <v>434</v>
          </cell>
          <cell r="C119" t="str">
            <v>Libyan Arab Jamahiriya</v>
          </cell>
          <cell r="D119" t="str">
            <v>LBY</v>
          </cell>
          <cell r="E119" t="str">
            <v>Libyan Arab Jamahiriya</v>
          </cell>
          <cell r="F119" t="str">
            <v>DC</v>
          </cell>
          <cell r="G119" t="str">
            <v>Africa</v>
          </cell>
        </row>
        <row r="120">
          <cell r="B120">
            <v>438</v>
          </cell>
          <cell r="C120" t="str">
            <v>Liechtenstein</v>
          </cell>
          <cell r="D120" t="str">
            <v>LIE</v>
          </cell>
          <cell r="E120" t="str">
            <v>Liechtenstein</v>
          </cell>
          <cell r="F120" t="str">
            <v>IC</v>
          </cell>
          <cell r="G120" t="str">
            <v>Europe</v>
          </cell>
        </row>
        <row r="121">
          <cell r="B121">
            <v>440</v>
          </cell>
          <cell r="C121" t="str">
            <v>Lithuania</v>
          </cell>
          <cell r="D121" t="str">
            <v>LTU</v>
          </cell>
          <cell r="E121" t="str">
            <v>Lithuania</v>
          </cell>
          <cell r="F121" t="str">
            <v>TM</v>
          </cell>
          <cell r="G121" t="str">
            <v>Europe</v>
          </cell>
        </row>
        <row r="122">
          <cell r="B122">
            <v>442</v>
          </cell>
          <cell r="C122" t="str">
            <v>Luxembourg</v>
          </cell>
          <cell r="D122" t="str">
            <v>LUX</v>
          </cell>
          <cell r="E122" t="str">
            <v>Luxembourg</v>
          </cell>
          <cell r="F122" t="str">
            <v>IC</v>
          </cell>
          <cell r="G122" t="str">
            <v>Europe</v>
          </cell>
        </row>
        <row r="123">
          <cell r="B123">
            <v>450</v>
          </cell>
          <cell r="C123" t="str">
            <v>Madagascar</v>
          </cell>
          <cell r="D123" t="str">
            <v>MDG</v>
          </cell>
          <cell r="E123" t="str">
            <v>Madagascar</v>
          </cell>
          <cell r="F123" t="str">
            <v>LD</v>
          </cell>
          <cell r="G123" t="str">
            <v>Africa</v>
          </cell>
        </row>
        <row r="124">
          <cell r="B124">
            <v>454</v>
          </cell>
          <cell r="C124" t="str">
            <v>Malawi</v>
          </cell>
          <cell r="D124" t="str">
            <v>MWI</v>
          </cell>
          <cell r="E124" t="str">
            <v>Malawi</v>
          </cell>
          <cell r="F124" t="str">
            <v>LD</v>
          </cell>
          <cell r="G124" t="str">
            <v>Africa</v>
          </cell>
        </row>
        <row r="125">
          <cell r="B125">
            <v>458</v>
          </cell>
          <cell r="C125" t="str">
            <v>Malaysia</v>
          </cell>
          <cell r="D125" t="str">
            <v>MYS</v>
          </cell>
          <cell r="E125" t="str">
            <v>Malaysia</v>
          </cell>
          <cell r="F125" t="str">
            <v>DC</v>
          </cell>
          <cell r="G125" t="str">
            <v>Asia</v>
          </cell>
        </row>
        <row r="126">
          <cell r="B126">
            <v>462</v>
          </cell>
          <cell r="C126" t="str">
            <v>Maldives</v>
          </cell>
          <cell r="D126" t="str">
            <v>MDV</v>
          </cell>
          <cell r="E126" t="str">
            <v>Maldives</v>
          </cell>
          <cell r="F126" t="str">
            <v>LD</v>
          </cell>
          <cell r="G126" t="str">
            <v>Asia</v>
          </cell>
        </row>
        <row r="127">
          <cell r="B127">
            <v>466</v>
          </cell>
          <cell r="C127" t="str">
            <v>Mali</v>
          </cell>
          <cell r="D127" t="str">
            <v>MLI</v>
          </cell>
          <cell r="E127" t="str">
            <v>Mali</v>
          </cell>
          <cell r="F127" t="str">
            <v>LD</v>
          </cell>
          <cell r="G127" t="str">
            <v>Africa</v>
          </cell>
        </row>
        <row r="128">
          <cell r="B128">
            <v>470</v>
          </cell>
          <cell r="C128" t="str">
            <v>Malta</v>
          </cell>
          <cell r="D128" t="str">
            <v>MLT</v>
          </cell>
          <cell r="E128" t="str">
            <v>Malta</v>
          </cell>
          <cell r="F128" t="str">
            <v>IC</v>
          </cell>
          <cell r="G128" t="str">
            <v>Europe</v>
          </cell>
        </row>
        <row r="129">
          <cell r="B129">
            <v>584</v>
          </cell>
          <cell r="C129" t="str">
            <v>Marshall Islands</v>
          </cell>
          <cell r="D129" t="str">
            <v>MHL</v>
          </cell>
          <cell r="E129" t="str">
            <v>Marshall Islands</v>
          </cell>
          <cell r="F129" t="str">
            <v>DC</v>
          </cell>
          <cell r="G129" t="str">
            <v>Oceania</v>
          </cell>
        </row>
        <row r="130">
          <cell r="B130">
            <v>474</v>
          </cell>
          <cell r="C130" t="str">
            <v>Martinique</v>
          </cell>
          <cell r="D130" t="str">
            <v>MTQ</v>
          </cell>
          <cell r="E130" t="str">
            <v>Martinique</v>
          </cell>
          <cell r="F130" t="str">
            <v>DC</v>
          </cell>
          <cell r="G130" t="str">
            <v>Central America + Caribbean</v>
          </cell>
        </row>
        <row r="131">
          <cell r="B131">
            <v>478</v>
          </cell>
          <cell r="C131" t="str">
            <v>Mauritania</v>
          </cell>
          <cell r="D131" t="str">
            <v>MRT</v>
          </cell>
          <cell r="E131" t="str">
            <v>Mauritania</v>
          </cell>
          <cell r="F131" t="str">
            <v>LD</v>
          </cell>
          <cell r="G131" t="str">
            <v>Africa</v>
          </cell>
        </row>
        <row r="132">
          <cell r="B132">
            <v>480</v>
          </cell>
          <cell r="C132" t="str">
            <v>Mauritius</v>
          </cell>
          <cell r="D132" t="str">
            <v>MUS</v>
          </cell>
          <cell r="E132" t="str">
            <v>Mauritius</v>
          </cell>
          <cell r="F132" t="str">
            <v>DC</v>
          </cell>
          <cell r="G132" t="str">
            <v>Africa</v>
          </cell>
        </row>
        <row r="133">
          <cell r="B133">
            <v>175</v>
          </cell>
          <cell r="C133" t="str">
            <v>Mayotte</v>
          </cell>
          <cell r="D133" t="str">
            <v>MYT</v>
          </cell>
          <cell r="E133" t="str">
            <v>Mayotte</v>
          </cell>
          <cell r="F133" t="str">
            <v>DC</v>
          </cell>
          <cell r="G133" t="str">
            <v>Africa</v>
          </cell>
        </row>
        <row r="134">
          <cell r="B134">
            <v>484</v>
          </cell>
          <cell r="C134" t="str">
            <v>Mexico</v>
          </cell>
          <cell r="D134" t="str">
            <v>MEX</v>
          </cell>
          <cell r="E134" t="str">
            <v>Mexico</v>
          </cell>
          <cell r="F134" t="str">
            <v>DC</v>
          </cell>
          <cell r="G134" t="str">
            <v>Central America + Caribbean</v>
          </cell>
        </row>
        <row r="135">
          <cell r="B135">
            <v>583</v>
          </cell>
          <cell r="C135" t="str">
            <v>Micronesia (Federated States of)</v>
          </cell>
          <cell r="D135" t="str">
            <v>FSM</v>
          </cell>
          <cell r="E135" t="str">
            <v>Micronesia,Fed States of</v>
          </cell>
          <cell r="F135" t="str">
            <v>DC</v>
          </cell>
          <cell r="G135" t="str">
            <v>Oceania</v>
          </cell>
        </row>
        <row r="136">
          <cell r="B136">
            <v>492</v>
          </cell>
          <cell r="C136" t="str">
            <v>Monaco</v>
          </cell>
          <cell r="D136" t="str">
            <v>MCO</v>
          </cell>
          <cell r="E136" t="str">
            <v>Monaco</v>
          </cell>
          <cell r="F136" t="str">
            <v>IC</v>
          </cell>
          <cell r="G136" t="str">
            <v>Europe</v>
          </cell>
        </row>
        <row r="137">
          <cell r="B137">
            <v>496</v>
          </cell>
          <cell r="C137" t="str">
            <v>Mongolia</v>
          </cell>
          <cell r="D137" t="str">
            <v>MNG</v>
          </cell>
          <cell r="E137" t="str">
            <v>Mongolia</v>
          </cell>
          <cell r="F137" t="str">
            <v>DC</v>
          </cell>
          <cell r="G137" t="str">
            <v>Asia</v>
          </cell>
        </row>
        <row r="138">
          <cell r="B138">
            <v>500</v>
          </cell>
          <cell r="C138" t="str">
            <v>Montserrat</v>
          </cell>
          <cell r="D138" t="str">
            <v>MSR</v>
          </cell>
          <cell r="E138" t="str">
            <v>Montserrat</v>
          </cell>
          <cell r="F138" t="str">
            <v>DC</v>
          </cell>
          <cell r="G138" t="str">
            <v>Central America + Caribbean</v>
          </cell>
        </row>
        <row r="139">
          <cell r="B139">
            <v>504</v>
          </cell>
          <cell r="C139" t="str">
            <v>Morocco</v>
          </cell>
          <cell r="D139" t="str">
            <v>MAR</v>
          </cell>
          <cell r="E139" t="str">
            <v>Morocco</v>
          </cell>
          <cell r="F139" t="str">
            <v>DC</v>
          </cell>
          <cell r="G139" t="str">
            <v>Africa</v>
          </cell>
        </row>
        <row r="140">
          <cell r="B140">
            <v>508</v>
          </cell>
          <cell r="C140" t="str">
            <v>Mozambique</v>
          </cell>
          <cell r="D140" t="str">
            <v>MOZ</v>
          </cell>
          <cell r="E140" t="str">
            <v>Mozambique</v>
          </cell>
          <cell r="F140" t="str">
            <v>LD</v>
          </cell>
          <cell r="G140" t="str">
            <v>Africa</v>
          </cell>
        </row>
        <row r="141">
          <cell r="B141">
            <v>104</v>
          </cell>
          <cell r="C141" t="str">
            <v>Myanmar</v>
          </cell>
          <cell r="D141" t="str">
            <v>MMR</v>
          </cell>
          <cell r="E141" t="str">
            <v>Myanmar</v>
          </cell>
          <cell r="F141" t="str">
            <v>LD</v>
          </cell>
          <cell r="G141" t="str">
            <v>Asia</v>
          </cell>
        </row>
        <row r="142">
          <cell r="B142">
            <v>516</v>
          </cell>
          <cell r="C142" t="str">
            <v>Namibia</v>
          </cell>
          <cell r="D142" t="str">
            <v>NAM</v>
          </cell>
          <cell r="E142" t="str">
            <v>Namibia</v>
          </cell>
          <cell r="F142" t="str">
            <v>DC</v>
          </cell>
          <cell r="G142" t="str">
            <v>Africa</v>
          </cell>
        </row>
        <row r="143">
          <cell r="B143">
            <v>520</v>
          </cell>
          <cell r="C143" t="str">
            <v>Nauru</v>
          </cell>
          <cell r="D143" t="str">
            <v>NRU</v>
          </cell>
          <cell r="E143" t="str">
            <v>Nauru</v>
          </cell>
          <cell r="F143" t="str">
            <v>DC</v>
          </cell>
          <cell r="G143" t="str">
            <v>Oceania</v>
          </cell>
        </row>
        <row r="144">
          <cell r="B144">
            <v>524</v>
          </cell>
          <cell r="C144" t="str">
            <v>Nepal</v>
          </cell>
          <cell r="D144" t="str">
            <v>NPL</v>
          </cell>
          <cell r="E144" t="str">
            <v>Nepal</v>
          </cell>
          <cell r="F144" t="str">
            <v>LD</v>
          </cell>
          <cell r="G144" t="str">
            <v>Asia</v>
          </cell>
        </row>
        <row r="145">
          <cell r="B145">
            <v>528</v>
          </cell>
          <cell r="C145" t="str">
            <v>Netherlands</v>
          </cell>
          <cell r="D145" t="str">
            <v>NLD</v>
          </cell>
          <cell r="E145" t="str">
            <v>Netherlands</v>
          </cell>
          <cell r="F145" t="str">
            <v>IC</v>
          </cell>
          <cell r="G145" t="str">
            <v>Europe</v>
          </cell>
        </row>
        <row r="146">
          <cell r="B146">
            <v>530</v>
          </cell>
          <cell r="C146" t="str">
            <v>Netherlands Antilles</v>
          </cell>
          <cell r="D146" t="str">
            <v>ANT</v>
          </cell>
          <cell r="E146" t="str">
            <v>Netherlands Antilles</v>
          </cell>
          <cell r="F146" t="str">
            <v>DC</v>
          </cell>
          <cell r="G146" t="str">
            <v>Central America + Caribbean</v>
          </cell>
        </row>
        <row r="147">
          <cell r="B147">
            <v>540</v>
          </cell>
          <cell r="C147" t="str">
            <v>New Caledonia</v>
          </cell>
          <cell r="D147" t="str">
            <v>NCL</v>
          </cell>
          <cell r="E147" t="str">
            <v>New Caledonia</v>
          </cell>
          <cell r="F147" t="str">
            <v>DC</v>
          </cell>
          <cell r="G147" t="str">
            <v>Oceania</v>
          </cell>
        </row>
        <row r="148">
          <cell r="B148">
            <v>554</v>
          </cell>
          <cell r="C148" t="str">
            <v>New Zealand</v>
          </cell>
          <cell r="D148" t="str">
            <v>NZL</v>
          </cell>
          <cell r="E148" t="str">
            <v>New Zealand</v>
          </cell>
          <cell r="F148" t="str">
            <v>IC</v>
          </cell>
          <cell r="G148" t="str">
            <v>Oceania</v>
          </cell>
        </row>
        <row r="149">
          <cell r="B149">
            <v>558</v>
          </cell>
          <cell r="C149" t="str">
            <v>Nicaragua</v>
          </cell>
          <cell r="D149" t="str">
            <v>NIC</v>
          </cell>
          <cell r="E149" t="str">
            <v>Nicaragua</v>
          </cell>
          <cell r="F149" t="str">
            <v>DC</v>
          </cell>
          <cell r="G149" t="str">
            <v>Central America + Caribbean</v>
          </cell>
        </row>
        <row r="150">
          <cell r="B150">
            <v>562</v>
          </cell>
          <cell r="C150" t="str">
            <v>Niger</v>
          </cell>
          <cell r="D150" t="str">
            <v>NER</v>
          </cell>
          <cell r="E150" t="str">
            <v>Niger</v>
          </cell>
          <cell r="F150" t="str">
            <v>LD</v>
          </cell>
          <cell r="G150" t="str">
            <v>Africa</v>
          </cell>
        </row>
        <row r="151">
          <cell r="B151">
            <v>566</v>
          </cell>
          <cell r="C151" t="str">
            <v>Nigeria</v>
          </cell>
          <cell r="D151" t="str">
            <v>NGA</v>
          </cell>
          <cell r="E151" t="str">
            <v>Nigeria</v>
          </cell>
          <cell r="F151" t="str">
            <v>DC</v>
          </cell>
          <cell r="G151" t="str">
            <v>Africa</v>
          </cell>
        </row>
        <row r="152">
          <cell r="B152">
            <v>570</v>
          </cell>
          <cell r="C152" t="str">
            <v>Niue</v>
          </cell>
          <cell r="D152" t="str">
            <v>NIU</v>
          </cell>
          <cell r="E152" t="str">
            <v>Niue</v>
          </cell>
          <cell r="F152" t="str">
            <v>DC</v>
          </cell>
          <cell r="G152" t="str">
            <v>Oceania</v>
          </cell>
        </row>
        <row r="153">
          <cell r="B153">
            <v>574</v>
          </cell>
          <cell r="C153" t="str">
            <v>Norfolk Island</v>
          </cell>
          <cell r="D153" t="str">
            <v>NFK</v>
          </cell>
          <cell r="E153" t="str">
            <v>Norfolk Island</v>
          </cell>
          <cell r="F153" t="str">
            <v>IC</v>
          </cell>
          <cell r="G153" t="str">
            <v>Oceania</v>
          </cell>
        </row>
        <row r="154">
          <cell r="B154">
            <v>580</v>
          </cell>
          <cell r="C154" t="str">
            <v>Northern Mariana Islands</v>
          </cell>
          <cell r="D154" t="str">
            <v>MNP</v>
          </cell>
          <cell r="E154" t="str">
            <v>Northern Mariana Is</v>
          </cell>
          <cell r="F154" t="str">
            <v>DC</v>
          </cell>
          <cell r="G154" t="str">
            <v>Oceania</v>
          </cell>
        </row>
        <row r="155">
          <cell r="B155">
            <v>578</v>
          </cell>
          <cell r="C155" t="str">
            <v>Norway</v>
          </cell>
          <cell r="D155" t="str">
            <v>NOR</v>
          </cell>
          <cell r="E155" t="str">
            <v>Norway</v>
          </cell>
          <cell r="F155" t="str">
            <v>IC</v>
          </cell>
          <cell r="G155" t="str">
            <v>Europe</v>
          </cell>
        </row>
        <row r="156">
          <cell r="B156">
            <v>275</v>
          </cell>
          <cell r="C156" t="str">
            <v>Occupied Palestinian Territory</v>
          </cell>
          <cell r="D156" t="str">
            <v>PSE</v>
          </cell>
          <cell r="E156" t="str">
            <v>Palestinian Territory, occupied (West Bank and Gaza Strip)</v>
          </cell>
          <cell r="F156" t="str">
            <v>DC</v>
          </cell>
          <cell r="G156" t="str">
            <v>Asia</v>
          </cell>
        </row>
        <row r="157">
          <cell r="B157">
            <v>512</v>
          </cell>
          <cell r="C157" t="str">
            <v>Oman</v>
          </cell>
          <cell r="D157" t="str">
            <v>OMN</v>
          </cell>
          <cell r="E157" t="str">
            <v>Oman</v>
          </cell>
          <cell r="F157" t="str">
            <v>DC</v>
          </cell>
          <cell r="G157" t="str">
            <v>Asia</v>
          </cell>
        </row>
        <row r="158">
          <cell r="B158">
            <v>586</v>
          </cell>
          <cell r="C158" t="str">
            <v>Pakistan</v>
          </cell>
          <cell r="D158" t="str">
            <v>PAK</v>
          </cell>
          <cell r="E158" t="str">
            <v>Pakistan</v>
          </cell>
          <cell r="F158" t="str">
            <v>DC</v>
          </cell>
          <cell r="G158" t="str">
            <v>Asia</v>
          </cell>
        </row>
        <row r="159">
          <cell r="B159">
            <v>585</v>
          </cell>
          <cell r="C159" t="str">
            <v>Palau</v>
          </cell>
          <cell r="D159" t="str">
            <v>PLW</v>
          </cell>
          <cell r="E159" t="str">
            <v>Palau</v>
          </cell>
          <cell r="F159" t="str">
            <v>DC</v>
          </cell>
          <cell r="G159" t="str">
            <v>Oceania</v>
          </cell>
        </row>
        <row r="160">
          <cell r="B160">
            <v>591</v>
          </cell>
          <cell r="C160" t="str">
            <v>Panama</v>
          </cell>
          <cell r="D160" t="str">
            <v>PAN</v>
          </cell>
          <cell r="E160" t="str">
            <v>Panama</v>
          </cell>
          <cell r="F160" t="str">
            <v>DC</v>
          </cell>
          <cell r="G160" t="str">
            <v>Central America + Caribbean</v>
          </cell>
        </row>
        <row r="161">
          <cell r="B161">
            <v>598</v>
          </cell>
          <cell r="C161" t="str">
            <v>Papua New Guinea</v>
          </cell>
          <cell r="D161" t="str">
            <v>PNG</v>
          </cell>
          <cell r="E161" t="str">
            <v>Papua New Guinea</v>
          </cell>
          <cell r="F161" t="str">
            <v>DC</v>
          </cell>
          <cell r="G161" t="str">
            <v>Oceania</v>
          </cell>
        </row>
        <row r="162">
          <cell r="B162">
            <v>600</v>
          </cell>
          <cell r="C162" t="str">
            <v>Paraguay</v>
          </cell>
          <cell r="D162" t="str">
            <v>PRY</v>
          </cell>
          <cell r="E162" t="str">
            <v>Paraguay</v>
          </cell>
          <cell r="F162" t="str">
            <v>DC</v>
          </cell>
          <cell r="G162" t="str">
            <v>South America</v>
          </cell>
        </row>
        <row r="163">
          <cell r="B163">
            <v>604</v>
          </cell>
          <cell r="C163" t="str">
            <v>Peru</v>
          </cell>
          <cell r="D163" t="str">
            <v>PER</v>
          </cell>
          <cell r="E163" t="str">
            <v>Peru</v>
          </cell>
          <cell r="F163" t="str">
            <v>DC</v>
          </cell>
          <cell r="G163" t="str">
            <v>South America</v>
          </cell>
        </row>
        <row r="164">
          <cell r="B164">
            <v>608</v>
          </cell>
          <cell r="C164" t="str">
            <v>Philippines</v>
          </cell>
          <cell r="D164" t="str">
            <v>PHL</v>
          </cell>
          <cell r="E164" t="str">
            <v>Philippines</v>
          </cell>
          <cell r="F164" t="str">
            <v>DC</v>
          </cell>
          <cell r="G164" t="str">
            <v>Asia</v>
          </cell>
        </row>
        <row r="165">
          <cell r="B165">
            <v>612</v>
          </cell>
          <cell r="C165" t="str">
            <v>Pitcairn</v>
          </cell>
          <cell r="D165" t="str">
            <v>PCN</v>
          </cell>
          <cell r="E165" t="str">
            <v>Pitcairn Islands</v>
          </cell>
          <cell r="F165" t="str">
            <v>DC</v>
          </cell>
          <cell r="G165" t="str">
            <v>Oceania</v>
          </cell>
        </row>
        <row r="166">
          <cell r="B166">
            <v>616</v>
          </cell>
          <cell r="C166" t="str">
            <v>Poland</v>
          </cell>
          <cell r="D166" t="str">
            <v>POL</v>
          </cell>
          <cell r="E166" t="str">
            <v>Poland</v>
          </cell>
          <cell r="F166" t="str">
            <v>TM</v>
          </cell>
          <cell r="G166" t="str">
            <v>Europe</v>
          </cell>
        </row>
        <row r="167">
          <cell r="B167">
            <v>620</v>
          </cell>
          <cell r="C167" t="str">
            <v>Portugal</v>
          </cell>
          <cell r="D167" t="str">
            <v>PRT</v>
          </cell>
          <cell r="E167" t="str">
            <v>Portugal</v>
          </cell>
          <cell r="F167" t="str">
            <v>IC</v>
          </cell>
          <cell r="G167" t="str">
            <v>Europe</v>
          </cell>
        </row>
        <row r="168">
          <cell r="B168">
            <v>630</v>
          </cell>
          <cell r="C168" t="str">
            <v>Puerto Rico</v>
          </cell>
          <cell r="D168" t="str">
            <v>PRI</v>
          </cell>
          <cell r="E168" t="str">
            <v>Puerto Rico</v>
          </cell>
          <cell r="F168" t="str">
            <v>DC</v>
          </cell>
          <cell r="G168" t="str">
            <v>Central America + Caribbean</v>
          </cell>
        </row>
        <row r="169">
          <cell r="B169">
            <v>634</v>
          </cell>
          <cell r="C169" t="str">
            <v>Qatar</v>
          </cell>
          <cell r="D169" t="str">
            <v>QAT</v>
          </cell>
          <cell r="E169" t="str">
            <v>Qatar</v>
          </cell>
          <cell r="F169" t="str">
            <v>DC</v>
          </cell>
          <cell r="G169" t="str">
            <v>Asia</v>
          </cell>
        </row>
        <row r="170">
          <cell r="B170">
            <v>410</v>
          </cell>
          <cell r="C170" t="str">
            <v>Republic of Korea</v>
          </cell>
          <cell r="D170" t="str">
            <v>KOR</v>
          </cell>
          <cell r="E170" t="str">
            <v>Korea, Republic of</v>
          </cell>
          <cell r="F170" t="str">
            <v>DC</v>
          </cell>
          <cell r="G170" t="str">
            <v>Asia</v>
          </cell>
        </row>
        <row r="171">
          <cell r="B171">
            <v>498</v>
          </cell>
          <cell r="C171" t="str">
            <v>Republic of Moldova</v>
          </cell>
          <cell r="D171" t="str">
            <v>MDA</v>
          </cell>
          <cell r="E171" t="str">
            <v>Moldova, Republic of</v>
          </cell>
          <cell r="F171" t="str">
            <v>TM</v>
          </cell>
          <cell r="G171" t="str">
            <v>Europe</v>
          </cell>
        </row>
        <row r="172">
          <cell r="B172">
            <v>638</v>
          </cell>
          <cell r="C172" t="str">
            <v>Réunion</v>
          </cell>
          <cell r="D172" t="str">
            <v>REU</v>
          </cell>
          <cell r="E172" t="str">
            <v>Réunion</v>
          </cell>
          <cell r="F172" t="str">
            <v>DC</v>
          </cell>
          <cell r="G172" t="str">
            <v>Africa</v>
          </cell>
        </row>
        <row r="173">
          <cell r="B173">
            <v>642</v>
          </cell>
          <cell r="C173" t="str">
            <v>Romania</v>
          </cell>
          <cell r="D173" t="str">
            <v>ROU</v>
          </cell>
          <cell r="E173" t="str">
            <v>Romania</v>
          </cell>
          <cell r="F173" t="str">
            <v>TM</v>
          </cell>
          <cell r="G173" t="str">
            <v>Europe</v>
          </cell>
        </row>
        <row r="174">
          <cell r="B174">
            <v>643</v>
          </cell>
          <cell r="C174" t="str">
            <v>Russian Federation</v>
          </cell>
          <cell r="D174" t="str">
            <v>RUS</v>
          </cell>
          <cell r="E174" t="str">
            <v>Russian Federation</v>
          </cell>
          <cell r="F174" t="str">
            <v>TM</v>
          </cell>
          <cell r="G174" t="str">
            <v>Asia</v>
          </cell>
        </row>
        <row r="175">
          <cell r="B175">
            <v>646</v>
          </cell>
          <cell r="C175" t="str">
            <v>Rwanda</v>
          </cell>
          <cell r="D175" t="str">
            <v>RWA</v>
          </cell>
          <cell r="E175" t="str">
            <v>Rwanda</v>
          </cell>
          <cell r="F175" t="str">
            <v>LD</v>
          </cell>
          <cell r="G175" t="str">
            <v>Africa</v>
          </cell>
        </row>
        <row r="176">
          <cell r="B176">
            <v>654</v>
          </cell>
          <cell r="C176" t="str">
            <v>Saint Helena</v>
          </cell>
          <cell r="D176" t="str">
            <v>SHN</v>
          </cell>
          <cell r="E176" t="str">
            <v>Saint Helena</v>
          </cell>
          <cell r="F176" t="str">
            <v>DC</v>
          </cell>
          <cell r="G176" t="str">
            <v>Africa</v>
          </cell>
        </row>
        <row r="177">
          <cell r="B177">
            <v>659</v>
          </cell>
          <cell r="C177" t="str">
            <v>Saint Kitts and Nevis</v>
          </cell>
          <cell r="D177" t="str">
            <v>KNA</v>
          </cell>
          <cell r="E177" t="str">
            <v>Saint Kitts and Nevis</v>
          </cell>
          <cell r="F177" t="str">
            <v>DC</v>
          </cell>
          <cell r="G177" t="str">
            <v>Central America + Caribbean</v>
          </cell>
        </row>
        <row r="178">
          <cell r="B178">
            <v>662</v>
          </cell>
          <cell r="C178" t="str">
            <v>Saint Lucia</v>
          </cell>
          <cell r="D178" t="str">
            <v>LCA</v>
          </cell>
          <cell r="E178" t="str">
            <v>Saint Lucia</v>
          </cell>
          <cell r="F178" t="str">
            <v>DC</v>
          </cell>
          <cell r="G178" t="str">
            <v>Central America + Caribbean</v>
          </cell>
        </row>
        <row r="179">
          <cell r="B179">
            <v>666</v>
          </cell>
          <cell r="C179" t="str">
            <v>Saint Pierre and Miquelon</v>
          </cell>
          <cell r="D179" t="str">
            <v>SPM</v>
          </cell>
          <cell r="E179" t="str">
            <v>Saint Pierre &amp; Miquelon</v>
          </cell>
          <cell r="F179" t="str">
            <v>DC</v>
          </cell>
          <cell r="G179" t="str">
            <v>North America</v>
          </cell>
        </row>
        <row r="180">
          <cell r="B180">
            <v>670</v>
          </cell>
          <cell r="C180" t="str">
            <v>Saint Vincent and the Grenadines</v>
          </cell>
          <cell r="D180" t="str">
            <v>VCT</v>
          </cell>
          <cell r="E180" t="str">
            <v>Saint Vincent/Grenadines</v>
          </cell>
          <cell r="F180" t="str">
            <v>DC</v>
          </cell>
          <cell r="G180" t="str">
            <v>Central America + Caribbean</v>
          </cell>
        </row>
        <row r="181">
          <cell r="B181">
            <v>882</v>
          </cell>
          <cell r="C181" t="str">
            <v>Samoa</v>
          </cell>
          <cell r="D181" t="str">
            <v>WSM</v>
          </cell>
          <cell r="E181" t="str">
            <v>Samoa</v>
          </cell>
          <cell r="F181" t="str">
            <v>LD</v>
          </cell>
          <cell r="G181" t="str">
            <v>Oceania</v>
          </cell>
        </row>
        <row r="182">
          <cell r="B182">
            <v>674</v>
          </cell>
          <cell r="C182" t="str">
            <v>San Marino</v>
          </cell>
          <cell r="D182" t="str">
            <v>SMR</v>
          </cell>
          <cell r="E182" t="str">
            <v>San Marino</v>
          </cell>
          <cell r="F182" t="str">
            <v>IC</v>
          </cell>
          <cell r="G182" t="str">
            <v>Europe</v>
          </cell>
        </row>
        <row r="183">
          <cell r="B183">
            <v>678</v>
          </cell>
          <cell r="C183" t="str">
            <v>Sao Tome and Principe</v>
          </cell>
          <cell r="D183" t="str">
            <v>STP</v>
          </cell>
          <cell r="E183" t="str">
            <v>Sao Tome and Principe</v>
          </cell>
          <cell r="F183" t="str">
            <v>LD</v>
          </cell>
          <cell r="G183" t="str">
            <v>Africa</v>
          </cell>
        </row>
        <row r="184">
          <cell r="B184">
            <v>682</v>
          </cell>
          <cell r="C184" t="str">
            <v>Saudi Arabia</v>
          </cell>
          <cell r="D184" t="str">
            <v>SAU</v>
          </cell>
          <cell r="E184" t="str">
            <v>Saudi Arabia</v>
          </cell>
          <cell r="F184" t="str">
            <v>DC</v>
          </cell>
          <cell r="G184" t="str">
            <v>Asia</v>
          </cell>
        </row>
        <row r="185">
          <cell r="B185">
            <v>686</v>
          </cell>
          <cell r="C185" t="str">
            <v>Senegal</v>
          </cell>
          <cell r="D185" t="str">
            <v>SEN</v>
          </cell>
          <cell r="E185" t="str">
            <v>Senegal</v>
          </cell>
          <cell r="F185" t="str">
            <v>LD</v>
          </cell>
          <cell r="G185" t="str">
            <v>Africa</v>
          </cell>
        </row>
        <row r="186">
          <cell r="B186">
            <v>891</v>
          </cell>
          <cell r="C186" t="str">
            <v>Serbia and Montenegro</v>
          </cell>
          <cell r="D186" t="str">
            <v>SCG</v>
          </cell>
          <cell r="E186" t="str">
            <v>Yugoslavia, Fed Rep of</v>
          </cell>
          <cell r="F186" t="str">
            <v>TM</v>
          </cell>
          <cell r="G186" t="str">
            <v>Europe</v>
          </cell>
        </row>
        <row r="187">
          <cell r="B187">
            <v>690</v>
          </cell>
          <cell r="C187" t="str">
            <v>Seychelles</v>
          </cell>
          <cell r="D187" t="str">
            <v>SYC</v>
          </cell>
          <cell r="E187" t="str">
            <v>Seychelles</v>
          </cell>
          <cell r="F187" t="str">
            <v>DC</v>
          </cell>
          <cell r="G187" t="str">
            <v>Africa</v>
          </cell>
        </row>
        <row r="188">
          <cell r="B188">
            <v>694</v>
          </cell>
          <cell r="C188" t="str">
            <v>Sierra Leone</v>
          </cell>
          <cell r="D188" t="str">
            <v>SLE</v>
          </cell>
          <cell r="E188" t="str">
            <v>Sierra Leone</v>
          </cell>
          <cell r="F188" t="str">
            <v>LD</v>
          </cell>
          <cell r="G188" t="str">
            <v>Africa</v>
          </cell>
        </row>
        <row r="189">
          <cell r="B189">
            <v>702</v>
          </cell>
          <cell r="C189" t="str">
            <v>Singapore</v>
          </cell>
          <cell r="D189" t="str">
            <v>SGP</v>
          </cell>
          <cell r="E189" t="str">
            <v>Singapore</v>
          </cell>
          <cell r="F189" t="str">
            <v>DC</v>
          </cell>
          <cell r="G189" t="str">
            <v>Asia</v>
          </cell>
        </row>
        <row r="190">
          <cell r="B190">
            <v>703</v>
          </cell>
          <cell r="C190" t="str">
            <v>Slovakia</v>
          </cell>
          <cell r="D190" t="str">
            <v>SVK</v>
          </cell>
          <cell r="E190" t="str">
            <v>Slovakia</v>
          </cell>
          <cell r="F190" t="str">
            <v>TM</v>
          </cell>
          <cell r="G190" t="str">
            <v>Europe</v>
          </cell>
        </row>
        <row r="191">
          <cell r="B191">
            <v>705</v>
          </cell>
          <cell r="C191" t="str">
            <v>Slovenia</v>
          </cell>
          <cell r="D191" t="str">
            <v>SVN</v>
          </cell>
          <cell r="E191" t="str">
            <v>Slovenia</v>
          </cell>
          <cell r="F191" t="str">
            <v>TM</v>
          </cell>
          <cell r="G191" t="str">
            <v>Europe</v>
          </cell>
        </row>
        <row r="192">
          <cell r="B192">
            <v>90</v>
          </cell>
          <cell r="C192" t="str">
            <v>Solomon Islands</v>
          </cell>
          <cell r="D192" t="str">
            <v>SLB</v>
          </cell>
          <cell r="E192" t="str">
            <v>Solomon Islands</v>
          </cell>
          <cell r="F192" t="str">
            <v>LD</v>
          </cell>
          <cell r="G192" t="str">
            <v>Oceania</v>
          </cell>
        </row>
        <row r="193">
          <cell r="B193">
            <v>706</v>
          </cell>
          <cell r="C193" t="str">
            <v>Somalia</v>
          </cell>
          <cell r="D193" t="str">
            <v>SOM</v>
          </cell>
          <cell r="E193" t="str">
            <v>Somalia</v>
          </cell>
          <cell r="F193" t="str">
            <v>LD</v>
          </cell>
          <cell r="G193" t="str">
            <v>Africa</v>
          </cell>
        </row>
        <row r="194">
          <cell r="B194">
            <v>710</v>
          </cell>
          <cell r="C194" t="str">
            <v>South Africa</v>
          </cell>
          <cell r="D194" t="str">
            <v>ZAF</v>
          </cell>
          <cell r="E194" t="str">
            <v>South Africa</v>
          </cell>
          <cell r="F194" t="str">
            <v>IC</v>
          </cell>
          <cell r="G194" t="str">
            <v>Africa</v>
          </cell>
        </row>
        <row r="195">
          <cell r="B195">
            <v>724</v>
          </cell>
          <cell r="C195" t="str">
            <v>Spain</v>
          </cell>
          <cell r="D195" t="str">
            <v>ESP</v>
          </cell>
          <cell r="E195" t="str">
            <v>Spain</v>
          </cell>
          <cell r="F195" t="str">
            <v>IC</v>
          </cell>
          <cell r="G195" t="str">
            <v>Europe</v>
          </cell>
        </row>
        <row r="196">
          <cell r="B196">
            <v>144</v>
          </cell>
          <cell r="C196" t="str">
            <v>Sri Lanka</v>
          </cell>
          <cell r="D196" t="str">
            <v>LKA</v>
          </cell>
          <cell r="E196" t="str">
            <v>Sri Lanka</v>
          </cell>
          <cell r="F196" t="str">
            <v>DC</v>
          </cell>
          <cell r="G196" t="str">
            <v>Asia</v>
          </cell>
        </row>
        <row r="197">
          <cell r="B197">
            <v>736</v>
          </cell>
          <cell r="C197" t="str">
            <v>Sudan</v>
          </cell>
          <cell r="D197" t="str">
            <v>SDN</v>
          </cell>
          <cell r="E197" t="str">
            <v>Sudan</v>
          </cell>
          <cell r="F197" t="str">
            <v>LD</v>
          </cell>
          <cell r="G197" t="str">
            <v>Africa</v>
          </cell>
        </row>
        <row r="198">
          <cell r="B198">
            <v>740</v>
          </cell>
          <cell r="C198" t="str">
            <v>Suriname</v>
          </cell>
          <cell r="D198" t="str">
            <v>SUR</v>
          </cell>
          <cell r="E198" t="str">
            <v>Suriname</v>
          </cell>
          <cell r="F198" t="str">
            <v>DC</v>
          </cell>
          <cell r="G198" t="str">
            <v>South America</v>
          </cell>
        </row>
        <row r="199">
          <cell r="B199">
            <v>744</v>
          </cell>
          <cell r="C199" t="str">
            <v>Svalbard and Jan Mayen Islands</v>
          </cell>
          <cell r="D199" t="str">
            <v>SJM</v>
          </cell>
          <cell r="E199" t="str">
            <v>Svalbard and Jan Mayen Islands</v>
          </cell>
          <cell r="F199" t="str">
            <v>IC</v>
          </cell>
          <cell r="G199" t="str">
            <v>Europe</v>
          </cell>
        </row>
        <row r="200">
          <cell r="B200">
            <v>748</v>
          </cell>
          <cell r="C200" t="str">
            <v>Swaziland</v>
          </cell>
          <cell r="D200" t="str">
            <v>SWZ</v>
          </cell>
          <cell r="E200" t="str">
            <v>Swaziland</v>
          </cell>
          <cell r="F200" t="str">
            <v>DC</v>
          </cell>
          <cell r="G200" t="str">
            <v>Africa</v>
          </cell>
        </row>
        <row r="201">
          <cell r="B201">
            <v>752</v>
          </cell>
          <cell r="C201" t="str">
            <v>Sweden</v>
          </cell>
          <cell r="D201" t="str">
            <v>SWE</v>
          </cell>
          <cell r="E201" t="str">
            <v>Sweden</v>
          </cell>
          <cell r="F201" t="str">
            <v>IC</v>
          </cell>
          <cell r="G201" t="str">
            <v>Europe</v>
          </cell>
        </row>
        <row r="202">
          <cell r="B202">
            <v>756</v>
          </cell>
          <cell r="C202" t="str">
            <v>Switzerland</v>
          </cell>
          <cell r="D202" t="str">
            <v>CHE</v>
          </cell>
          <cell r="E202" t="str">
            <v>Switzerland</v>
          </cell>
          <cell r="F202" t="str">
            <v>IC</v>
          </cell>
          <cell r="G202" t="str">
            <v>Europe</v>
          </cell>
        </row>
        <row r="203">
          <cell r="B203">
            <v>760</v>
          </cell>
          <cell r="C203" t="str">
            <v>Syrian Arab Republic</v>
          </cell>
          <cell r="D203" t="str">
            <v>SYR</v>
          </cell>
          <cell r="E203" t="str">
            <v>Syrian Arab Republic</v>
          </cell>
          <cell r="F203" t="str">
            <v>DC</v>
          </cell>
          <cell r="G203" t="str">
            <v>Asia</v>
          </cell>
        </row>
        <row r="204">
          <cell r="B204">
            <v>762</v>
          </cell>
          <cell r="C204" t="str">
            <v>Tajikistan</v>
          </cell>
          <cell r="D204" t="str">
            <v>TJK</v>
          </cell>
          <cell r="E204" t="str">
            <v>Tajikistan</v>
          </cell>
          <cell r="F204" t="str">
            <v>TM</v>
          </cell>
          <cell r="G204" t="str">
            <v>Asia</v>
          </cell>
        </row>
        <row r="205">
          <cell r="B205">
            <v>764</v>
          </cell>
          <cell r="C205" t="str">
            <v>Thailand</v>
          </cell>
          <cell r="D205" t="str">
            <v>THA</v>
          </cell>
          <cell r="E205" t="str">
            <v>Thailand</v>
          </cell>
          <cell r="F205" t="str">
            <v>DC</v>
          </cell>
          <cell r="G205" t="str">
            <v>Asia</v>
          </cell>
        </row>
        <row r="206">
          <cell r="B206">
            <v>807</v>
          </cell>
          <cell r="C206" t="str">
            <v>The former Yugoslav Republic of Macedonia</v>
          </cell>
          <cell r="D206" t="str">
            <v>MKD</v>
          </cell>
          <cell r="E206" t="str">
            <v>Macedonia,The Fmr Yug Rp</v>
          </cell>
          <cell r="F206" t="str">
            <v>TM</v>
          </cell>
          <cell r="G206" t="str">
            <v>Europe</v>
          </cell>
        </row>
        <row r="207">
          <cell r="B207">
            <v>626</v>
          </cell>
          <cell r="C207" t="str">
            <v>Timor-Leste</v>
          </cell>
          <cell r="D207" t="str">
            <v>TLS</v>
          </cell>
          <cell r="E207" t="str">
            <v>East Timor</v>
          </cell>
          <cell r="F207" t="str">
            <v>DC</v>
          </cell>
          <cell r="G207" t="str">
            <v>Asia</v>
          </cell>
        </row>
        <row r="208">
          <cell r="B208">
            <v>768</v>
          </cell>
          <cell r="C208" t="str">
            <v>Togo</v>
          </cell>
          <cell r="D208" t="str">
            <v>TGO</v>
          </cell>
          <cell r="E208" t="str">
            <v>Togo</v>
          </cell>
          <cell r="F208" t="str">
            <v>LD</v>
          </cell>
          <cell r="G208" t="str">
            <v>Africa</v>
          </cell>
        </row>
        <row r="209">
          <cell r="B209">
            <v>772</v>
          </cell>
          <cell r="C209" t="str">
            <v>Tokelau</v>
          </cell>
          <cell r="D209" t="str">
            <v>TKL</v>
          </cell>
          <cell r="E209" t="str">
            <v>Tokelau</v>
          </cell>
          <cell r="F209" t="str">
            <v>DC</v>
          </cell>
          <cell r="G209" t="str">
            <v>Oceania</v>
          </cell>
        </row>
        <row r="210">
          <cell r="B210">
            <v>776</v>
          </cell>
          <cell r="C210" t="str">
            <v>Tonga</v>
          </cell>
          <cell r="D210" t="str">
            <v>TON</v>
          </cell>
          <cell r="E210" t="str">
            <v>Tonga</v>
          </cell>
          <cell r="F210" t="str">
            <v>DC</v>
          </cell>
          <cell r="G210" t="str">
            <v>Oceania</v>
          </cell>
        </row>
        <row r="211">
          <cell r="B211">
            <v>780</v>
          </cell>
          <cell r="C211" t="str">
            <v>Trinidad and Tobago</v>
          </cell>
          <cell r="D211" t="str">
            <v>TTO</v>
          </cell>
          <cell r="E211" t="str">
            <v>Trinidad and Tobago</v>
          </cell>
          <cell r="F211" t="str">
            <v>DC</v>
          </cell>
          <cell r="G211" t="str">
            <v>Central America + Caribbean</v>
          </cell>
        </row>
        <row r="212">
          <cell r="B212">
            <v>788</v>
          </cell>
          <cell r="C212" t="str">
            <v>Tunisia</v>
          </cell>
          <cell r="D212" t="str">
            <v>TUN</v>
          </cell>
          <cell r="E212" t="str">
            <v>Tunisia</v>
          </cell>
          <cell r="F212" t="str">
            <v>DC</v>
          </cell>
          <cell r="G212" t="str">
            <v>Africa</v>
          </cell>
        </row>
        <row r="213">
          <cell r="B213">
            <v>792</v>
          </cell>
          <cell r="C213" t="str">
            <v>Turkey</v>
          </cell>
          <cell r="D213" t="str">
            <v>TUR</v>
          </cell>
          <cell r="E213" t="str">
            <v>Turkey</v>
          </cell>
          <cell r="F213" t="str">
            <v>DC</v>
          </cell>
          <cell r="G213" t="str">
            <v>Asia</v>
          </cell>
        </row>
        <row r="214">
          <cell r="B214">
            <v>795</v>
          </cell>
          <cell r="C214" t="str">
            <v>Turkmenistan</v>
          </cell>
          <cell r="D214" t="str">
            <v>TKM</v>
          </cell>
          <cell r="E214" t="str">
            <v>Turkmenistan</v>
          </cell>
          <cell r="F214" t="str">
            <v>TM</v>
          </cell>
          <cell r="G214" t="str">
            <v>Asia</v>
          </cell>
        </row>
        <row r="215">
          <cell r="B215">
            <v>796</v>
          </cell>
          <cell r="C215" t="str">
            <v>Turks and Caicos Islands</v>
          </cell>
          <cell r="D215" t="str">
            <v>TCA</v>
          </cell>
          <cell r="E215" t="str">
            <v>Turks and Caicos Is</v>
          </cell>
          <cell r="F215" t="str">
            <v>DC</v>
          </cell>
          <cell r="G215" t="str">
            <v>Central America + Caribbean</v>
          </cell>
        </row>
        <row r="216">
          <cell r="B216">
            <v>798</v>
          </cell>
          <cell r="C216" t="str">
            <v>Tuvalu</v>
          </cell>
          <cell r="D216" t="str">
            <v>TUV</v>
          </cell>
          <cell r="E216" t="str">
            <v>Tuvalu</v>
          </cell>
          <cell r="F216" t="str">
            <v>LD</v>
          </cell>
          <cell r="G216" t="str">
            <v>Oceania</v>
          </cell>
        </row>
        <row r="217">
          <cell r="B217">
            <v>800</v>
          </cell>
          <cell r="C217" t="str">
            <v>Uganda</v>
          </cell>
          <cell r="D217" t="str">
            <v>UGA</v>
          </cell>
          <cell r="E217" t="str">
            <v>Uganda</v>
          </cell>
          <cell r="F217" t="str">
            <v>LD</v>
          </cell>
          <cell r="G217" t="str">
            <v>Africa</v>
          </cell>
        </row>
        <row r="218">
          <cell r="B218">
            <v>804</v>
          </cell>
          <cell r="C218" t="str">
            <v>Ukraine</v>
          </cell>
          <cell r="D218" t="str">
            <v>UKR</v>
          </cell>
          <cell r="E218" t="str">
            <v>Ukraine</v>
          </cell>
          <cell r="F218" t="str">
            <v>TM</v>
          </cell>
          <cell r="G218" t="str">
            <v>Europe</v>
          </cell>
        </row>
        <row r="219">
          <cell r="B219">
            <v>784</v>
          </cell>
          <cell r="C219" t="str">
            <v>United Arab Emirates</v>
          </cell>
          <cell r="D219" t="str">
            <v>ARE</v>
          </cell>
          <cell r="E219" t="str">
            <v>United Arab Emirates</v>
          </cell>
          <cell r="F219" t="str">
            <v>DC</v>
          </cell>
          <cell r="G219" t="str">
            <v>Asia</v>
          </cell>
        </row>
        <row r="220">
          <cell r="B220">
            <v>826</v>
          </cell>
          <cell r="C220" t="str">
            <v>United Kingdom of Great Britain and Northern Ireland</v>
          </cell>
          <cell r="D220" t="str">
            <v>GBR</v>
          </cell>
          <cell r="E220" t="str">
            <v>United Kingdom</v>
          </cell>
          <cell r="F220" t="str">
            <v>IC</v>
          </cell>
          <cell r="G220" t="str">
            <v>Europe</v>
          </cell>
        </row>
        <row r="221">
          <cell r="B221">
            <v>834</v>
          </cell>
          <cell r="C221" t="str">
            <v>United Republic of Tanzania</v>
          </cell>
          <cell r="D221" t="str">
            <v>TZA</v>
          </cell>
          <cell r="E221" t="str">
            <v>Tanzania, United Rep of</v>
          </cell>
          <cell r="F221" t="str">
            <v>LD</v>
          </cell>
          <cell r="G221" t="str">
            <v>Africa</v>
          </cell>
        </row>
        <row r="222">
          <cell r="B222">
            <v>840</v>
          </cell>
          <cell r="C222" t="str">
            <v>United States of America</v>
          </cell>
          <cell r="D222" t="str">
            <v>USA</v>
          </cell>
          <cell r="E222" t="str">
            <v>United States of America</v>
          </cell>
          <cell r="F222" t="str">
            <v>IC</v>
          </cell>
          <cell r="G222" t="str">
            <v>North America</v>
          </cell>
        </row>
        <row r="223">
          <cell r="B223">
            <v>850</v>
          </cell>
          <cell r="C223" t="str">
            <v>United States Virgin Islands</v>
          </cell>
          <cell r="D223" t="str">
            <v>VIR</v>
          </cell>
          <cell r="E223" t="str">
            <v>US Virgin Islands</v>
          </cell>
          <cell r="F223" t="str">
            <v>DC</v>
          </cell>
          <cell r="G223" t="str">
            <v>Central America + Caribbean</v>
          </cell>
        </row>
        <row r="224">
          <cell r="B224">
            <v>858</v>
          </cell>
          <cell r="C224" t="str">
            <v>Uruguay</v>
          </cell>
          <cell r="D224" t="str">
            <v>URY</v>
          </cell>
          <cell r="E224" t="str">
            <v>Uruguay</v>
          </cell>
          <cell r="F224" t="str">
            <v>DC</v>
          </cell>
          <cell r="G224" t="str">
            <v>South America</v>
          </cell>
        </row>
        <row r="225">
          <cell r="B225">
            <v>860</v>
          </cell>
          <cell r="C225" t="str">
            <v>Uzbekistan</v>
          </cell>
          <cell r="D225" t="str">
            <v>UZB</v>
          </cell>
          <cell r="E225" t="str">
            <v>Uzbekistan</v>
          </cell>
          <cell r="F225" t="str">
            <v>TM</v>
          </cell>
          <cell r="G225" t="str">
            <v>Asia</v>
          </cell>
        </row>
        <row r="226">
          <cell r="B226">
            <v>548</v>
          </cell>
          <cell r="C226" t="str">
            <v>Vanuatu</v>
          </cell>
          <cell r="D226" t="str">
            <v>VUT</v>
          </cell>
          <cell r="E226" t="str">
            <v>Vanuatu</v>
          </cell>
          <cell r="F226" t="str">
            <v>LD</v>
          </cell>
          <cell r="G226" t="str">
            <v>Oceania</v>
          </cell>
        </row>
        <row r="227">
          <cell r="B227">
            <v>862</v>
          </cell>
          <cell r="C227" t="str">
            <v>Venezuela</v>
          </cell>
          <cell r="D227" t="str">
            <v>VEN</v>
          </cell>
          <cell r="E227" t="str">
            <v>Venezuela, Boliv Rep of</v>
          </cell>
          <cell r="F227" t="str">
            <v>DC</v>
          </cell>
          <cell r="G227" t="str">
            <v>South America</v>
          </cell>
        </row>
        <row r="228">
          <cell r="B228">
            <v>704</v>
          </cell>
          <cell r="C228" t="str">
            <v>Viet Nam</v>
          </cell>
          <cell r="D228" t="str">
            <v>VNM</v>
          </cell>
          <cell r="E228" t="str">
            <v>Viet Nam</v>
          </cell>
          <cell r="F228" t="str">
            <v>DC</v>
          </cell>
          <cell r="G228" t="str">
            <v>Asia</v>
          </cell>
        </row>
        <row r="229">
          <cell r="B229">
            <v>876</v>
          </cell>
          <cell r="C229" t="str">
            <v>Wallis and Futuna Islands</v>
          </cell>
          <cell r="D229" t="str">
            <v>WLF</v>
          </cell>
          <cell r="E229" t="str">
            <v>Wallis and Futuna Is</v>
          </cell>
          <cell r="F229" t="str">
            <v>DC</v>
          </cell>
          <cell r="G229" t="str">
            <v>Oceania</v>
          </cell>
        </row>
        <row r="230">
          <cell r="B230">
            <v>732</v>
          </cell>
          <cell r="C230" t="str">
            <v>Western Sahara</v>
          </cell>
          <cell r="D230" t="str">
            <v>ESH</v>
          </cell>
          <cell r="E230" t="str">
            <v>Western Sahara</v>
          </cell>
          <cell r="F230" t="str">
            <v>DC</v>
          </cell>
          <cell r="G230" t="str">
            <v>Africa</v>
          </cell>
        </row>
        <row r="231">
          <cell r="B231">
            <v>887</v>
          </cell>
          <cell r="C231" t="str">
            <v>Yemen</v>
          </cell>
          <cell r="D231" t="str">
            <v>YEM</v>
          </cell>
          <cell r="E231" t="str">
            <v>Yemen</v>
          </cell>
          <cell r="F231" t="str">
            <v>LD</v>
          </cell>
          <cell r="G231" t="str">
            <v>Asia</v>
          </cell>
        </row>
        <row r="232">
          <cell r="B232">
            <v>894</v>
          </cell>
          <cell r="C232" t="str">
            <v>Zambia</v>
          </cell>
          <cell r="D232" t="str">
            <v>ZMB</v>
          </cell>
          <cell r="E232" t="str">
            <v>Zambia</v>
          </cell>
          <cell r="F232" t="str">
            <v>LD</v>
          </cell>
          <cell r="G232" t="str">
            <v>Africa</v>
          </cell>
        </row>
        <row r="233">
          <cell r="B233">
            <v>716</v>
          </cell>
          <cell r="C233" t="str">
            <v>Zimbabwe</v>
          </cell>
          <cell r="D233" t="str">
            <v>ZWE</v>
          </cell>
          <cell r="E233" t="str">
            <v>Zimbabwe</v>
          </cell>
          <cell r="F233" t="str">
            <v>DC</v>
          </cell>
          <cell r="G233" t="str">
            <v>Africa</v>
          </cell>
        </row>
        <row r="234">
          <cell r="B234" t="e">
            <v>#VALUE!</v>
          </cell>
          <cell r="C234"/>
          <cell r="D234"/>
          <cell r="E234" t="str">
            <v>Gaza Strip (Palestine)</v>
          </cell>
          <cell r="F234" t="str">
            <v>DC</v>
          </cell>
          <cell r="G234" t="str">
            <v>Asia</v>
          </cell>
        </row>
        <row r="235">
          <cell r="B235" t="e">
            <v>#VALUE!</v>
          </cell>
          <cell r="C235"/>
          <cell r="D235"/>
          <cell r="E235" t="str">
            <v>West Bank</v>
          </cell>
          <cell r="F235" t="str">
            <v>DC</v>
          </cell>
          <cell r="G235" t="str">
            <v>Asia</v>
          </cell>
        </row>
        <row r="236">
          <cell r="B236" t="e">
            <v>#VALUE!</v>
          </cell>
          <cell r="C236"/>
          <cell r="D236" t="str">
            <v>xx3</v>
          </cell>
          <cell r="E236" t="str">
            <v>Cocos (Keeling) Islands</v>
          </cell>
          <cell r="F236" t="str">
            <v>DC</v>
          </cell>
          <cell r="G236" t="str">
            <v>Oceania</v>
          </cell>
        </row>
        <row r="237">
          <cell r="B237" t="e">
            <v>#VALUE!</v>
          </cell>
          <cell r="C237"/>
          <cell r="D237" t="str">
            <v>xx4</v>
          </cell>
          <cell r="E237" t="str">
            <v>Belgium-Luxembourg</v>
          </cell>
          <cell r="F237" t="str">
            <v>IC</v>
          </cell>
          <cell r="G237" t="str">
            <v>Europe</v>
          </cell>
        </row>
        <row r="238">
          <cell r="B238" t="e">
            <v>#VALUE!</v>
          </cell>
          <cell r="C238"/>
          <cell r="D238" t="str">
            <v>xx5</v>
          </cell>
          <cell r="E238" t="str">
            <v>French Southern Terr</v>
          </cell>
          <cell r="F238" t="str">
            <v>DC</v>
          </cell>
          <cell r="G238" t="str">
            <v>Antarctica</v>
          </cell>
        </row>
        <row r="239">
          <cell r="B239" t="e">
            <v>#VALUE!</v>
          </cell>
          <cell r="C239"/>
          <cell r="D239"/>
          <cell r="E239" t="str">
            <v>unspecidied</v>
          </cell>
          <cell r="F239"/>
          <cell r="G239"/>
        </row>
      </sheetData>
      <sheetData sheetId="12"/>
      <sheetData sheetId="13"/>
      <sheetData sheetId="14"/>
      <sheetData sheetId="15">
        <row r="8">
          <cell r="B8">
            <v>108</v>
          </cell>
          <cell r="C8" t="str">
            <v>Burundi</v>
          </cell>
          <cell r="D8" t="str">
            <v>Eastern Africa</v>
          </cell>
          <cell r="E8" t="str">
            <v>Sub-Saharan Africa</v>
          </cell>
        </row>
        <row r="9">
          <cell r="B9">
            <v>174</v>
          </cell>
          <cell r="C9" t="str">
            <v>Comoros</v>
          </cell>
          <cell r="D9" t="str">
            <v>Eastern Africa</v>
          </cell>
          <cell r="E9" t="str">
            <v>Sub-Saharan Africa</v>
          </cell>
        </row>
        <row r="10">
          <cell r="B10">
            <v>262</v>
          </cell>
          <cell r="C10" t="str">
            <v>Djibouti</v>
          </cell>
          <cell r="D10" t="str">
            <v>Eastern Africa</v>
          </cell>
          <cell r="E10" t="str">
            <v>Sub-Saharan Africa</v>
          </cell>
        </row>
        <row r="11">
          <cell r="B11">
            <v>232</v>
          </cell>
          <cell r="C11" t="str">
            <v>Eritrea</v>
          </cell>
          <cell r="D11" t="str">
            <v>Eastern Africa</v>
          </cell>
          <cell r="E11" t="str">
            <v>Sub-Saharan Africa</v>
          </cell>
        </row>
        <row r="12">
          <cell r="B12">
            <v>231</v>
          </cell>
          <cell r="C12" t="str">
            <v>Ethiopia</v>
          </cell>
          <cell r="D12" t="str">
            <v>Eastern Africa</v>
          </cell>
          <cell r="E12" t="str">
            <v>Sub-Saharan Africa</v>
          </cell>
        </row>
        <row r="13">
          <cell r="B13">
            <v>404</v>
          </cell>
          <cell r="C13" t="str">
            <v>Kenya</v>
          </cell>
          <cell r="D13" t="str">
            <v>Eastern Africa</v>
          </cell>
          <cell r="E13" t="str">
            <v>Sub-Saharan Africa</v>
          </cell>
        </row>
        <row r="14">
          <cell r="B14">
            <v>450</v>
          </cell>
          <cell r="C14" t="str">
            <v>Madagascar</v>
          </cell>
          <cell r="D14" t="str">
            <v>Eastern Africa</v>
          </cell>
          <cell r="E14" t="str">
            <v>Sub-Saharan Africa</v>
          </cell>
        </row>
        <row r="15">
          <cell r="B15">
            <v>454</v>
          </cell>
          <cell r="C15" t="str">
            <v>Malawi</v>
          </cell>
          <cell r="D15" t="str">
            <v>Eastern Africa</v>
          </cell>
          <cell r="E15" t="str">
            <v>Sub-Saharan Africa</v>
          </cell>
        </row>
        <row r="16">
          <cell r="B16">
            <v>480</v>
          </cell>
          <cell r="C16" t="str">
            <v>Mauritius</v>
          </cell>
          <cell r="D16" t="str">
            <v>Eastern Africa</v>
          </cell>
          <cell r="E16" t="str">
            <v>Sub-Saharan Africa</v>
          </cell>
        </row>
        <row r="17">
          <cell r="B17">
            <v>175</v>
          </cell>
          <cell r="C17" t="str">
            <v>Mayotte</v>
          </cell>
          <cell r="D17" t="str">
            <v>Eastern Africa</v>
          </cell>
          <cell r="E17" t="str">
            <v>Sub-Saharan Africa</v>
          </cell>
        </row>
        <row r="18">
          <cell r="B18">
            <v>508</v>
          </cell>
          <cell r="C18" t="str">
            <v>Mozambique</v>
          </cell>
          <cell r="D18" t="str">
            <v>Eastern Africa</v>
          </cell>
          <cell r="E18" t="str">
            <v>Sub-Saharan Africa</v>
          </cell>
        </row>
        <row r="19">
          <cell r="B19">
            <v>638</v>
          </cell>
          <cell r="C19" t="str">
            <v>Réunion</v>
          </cell>
          <cell r="D19" t="str">
            <v>Eastern Africa</v>
          </cell>
          <cell r="E19" t="str">
            <v>Sub-Saharan Africa</v>
          </cell>
        </row>
        <row r="20">
          <cell r="B20">
            <v>646</v>
          </cell>
          <cell r="C20" t="str">
            <v>Rwanda</v>
          </cell>
          <cell r="D20" t="str">
            <v>Eastern Africa</v>
          </cell>
          <cell r="E20" t="str">
            <v>Sub-Saharan Africa</v>
          </cell>
        </row>
        <row r="21">
          <cell r="B21">
            <v>690</v>
          </cell>
          <cell r="C21" t="str">
            <v>Seychelles</v>
          </cell>
          <cell r="D21" t="str">
            <v>Eastern Africa</v>
          </cell>
          <cell r="E21" t="str">
            <v>Sub-Saharan Africa</v>
          </cell>
        </row>
        <row r="22">
          <cell r="B22">
            <v>706</v>
          </cell>
          <cell r="C22" t="str">
            <v>Somalia</v>
          </cell>
          <cell r="D22" t="str">
            <v>Eastern Africa</v>
          </cell>
          <cell r="E22" t="str">
            <v>Sub-Saharan Africa</v>
          </cell>
        </row>
        <row r="23">
          <cell r="B23">
            <v>800</v>
          </cell>
          <cell r="C23" t="str">
            <v>Uganda</v>
          </cell>
          <cell r="D23" t="str">
            <v>Eastern Africa</v>
          </cell>
          <cell r="E23" t="str">
            <v>Sub-Saharan Africa</v>
          </cell>
        </row>
        <row r="24">
          <cell r="B24">
            <v>834</v>
          </cell>
          <cell r="C24" t="str">
            <v>United Republic of Tanzania</v>
          </cell>
          <cell r="D24" t="str">
            <v>Eastern Africa</v>
          </cell>
          <cell r="E24" t="str">
            <v>Sub-Saharan Africa</v>
          </cell>
        </row>
        <row r="25">
          <cell r="B25">
            <v>894</v>
          </cell>
          <cell r="C25" t="str">
            <v>Zambia</v>
          </cell>
          <cell r="D25" t="str">
            <v>Eastern Africa</v>
          </cell>
          <cell r="E25" t="str">
            <v>Sub-Saharan Africa</v>
          </cell>
        </row>
        <row r="26">
          <cell r="B26">
            <v>716</v>
          </cell>
          <cell r="C26" t="str">
            <v>Zimbabwe</v>
          </cell>
          <cell r="D26" t="str">
            <v>Eastern Africa</v>
          </cell>
          <cell r="E26" t="str">
            <v>Sub-Saharan Africa</v>
          </cell>
        </row>
        <row r="27">
          <cell r="E27" t="e">
            <v>#N/A</v>
          </cell>
        </row>
        <row r="28">
          <cell r="E28" t="e">
            <v>#N/A</v>
          </cell>
        </row>
        <row r="29">
          <cell r="B29">
            <v>24</v>
          </cell>
          <cell r="C29" t="str">
            <v>Angola</v>
          </cell>
          <cell r="D29" t="str">
            <v>Middle Africa</v>
          </cell>
          <cell r="E29" t="str">
            <v>Sub-Saharan Africa</v>
          </cell>
        </row>
        <row r="30">
          <cell r="B30">
            <v>120</v>
          </cell>
          <cell r="C30" t="str">
            <v>Cameroon</v>
          </cell>
          <cell r="D30" t="str">
            <v>Middle Africa</v>
          </cell>
          <cell r="E30" t="str">
            <v>Sub-Saharan Africa</v>
          </cell>
        </row>
        <row r="31">
          <cell r="B31">
            <v>140</v>
          </cell>
          <cell r="C31" t="str">
            <v>Central African Republic</v>
          </cell>
          <cell r="D31" t="str">
            <v>Middle Africa</v>
          </cell>
          <cell r="E31" t="str">
            <v>Sub-Saharan Africa</v>
          </cell>
        </row>
        <row r="32">
          <cell r="B32">
            <v>148</v>
          </cell>
          <cell r="C32" t="str">
            <v>Chad</v>
          </cell>
          <cell r="D32" t="str">
            <v>Middle Africa</v>
          </cell>
          <cell r="E32" t="str">
            <v>Sub-Saharan Africa</v>
          </cell>
        </row>
        <row r="33">
          <cell r="B33">
            <v>178</v>
          </cell>
          <cell r="C33" t="str">
            <v>Congo</v>
          </cell>
          <cell r="D33" t="str">
            <v>Middle Africa</v>
          </cell>
          <cell r="E33" t="str">
            <v>Sub-Saharan Africa</v>
          </cell>
        </row>
        <row r="34">
          <cell r="B34">
            <v>180</v>
          </cell>
          <cell r="C34" t="str">
            <v>Democratic Republic of the Congo</v>
          </cell>
          <cell r="D34" t="str">
            <v>Middle Africa</v>
          </cell>
          <cell r="E34" t="str">
            <v>Sub-Saharan Africa</v>
          </cell>
        </row>
        <row r="35">
          <cell r="B35">
            <v>226</v>
          </cell>
          <cell r="C35" t="str">
            <v>Equatorial Guinea</v>
          </cell>
          <cell r="D35" t="str">
            <v>Middle Africa</v>
          </cell>
          <cell r="E35" t="str">
            <v>Sub-Saharan Africa</v>
          </cell>
        </row>
        <row r="36">
          <cell r="B36">
            <v>266</v>
          </cell>
          <cell r="C36" t="str">
            <v>Gabon</v>
          </cell>
          <cell r="D36" t="str">
            <v>Middle Africa</v>
          </cell>
          <cell r="E36" t="str">
            <v>Sub-Saharan Africa</v>
          </cell>
        </row>
        <row r="37">
          <cell r="B37">
            <v>678</v>
          </cell>
          <cell r="C37" t="str">
            <v>Sao Tome and Principe</v>
          </cell>
          <cell r="D37" t="str">
            <v>Middle Africa</v>
          </cell>
          <cell r="E37" t="str">
            <v>Sub-Saharan Africa</v>
          </cell>
        </row>
        <row r="38">
          <cell r="E38" t="e">
            <v>#N/A</v>
          </cell>
        </row>
        <row r="39">
          <cell r="E39" t="e">
            <v>#N/A</v>
          </cell>
        </row>
        <row r="40">
          <cell r="B40">
            <v>12</v>
          </cell>
          <cell r="C40" t="str">
            <v>Algeria</v>
          </cell>
          <cell r="D40" t="str">
            <v>Northern Africa</v>
          </cell>
          <cell r="E40" t="str">
            <v>Northern Africa and Western Asia</v>
          </cell>
        </row>
        <row r="41">
          <cell r="B41">
            <v>818</v>
          </cell>
          <cell r="C41" t="str">
            <v>Egypt</v>
          </cell>
          <cell r="D41" t="str">
            <v>Northern Africa</v>
          </cell>
          <cell r="E41" t="str">
            <v>Northern Africa and Western Asia</v>
          </cell>
        </row>
        <row r="42">
          <cell r="B42">
            <v>434</v>
          </cell>
          <cell r="C42" t="str">
            <v>Libyan Arab Jamahiriya</v>
          </cell>
          <cell r="D42" t="str">
            <v>Northern Africa</v>
          </cell>
          <cell r="E42" t="str">
            <v>Northern Africa and Western Asia</v>
          </cell>
        </row>
        <row r="43">
          <cell r="B43">
            <v>504</v>
          </cell>
          <cell r="C43" t="str">
            <v>Morocco</v>
          </cell>
          <cell r="D43" t="str">
            <v>Northern Africa</v>
          </cell>
          <cell r="E43" t="str">
            <v>Northern Africa and Western Asia</v>
          </cell>
        </row>
        <row r="44">
          <cell r="B44">
            <v>736</v>
          </cell>
          <cell r="C44" t="str">
            <v>Sudan</v>
          </cell>
          <cell r="D44" t="str">
            <v>Northern Africa</v>
          </cell>
          <cell r="E44" t="str">
            <v>Sub-Saharan Africa</v>
          </cell>
        </row>
        <row r="45">
          <cell r="B45">
            <v>788</v>
          </cell>
          <cell r="C45" t="str">
            <v>Tunisia</v>
          </cell>
          <cell r="D45" t="str">
            <v>Northern Africa</v>
          </cell>
          <cell r="E45" t="str">
            <v>Northern Africa and Western Asia</v>
          </cell>
        </row>
        <row r="46">
          <cell r="B46">
            <v>732</v>
          </cell>
          <cell r="C46" t="str">
            <v>Western Sahara</v>
          </cell>
          <cell r="D46" t="str">
            <v>Northern Africa</v>
          </cell>
          <cell r="E46" t="str">
            <v>Northern Africa and Western Asia</v>
          </cell>
        </row>
        <row r="47">
          <cell r="E47" t="e">
            <v>#N/A</v>
          </cell>
        </row>
        <row r="48">
          <cell r="E48" t="e">
            <v>#N/A</v>
          </cell>
        </row>
        <row r="49">
          <cell r="B49">
            <v>72</v>
          </cell>
          <cell r="C49" t="str">
            <v>Botswana</v>
          </cell>
          <cell r="D49" t="str">
            <v>Southern Africa</v>
          </cell>
          <cell r="E49" t="str">
            <v>Sub-Saharan Africa</v>
          </cell>
        </row>
        <row r="50">
          <cell r="B50">
            <v>426</v>
          </cell>
          <cell r="C50" t="str">
            <v>Lesotho</v>
          </cell>
          <cell r="D50" t="str">
            <v>Southern Africa</v>
          </cell>
          <cell r="E50" t="str">
            <v>Sub-Saharan Africa</v>
          </cell>
        </row>
        <row r="51">
          <cell r="B51">
            <v>516</v>
          </cell>
          <cell r="C51" t="str">
            <v>Namibia</v>
          </cell>
          <cell r="D51" t="str">
            <v>Southern Africa</v>
          </cell>
          <cell r="E51" t="str">
            <v>Sub-Saharan Africa</v>
          </cell>
        </row>
        <row r="52">
          <cell r="B52">
            <v>710</v>
          </cell>
          <cell r="C52" t="str">
            <v>South Africa</v>
          </cell>
          <cell r="D52" t="str">
            <v>Southern Africa</v>
          </cell>
          <cell r="E52" t="str">
            <v>Sub-Saharan Africa</v>
          </cell>
        </row>
        <row r="53">
          <cell r="B53">
            <v>748</v>
          </cell>
          <cell r="C53" t="str">
            <v>Swaziland</v>
          </cell>
          <cell r="D53" t="str">
            <v>Southern Africa</v>
          </cell>
          <cell r="E53" t="str">
            <v>Sub-Saharan Africa</v>
          </cell>
        </row>
        <row r="54">
          <cell r="E54" t="e">
            <v>#N/A</v>
          </cell>
        </row>
        <row r="55">
          <cell r="E55" t="e">
            <v>#N/A</v>
          </cell>
        </row>
        <row r="56">
          <cell r="B56">
            <v>204</v>
          </cell>
          <cell r="C56" t="str">
            <v>Benin</v>
          </cell>
          <cell r="D56" t="str">
            <v>Western Africa</v>
          </cell>
          <cell r="E56" t="str">
            <v>Sub-Saharan Africa</v>
          </cell>
        </row>
        <row r="57">
          <cell r="B57">
            <v>854</v>
          </cell>
          <cell r="C57" t="str">
            <v>Burkina Faso</v>
          </cell>
          <cell r="D57" t="str">
            <v>Western Africa</v>
          </cell>
          <cell r="E57" t="str">
            <v>Sub-Saharan Africa</v>
          </cell>
        </row>
        <row r="58">
          <cell r="B58">
            <v>132</v>
          </cell>
          <cell r="C58" t="str">
            <v>Cape Verde</v>
          </cell>
          <cell r="D58" t="str">
            <v>Western Africa</v>
          </cell>
          <cell r="E58" t="str">
            <v>Sub-Saharan Africa</v>
          </cell>
        </row>
        <row r="59">
          <cell r="B59">
            <v>384</v>
          </cell>
          <cell r="C59" t="str">
            <v>Cote d'Ivoire</v>
          </cell>
          <cell r="D59" t="str">
            <v>Western Africa</v>
          </cell>
          <cell r="E59" t="str">
            <v>Sub-Saharan Africa</v>
          </cell>
        </row>
        <row r="60">
          <cell r="B60">
            <v>270</v>
          </cell>
          <cell r="C60" t="str">
            <v>Gambia</v>
          </cell>
          <cell r="D60" t="str">
            <v>Western Africa</v>
          </cell>
          <cell r="E60" t="str">
            <v>Sub-Saharan Africa</v>
          </cell>
        </row>
        <row r="61">
          <cell r="B61">
            <v>288</v>
          </cell>
          <cell r="C61" t="str">
            <v>Ghana</v>
          </cell>
          <cell r="D61" t="str">
            <v>Western Africa</v>
          </cell>
          <cell r="E61" t="str">
            <v>Sub-Saharan Africa</v>
          </cell>
        </row>
        <row r="62">
          <cell r="B62">
            <v>324</v>
          </cell>
          <cell r="C62" t="str">
            <v>Guinea</v>
          </cell>
          <cell r="D62" t="str">
            <v>Western Africa</v>
          </cell>
          <cell r="E62" t="str">
            <v>Sub-Saharan Africa</v>
          </cell>
        </row>
        <row r="63">
          <cell r="B63">
            <v>624</v>
          </cell>
          <cell r="C63" t="str">
            <v>Guinea-Bissau</v>
          </cell>
          <cell r="D63" t="str">
            <v>Western Africa</v>
          </cell>
          <cell r="E63" t="str">
            <v>Sub-Saharan Africa</v>
          </cell>
        </row>
        <row r="64">
          <cell r="B64">
            <v>430</v>
          </cell>
          <cell r="C64" t="str">
            <v>Liberia</v>
          </cell>
          <cell r="D64" t="str">
            <v>Western Africa</v>
          </cell>
          <cell r="E64" t="str">
            <v>Sub-Saharan Africa</v>
          </cell>
        </row>
        <row r="65">
          <cell r="B65">
            <v>466</v>
          </cell>
          <cell r="C65" t="str">
            <v>Mali</v>
          </cell>
          <cell r="D65" t="str">
            <v>Western Africa</v>
          </cell>
          <cell r="E65" t="str">
            <v>Sub-Saharan Africa</v>
          </cell>
        </row>
        <row r="66">
          <cell r="B66">
            <v>478</v>
          </cell>
          <cell r="C66" t="str">
            <v>Mauritania</v>
          </cell>
          <cell r="D66" t="str">
            <v>Western Africa</v>
          </cell>
          <cell r="E66" t="str">
            <v>Sub-Saharan Africa</v>
          </cell>
        </row>
        <row r="67">
          <cell r="B67">
            <v>562</v>
          </cell>
          <cell r="C67" t="str">
            <v>Niger</v>
          </cell>
          <cell r="D67" t="str">
            <v>Western Africa</v>
          </cell>
          <cell r="E67" t="str">
            <v>Sub-Saharan Africa</v>
          </cell>
        </row>
        <row r="68">
          <cell r="B68">
            <v>566</v>
          </cell>
          <cell r="C68" t="str">
            <v>Nigeria</v>
          </cell>
          <cell r="D68" t="str">
            <v>Western Africa</v>
          </cell>
          <cell r="E68" t="str">
            <v>Sub-Saharan Africa</v>
          </cell>
        </row>
        <row r="69">
          <cell r="B69">
            <v>654</v>
          </cell>
          <cell r="C69" t="str">
            <v>Saint Helena</v>
          </cell>
          <cell r="D69" t="str">
            <v>Western Africa</v>
          </cell>
          <cell r="E69" t="str">
            <v>Sub-Saharan Africa</v>
          </cell>
        </row>
        <row r="70">
          <cell r="B70">
            <v>686</v>
          </cell>
          <cell r="C70" t="str">
            <v>Senegal</v>
          </cell>
          <cell r="D70" t="str">
            <v>Western Africa</v>
          </cell>
          <cell r="E70" t="str">
            <v>Sub-Saharan Africa</v>
          </cell>
        </row>
        <row r="71">
          <cell r="B71">
            <v>694</v>
          </cell>
          <cell r="C71" t="str">
            <v>Sierra Leone</v>
          </cell>
          <cell r="D71" t="str">
            <v>Western Africa</v>
          </cell>
          <cell r="E71" t="str">
            <v>Sub-Saharan Africa</v>
          </cell>
        </row>
        <row r="72">
          <cell r="B72">
            <v>768</v>
          </cell>
          <cell r="C72" t="str">
            <v>Togo</v>
          </cell>
          <cell r="D72" t="str">
            <v>Western Africa</v>
          </cell>
          <cell r="E72" t="str">
            <v>Sub-Saharan Africa</v>
          </cell>
        </row>
        <row r="73">
          <cell r="E73" t="e">
            <v>#N/A</v>
          </cell>
        </row>
        <row r="74">
          <cell r="B74">
            <v>19</v>
          </cell>
          <cell r="C74" t="str">
            <v>Americas</v>
          </cell>
          <cell r="E74" t="e">
            <v>#N/A</v>
          </cell>
        </row>
        <row r="75">
          <cell r="E75" t="e">
            <v>#N/A</v>
          </cell>
        </row>
        <row r="76">
          <cell r="E76" t="e">
            <v>#N/A</v>
          </cell>
        </row>
        <row r="77">
          <cell r="E77" t="e">
            <v>#N/A</v>
          </cell>
        </row>
        <row r="78">
          <cell r="E78" t="e">
            <v>#N/A</v>
          </cell>
        </row>
        <row r="79">
          <cell r="B79">
            <v>660</v>
          </cell>
          <cell r="C79" t="str">
            <v>Anguilla</v>
          </cell>
          <cell r="D79" t="str">
            <v>Caribbean</v>
          </cell>
          <cell r="E79" t="str">
            <v>Latin America &amp; the Carribean</v>
          </cell>
        </row>
        <row r="80">
          <cell r="B80">
            <v>28</v>
          </cell>
          <cell r="C80" t="str">
            <v>Antigua and Barbuda</v>
          </cell>
          <cell r="D80" t="str">
            <v>Caribbean</v>
          </cell>
          <cell r="E80" t="str">
            <v>Latin America &amp; the Carribean</v>
          </cell>
        </row>
        <row r="81">
          <cell r="B81">
            <v>533</v>
          </cell>
          <cell r="C81" t="str">
            <v>Aruba</v>
          </cell>
          <cell r="D81" t="str">
            <v>Caribbean</v>
          </cell>
          <cell r="E81" t="str">
            <v>Latin America &amp; the Carribean</v>
          </cell>
        </row>
        <row r="82">
          <cell r="B82">
            <v>44</v>
          </cell>
          <cell r="C82" t="str">
            <v>Bahamas</v>
          </cell>
          <cell r="D82" t="str">
            <v>Caribbean</v>
          </cell>
          <cell r="E82" t="str">
            <v>Latin America &amp; the Carribean</v>
          </cell>
        </row>
        <row r="83">
          <cell r="B83">
            <v>52</v>
          </cell>
          <cell r="C83" t="str">
            <v>Barbados</v>
          </cell>
          <cell r="D83" t="str">
            <v>Caribbean</v>
          </cell>
          <cell r="E83" t="str">
            <v>Latin America &amp; the Carribean</v>
          </cell>
        </row>
        <row r="84">
          <cell r="B84">
            <v>92</v>
          </cell>
          <cell r="C84" t="str">
            <v>British Virgin Islands</v>
          </cell>
          <cell r="D84" t="str">
            <v>Caribbean</v>
          </cell>
          <cell r="E84" t="str">
            <v>Latin America &amp; the Carribean</v>
          </cell>
        </row>
        <row r="85">
          <cell r="B85">
            <v>136</v>
          </cell>
          <cell r="C85" t="str">
            <v>Cayman Islands</v>
          </cell>
          <cell r="D85" t="str">
            <v>Caribbean</v>
          </cell>
          <cell r="E85" t="str">
            <v>Latin America &amp; the Carribean</v>
          </cell>
        </row>
        <row r="86">
          <cell r="B86">
            <v>192</v>
          </cell>
          <cell r="C86" t="str">
            <v>Cuba</v>
          </cell>
          <cell r="D86" t="str">
            <v>Caribbean</v>
          </cell>
          <cell r="E86" t="str">
            <v>Latin America &amp; the Carribean</v>
          </cell>
        </row>
        <row r="87">
          <cell r="B87">
            <v>212</v>
          </cell>
          <cell r="C87" t="str">
            <v>Dominica</v>
          </cell>
          <cell r="D87" t="str">
            <v>Caribbean</v>
          </cell>
          <cell r="E87" t="str">
            <v>Latin America &amp; the Carribean</v>
          </cell>
        </row>
        <row r="88">
          <cell r="B88">
            <v>214</v>
          </cell>
          <cell r="C88" t="str">
            <v>Dominican Republic</v>
          </cell>
          <cell r="D88" t="str">
            <v>Caribbean</v>
          </cell>
          <cell r="E88" t="str">
            <v>Latin America &amp; the Carribean</v>
          </cell>
        </row>
        <row r="89">
          <cell r="B89">
            <v>308</v>
          </cell>
          <cell r="C89" t="str">
            <v>Grenada</v>
          </cell>
          <cell r="D89" t="str">
            <v>Caribbean</v>
          </cell>
          <cell r="E89" t="str">
            <v>Latin America &amp; the Carribean</v>
          </cell>
        </row>
        <row r="90">
          <cell r="B90">
            <v>312</v>
          </cell>
          <cell r="C90" t="str">
            <v>Guadeloupe</v>
          </cell>
          <cell r="D90" t="str">
            <v>Caribbean</v>
          </cell>
          <cell r="E90" t="str">
            <v>Latin America &amp; the Carribean</v>
          </cell>
        </row>
        <row r="91">
          <cell r="B91">
            <v>332</v>
          </cell>
          <cell r="C91" t="str">
            <v>Haiti</v>
          </cell>
          <cell r="D91" t="str">
            <v>Caribbean</v>
          </cell>
          <cell r="E91" t="str">
            <v>Latin America &amp; the Carribean</v>
          </cell>
        </row>
        <row r="92">
          <cell r="B92">
            <v>388</v>
          </cell>
          <cell r="C92" t="str">
            <v>Jamaica</v>
          </cell>
          <cell r="D92" t="str">
            <v>Caribbean</v>
          </cell>
          <cell r="E92" t="str">
            <v>Latin America &amp; the Carribean</v>
          </cell>
        </row>
        <row r="93">
          <cell r="B93">
            <v>474</v>
          </cell>
          <cell r="C93" t="str">
            <v>Martinique</v>
          </cell>
          <cell r="D93" t="str">
            <v>Caribbean</v>
          </cell>
          <cell r="E93" t="str">
            <v>Latin America &amp; the Carribean</v>
          </cell>
        </row>
        <row r="94">
          <cell r="B94">
            <v>500</v>
          </cell>
          <cell r="C94" t="str">
            <v>Montserrat</v>
          </cell>
          <cell r="D94" t="str">
            <v>Caribbean</v>
          </cell>
          <cell r="E94" t="str">
            <v>Latin America &amp; the Carribean</v>
          </cell>
        </row>
        <row r="95">
          <cell r="B95">
            <v>530</v>
          </cell>
          <cell r="C95" t="str">
            <v>Netherlands Antilles</v>
          </cell>
          <cell r="D95" t="str">
            <v>Caribbean</v>
          </cell>
          <cell r="E95" t="str">
            <v>Latin America &amp; the Carribean</v>
          </cell>
        </row>
        <row r="96">
          <cell r="B96">
            <v>630</v>
          </cell>
          <cell r="C96" t="str">
            <v>Puerto Rico</v>
          </cell>
          <cell r="D96" t="str">
            <v>Caribbean</v>
          </cell>
          <cell r="E96" t="str">
            <v>Latin America &amp; the Carribean</v>
          </cell>
        </row>
        <row r="97">
          <cell r="B97">
            <v>659</v>
          </cell>
          <cell r="C97" t="str">
            <v>Saint Kitts and Nevis</v>
          </cell>
          <cell r="D97" t="str">
            <v>Caribbean</v>
          </cell>
          <cell r="E97" t="str">
            <v>Latin America &amp; the Carribean</v>
          </cell>
        </row>
        <row r="98">
          <cell r="B98">
            <v>662</v>
          </cell>
          <cell r="C98" t="str">
            <v>Saint Lucia</v>
          </cell>
          <cell r="D98" t="str">
            <v>Caribbean</v>
          </cell>
          <cell r="E98" t="str">
            <v>Latin America &amp; the Carribean</v>
          </cell>
        </row>
        <row r="99">
          <cell r="B99">
            <v>670</v>
          </cell>
          <cell r="C99" t="str">
            <v>Saint Vincent and the Grenadines</v>
          </cell>
          <cell r="D99" t="str">
            <v>Caribbean</v>
          </cell>
          <cell r="E99" t="str">
            <v>Latin America &amp; the Carribean</v>
          </cell>
        </row>
        <row r="100">
          <cell r="B100">
            <v>780</v>
          </cell>
          <cell r="C100" t="str">
            <v>Trinidad and Tobago</v>
          </cell>
          <cell r="D100" t="str">
            <v>Caribbean</v>
          </cell>
          <cell r="E100" t="str">
            <v>Latin America &amp; the Carribean</v>
          </cell>
        </row>
        <row r="101">
          <cell r="B101">
            <v>796</v>
          </cell>
          <cell r="C101" t="str">
            <v>Turks and Caicos Islands</v>
          </cell>
          <cell r="D101" t="str">
            <v>Caribbean</v>
          </cell>
          <cell r="E101" t="str">
            <v>Latin America &amp; the Carribean</v>
          </cell>
        </row>
        <row r="102">
          <cell r="B102">
            <v>850</v>
          </cell>
          <cell r="C102" t="str">
            <v>United States Virgin Islands</v>
          </cell>
          <cell r="D102" t="str">
            <v>Caribbean</v>
          </cell>
          <cell r="E102" t="str">
            <v>Latin America &amp; the Carribean</v>
          </cell>
        </row>
        <row r="103">
          <cell r="E103" t="e">
            <v>#N/A</v>
          </cell>
        </row>
        <row r="104">
          <cell r="E104" t="e">
            <v>#N/A</v>
          </cell>
        </row>
        <row r="105">
          <cell r="B105">
            <v>84</v>
          </cell>
          <cell r="C105" t="str">
            <v>Belize</v>
          </cell>
          <cell r="D105" t="str">
            <v>Central America</v>
          </cell>
          <cell r="E105" t="str">
            <v>Latin America &amp; the Carribean</v>
          </cell>
        </row>
        <row r="106">
          <cell r="B106">
            <v>188</v>
          </cell>
          <cell r="C106" t="str">
            <v>Costa Rica</v>
          </cell>
          <cell r="D106" t="str">
            <v>Central America</v>
          </cell>
          <cell r="E106" t="str">
            <v>Latin America &amp; the Carribean</v>
          </cell>
        </row>
        <row r="107">
          <cell r="B107">
            <v>222</v>
          </cell>
          <cell r="C107" t="str">
            <v>El Salvador</v>
          </cell>
          <cell r="D107" t="str">
            <v>Central America</v>
          </cell>
          <cell r="E107" t="str">
            <v>Latin America &amp; the Carribean</v>
          </cell>
        </row>
        <row r="108">
          <cell r="B108">
            <v>320</v>
          </cell>
          <cell r="C108" t="str">
            <v>Guatemala</v>
          </cell>
          <cell r="D108" t="str">
            <v>Central America</v>
          </cell>
          <cell r="E108" t="str">
            <v>Latin America &amp; the Carribean</v>
          </cell>
        </row>
        <row r="109">
          <cell r="B109">
            <v>340</v>
          </cell>
          <cell r="C109" t="str">
            <v>Honduras</v>
          </cell>
          <cell r="D109" t="str">
            <v>Central America</v>
          </cell>
          <cell r="E109" t="str">
            <v>Latin America &amp; the Carribean</v>
          </cell>
        </row>
        <row r="110">
          <cell r="B110">
            <v>484</v>
          </cell>
          <cell r="C110" t="str">
            <v>Mexico</v>
          </cell>
          <cell r="D110" t="str">
            <v>Central America</v>
          </cell>
          <cell r="E110" t="str">
            <v>Latin America &amp; the Carribean</v>
          </cell>
        </row>
        <row r="111">
          <cell r="B111">
            <v>558</v>
          </cell>
          <cell r="C111" t="str">
            <v>Nicaragua</v>
          </cell>
          <cell r="D111" t="str">
            <v>Central America</v>
          </cell>
          <cell r="E111" t="str">
            <v>Latin America &amp; the Carribean</v>
          </cell>
        </row>
        <row r="112">
          <cell r="B112">
            <v>591</v>
          </cell>
          <cell r="C112" t="str">
            <v>Panama</v>
          </cell>
          <cell r="D112" t="str">
            <v>Central America</v>
          </cell>
          <cell r="E112" t="str">
            <v>Latin America &amp; the Carribean</v>
          </cell>
        </row>
        <row r="113">
          <cell r="E113" t="e">
            <v>#N/A</v>
          </cell>
        </row>
        <row r="114">
          <cell r="E114" t="e">
            <v>#N/A</v>
          </cell>
        </row>
        <row r="115">
          <cell r="B115">
            <v>32</v>
          </cell>
          <cell r="C115" t="str">
            <v>Argentina</v>
          </cell>
          <cell r="D115" t="str">
            <v>South America</v>
          </cell>
          <cell r="E115" t="str">
            <v>Latin America &amp; the Carribean</v>
          </cell>
        </row>
        <row r="116">
          <cell r="B116">
            <v>68</v>
          </cell>
          <cell r="C116" t="str">
            <v>Bolivia</v>
          </cell>
          <cell r="D116" t="str">
            <v>South America</v>
          </cell>
          <cell r="E116" t="str">
            <v>Latin America &amp; the Carribean</v>
          </cell>
        </row>
        <row r="117">
          <cell r="B117">
            <v>76</v>
          </cell>
          <cell r="C117" t="str">
            <v>Brazil</v>
          </cell>
          <cell r="D117" t="str">
            <v>South America</v>
          </cell>
          <cell r="E117" t="str">
            <v>Latin America &amp; the Carribean</v>
          </cell>
        </row>
        <row r="118">
          <cell r="B118">
            <v>152</v>
          </cell>
          <cell r="C118" t="str">
            <v>Chile</v>
          </cell>
          <cell r="D118" t="str">
            <v>South America</v>
          </cell>
          <cell r="E118" t="str">
            <v>Latin America &amp; the Carribean</v>
          </cell>
        </row>
        <row r="119">
          <cell r="B119">
            <v>170</v>
          </cell>
          <cell r="C119" t="str">
            <v>Colombia</v>
          </cell>
          <cell r="D119" t="str">
            <v>South America</v>
          </cell>
          <cell r="E119" t="str">
            <v>Latin America &amp; the Carribean</v>
          </cell>
        </row>
        <row r="120">
          <cell r="B120">
            <v>218</v>
          </cell>
          <cell r="C120" t="str">
            <v>Ecuador</v>
          </cell>
          <cell r="D120" t="str">
            <v>South America</v>
          </cell>
          <cell r="E120" t="str">
            <v>Latin America &amp; the Carribean</v>
          </cell>
        </row>
        <row r="121">
          <cell r="B121">
            <v>238</v>
          </cell>
          <cell r="C121" t="str">
            <v>Falkland Islands (Malvinas)</v>
          </cell>
          <cell r="D121" t="str">
            <v>South America</v>
          </cell>
          <cell r="E121" t="str">
            <v>Latin America &amp; the Carribean</v>
          </cell>
        </row>
        <row r="122">
          <cell r="B122">
            <v>254</v>
          </cell>
          <cell r="C122" t="str">
            <v>French Guiana</v>
          </cell>
          <cell r="D122" t="str">
            <v>South America</v>
          </cell>
          <cell r="E122" t="str">
            <v>Latin America &amp; the Carribean</v>
          </cell>
        </row>
        <row r="123">
          <cell r="B123">
            <v>328</v>
          </cell>
          <cell r="C123" t="str">
            <v>Guyana</v>
          </cell>
          <cell r="D123" t="str">
            <v>South America</v>
          </cell>
          <cell r="E123" t="str">
            <v>Latin America &amp; the Carribean</v>
          </cell>
        </row>
        <row r="124">
          <cell r="B124">
            <v>600</v>
          </cell>
          <cell r="C124" t="str">
            <v>Paraguay</v>
          </cell>
          <cell r="D124" t="str">
            <v>South America</v>
          </cell>
          <cell r="E124" t="str">
            <v>Latin America &amp; the Carribean</v>
          </cell>
        </row>
        <row r="125">
          <cell r="B125">
            <v>604</v>
          </cell>
          <cell r="C125" t="str">
            <v>Peru</v>
          </cell>
          <cell r="D125" t="str">
            <v>South America</v>
          </cell>
          <cell r="E125" t="str">
            <v>Latin America &amp; the Carribean</v>
          </cell>
        </row>
        <row r="126">
          <cell r="B126">
            <v>740</v>
          </cell>
          <cell r="C126" t="str">
            <v>Suriname</v>
          </cell>
          <cell r="D126" t="str">
            <v>South America</v>
          </cell>
          <cell r="E126" t="str">
            <v>Latin America &amp; the Carribean</v>
          </cell>
        </row>
        <row r="127">
          <cell r="B127">
            <v>858</v>
          </cell>
          <cell r="C127" t="str">
            <v>Uruguay</v>
          </cell>
          <cell r="D127" t="str">
            <v>South America</v>
          </cell>
          <cell r="E127" t="str">
            <v>Latin America &amp; the Carribean</v>
          </cell>
        </row>
        <row r="128">
          <cell r="B128">
            <v>862</v>
          </cell>
          <cell r="C128" t="str">
            <v>Venezuela</v>
          </cell>
          <cell r="D128" t="str">
            <v>South America</v>
          </cell>
          <cell r="E128" t="str">
            <v>Latin America &amp; the Carribean</v>
          </cell>
        </row>
        <row r="129">
          <cell r="E129" t="e">
            <v>#N/A</v>
          </cell>
        </row>
        <row r="130">
          <cell r="E130" t="e">
            <v>#N/A</v>
          </cell>
        </row>
        <row r="131">
          <cell r="B131">
            <v>60</v>
          </cell>
          <cell r="C131" t="str">
            <v>Bermuda</v>
          </cell>
          <cell r="D131" t="str">
            <v>Northern America</v>
          </cell>
          <cell r="E131" t="str">
            <v>Northern America</v>
          </cell>
        </row>
        <row r="132">
          <cell r="B132">
            <v>124</v>
          </cell>
          <cell r="C132" t="str">
            <v>Canada</v>
          </cell>
          <cell r="D132" t="str">
            <v>Northern America</v>
          </cell>
          <cell r="E132" t="str">
            <v>Northern America</v>
          </cell>
        </row>
        <row r="133">
          <cell r="B133">
            <v>304</v>
          </cell>
          <cell r="C133" t="str">
            <v>Greenland</v>
          </cell>
          <cell r="D133" t="str">
            <v>Northern America</v>
          </cell>
          <cell r="E133" t="str">
            <v>Northern America</v>
          </cell>
        </row>
        <row r="134">
          <cell r="B134">
            <v>666</v>
          </cell>
          <cell r="C134" t="str">
            <v>Saint Pierre and Miquelon</v>
          </cell>
          <cell r="D134" t="str">
            <v>Northern America</v>
          </cell>
          <cell r="E134" t="str">
            <v>Northern America</v>
          </cell>
        </row>
        <row r="135">
          <cell r="B135">
            <v>840</v>
          </cell>
          <cell r="C135" t="str">
            <v>United States of America</v>
          </cell>
          <cell r="D135" t="str">
            <v>Northern America</v>
          </cell>
          <cell r="E135" t="str">
            <v>Northern America</v>
          </cell>
        </row>
        <row r="136">
          <cell r="E136" t="e">
            <v>#N/A</v>
          </cell>
        </row>
        <row r="137">
          <cell r="B137">
            <v>142</v>
          </cell>
          <cell r="C137" t="str">
            <v>Asia</v>
          </cell>
          <cell r="E137" t="e">
            <v>#N/A</v>
          </cell>
        </row>
        <row r="138">
          <cell r="E138" t="e">
            <v>#N/A</v>
          </cell>
        </row>
        <row r="139">
          <cell r="E139" t="e">
            <v>#N/A</v>
          </cell>
        </row>
        <row r="140">
          <cell r="B140">
            <v>398</v>
          </cell>
          <cell r="C140" t="str">
            <v>Kazakhstan</v>
          </cell>
          <cell r="D140" t="str">
            <v>Central Asia</v>
          </cell>
          <cell r="E140" t="str">
            <v>Central Asia and Russian Federation</v>
          </cell>
        </row>
        <row r="141">
          <cell r="B141">
            <v>417</v>
          </cell>
          <cell r="C141" t="str">
            <v>Kyrgyzstan</v>
          </cell>
          <cell r="D141" t="str">
            <v>Central Asia</v>
          </cell>
          <cell r="E141" t="str">
            <v>Central Asia and Russian Federation</v>
          </cell>
        </row>
        <row r="142">
          <cell r="B142">
            <v>762</v>
          </cell>
          <cell r="C142" t="str">
            <v>Tajikistan</v>
          </cell>
          <cell r="D142" t="str">
            <v>Central Asia</v>
          </cell>
          <cell r="E142" t="str">
            <v>Central Asia and Russian Federation</v>
          </cell>
        </row>
        <row r="143">
          <cell r="B143">
            <v>795</v>
          </cell>
          <cell r="C143" t="str">
            <v>Turkmenistan</v>
          </cell>
          <cell r="D143" t="str">
            <v>Central Asia</v>
          </cell>
          <cell r="E143" t="str">
            <v>Central Asia and Russian Federation</v>
          </cell>
        </row>
        <row r="144">
          <cell r="B144">
            <v>860</v>
          </cell>
          <cell r="C144" t="str">
            <v>Uzbekistan</v>
          </cell>
          <cell r="D144" t="str">
            <v>Central Asia</v>
          </cell>
          <cell r="E144" t="str">
            <v>Central Asia and Russian Federation</v>
          </cell>
        </row>
        <row r="145">
          <cell r="E145" t="e">
            <v>#N/A</v>
          </cell>
        </row>
        <row r="146">
          <cell r="E146" t="e">
            <v>#N/A</v>
          </cell>
        </row>
        <row r="147">
          <cell r="B147">
            <v>156</v>
          </cell>
          <cell r="C147" t="str">
            <v>China</v>
          </cell>
          <cell r="D147" t="str">
            <v>Eastern Asia</v>
          </cell>
          <cell r="E147" t="str">
            <v>Eastern Asia</v>
          </cell>
        </row>
        <row r="148">
          <cell r="B148">
            <v>344</v>
          </cell>
          <cell r="C148" t="str">
            <v>Hong Kong Special Administrative Region of China</v>
          </cell>
          <cell r="D148" t="str">
            <v>Eastern Asia</v>
          </cell>
          <cell r="E148" t="str">
            <v>Eastern Asia</v>
          </cell>
        </row>
        <row r="149">
          <cell r="B149">
            <v>446</v>
          </cell>
          <cell r="C149" t="str">
            <v>Macao Special Administrative Region of China</v>
          </cell>
          <cell r="D149" t="str">
            <v>Eastern Asia</v>
          </cell>
          <cell r="E149" t="str">
            <v>Eastern Asia</v>
          </cell>
        </row>
        <row r="150">
          <cell r="B150">
            <v>408</v>
          </cell>
          <cell r="C150" t="str">
            <v>Democratic People's Republic of Korea</v>
          </cell>
          <cell r="D150" t="str">
            <v>Eastern Asia</v>
          </cell>
          <cell r="E150" t="str">
            <v>Eastern Asia</v>
          </cell>
        </row>
        <row r="151">
          <cell r="B151">
            <v>392</v>
          </cell>
          <cell r="C151" t="str">
            <v>Japan</v>
          </cell>
          <cell r="D151" t="str">
            <v>Eastern Asia</v>
          </cell>
          <cell r="E151" t="str">
            <v>Eastern Asia</v>
          </cell>
        </row>
        <row r="152">
          <cell r="B152">
            <v>496</v>
          </cell>
          <cell r="C152" t="str">
            <v>Mongolia</v>
          </cell>
          <cell r="D152" t="str">
            <v>Eastern Asia</v>
          </cell>
          <cell r="E152" t="str">
            <v>Eastern Asia</v>
          </cell>
        </row>
        <row r="153">
          <cell r="B153">
            <v>410</v>
          </cell>
          <cell r="C153" t="str">
            <v>Republic of Korea</v>
          </cell>
          <cell r="D153" t="str">
            <v>Eastern Asia</v>
          </cell>
          <cell r="E153" t="str">
            <v>Eastern Asia</v>
          </cell>
        </row>
        <row r="154">
          <cell r="E154" t="e">
            <v>#N/A</v>
          </cell>
        </row>
        <row r="155">
          <cell r="E155" t="e">
            <v>#N/A</v>
          </cell>
        </row>
        <row r="156">
          <cell r="B156">
            <v>4</v>
          </cell>
          <cell r="C156" t="str">
            <v>Afghanistan</v>
          </cell>
          <cell r="D156" t="str">
            <v>Southern Asia</v>
          </cell>
          <cell r="E156" t="str">
            <v>Southern Asia</v>
          </cell>
        </row>
        <row r="157">
          <cell r="B157">
            <v>50</v>
          </cell>
          <cell r="C157" t="str">
            <v>Bangladesh</v>
          </cell>
          <cell r="D157" t="str">
            <v>Southern Asia</v>
          </cell>
          <cell r="E157" t="str">
            <v>Southern Asia</v>
          </cell>
        </row>
        <row r="158">
          <cell r="B158">
            <v>64</v>
          </cell>
          <cell r="C158" t="str">
            <v>Bhutan</v>
          </cell>
          <cell r="D158" t="str">
            <v>Southern Asia</v>
          </cell>
          <cell r="E158" t="str">
            <v>Southern Asia</v>
          </cell>
        </row>
        <row r="159">
          <cell r="B159">
            <v>356</v>
          </cell>
          <cell r="C159" t="str">
            <v>India</v>
          </cell>
          <cell r="D159" t="str">
            <v>Southern Asia</v>
          </cell>
          <cell r="E159" t="str">
            <v>Southern Asia</v>
          </cell>
        </row>
        <row r="160">
          <cell r="B160">
            <v>364</v>
          </cell>
          <cell r="C160" t="str">
            <v>Iran, Islamic Republic of</v>
          </cell>
          <cell r="D160" t="str">
            <v>Southern Asia</v>
          </cell>
          <cell r="E160" t="str">
            <v>Southern Asia</v>
          </cell>
        </row>
        <row r="161">
          <cell r="B161">
            <v>462</v>
          </cell>
          <cell r="C161" t="str">
            <v>Maldives</v>
          </cell>
          <cell r="D161" t="str">
            <v>Southern Asia</v>
          </cell>
          <cell r="E161" t="str">
            <v>Southern Asia</v>
          </cell>
        </row>
        <row r="162">
          <cell r="B162">
            <v>524</v>
          </cell>
          <cell r="C162" t="str">
            <v>Nepal</v>
          </cell>
          <cell r="D162" t="str">
            <v>Southern Asia</v>
          </cell>
          <cell r="E162" t="str">
            <v>Southern Asia</v>
          </cell>
        </row>
        <row r="163">
          <cell r="B163">
            <v>586</v>
          </cell>
          <cell r="C163" t="str">
            <v>Pakistan</v>
          </cell>
          <cell r="D163" t="str">
            <v>Southern Asia</v>
          </cell>
          <cell r="E163" t="str">
            <v>Southern Asia</v>
          </cell>
        </row>
        <row r="164">
          <cell r="B164">
            <v>144</v>
          </cell>
          <cell r="C164" t="str">
            <v>Sri Lanka</v>
          </cell>
          <cell r="D164" t="str">
            <v>Southern Asia</v>
          </cell>
          <cell r="E164" t="str">
            <v>Southern Asia</v>
          </cell>
        </row>
        <row r="165">
          <cell r="E165" t="e">
            <v>#N/A</v>
          </cell>
        </row>
        <row r="166">
          <cell r="E166" t="e">
            <v>#N/A</v>
          </cell>
        </row>
        <row r="167">
          <cell r="B167">
            <v>96</v>
          </cell>
          <cell r="C167" t="str">
            <v>Brunei Darussalam</v>
          </cell>
          <cell r="D167" t="str">
            <v>South-Eastern Asia</v>
          </cell>
          <cell r="E167" t="str">
            <v>South-Eastern Asia</v>
          </cell>
        </row>
        <row r="168">
          <cell r="B168">
            <v>116</v>
          </cell>
          <cell r="C168" t="str">
            <v>Cambodia</v>
          </cell>
          <cell r="D168" t="str">
            <v>South-Eastern Asia</v>
          </cell>
          <cell r="E168" t="str">
            <v>South-Eastern Asia</v>
          </cell>
        </row>
        <row r="169">
          <cell r="B169">
            <v>360</v>
          </cell>
          <cell r="C169" t="str">
            <v>Indonesia</v>
          </cell>
          <cell r="D169" t="str">
            <v>South-Eastern Asia</v>
          </cell>
          <cell r="E169" t="str">
            <v>South-Eastern Asia</v>
          </cell>
        </row>
        <row r="170">
          <cell r="B170">
            <v>418</v>
          </cell>
          <cell r="C170" t="str">
            <v>Lao People's Democratic Republic</v>
          </cell>
          <cell r="D170" t="str">
            <v>South-Eastern Asia</v>
          </cell>
          <cell r="E170" t="str">
            <v>South-Eastern Asia</v>
          </cell>
        </row>
        <row r="171">
          <cell r="B171">
            <v>458</v>
          </cell>
          <cell r="C171" t="str">
            <v>Malaysia</v>
          </cell>
          <cell r="D171" t="str">
            <v>South-Eastern Asia</v>
          </cell>
          <cell r="E171" t="str">
            <v>South-Eastern Asia</v>
          </cell>
        </row>
        <row r="172">
          <cell r="B172">
            <v>104</v>
          </cell>
          <cell r="C172" t="str">
            <v>Myanmar</v>
          </cell>
          <cell r="D172" t="str">
            <v>South-Eastern Asia</v>
          </cell>
          <cell r="E172" t="str">
            <v>South-Eastern Asia</v>
          </cell>
        </row>
        <row r="173">
          <cell r="B173">
            <v>608</v>
          </cell>
          <cell r="C173" t="str">
            <v>Philippines</v>
          </cell>
          <cell r="D173" t="str">
            <v>South-Eastern Asia</v>
          </cell>
          <cell r="E173" t="str">
            <v>South-Eastern Asia</v>
          </cell>
        </row>
        <row r="174">
          <cell r="B174">
            <v>702</v>
          </cell>
          <cell r="C174" t="str">
            <v>Singapore</v>
          </cell>
          <cell r="D174" t="str">
            <v>South-Eastern Asia</v>
          </cell>
          <cell r="E174" t="str">
            <v>South-Eastern Asia</v>
          </cell>
        </row>
        <row r="175">
          <cell r="B175">
            <v>764</v>
          </cell>
          <cell r="C175" t="str">
            <v>Thailand</v>
          </cell>
          <cell r="D175" t="str">
            <v>South-Eastern Asia</v>
          </cell>
          <cell r="E175" t="str">
            <v>South-Eastern Asia</v>
          </cell>
        </row>
        <row r="176">
          <cell r="B176">
            <v>626</v>
          </cell>
          <cell r="C176" t="str">
            <v>Timor-Leste</v>
          </cell>
          <cell r="D176" t="str">
            <v>South-Eastern Asia</v>
          </cell>
          <cell r="E176" t="str">
            <v>South-Eastern Asia</v>
          </cell>
        </row>
        <row r="177">
          <cell r="B177">
            <v>704</v>
          </cell>
          <cell r="C177" t="str">
            <v>Viet Nam</v>
          </cell>
          <cell r="D177" t="str">
            <v>South-Eastern Asia</v>
          </cell>
          <cell r="E177" t="str">
            <v>South-Eastern Asia</v>
          </cell>
        </row>
        <row r="178">
          <cell r="E178" t="e">
            <v>#N/A</v>
          </cell>
        </row>
        <row r="179">
          <cell r="E179" t="e">
            <v>#N/A</v>
          </cell>
        </row>
        <row r="180">
          <cell r="B180">
            <v>51</v>
          </cell>
          <cell r="C180" t="str">
            <v>Armenia</v>
          </cell>
          <cell r="D180" t="str">
            <v>Western Asia</v>
          </cell>
          <cell r="E180" t="str">
            <v>Northern Africa and Western Asia</v>
          </cell>
        </row>
        <row r="181">
          <cell r="B181">
            <v>31</v>
          </cell>
          <cell r="C181" t="str">
            <v>Azerbaijan</v>
          </cell>
          <cell r="D181" t="str">
            <v>Western Asia</v>
          </cell>
          <cell r="E181" t="str">
            <v>Northern Africa and Western Asia</v>
          </cell>
        </row>
        <row r="182">
          <cell r="B182">
            <v>48</v>
          </cell>
          <cell r="C182" t="str">
            <v>Bahrain</v>
          </cell>
          <cell r="D182" t="str">
            <v>Western Asia</v>
          </cell>
          <cell r="E182" t="str">
            <v>Northern Africa and Western Asia</v>
          </cell>
        </row>
        <row r="183">
          <cell r="B183">
            <v>196</v>
          </cell>
          <cell r="C183" t="str">
            <v>Cyprus</v>
          </cell>
          <cell r="D183" t="str">
            <v>Western Asia</v>
          </cell>
          <cell r="E183" t="str">
            <v>Northern Africa and Western Asia</v>
          </cell>
        </row>
        <row r="184">
          <cell r="B184">
            <v>268</v>
          </cell>
          <cell r="C184" t="str">
            <v>Georgia</v>
          </cell>
          <cell r="D184" t="str">
            <v>Western Asia</v>
          </cell>
          <cell r="E184" t="str">
            <v>Northern Africa and Western Asia</v>
          </cell>
        </row>
        <row r="185">
          <cell r="B185">
            <v>368</v>
          </cell>
          <cell r="C185" t="str">
            <v>Iraq</v>
          </cell>
          <cell r="D185" t="str">
            <v>Western Asia</v>
          </cell>
          <cell r="E185" t="str">
            <v>Northern Africa and Western Asia</v>
          </cell>
        </row>
        <row r="186">
          <cell r="B186">
            <v>376</v>
          </cell>
          <cell r="C186" t="str">
            <v>Israel</v>
          </cell>
          <cell r="D186" t="str">
            <v>Western Asia</v>
          </cell>
          <cell r="E186" t="str">
            <v>Northern Africa and Western Asia</v>
          </cell>
        </row>
        <row r="187">
          <cell r="B187">
            <v>400</v>
          </cell>
          <cell r="C187" t="str">
            <v>Jordan</v>
          </cell>
          <cell r="D187" t="str">
            <v>Western Asia</v>
          </cell>
          <cell r="E187" t="str">
            <v>Northern Africa and Western Asia</v>
          </cell>
        </row>
        <row r="188">
          <cell r="B188">
            <v>414</v>
          </cell>
          <cell r="C188" t="str">
            <v>Kuwait</v>
          </cell>
          <cell r="D188" t="str">
            <v>Western Asia</v>
          </cell>
          <cell r="E188" t="str">
            <v>Northern Africa and Western Asia</v>
          </cell>
        </row>
        <row r="189">
          <cell r="B189">
            <v>422</v>
          </cell>
          <cell r="C189" t="str">
            <v>Lebanon</v>
          </cell>
          <cell r="D189" t="str">
            <v>Western Asia</v>
          </cell>
          <cell r="E189" t="str">
            <v>Northern Africa and Western Asia</v>
          </cell>
        </row>
        <row r="190">
          <cell r="B190">
            <v>275</v>
          </cell>
          <cell r="C190" t="str">
            <v>Occupied Palestinian Territory</v>
          </cell>
          <cell r="D190" t="str">
            <v>Western Asia</v>
          </cell>
          <cell r="E190" t="str">
            <v>Northern Africa and Western Asia</v>
          </cell>
        </row>
        <row r="191">
          <cell r="B191">
            <v>512</v>
          </cell>
          <cell r="C191" t="str">
            <v>Oman</v>
          </cell>
          <cell r="D191" t="str">
            <v>Western Asia</v>
          </cell>
          <cell r="E191" t="str">
            <v>Northern Africa and Western Asia</v>
          </cell>
        </row>
        <row r="192">
          <cell r="B192">
            <v>634</v>
          </cell>
          <cell r="C192" t="str">
            <v>Qatar</v>
          </cell>
          <cell r="D192" t="str">
            <v>Western Asia</v>
          </cell>
          <cell r="E192" t="str">
            <v>Northern Africa and Western Asia</v>
          </cell>
        </row>
        <row r="193">
          <cell r="B193">
            <v>682</v>
          </cell>
          <cell r="C193" t="str">
            <v>Saudi Arabia</v>
          </cell>
          <cell r="D193" t="str">
            <v>Western Asia</v>
          </cell>
          <cell r="E193" t="str">
            <v>Northern Africa and Western Asia</v>
          </cell>
        </row>
        <row r="194">
          <cell r="B194">
            <v>760</v>
          </cell>
          <cell r="C194" t="str">
            <v>Syrian Arab Republic</v>
          </cell>
          <cell r="D194" t="str">
            <v>Western Asia</v>
          </cell>
          <cell r="E194" t="str">
            <v>Northern Africa and Western Asia</v>
          </cell>
        </row>
        <row r="195">
          <cell r="B195">
            <v>792</v>
          </cell>
          <cell r="C195" t="str">
            <v>Turkey</v>
          </cell>
          <cell r="D195" t="str">
            <v>Western Asia</v>
          </cell>
          <cell r="E195" t="str">
            <v>Northern Africa and Western Asia</v>
          </cell>
        </row>
        <row r="196">
          <cell r="B196">
            <v>784</v>
          </cell>
          <cell r="C196" t="str">
            <v>United Arab Emirates</v>
          </cell>
          <cell r="D196" t="str">
            <v>Western Asia</v>
          </cell>
          <cell r="E196" t="str">
            <v>Northern Africa and Western Asia</v>
          </cell>
        </row>
        <row r="197">
          <cell r="B197">
            <v>887</v>
          </cell>
          <cell r="C197" t="str">
            <v>Yemen</v>
          </cell>
          <cell r="D197" t="str">
            <v>Western Asia</v>
          </cell>
          <cell r="E197" t="str">
            <v>Northern Africa and Western Asia</v>
          </cell>
        </row>
        <row r="198">
          <cell r="E198" t="e">
            <v>#N/A</v>
          </cell>
        </row>
        <row r="199">
          <cell r="B199">
            <v>150</v>
          </cell>
          <cell r="C199" t="str">
            <v>Europe</v>
          </cell>
          <cell r="E199" t="e">
            <v>#N/A</v>
          </cell>
        </row>
        <row r="200">
          <cell r="E200" t="e">
            <v>#N/A</v>
          </cell>
        </row>
        <row r="201">
          <cell r="E201" t="e">
            <v>#N/A</v>
          </cell>
        </row>
        <row r="202">
          <cell r="B202">
            <v>112</v>
          </cell>
          <cell r="C202" t="str">
            <v>Belarus</v>
          </cell>
          <cell r="D202" t="str">
            <v>Eastern Europe</v>
          </cell>
          <cell r="E202" t="str">
            <v>Eastern &amp; South-Eastern Europe</v>
          </cell>
        </row>
        <row r="203">
          <cell r="B203">
            <v>100</v>
          </cell>
          <cell r="C203" t="str">
            <v>Bulgaria</v>
          </cell>
          <cell r="D203" t="str">
            <v>Eastern Europe</v>
          </cell>
          <cell r="E203" t="str">
            <v>Eastern &amp; South-Eastern Europe</v>
          </cell>
        </row>
        <row r="204">
          <cell r="B204">
            <v>203</v>
          </cell>
          <cell r="C204" t="str">
            <v>Czech Republic</v>
          </cell>
          <cell r="D204" t="str">
            <v>Eastern Europe</v>
          </cell>
          <cell r="E204" t="str">
            <v>Eastern &amp; South-Eastern Europe</v>
          </cell>
        </row>
        <row r="205">
          <cell r="B205">
            <v>348</v>
          </cell>
          <cell r="C205" t="str">
            <v>Hungary</v>
          </cell>
          <cell r="D205" t="str">
            <v>Eastern Europe</v>
          </cell>
          <cell r="E205" t="str">
            <v>Eastern &amp; South-Eastern Europe</v>
          </cell>
        </row>
        <row r="206">
          <cell r="B206">
            <v>616</v>
          </cell>
          <cell r="C206" t="str">
            <v>Poland</v>
          </cell>
          <cell r="D206" t="str">
            <v>Eastern Europe</v>
          </cell>
          <cell r="E206" t="str">
            <v>Eastern &amp; South-Eastern Europe</v>
          </cell>
        </row>
        <row r="207">
          <cell r="B207">
            <v>498</v>
          </cell>
          <cell r="C207" t="str">
            <v>Republic of Moldova</v>
          </cell>
          <cell r="D207" t="str">
            <v>Eastern Europe</v>
          </cell>
          <cell r="E207" t="str">
            <v>Eastern &amp; South-Eastern Europe</v>
          </cell>
        </row>
        <row r="208">
          <cell r="B208">
            <v>642</v>
          </cell>
          <cell r="C208" t="str">
            <v>Romania</v>
          </cell>
          <cell r="D208" t="str">
            <v>Eastern Europe</v>
          </cell>
          <cell r="E208" t="str">
            <v>Eastern &amp; South-Eastern Europe</v>
          </cell>
        </row>
        <row r="209">
          <cell r="B209">
            <v>643</v>
          </cell>
          <cell r="C209" t="str">
            <v>Russian Federation</v>
          </cell>
          <cell r="D209" t="str">
            <v>Eastern Europe</v>
          </cell>
          <cell r="E209" t="str">
            <v>Central Asia and Russian Federation</v>
          </cell>
        </row>
        <row r="210">
          <cell r="B210">
            <v>703</v>
          </cell>
          <cell r="C210" t="str">
            <v>Slovakia</v>
          </cell>
          <cell r="D210" t="str">
            <v>Eastern Europe</v>
          </cell>
          <cell r="E210" t="str">
            <v>Eastern &amp; South-Eastern Europe</v>
          </cell>
        </row>
        <row r="211">
          <cell r="B211">
            <v>804</v>
          </cell>
          <cell r="C211" t="str">
            <v>Ukraine</v>
          </cell>
          <cell r="D211" t="str">
            <v>Eastern Europe</v>
          </cell>
          <cell r="E211" t="str">
            <v>Eastern &amp; South-Eastern Europe</v>
          </cell>
        </row>
        <row r="212">
          <cell r="E212" t="e">
            <v>#N/A</v>
          </cell>
        </row>
        <row r="213">
          <cell r="E213" t="e">
            <v>#N/A</v>
          </cell>
        </row>
        <row r="214">
          <cell r="B214">
            <v>248</v>
          </cell>
          <cell r="C214" t="str">
            <v>Åland Islands</v>
          </cell>
          <cell r="D214" t="str">
            <v>Northern Europe</v>
          </cell>
          <cell r="E214" t="str">
            <v>Western Europe</v>
          </cell>
        </row>
        <row r="215">
          <cell r="B215">
            <v>208</v>
          </cell>
          <cell r="C215" t="str">
            <v>Denmark</v>
          </cell>
          <cell r="D215" t="str">
            <v>Northern Europe</v>
          </cell>
          <cell r="E215" t="str">
            <v>Western Europe</v>
          </cell>
        </row>
        <row r="216">
          <cell r="B216">
            <v>233</v>
          </cell>
          <cell r="C216" t="str">
            <v>Estonia</v>
          </cell>
          <cell r="D216" t="str">
            <v>Northern Europe</v>
          </cell>
          <cell r="E216" t="str">
            <v>Eastern &amp; South-Eastern Europe</v>
          </cell>
        </row>
        <row r="217">
          <cell r="B217">
            <v>234</v>
          </cell>
          <cell r="C217" t="str">
            <v>Faeroe Islands</v>
          </cell>
          <cell r="D217" t="str">
            <v>Northern Europe</v>
          </cell>
          <cell r="E217" t="str">
            <v>Western Europe</v>
          </cell>
        </row>
        <row r="218">
          <cell r="B218">
            <v>246</v>
          </cell>
          <cell r="C218" t="str">
            <v>Finland</v>
          </cell>
          <cell r="D218" t="str">
            <v>Northern Europe</v>
          </cell>
          <cell r="E218" t="str">
            <v>Western Europe</v>
          </cell>
        </row>
        <row r="219">
          <cell r="B219">
            <v>831</v>
          </cell>
          <cell r="C219" t="str">
            <v>Guernsey</v>
          </cell>
          <cell r="D219" t="str">
            <v>Northern Europe</v>
          </cell>
          <cell r="E219" t="str">
            <v>Western Europe</v>
          </cell>
        </row>
        <row r="220">
          <cell r="B220">
            <v>352</v>
          </cell>
          <cell r="C220" t="str">
            <v>Iceland</v>
          </cell>
          <cell r="D220" t="str">
            <v>Northern Europe</v>
          </cell>
          <cell r="E220" t="str">
            <v>Western Europe</v>
          </cell>
        </row>
        <row r="221">
          <cell r="B221">
            <v>372</v>
          </cell>
          <cell r="C221" t="str">
            <v>Ireland</v>
          </cell>
          <cell r="D221" t="str">
            <v>Northern Europe</v>
          </cell>
          <cell r="E221" t="str">
            <v>Western Europe</v>
          </cell>
        </row>
        <row r="222">
          <cell r="B222">
            <v>833</v>
          </cell>
          <cell r="C222" t="str">
            <v>Isle of Man</v>
          </cell>
          <cell r="D222" t="str">
            <v>Northern Europe</v>
          </cell>
          <cell r="E222" t="str">
            <v>Western Europe</v>
          </cell>
        </row>
        <row r="223">
          <cell r="B223">
            <v>832</v>
          </cell>
          <cell r="C223" t="str">
            <v>Jersey</v>
          </cell>
          <cell r="D223" t="str">
            <v>Northern Europe</v>
          </cell>
          <cell r="E223" t="str">
            <v>Western Europe</v>
          </cell>
        </row>
        <row r="224">
          <cell r="B224">
            <v>428</v>
          </cell>
          <cell r="C224" t="str">
            <v>Latvia</v>
          </cell>
          <cell r="D224" t="str">
            <v>Northern Europe</v>
          </cell>
          <cell r="E224" t="str">
            <v>Eastern &amp; South-Eastern Europe</v>
          </cell>
        </row>
        <row r="225">
          <cell r="B225">
            <v>440</v>
          </cell>
          <cell r="C225" t="str">
            <v>Lithuania</v>
          </cell>
          <cell r="D225" t="str">
            <v>Northern Europe</v>
          </cell>
          <cell r="E225" t="str">
            <v>Eastern &amp; South-Eastern Europe</v>
          </cell>
        </row>
        <row r="226">
          <cell r="B226">
            <v>578</v>
          </cell>
          <cell r="C226" t="str">
            <v>Norway</v>
          </cell>
          <cell r="D226" t="str">
            <v>Northern Europe</v>
          </cell>
          <cell r="E226" t="str">
            <v>Western Europe</v>
          </cell>
        </row>
        <row r="227">
          <cell r="B227">
            <v>744</v>
          </cell>
          <cell r="C227" t="str">
            <v>Svalbard and Jan Mayen Islands</v>
          </cell>
          <cell r="D227" t="str">
            <v>Northern Europe</v>
          </cell>
          <cell r="E227" t="str">
            <v>Western Europe</v>
          </cell>
        </row>
        <row r="228">
          <cell r="B228">
            <v>752</v>
          </cell>
          <cell r="C228" t="str">
            <v>Sweden</v>
          </cell>
          <cell r="D228" t="str">
            <v>Northern Europe</v>
          </cell>
          <cell r="E228" t="str">
            <v>Western Europe</v>
          </cell>
        </row>
        <row r="229">
          <cell r="B229">
            <v>826</v>
          </cell>
          <cell r="C229" t="str">
            <v>United Kingdom of Great Britain and Northern Ireland</v>
          </cell>
          <cell r="D229" t="str">
            <v>Northern Europe</v>
          </cell>
          <cell r="E229" t="str">
            <v>Western Europe</v>
          </cell>
        </row>
        <row r="230">
          <cell r="E230" t="e">
            <v>#N/A</v>
          </cell>
        </row>
        <row r="231">
          <cell r="E231" t="e">
            <v>#N/A</v>
          </cell>
        </row>
        <row r="232">
          <cell r="B232">
            <v>8</v>
          </cell>
          <cell r="C232" t="str">
            <v>Albania</v>
          </cell>
          <cell r="D232" t="str">
            <v>Southern Europe</v>
          </cell>
          <cell r="E232" t="str">
            <v>Eastern &amp; South-Eastern Europe</v>
          </cell>
        </row>
        <row r="233">
          <cell r="B233">
            <v>20</v>
          </cell>
          <cell r="C233" t="str">
            <v>Andorra</v>
          </cell>
          <cell r="D233" t="str">
            <v>Southern Europe</v>
          </cell>
          <cell r="E233" t="str">
            <v>Western Europe</v>
          </cell>
        </row>
        <row r="234">
          <cell r="B234">
            <v>70</v>
          </cell>
          <cell r="C234" t="str">
            <v>Bosnia and Herzegovina</v>
          </cell>
          <cell r="D234" t="str">
            <v>Southern Europe</v>
          </cell>
          <cell r="E234" t="str">
            <v>Eastern &amp; South-Eastern Europe</v>
          </cell>
        </row>
        <row r="235">
          <cell r="B235">
            <v>191</v>
          </cell>
          <cell r="C235" t="str">
            <v>Croatia</v>
          </cell>
          <cell r="D235" t="str">
            <v>Southern Europe</v>
          </cell>
          <cell r="E235" t="str">
            <v>Eastern &amp; South-Eastern Europe</v>
          </cell>
        </row>
        <row r="236">
          <cell r="B236">
            <v>292</v>
          </cell>
          <cell r="C236" t="str">
            <v>Gibraltar</v>
          </cell>
          <cell r="D236" t="str">
            <v>Southern Europe</v>
          </cell>
          <cell r="E236" t="str">
            <v>Western Europe</v>
          </cell>
        </row>
        <row r="237">
          <cell r="B237">
            <v>300</v>
          </cell>
          <cell r="C237" t="str">
            <v>Greece</v>
          </cell>
          <cell r="D237" t="str">
            <v>Southern Europe</v>
          </cell>
          <cell r="E237" t="str">
            <v>Western Europe</v>
          </cell>
        </row>
        <row r="238">
          <cell r="B238">
            <v>336</v>
          </cell>
          <cell r="C238" t="str">
            <v>Holy See</v>
          </cell>
          <cell r="D238" t="str">
            <v>Southern Europe</v>
          </cell>
          <cell r="E238" t="str">
            <v>Western Europe</v>
          </cell>
        </row>
        <row r="239">
          <cell r="B239">
            <v>380</v>
          </cell>
          <cell r="C239" t="str">
            <v>Italy</v>
          </cell>
          <cell r="D239" t="str">
            <v>Southern Europe</v>
          </cell>
          <cell r="E239" t="str">
            <v>Western Europe</v>
          </cell>
        </row>
        <row r="240">
          <cell r="B240">
            <v>470</v>
          </cell>
          <cell r="C240" t="str">
            <v>Malta</v>
          </cell>
          <cell r="D240" t="str">
            <v>Southern Europe</v>
          </cell>
          <cell r="E240" t="str">
            <v>Western Europe</v>
          </cell>
        </row>
        <row r="241">
          <cell r="B241">
            <v>620</v>
          </cell>
          <cell r="C241" t="str">
            <v>Portugal</v>
          </cell>
          <cell r="D241" t="str">
            <v>Southern Europe</v>
          </cell>
          <cell r="E241" t="str">
            <v>Western Europe</v>
          </cell>
        </row>
        <row r="242">
          <cell r="B242">
            <v>674</v>
          </cell>
          <cell r="C242" t="str">
            <v>San Marino</v>
          </cell>
          <cell r="D242" t="str">
            <v>Southern Europe</v>
          </cell>
          <cell r="E242" t="str">
            <v>Western Europe</v>
          </cell>
        </row>
        <row r="243">
          <cell r="B243">
            <v>891</v>
          </cell>
          <cell r="C243" t="str">
            <v>Serbia and Montenegro</v>
          </cell>
          <cell r="D243" t="str">
            <v>Southern Europe</v>
          </cell>
          <cell r="E243" t="str">
            <v>Eastern &amp; South-Eastern Europe</v>
          </cell>
        </row>
        <row r="244">
          <cell r="B244">
            <v>705</v>
          </cell>
          <cell r="C244" t="str">
            <v>Slovenia</v>
          </cell>
          <cell r="D244" t="str">
            <v>Southern Europe</v>
          </cell>
          <cell r="E244" t="str">
            <v>Eastern &amp; South-Eastern Europe</v>
          </cell>
        </row>
        <row r="245">
          <cell r="B245">
            <v>724</v>
          </cell>
          <cell r="C245" t="str">
            <v>Spain</v>
          </cell>
          <cell r="D245" t="str">
            <v>Southern Europe</v>
          </cell>
          <cell r="E245" t="str">
            <v>Western Europe</v>
          </cell>
        </row>
        <row r="246">
          <cell r="B246">
            <v>807</v>
          </cell>
          <cell r="C246" t="str">
            <v>The former Yugoslav Republic of Macedonia</v>
          </cell>
          <cell r="D246" t="str">
            <v>Southern Europe</v>
          </cell>
          <cell r="E246" t="str">
            <v>Eastern &amp; South-Eastern Europe</v>
          </cell>
        </row>
        <row r="247">
          <cell r="E247" t="e">
            <v>#N/A</v>
          </cell>
        </row>
        <row r="248">
          <cell r="E248" t="e">
            <v>#N/A</v>
          </cell>
        </row>
        <row r="249">
          <cell r="B249">
            <v>40</v>
          </cell>
          <cell r="C249" t="str">
            <v>Austria</v>
          </cell>
          <cell r="D249" t="str">
            <v>Western Europe</v>
          </cell>
          <cell r="E249" t="str">
            <v>Western Europe</v>
          </cell>
        </row>
        <row r="250">
          <cell r="B250">
            <v>56</v>
          </cell>
          <cell r="C250" t="str">
            <v>Belgium</v>
          </cell>
          <cell r="D250" t="str">
            <v>Western Europe</v>
          </cell>
          <cell r="E250" t="str">
            <v>Western Europe</v>
          </cell>
        </row>
        <row r="251">
          <cell r="B251">
            <v>250</v>
          </cell>
          <cell r="C251" t="str">
            <v>France</v>
          </cell>
          <cell r="D251" t="str">
            <v>Western Europe</v>
          </cell>
          <cell r="E251" t="str">
            <v>Western Europe</v>
          </cell>
        </row>
        <row r="252">
          <cell r="B252">
            <v>276</v>
          </cell>
          <cell r="C252" t="str">
            <v>Germany</v>
          </cell>
          <cell r="D252" t="str">
            <v>Western Europe</v>
          </cell>
          <cell r="E252" t="str">
            <v>Western Europe</v>
          </cell>
        </row>
        <row r="253">
          <cell r="B253">
            <v>438</v>
          </cell>
          <cell r="C253" t="str">
            <v>Liechtenstein</v>
          </cell>
          <cell r="D253" t="str">
            <v>Western Europe</v>
          </cell>
          <cell r="E253" t="str">
            <v>Western Europe</v>
          </cell>
        </row>
        <row r="254">
          <cell r="B254">
            <v>442</v>
          </cell>
          <cell r="C254" t="str">
            <v>Luxembourg</v>
          </cell>
          <cell r="D254" t="str">
            <v>Western Europe</v>
          </cell>
          <cell r="E254" t="str">
            <v>Western Europe</v>
          </cell>
        </row>
        <row r="255">
          <cell r="B255">
            <v>492</v>
          </cell>
          <cell r="C255" t="str">
            <v>Monaco</v>
          </cell>
          <cell r="D255" t="str">
            <v>Western Europe</v>
          </cell>
          <cell r="E255" t="str">
            <v>Western Europe</v>
          </cell>
        </row>
        <row r="256">
          <cell r="B256">
            <v>528</v>
          </cell>
          <cell r="C256" t="str">
            <v>Netherlands</v>
          </cell>
          <cell r="D256" t="str">
            <v>Western Europe</v>
          </cell>
          <cell r="E256" t="str">
            <v>Western Europe</v>
          </cell>
        </row>
        <row r="257">
          <cell r="B257">
            <v>756</v>
          </cell>
          <cell r="C257" t="str">
            <v>Switzerland</v>
          </cell>
          <cell r="D257" t="str">
            <v>Western Europe</v>
          </cell>
          <cell r="E257" t="str">
            <v>Western Europe</v>
          </cell>
        </row>
        <row r="258">
          <cell r="E258" t="e">
            <v>#N/A</v>
          </cell>
        </row>
        <row r="259">
          <cell r="E259" t="e">
            <v>#N/A</v>
          </cell>
        </row>
        <row r="260">
          <cell r="E260" t="e">
            <v>#N/A</v>
          </cell>
        </row>
        <row r="261">
          <cell r="E261" t="e">
            <v>#N/A</v>
          </cell>
        </row>
        <row r="262">
          <cell r="B262">
            <v>36</v>
          </cell>
          <cell r="C262" t="str">
            <v>Australia</v>
          </cell>
          <cell r="D262" t="str">
            <v>Australia and New Zealand</v>
          </cell>
          <cell r="E262" t="str">
            <v>Oceania and Australia</v>
          </cell>
        </row>
        <row r="263">
          <cell r="B263">
            <v>554</v>
          </cell>
          <cell r="C263" t="str">
            <v>New Zealand</v>
          </cell>
          <cell r="D263" t="str">
            <v>Australia and New Zealand</v>
          </cell>
          <cell r="E263" t="str">
            <v>Oceania and Australia</v>
          </cell>
        </row>
        <row r="264">
          <cell r="B264">
            <v>574</v>
          </cell>
          <cell r="C264" t="str">
            <v>Norfolk Island</v>
          </cell>
          <cell r="D264" t="str">
            <v>Australia and New Zealand</v>
          </cell>
          <cell r="E264" t="str">
            <v>Oceania and Australia</v>
          </cell>
        </row>
        <row r="265">
          <cell r="E265" t="e">
            <v>#N/A</v>
          </cell>
        </row>
        <row r="266">
          <cell r="E266" t="e">
            <v>#N/A</v>
          </cell>
        </row>
        <row r="267">
          <cell r="B267">
            <v>242</v>
          </cell>
          <cell r="C267" t="str">
            <v>Fiji</v>
          </cell>
          <cell r="D267" t="str">
            <v>Melanesia</v>
          </cell>
          <cell r="E267" t="str">
            <v>Oceania and Australia</v>
          </cell>
        </row>
        <row r="268">
          <cell r="B268">
            <v>540</v>
          </cell>
          <cell r="C268" t="str">
            <v>New Caledonia</v>
          </cell>
          <cell r="D268" t="str">
            <v>Melanesia</v>
          </cell>
          <cell r="E268" t="str">
            <v>Oceania and Australia</v>
          </cell>
        </row>
        <row r="269">
          <cell r="B269">
            <v>598</v>
          </cell>
          <cell r="C269" t="str">
            <v>Papua New Guinea</v>
          </cell>
          <cell r="D269" t="str">
            <v>Melanesia</v>
          </cell>
          <cell r="E269" t="str">
            <v>Oceania and Australia</v>
          </cell>
        </row>
        <row r="270">
          <cell r="B270">
            <v>90</v>
          </cell>
          <cell r="C270" t="str">
            <v>Solomon Islands</v>
          </cell>
          <cell r="D270" t="str">
            <v>Melanesia</v>
          </cell>
          <cell r="E270" t="str">
            <v>Oceania and Australia</v>
          </cell>
        </row>
        <row r="271">
          <cell r="B271">
            <v>548</v>
          </cell>
          <cell r="C271" t="str">
            <v>Vanuatu</v>
          </cell>
          <cell r="D271" t="str">
            <v>Melanesia</v>
          </cell>
          <cell r="E271" t="str">
            <v>Oceania and Australia</v>
          </cell>
        </row>
        <row r="272">
          <cell r="E272" t="e">
            <v>#N/A</v>
          </cell>
        </row>
        <row r="273">
          <cell r="E273" t="e">
            <v>#N/A</v>
          </cell>
        </row>
        <row r="274">
          <cell r="B274">
            <v>316</v>
          </cell>
          <cell r="C274" t="str">
            <v>Guam</v>
          </cell>
          <cell r="D274" t="str">
            <v>Micronesia</v>
          </cell>
          <cell r="E274" t="str">
            <v>Oceania and Australia</v>
          </cell>
        </row>
        <row r="275">
          <cell r="B275">
            <v>296</v>
          </cell>
          <cell r="C275" t="str">
            <v>Kiribati</v>
          </cell>
          <cell r="D275" t="str">
            <v>Micronesia</v>
          </cell>
          <cell r="E275" t="str">
            <v>Oceania and Australia</v>
          </cell>
        </row>
        <row r="276">
          <cell r="B276">
            <v>584</v>
          </cell>
          <cell r="C276" t="str">
            <v>Marshall Islands</v>
          </cell>
          <cell r="D276" t="str">
            <v>Micronesia</v>
          </cell>
          <cell r="E276" t="str">
            <v>Oceania and Australia</v>
          </cell>
        </row>
        <row r="277">
          <cell r="B277">
            <v>583</v>
          </cell>
          <cell r="C277" t="str">
            <v>Micronesia, Federated States of</v>
          </cell>
          <cell r="D277" t="str">
            <v>Micronesia</v>
          </cell>
          <cell r="E277" t="str">
            <v>Oceania and Australia</v>
          </cell>
        </row>
        <row r="278">
          <cell r="B278">
            <v>520</v>
          </cell>
          <cell r="C278" t="str">
            <v>Nauru</v>
          </cell>
          <cell r="D278" t="str">
            <v>Micronesia</v>
          </cell>
          <cell r="E278" t="str">
            <v>Oceania and Australia</v>
          </cell>
        </row>
        <row r="279">
          <cell r="B279">
            <v>580</v>
          </cell>
          <cell r="C279" t="str">
            <v>Northern Mariana Islands</v>
          </cell>
          <cell r="D279" t="str">
            <v>Micronesia</v>
          </cell>
          <cell r="E279" t="str">
            <v>Oceania and Australia</v>
          </cell>
        </row>
        <row r="280">
          <cell r="B280">
            <v>585</v>
          </cell>
          <cell r="C280" t="str">
            <v>Palau</v>
          </cell>
          <cell r="D280" t="str">
            <v>Micronesia</v>
          </cell>
          <cell r="E280" t="str">
            <v>Oceania and Australia</v>
          </cell>
        </row>
        <row r="281">
          <cell r="E281" t="e">
            <v>#N/A</v>
          </cell>
        </row>
        <row r="282">
          <cell r="E282" t="e">
            <v>#N/A</v>
          </cell>
        </row>
        <row r="283">
          <cell r="B283">
            <v>16</v>
          </cell>
          <cell r="C283" t="str">
            <v>American Samoa</v>
          </cell>
          <cell r="D283" t="str">
            <v>Polynesia</v>
          </cell>
          <cell r="E283" t="str">
            <v>Oceania and Australia</v>
          </cell>
        </row>
        <row r="284">
          <cell r="B284">
            <v>184</v>
          </cell>
          <cell r="C284" t="str">
            <v>Cook Islands</v>
          </cell>
          <cell r="D284" t="str">
            <v>Polynesia</v>
          </cell>
          <cell r="E284" t="str">
            <v>Oceania and Australia</v>
          </cell>
        </row>
        <row r="285">
          <cell r="B285">
            <v>258</v>
          </cell>
          <cell r="C285" t="str">
            <v>French Polynesia</v>
          </cell>
          <cell r="D285" t="str">
            <v>Polynesia</v>
          </cell>
          <cell r="E285" t="str">
            <v>Oceania and Australia</v>
          </cell>
        </row>
        <row r="286">
          <cell r="B286">
            <v>570</v>
          </cell>
          <cell r="C286" t="str">
            <v>Niue</v>
          </cell>
          <cell r="D286" t="str">
            <v>Polynesia</v>
          </cell>
          <cell r="E286" t="str">
            <v>Oceania and Australia</v>
          </cell>
        </row>
        <row r="287">
          <cell r="B287">
            <v>612</v>
          </cell>
          <cell r="C287" t="str">
            <v>Pitcairn</v>
          </cell>
          <cell r="D287" t="str">
            <v>Polynesia</v>
          </cell>
          <cell r="E287" t="str">
            <v>Oceania and Australia</v>
          </cell>
        </row>
        <row r="288">
          <cell r="B288">
            <v>882</v>
          </cell>
          <cell r="C288" t="str">
            <v>Samoa</v>
          </cell>
          <cell r="D288" t="str">
            <v>Polynesia</v>
          </cell>
          <cell r="E288" t="str">
            <v>Oceania and Australia</v>
          </cell>
        </row>
        <row r="289">
          <cell r="B289">
            <v>772</v>
          </cell>
          <cell r="C289" t="str">
            <v>Tokelau</v>
          </cell>
          <cell r="D289" t="str">
            <v>Polynesia</v>
          </cell>
          <cell r="E289" t="str">
            <v>Oceania and Australia</v>
          </cell>
        </row>
        <row r="290">
          <cell r="B290">
            <v>776</v>
          </cell>
          <cell r="C290" t="str">
            <v>Tonga</v>
          </cell>
          <cell r="D290" t="str">
            <v>Polynesia</v>
          </cell>
          <cell r="E290" t="str">
            <v>Oceania and Australia</v>
          </cell>
        </row>
        <row r="291">
          <cell r="B291">
            <v>798</v>
          </cell>
          <cell r="C291" t="str">
            <v>Tuvalu</v>
          </cell>
          <cell r="D291" t="str">
            <v>Polynesia</v>
          </cell>
          <cell r="E291" t="str">
            <v>Oceania and Australia</v>
          </cell>
        </row>
        <row r="292">
          <cell r="B292">
            <v>876</v>
          </cell>
          <cell r="C292" t="str">
            <v>Wallis and Futuna Islands</v>
          </cell>
          <cell r="D292" t="str">
            <v>Polynesia</v>
          </cell>
          <cell r="E292" t="str">
            <v>Oceania and Australia</v>
          </cell>
        </row>
      </sheetData>
      <sheetData sheetId="16">
        <row r="2">
          <cell r="A2">
            <v>26</v>
          </cell>
          <cell r="B2" t="str">
            <v>PAS</v>
          </cell>
        </row>
        <row r="3">
          <cell r="A3">
            <v>2</v>
          </cell>
          <cell r="B3" t="str">
            <v>OSA</v>
          </cell>
        </row>
        <row r="4">
          <cell r="A4">
            <v>3</v>
          </cell>
          <cell r="B4" t="str">
            <v>EEU</v>
          </cell>
        </row>
        <row r="5">
          <cell r="A5">
            <v>4</v>
          </cell>
          <cell r="B5" t="str">
            <v>NAF</v>
          </cell>
        </row>
        <row r="6">
          <cell r="A6">
            <v>7</v>
          </cell>
          <cell r="B6" t="str">
            <v>SAF</v>
          </cell>
        </row>
        <row r="7">
          <cell r="A7">
            <v>9</v>
          </cell>
          <cell r="B7" t="str">
            <v>LAC</v>
          </cell>
        </row>
        <row r="8">
          <cell r="A8">
            <v>1</v>
          </cell>
          <cell r="B8" t="str">
            <v>FSU</v>
          </cell>
        </row>
        <row r="9">
          <cell r="A9">
            <v>10</v>
          </cell>
          <cell r="B9" t="str">
            <v>OCN</v>
          </cell>
        </row>
        <row r="10">
          <cell r="A10">
            <v>11</v>
          </cell>
          <cell r="B10" t="str">
            <v>WEU</v>
          </cell>
        </row>
        <row r="11">
          <cell r="A11">
            <v>52</v>
          </cell>
          <cell r="B11" t="str">
            <v>FSU</v>
          </cell>
        </row>
        <row r="12">
          <cell r="A12">
            <v>12</v>
          </cell>
          <cell r="B12" t="str">
            <v>LAC</v>
          </cell>
        </row>
        <row r="13">
          <cell r="A13">
            <v>13</v>
          </cell>
          <cell r="B13" t="str">
            <v>MEE</v>
          </cell>
        </row>
        <row r="14">
          <cell r="A14">
            <v>16</v>
          </cell>
          <cell r="B14" t="str">
            <v>OSA</v>
          </cell>
        </row>
        <row r="15">
          <cell r="A15">
            <v>57</v>
          </cell>
          <cell r="B15" t="str">
            <v>FSU</v>
          </cell>
        </row>
        <row r="16">
          <cell r="A16">
            <v>15</v>
          </cell>
          <cell r="B16" t="str">
            <v>WEU</v>
          </cell>
        </row>
        <row r="17">
          <cell r="A17">
            <v>23</v>
          </cell>
          <cell r="B17" t="str">
            <v>LAC</v>
          </cell>
        </row>
        <row r="18">
          <cell r="A18">
            <v>53</v>
          </cell>
          <cell r="B18" t="str">
            <v>WCA</v>
          </cell>
        </row>
        <row r="19">
          <cell r="A19">
            <v>18</v>
          </cell>
          <cell r="B19" t="str">
            <v>OSA</v>
          </cell>
        </row>
        <row r="20">
          <cell r="A20">
            <v>19</v>
          </cell>
          <cell r="B20" t="str">
            <v>LAC</v>
          </cell>
        </row>
        <row r="21">
          <cell r="A21">
            <v>80</v>
          </cell>
          <cell r="B21" t="str">
            <v>EEU</v>
          </cell>
        </row>
        <row r="22">
          <cell r="A22">
            <v>20</v>
          </cell>
          <cell r="B22" t="str">
            <v>SAF</v>
          </cell>
        </row>
        <row r="23">
          <cell r="A23">
            <v>21</v>
          </cell>
          <cell r="B23" t="str">
            <v>LAC</v>
          </cell>
        </row>
        <row r="24">
          <cell r="A24">
            <v>27</v>
          </cell>
          <cell r="B24" t="str">
            <v>EEU</v>
          </cell>
        </row>
        <row r="25">
          <cell r="A25">
            <v>233</v>
          </cell>
          <cell r="B25" t="str">
            <v>WCA</v>
          </cell>
        </row>
        <row r="26">
          <cell r="A26">
            <v>29</v>
          </cell>
          <cell r="B26" t="str">
            <v>SAF</v>
          </cell>
        </row>
        <row r="27">
          <cell r="A27">
            <v>115</v>
          </cell>
          <cell r="B27" t="str">
            <v>OEA</v>
          </cell>
        </row>
        <row r="28">
          <cell r="A28">
            <v>32</v>
          </cell>
          <cell r="B28" t="str">
            <v>WCA</v>
          </cell>
        </row>
        <row r="29">
          <cell r="A29">
            <v>33</v>
          </cell>
          <cell r="B29" t="str">
            <v>CAN</v>
          </cell>
        </row>
        <row r="30">
          <cell r="A30">
            <v>35</v>
          </cell>
          <cell r="B30" t="str">
            <v>WCA</v>
          </cell>
        </row>
        <row r="31">
          <cell r="A31">
            <v>37</v>
          </cell>
          <cell r="B31" t="str">
            <v>WCA</v>
          </cell>
        </row>
        <row r="32">
          <cell r="A32">
            <v>39</v>
          </cell>
          <cell r="B32" t="str">
            <v>WCA</v>
          </cell>
        </row>
        <row r="33">
          <cell r="A33">
            <v>40</v>
          </cell>
          <cell r="B33" t="str">
            <v>LAC</v>
          </cell>
        </row>
        <row r="34">
          <cell r="A34">
            <v>351</v>
          </cell>
          <cell r="B34" t="str">
            <v>CHN</v>
          </cell>
        </row>
        <row r="35">
          <cell r="A35">
            <v>44</v>
          </cell>
          <cell r="B35" t="str">
            <v>LAC</v>
          </cell>
        </row>
        <row r="36">
          <cell r="A36">
            <v>45</v>
          </cell>
          <cell r="B36" t="str">
            <v>WCA</v>
          </cell>
        </row>
        <row r="37">
          <cell r="A37">
            <v>250</v>
          </cell>
          <cell r="B37" t="str">
            <v>WCA</v>
          </cell>
        </row>
        <row r="38">
          <cell r="A38">
            <v>46</v>
          </cell>
          <cell r="B38" t="str">
            <v>WCA</v>
          </cell>
        </row>
        <row r="39">
          <cell r="A39">
            <v>48</v>
          </cell>
          <cell r="B39" t="str">
            <v>LAC</v>
          </cell>
        </row>
        <row r="40">
          <cell r="A40">
            <v>107</v>
          </cell>
          <cell r="B40" t="str">
            <v>WCA</v>
          </cell>
        </row>
        <row r="41">
          <cell r="A41">
            <v>98</v>
          </cell>
          <cell r="B41" t="str">
            <v>EEU</v>
          </cell>
        </row>
        <row r="42">
          <cell r="A42">
            <v>49</v>
          </cell>
          <cell r="B42" t="str">
            <v>LAC</v>
          </cell>
        </row>
        <row r="43">
          <cell r="A43">
            <v>50</v>
          </cell>
          <cell r="B43" t="str">
            <v>WEU</v>
          </cell>
        </row>
        <row r="44">
          <cell r="A44">
            <v>167</v>
          </cell>
          <cell r="B44" t="str">
            <v>EEU</v>
          </cell>
        </row>
        <row r="45">
          <cell r="A45">
            <v>167</v>
          </cell>
          <cell r="B45" t="str">
            <v>EEU</v>
          </cell>
        </row>
        <row r="46">
          <cell r="A46">
            <v>54</v>
          </cell>
          <cell r="B46" t="str">
            <v>WEU</v>
          </cell>
        </row>
        <row r="47">
          <cell r="A47">
            <v>72</v>
          </cell>
          <cell r="B47" t="str">
            <v>WCA</v>
          </cell>
        </row>
        <row r="48">
          <cell r="A48">
            <v>56</v>
          </cell>
          <cell r="B48" t="str">
            <v>LAC</v>
          </cell>
        </row>
        <row r="49">
          <cell r="A49">
            <v>58</v>
          </cell>
          <cell r="B49" t="str">
            <v>LAC</v>
          </cell>
        </row>
        <row r="50">
          <cell r="A50">
            <v>59</v>
          </cell>
          <cell r="B50" t="str">
            <v>NAF</v>
          </cell>
        </row>
        <row r="51">
          <cell r="A51">
            <v>60</v>
          </cell>
          <cell r="B51" t="str">
            <v>LAC</v>
          </cell>
        </row>
        <row r="52">
          <cell r="A52">
            <v>61</v>
          </cell>
          <cell r="B52" t="str">
            <v>WCA</v>
          </cell>
        </row>
        <row r="53">
          <cell r="A53">
            <v>178</v>
          </cell>
          <cell r="B53" t="str">
            <v>EAF</v>
          </cell>
        </row>
        <row r="54">
          <cell r="A54">
            <v>63</v>
          </cell>
          <cell r="B54" t="str">
            <v>FSU</v>
          </cell>
        </row>
        <row r="55">
          <cell r="A55">
            <v>238</v>
          </cell>
          <cell r="B55" t="str">
            <v>EAF</v>
          </cell>
        </row>
        <row r="56">
          <cell r="A56">
            <v>238</v>
          </cell>
          <cell r="B56" t="str">
            <v>WCA</v>
          </cell>
        </row>
        <row r="57">
          <cell r="A57">
            <v>66</v>
          </cell>
          <cell r="B57" t="str">
            <v>PAS</v>
          </cell>
        </row>
        <row r="58">
          <cell r="A58">
            <v>67</v>
          </cell>
          <cell r="B58" t="str">
            <v>WEU</v>
          </cell>
        </row>
        <row r="59">
          <cell r="A59">
            <v>68</v>
          </cell>
          <cell r="B59" t="str">
            <v>WEU</v>
          </cell>
        </row>
        <row r="60">
          <cell r="A60">
            <v>69</v>
          </cell>
          <cell r="B60" t="str">
            <v>LAC</v>
          </cell>
        </row>
        <row r="61">
          <cell r="A61">
            <v>70</v>
          </cell>
          <cell r="B61" t="str">
            <v>PAS</v>
          </cell>
        </row>
        <row r="62">
          <cell r="A62">
            <v>74</v>
          </cell>
          <cell r="B62" t="str">
            <v>WCA</v>
          </cell>
        </row>
        <row r="63">
          <cell r="A63">
            <v>75</v>
          </cell>
          <cell r="B63" t="str">
            <v>WCA</v>
          </cell>
        </row>
        <row r="64">
          <cell r="A64">
            <v>73</v>
          </cell>
          <cell r="B64" t="str">
            <v>FSU</v>
          </cell>
        </row>
        <row r="65">
          <cell r="A65">
            <v>79</v>
          </cell>
          <cell r="B65" t="str">
            <v>WEU</v>
          </cell>
        </row>
        <row r="66">
          <cell r="A66">
            <v>81</v>
          </cell>
          <cell r="B66" t="str">
            <v>WCA</v>
          </cell>
        </row>
        <row r="67">
          <cell r="A67">
            <v>84</v>
          </cell>
          <cell r="B67" t="str">
            <v>WEU</v>
          </cell>
        </row>
        <row r="68">
          <cell r="A68">
            <v>87</v>
          </cell>
          <cell r="B68" t="str">
            <v>LAC</v>
          </cell>
        </row>
        <row r="69">
          <cell r="A69">
            <v>89</v>
          </cell>
          <cell r="B69" t="str">
            <v>LAC</v>
          </cell>
        </row>
        <row r="70">
          <cell r="A70">
            <v>90</v>
          </cell>
          <cell r="B70" t="str">
            <v>WCA</v>
          </cell>
        </row>
        <row r="71">
          <cell r="A71">
            <v>175</v>
          </cell>
          <cell r="B71" t="str">
            <v>WCA</v>
          </cell>
        </row>
        <row r="72">
          <cell r="A72">
            <v>91</v>
          </cell>
          <cell r="B72" t="str">
            <v>LAC</v>
          </cell>
        </row>
        <row r="73">
          <cell r="A73">
            <v>93</v>
          </cell>
          <cell r="B73" t="str">
            <v>LAC</v>
          </cell>
        </row>
        <row r="74">
          <cell r="A74">
            <v>95</v>
          </cell>
          <cell r="B74" t="str">
            <v>LAC</v>
          </cell>
        </row>
        <row r="75">
          <cell r="A75">
            <v>97</v>
          </cell>
          <cell r="B75" t="str">
            <v>EEU</v>
          </cell>
        </row>
        <row r="76">
          <cell r="A76">
            <v>99</v>
          </cell>
          <cell r="B76" t="str">
            <v>WEU</v>
          </cell>
        </row>
        <row r="77">
          <cell r="A77">
            <v>100</v>
          </cell>
          <cell r="B77" t="str">
            <v>IND</v>
          </cell>
        </row>
        <row r="78">
          <cell r="A78">
            <v>101</v>
          </cell>
          <cell r="B78" t="str">
            <v>PAS</v>
          </cell>
        </row>
        <row r="79">
          <cell r="A79">
            <v>102</v>
          </cell>
          <cell r="B79" t="str">
            <v>MEE</v>
          </cell>
        </row>
        <row r="80">
          <cell r="A80">
            <v>103</v>
          </cell>
          <cell r="B80" t="str">
            <v>MEE</v>
          </cell>
        </row>
        <row r="81">
          <cell r="A81">
            <v>104</v>
          </cell>
          <cell r="B81" t="str">
            <v>WEU</v>
          </cell>
        </row>
        <row r="82">
          <cell r="A82">
            <v>105</v>
          </cell>
          <cell r="B82" t="str">
            <v>MEE</v>
          </cell>
        </row>
        <row r="83">
          <cell r="A83">
            <v>106</v>
          </cell>
          <cell r="B83" t="str">
            <v>WEU</v>
          </cell>
        </row>
        <row r="84">
          <cell r="A84">
            <v>109</v>
          </cell>
          <cell r="B84" t="str">
            <v>LAC</v>
          </cell>
        </row>
        <row r="85">
          <cell r="A85">
            <v>110</v>
          </cell>
          <cell r="B85" t="str">
            <v>JPN</v>
          </cell>
        </row>
        <row r="86">
          <cell r="A86">
            <v>112</v>
          </cell>
          <cell r="B86" t="str">
            <v>MEE</v>
          </cell>
        </row>
        <row r="87">
          <cell r="A87">
            <v>108</v>
          </cell>
          <cell r="B87" t="str">
            <v>FSU</v>
          </cell>
        </row>
        <row r="88">
          <cell r="A88">
            <v>114</v>
          </cell>
          <cell r="B88" t="str">
            <v>EAF</v>
          </cell>
        </row>
        <row r="89">
          <cell r="A89">
            <v>116</v>
          </cell>
          <cell r="B89" t="str">
            <v>OEA</v>
          </cell>
        </row>
        <row r="90">
          <cell r="A90">
            <v>117</v>
          </cell>
          <cell r="B90" t="str">
            <v>PAS</v>
          </cell>
        </row>
        <row r="91">
          <cell r="A91">
            <v>118</v>
          </cell>
          <cell r="B91" t="str">
            <v>MEE</v>
          </cell>
        </row>
        <row r="92">
          <cell r="A92">
            <v>113</v>
          </cell>
          <cell r="B92" t="str">
            <v>FSU</v>
          </cell>
        </row>
        <row r="93">
          <cell r="A93">
            <v>120</v>
          </cell>
          <cell r="B93" t="str">
            <v>OEA</v>
          </cell>
        </row>
        <row r="94">
          <cell r="A94">
            <v>119</v>
          </cell>
          <cell r="B94" t="str">
            <v>FSU</v>
          </cell>
        </row>
        <row r="95">
          <cell r="A95">
            <v>121</v>
          </cell>
          <cell r="B95" t="str">
            <v>MEE</v>
          </cell>
        </row>
        <row r="96">
          <cell r="A96">
            <v>122</v>
          </cell>
          <cell r="B96" t="str">
            <v>SAF</v>
          </cell>
        </row>
        <row r="97">
          <cell r="A97">
            <v>123</v>
          </cell>
          <cell r="B97" t="str">
            <v>WCA</v>
          </cell>
        </row>
        <row r="98">
          <cell r="A98">
            <v>124</v>
          </cell>
          <cell r="B98" t="str">
            <v>NAF</v>
          </cell>
        </row>
        <row r="99">
          <cell r="A99">
            <v>126</v>
          </cell>
          <cell r="B99" t="str">
            <v>FSU</v>
          </cell>
        </row>
        <row r="100">
          <cell r="A100">
            <v>154</v>
          </cell>
          <cell r="B100" t="str">
            <v>EEU</v>
          </cell>
        </row>
        <row r="101">
          <cell r="A101">
            <v>129</v>
          </cell>
          <cell r="B101" t="str">
            <v>EAF</v>
          </cell>
        </row>
        <row r="102">
          <cell r="A102">
            <v>130</v>
          </cell>
          <cell r="B102" t="str">
            <v>SAF</v>
          </cell>
        </row>
        <row r="103">
          <cell r="A103">
            <v>131</v>
          </cell>
          <cell r="B103" t="str">
            <v>PAS</v>
          </cell>
        </row>
        <row r="104">
          <cell r="A104">
            <v>133</v>
          </cell>
          <cell r="B104" t="str">
            <v>WCA</v>
          </cell>
        </row>
        <row r="105">
          <cell r="A105">
            <v>134</v>
          </cell>
          <cell r="B105" t="str">
            <v>WEU</v>
          </cell>
        </row>
        <row r="106">
          <cell r="A106">
            <v>135</v>
          </cell>
          <cell r="B106" t="str">
            <v>LAC</v>
          </cell>
        </row>
        <row r="107">
          <cell r="A107">
            <v>136</v>
          </cell>
          <cell r="B107" t="str">
            <v>WCA</v>
          </cell>
        </row>
        <row r="108">
          <cell r="A108">
            <v>137</v>
          </cell>
          <cell r="B108" t="str">
            <v>EAF</v>
          </cell>
        </row>
        <row r="109">
          <cell r="A109">
            <v>138</v>
          </cell>
          <cell r="B109" t="str">
            <v>LAC</v>
          </cell>
        </row>
        <row r="110">
          <cell r="A110">
            <v>146</v>
          </cell>
          <cell r="B110" t="str">
            <v>FSU</v>
          </cell>
        </row>
        <row r="111">
          <cell r="A111">
            <v>141</v>
          </cell>
          <cell r="B111" t="str">
            <v>OEA</v>
          </cell>
        </row>
        <row r="112">
          <cell r="A112">
            <v>143</v>
          </cell>
          <cell r="B112" t="str">
            <v>NAF</v>
          </cell>
        </row>
        <row r="113">
          <cell r="A113">
            <v>144</v>
          </cell>
          <cell r="B113" t="str">
            <v>SAF</v>
          </cell>
        </row>
        <row r="114">
          <cell r="A114">
            <v>28</v>
          </cell>
          <cell r="B114" t="str">
            <v>PAS</v>
          </cell>
        </row>
        <row r="115">
          <cell r="A115">
            <v>147</v>
          </cell>
          <cell r="B115" t="str">
            <v>SAF</v>
          </cell>
        </row>
        <row r="116">
          <cell r="A116">
            <v>149</v>
          </cell>
          <cell r="B116" t="str">
            <v>OSA</v>
          </cell>
        </row>
        <row r="117">
          <cell r="A117">
            <v>150</v>
          </cell>
          <cell r="B117" t="str">
            <v>WEU</v>
          </cell>
        </row>
        <row r="118">
          <cell r="A118">
            <v>153</v>
          </cell>
          <cell r="B118" t="str">
            <v>PAS</v>
          </cell>
        </row>
        <row r="119">
          <cell r="A119">
            <v>156</v>
          </cell>
          <cell r="B119" t="str">
            <v>OCN</v>
          </cell>
        </row>
        <row r="120">
          <cell r="A120">
            <v>157</v>
          </cell>
          <cell r="B120" t="str">
            <v>LAC</v>
          </cell>
        </row>
        <row r="121">
          <cell r="A121">
            <v>158</v>
          </cell>
          <cell r="B121" t="str">
            <v>WCA</v>
          </cell>
        </row>
        <row r="122">
          <cell r="A122">
            <v>159</v>
          </cell>
          <cell r="B122" t="str">
            <v>WCA</v>
          </cell>
        </row>
        <row r="123">
          <cell r="A123">
            <v>162</v>
          </cell>
          <cell r="B123" t="str">
            <v>WEU</v>
          </cell>
        </row>
        <row r="124">
          <cell r="A124">
            <v>221</v>
          </cell>
          <cell r="B124" t="str">
            <v>MEE</v>
          </cell>
        </row>
        <row r="125">
          <cell r="A125">
            <v>165</v>
          </cell>
          <cell r="B125" t="str">
            <v>OSA</v>
          </cell>
        </row>
        <row r="126">
          <cell r="A126">
            <v>166</v>
          </cell>
          <cell r="B126" t="str">
            <v>LAC</v>
          </cell>
        </row>
        <row r="127">
          <cell r="A127">
            <v>168</v>
          </cell>
          <cell r="B127" t="str">
            <v>PAS</v>
          </cell>
        </row>
        <row r="128">
          <cell r="A128">
            <v>169</v>
          </cell>
          <cell r="B128" t="str">
            <v>LAC</v>
          </cell>
        </row>
        <row r="129">
          <cell r="A129">
            <v>170</v>
          </cell>
          <cell r="B129" t="str">
            <v>LAC</v>
          </cell>
        </row>
        <row r="130">
          <cell r="A130">
            <v>171</v>
          </cell>
          <cell r="B130" t="str">
            <v>PAS</v>
          </cell>
        </row>
        <row r="131">
          <cell r="A131">
            <v>173</v>
          </cell>
          <cell r="B131" t="str">
            <v>EEU</v>
          </cell>
        </row>
        <row r="132">
          <cell r="A132">
            <v>174</v>
          </cell>
          <cell r="B132" t="str">
            <v>WEU</v>
          </cell>
        </row>
        <row r="133">
          <cell r="A133">
            <v>177</v>
          </cell>
          <cell r="B133" t="str">
            <v>LAC</v>
          </cell>
        </row>
        <row r="134">
          <cell r="A134">
            <v>179</v>
          </cell>
          <cell r="B134" t="str">
            <v>MEE</v>
          </cell>
        </row>
        <row r="135">
          <cell r="A135">
            <v>182</v>
          </cell>
          <cell r="B135" t="str">
            <v>SAF</v>
          </cell>
        </row>
        <row r="136">
          <cell r="A136">
            <v>183</v>
          </cell>
          <cell r="B136" t="str">
            <v>EEU</v>
          </cell>
        </row>
        <row r="137">
          <cell r="A137">
            <v>185</v>
          </cell>
          <cell r="B137" t="str">
            <v>FSU</v>
          </cell>
        </row>
        <row r="138">
          <cell r="A138">
            <v>184</v>
          </cell>
          <cell r="B138" t="str">
            <v>SAF</v>
          </cell>
        </row>
        <row r="139">
          <cell r="A139">
            <v>244</v>
          </cell>
          <cell r="B139" t="str">
            <v>PAS</v>
          </cell>
        </row>
        <row r="140">
          <cell r="A140">
            <v>194</v>
          </cell>
          <cell r="B140" t="str">
            <v>MEE</v>
          </cell>
        </row>
        <row r="141">
          <cell r="A141">
            <v>195</v>
          </cell>
          <cell r="B141" t="str">
            <v>WCA</v>
          </cell>
        </row>
        <row r="142">
          <cell r="A142">
            <v>186</v>
          </cell>
          <cell r="B142" t="str">
            <v>EEU</v>
          </cell>
        </row>
        <row r="143">
          <cell r="A143">
            <v>197</v>
          </cell>
          <cell r="B143" t="str">
            <v>WCA</v>
          </cell>
        </row>
        <row r="144">
          <cell r="A144">
            <v>199</v>
          </cell>
          <cell r="B144" t="str">
            <v>EEU</v>
          </cell>
        </row>
        <row r="145">
          <cell r="A145">
            <v>198</v>
          </cell>
          <cell r="B145" t="str">
            <v>EEU</v>
          </cell>
        </row>
        <row r="146">
          <cell r="A146">
            <v>25</v>
          </cell>
          <cell r="B146" t="str">
            <v>PAS</v>
          </cell>
        </row>
        <row r="147">
          <cell r="A147">
            <v>201</v>
          </cell>
          <cell r="B147" t="str">
            <v>EAF</v>
          </cell>
        </row>
        <row r="148">
          <cell r="A148">
            <v>202</v>
          </cell>
          <cell r="B148" t="str">
            <v>SAF</v>
          </cell>
        </row>
        <row r="149">
          <cell r="A149">
            <v>203</v>
          </cell>
          <cell r="B149" t="str">
            <v>WEU</v>
          </cell>
        </row>
        <row r="150">
          <cell r="A150">
            <v>38</v>
          </cell>
          <cell r="B150" t="str">
            <v>OSA</v>
          </cell>
        </row>
        <row r="151">
          <cell r="A151">
            <v>206</v>
          </cell>
          <cell r="B151" t="str">
            <v>NAF</v>
          </cell>
        </row>
        <row r="152">
          <cell r="A152">
            <v>207</v>
          </cell>
          <cell r="B152" t="str">
            <v>LAC</v>
          </cell>
        </row>
        <row r="153">
          <cell r="A153">
            <v>209</v>
          </cell>
          <cell r="B153" t="str">
            <v>SAF</v>
          </cell>
        </row>
        <row r="154">
          <cell r="A154">
            <v>210</v>
          </cell>
          <cell r="B154" t="str">
            <v>WEU</v>
          </cell>
        </row>
        <row r="155">
          <cell r="A155">
            <v>211</v>
          </cell>
          <cell r="B155" t="str">
            <v>WEU</v>
          </cell>
        </row>
        <row r="156">
          <cell r="A156">
            <v>212</v>
          </cell>
          <cell r="B156" t="str">
            <v>MEE</v>
          </cell>
        </row>
        <row r="157">
          <cell r="A157">
            <v>208</v>
          </cell>
          <cell r="B157" t="str">
            <v>FSU</v>
          </cell>
        </row>
        <row r="158">
          <cell r="A158">
            <v>215</v>
          </cell>
          <cell r="B158" t="str">
            <v>SAF</v>
          </cell>
        </row>
        <row r="159">
          <cell r="A159">
            <v>216</v>
          </cell>
          <cell r="B159" t="str">
            <v>PAS</v>
          </cell>
        </row>
        <row r="160">
          <cell r="A160">
            <v>176</v>
          </cell>
        </row>
        <row r="161">
          <cell r="A161">
            <v>217</v>
          </cell>
          <cell r="B161" t="str">
            <v>WCA</v>
          </cell>
        </row>
        <row r="162">
          <cell r="A162">
            <v>220</v>
          </cell>
          <cell r="B162" t="str">
            <v>LAC</v>
          </cell>
        </row>
        <row r="163">
          <cell r="A163">
            <v>222</v>
          </cell>
          <cell r="B163" t="str">
            <v>NAF</v>
          </cell>
        </row>
        <row r="164">
          <cell r="A164">
            <v>223</v>
          </cell>
          <cell r="B164" t="str">
            <v>WEU</v>
          </cell>
        </row>
        <row r="165">
          <cell r="A165">
            <v>213</v>
          </cell>
          <cell r="B165" t="str">
            <v>FSU</v>
          </cell>
        </row>
        <row r="166">
          <cell r="A166">
            <v>226</v>
          </cell>
          <cell r="B166" t="str">
            <v>EAF</v>
          </cell>
        </row>
        <row r="167">
          <cell r="A167">
            <v>230</v>
          </cell>
          <cell r="B167" t="str">
            <v>FSU</v>
          </cell>
        </row>
        <row r="168">
          <cell r="A168">
            <v>225</v>
          </cell>
          <cell r="B168" t="str">
            <v>MEE</v>
          </cell>
        </row>
        <row r="169">
          <cell r="A169">
            <v>229</v>
          </cell>
          <cell r="B169" t="str">
            <v>WEU</v>
          </cell>
        </row>
        <row r="170">
          <cell r="A170">
            <v>231</v>
          </cell>
          <cell r="B170" t="str">
            <v>USA</v>
          </cell>
        </row>
        <row r="171">
          <cell r="A171">
            <v>234</v>
          </cell>
          <cell r="B171" t="str">
            <v>LAC</v>
          </cell>
        </row>
        <row r="172">
          <cell r="A172">
            <v>185</v>
          </cell>
          <cell r="B172" t="str">
            <v>FSU</v>
          </cell>
        </row>
        <row r="173">
          <cell r="A173">
            <v>235</v>
          </cell>
          <cell r="B173" t="str">
            <v>FSU</v>
          </cell>
        </row>
        <row r="174">
          <cell r="A174">
            <v>155</v>
          </cell>
          <cell r="B174" t="str">
            <v>PAS</v>
          </cell>
        </row>
        <row r="175">
          <cell r="A175">
            <v>236</v>
          </cell>
          <cell r="B175" t="str">
            <v>LAC</v>
          </cell>
        </row>
        <row r="176">
          <cell r="A176">
            <v>237</v>
          </cell>
          <cell r="B176" t="str">
            <v>OEA</v>
          </cell>
        </row>
        <row r="177">
          <cell r="A177">
            <v>249</v>
          </cell>
          <cell r="B177" t="str">
            <v>MEE</v>
          </cell>
        </row>
        <row r="178">
          <cell r="A178">
            <v>186</v>
          </cell>
          <cell r="B178" t="str">
            <v>EEU</v>
          </cell>
        </row>
        <row r="179">
          <cell r="A179">
            <v>251</v>
          </cell>
          <cell r="B179" t="str">
            <v>SAF</v>
          </cell>
        </row>
        <row r="180">
          <cell r="A180">
            <v>181</v>
          </cell>
          <cell r="B180" t="str">
            <v>SAF</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8F20E0-241A-49FF-B440-F779950766B4}" name="Tabelle3" displayName="Tabelle3" ref="A1:T185" totalsRowShown="0" headerRowDxfId="14" headerRowBorderDxfId="13">
  <autoFilter ref="A1:T185" xr:uid="{2908E503-244F-4346-A660-E5D075C006F9}"/>
  <sortState ref="A2:T185">
    <sortCondition ref="T1:T185"/>
  </sortState>
  <tableColumns count="20">
    <tableColumn id="1" xr3:uid="{C771951B-8846-491B-B5DF-DE327ED24050}" name="MISO 2.0 countries" dataDxfId="12"/>
    <tableColumn id="2" xr3:uid="{FD94CD4E-5EA3-47DB-BBC6-FDF1FF908FB6}" name="Code ISO3166-1"/>
    <tableColumn id="3" xr3:uid="{31204B6D-FAAB-434C-8B54-BB10D315567A}" name="ISO3166-1-Alpha-2"/>
    <tableColumn id="4" xr3:uid="{77D752D6-51CB-4E5A-BFA6-00B361CA3B32}" name="ISO3166-1_official_name_en"/>
    <tableColumn id="5" xr3:uid="{61222BD0-FC77-4504-81BB-750132037D03}" name="FAO_Code"/>
    <tableColumn id="6" xr3:uid="{728E7919-2376-4460-9400-083929472B31}" name="SEC_Code"/>
    <tableColumn id="7" xr3:uid="{7ACD4C27-7EB1-4727-9477-CF3608736C65}" name="LPJ-Code"/>
    <tableColumn id="8" xr3:uid="{C14E6F81-4ADF-442D-A1BA-5E76290D9F86}" name="Continent_Code"/>
    <tableColumn id="9" xr3:uid="{4C69D19A-04AE-4324-8FDE-D0ABD9341C05}" name="Continent_Name"/>
    <tableColumn id="10" xr3:uid="{89358C15-296B-4DBC-AF6A-7EE441AF863D}" name="Region_Code"/>
    <tableColumn id="11" xr3:uid="{14D39272-B05B-4E30-AB0B-F59AEDA59A23}" name="Region_Name"/>
    <tableColumn id="12" xr3:uid="{1EAC2DAC-2068-4A24-AC6B-DB8E58C9EC5D}" name="MISO-Region_Code"/>
    <tableColumn id="13" xr3:uid="{20A42B4E-AFD3-4014-966F-9FDA914C2DFA}" name="MISO-Region_Name"/>
    <tableColumn id="14" xr3:uid="{E83028A2-4D8B-4A00-998B-326B5BF82AD2}" name="HANPP-Region"/>
    <tableColumn id="15" xr3:uid="{A5229404-9AF4-4459-850C-FA2BAF8AF6DA}" name="EU"/>
    <tableColumn id="16" xr3:uid="{9D47D47C-6BE2-446D-AD39-2A5E3BF1F978}" name="Development"/>
    <tableColumn id="17" xr3:uid="{6EACF485-AC48-4C2A-9026-6602CAABE199}" name="Least Developed Countries (LDC)"/>
    <tableColumn id="18" xr3:uid="{AAA3B0FA-0F83-4619-86D5-C463F1484830}" name="Income level (World Bank 2020)"/>
    <tableColumn id="19" xr3:uid="{45548282-6101-4DA0-9697-E02725CB4F23}" name="Income level (World Bank 2016)"/>
    <tableColumn id="20" xr3:uid="{CFDF5612-2E94-4B70-A2E3-9805D7371789}" name="GDP 2016 decil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elle1" displayName="Tabelle1" ref="A1:Q251" totalsRowShown="0">
  <autoFilter ref="A1:Q251" xr:uid="{00000000-0009-0000-0100-000001000000}"/>
  <tableColumns count="17">
    <tableColumn id="1" xr3:uid="{00000000-0010-0000-0100-000001000000}" name="official_name_en"/>
    <tableColumn id="2" xr3:uid="{00000000-0010-0000-0100-000002000000}" name="ISO3166-1-Alpha-2"/>
    <tableColumn id="3" xr3:uid="{00000000-0010-0000-0100-000003000000}" name="ISO3166-1-Alpha-3"/>
    <tableColumn id="4" xr3:uid="{00000000-0010-0000-0100-000004000000}" name="ISO3166-1-numeric"/>
    <tableColumn id="5" xr3:uid="{00000000-0010-0000-0100-000005000000}" name="CLDR display name"/>
    <tableColumn id="6" xr3:uid="{00000000-0010-0000-0100-000006000000}" name="UNTERM English Short"/>
    <tableColumn id="8" xr3:uid="{00000000-0010-0000-0100-000008000000}" name="Developed / Developing Countries"/>
    <tableColumn id="9" xr3:uid="{00000000-0010-0000-0100-000009000000}" name="Least Developed Countries (LDC)"/>
    <tableColumn id="10" xr3:uid="{00000000-0010-0000-0100-00000A000000}" name="Continent"/>
    <tableColumn id="11" xr3:uid="{00000000-0010-0000-0100-00000B000000}" name="Intermediate Region Code"/>
    <tableColumn id="12" xr3:uid="{00000000-0010-0000-0100-00000C000000}" name="Intermediate Region Name"/>
    <tableColumn id="13" xr3:uid="{00000000-0010-0000-0100-00000D000000}" name="Region Name"/>
    <tableColumn id="14" xr3:uid="{00000000-0010-0000-0100-00000E000000}" name="Region Code"/>
    <tableColumn id="15" xr3:uid="{00000000-0010-0000-0100-00000F000000}" name="Small Island Developing States (SIDS)"/>
    <tableColumn id="16" xr3:uid="{00000000-0010-0000-0100-000010000000}" name="Sub-region Name"/>
    <tableColumn id="17" xr3:uid="{00000000-0010-0000-0100-000011000000}" name="Sub-region Code"/>
    <tableColumn id="18" xr3:uid="{00000000-0010-0000-0100-000012000000}" name="is_independent"/>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B2888-ACCE-4342-BED3-B65E5C5924F9}">
  <dimension ref="A1:L178"/>
  <sheetViews>
    <sheetView workbookViewId="0">
      <selection activeCell="D10" sqref="D10"/>
    </sheetView>
  </sheetViews>
  <sheetFormatPr baseColWidth="10" defaultRowHeight="14.4" x14ac:dyDescent="0.3"/>
  <sheetData>
    <row r="1" spans="1:12" x14ac:dyDescent="0.3">
      <c r="A1" s="107" t="s">
        <v>1464</v>
      </c>
      <c r="B1" s="108" t="s">
        <v>1101</v>
      </c>
      <c r="C1" s="56" t="s">
        <v>2057</v>
      </c>
      <c r="D1" s="59" t="s">
        <v>2058</v>
      </c>
      <c r="E1" s="58" t="s">
        <v>2059</v>
      </c>
      <c r="G1" s="58" t="s">
        <v>2059</v>
      </c>
    </row>
    <row r="2" spans="1:12" x14ac:dyDescent="0.3">
      <c r="A2" s="54" t="str">
        <f>COUNTRIES!AD4</f>
        <v>Afghanistan</v>
      </c>
      <c r="B2">
        <f>COUNTRIES!AE4</f>
        <v>4</v>
      </c>
      <c r="C2" t="str">
        <f>VLOOKUP($B2,Tabelle1[[ISO3166-1-numeric]:[is_independent]],12,0)</f>
        <v>Southern Asia</v>
      </c>
      <c r="D2" t="s">
        <v>1579</v>
      </c>
      <c r="E2" t="str">
        <f t="shared" ref="E2:E33" si="0">VLOOKUP(G2,$I$4:$J$7,2,0)</f>
        <v>L</v>
      </c>
      <c r="G2" t="str">
        <f>VLOOKUP($A2,'World Bank income'!$K$7:$N$224,4,0)</f>
        <v>Low income</v>
      </c>
    </row>
    <row r="3" spans="1:12" x14ac:dyDescent="0.3">
      <c r="A3" s="54" t="str">
        <f>COUNTRIES!AD5</f>
        <v>Albania</v>
      </c>
      <c r="B3">
        <f>COUNTRIES!AE5</f>
        <v>8</v>
      </c>
      <c r="C3" t="str">
        <f>VLOOKUP($B3,Tabelle1[[ISO3166-1-numeric]:[is_independent]],12,0)</f>
        <v>Southern Europe</v>
      </c>
      <c r="D3" t="s">
        <v>1924</v>
      </c>
      <c r="E3" t="str">
        <f t="shared" si="0"/>
        <v>UM</v>
      </c>
      <c r="G3" t="str">
        <f>VLOOKUP($A3,'World Bank income'!$K$7:$N$224,4,0)</f>
        <v>Upper middle income</v>
      </c>
      <c r="I3" s="4">
        <v>2016</v>
      </c>
    </row>
    <row r="4" spans="1:12" x14ac:dyDescent="0.3">
      <c r="A4" s="54" t="str">
        <f>COUNTRIES!AD6</f>
        <v>Algeria</v>
      </c>
      <c r="B4">
        <f>COUNTRIES!AE6</f>
        <v>12</v>
      </c>
      <c r="C4" t="str">
        <f>VLOOKUP($B4,Tabelle1[[ISO3166-1-numeric]:[is_independent]],12,0)</f>
        <v>Northern Africa</v>
      </c>
      <c r="D4" t="s">
        <v>1580</v>
      </c>
      <c r="E4" t="str">
        <f t="shared" si="0"/>
        <v>UM</v>
      </c>
      <c r="G4" t="str">
        <f>VLOOKUP($A4,'World Bank income'!$K$7:$N$224,4,0)</f>
        <v>Upper middle income</v>
      </c>
      <c r="I4" t="s">
        <v>1935</v>
      </c>
      <c r="J4" t="s">
        <v>2048</v>
      </c>
      <c r="K4" t="s">
        <v>2052</v>
      </c>
      <c r="L4">
        <f>COUNTIF($G$2:$G$178,I4)</f>
        <v>31</v>
      </c>
    </row>
    <row r="5" spans="1:12" x14ac:dyDescent="0.3">
      <c r="A5" s="54" t="str">
        <f>COUNTRIES!AD7</f>
        <v>Angola</v>
      </c>
      <c r="B5">
        <f>COUNTRIES!AE7</f>
        <v>24</v>
      </c>
      <c r="C5" t="str">
        <f>VLOOKUP($B5,Tabelle1[[ISO3166-1-numeric]:[is_independent]],12,0)</f>
        <v>Sub-Saharan Africa</v>
      </c>
      <c r="D5" t="s">
        <v>1581</v>
      </c>
      <c r="E5" t="str">
        <f t="shared" si="0"/>
        <v>LM</v>
      </c>
      <c r="G5" t="str">
        <f>VLOOKUP($A5,'World Bank income'!$K$7:$N$224,4,0)</f>
        <v>Lower middle income</v>
      </c>
      <c r="I5" t="s">
        <v>1942</v>
      </c>
      <c r="J5" t="s">
        <v>2050</v>
      </c>
      <c r="K5" t="s">
        <v>2053</v>
      </c>
      <c r="L5">
        <f t="shared" ref="L5:L7" si="1">COUNTIF($G$2:$G$178,I5)</f>
        <v>48</v>
      </c>
    </row>
    <row r="6" spans="1:12" x14ac:dyDescent="0.3">
      <c r="A6" s="54" t="str">
        <f>COUNTRIES!AD8</f>
        <v>Argentina</v>
      </c>
      <c r="B6">
        <f>COUNTRIES!AE8</f>
        <v>32</v>
      </c>
      <c r="C6" t="str">
        <f>VLOOKUP($B6,Tabelle1[[ISO3166-1-numeric]:[is_independent]],12,0)</f>
        <v>Latin America and the Caribbean</v>
      </c>
      <c r="D6" t="s">
        <v>1582</v>
      </c>
      <c r="E6" t="str">
        <f t="shared" si="0"/>
        <v>UM</v>
      </c>
      <c r="G6" t="str">
        <f>VLOOKUP($A6,'World Bank income'!$K$7:$N$224,4,0)</f>
        <v>Upper middle income</v>
      </c>
      <c r="I6" t="s">
        <v>1939</v>
      </c>
      <c r="J6" t="s">
        <v>400</v>
      </c>
      <c r="K6" t="s">
        <v>2054</v>
      </c>
      <c r="L6">
        <f t="shared" si="1"/>
        <v>46</v>
      </c>
    </row>
    <row r="7" spans="1:12" x14ac:dyDescent="0.3">
      <c r="A7" s="54" t="str">
        <f>COUNTRIES!AD152</f>
        <v>Armenia</v>
      </c>
      <c r="B7">
        <f>COUNTRIES!AE152</f>
        <v>51</v>
      </c>
      <c r="C7" t="str">
        <f>VLOOKUP($B7,Tabelle1[[ISO3166-1-numeric]:[is_independent]],12,0)</f>
        <v>Western Asia</v>
      </c>
      <c r="D7" t="s">
        <v>1925</v>
      </c>
      <c r="E7" t="str">
        <f t="shared" si="0"/>
        <v>LM</v>
      </c>
      <c r="G7" t="str">
        <f>VLOOKUP($A7,'World Bank income'!$K$7:$N$224,4,0)</f>
        <v>Lower middle income</v>
      </c>
      <c r="I7" t="s">
        <v>1945</v>
      </c>
      <c r="J7" t="s">
        <v>2049</v>
      </c>
      <c r="K7" t="s">
        <v>2055</v>
      </c>
      <c r="L7">
        <f t="shared" si="1"/>
        <v>52</v>
      </c>
    </row>
    <row r="8" spans="1:12" x14ac:dyDescent="0.3">
      <c r="A8" s="54" t="str">
        <f>COUNTRIES!AD9</f>
        <v>Australia</v>
      </c>
      <c r="B8">
        <f>COUNTRIES!AE9</f>
        <v>36</v>
      </c>
      <c r="C8" t="str">
        <f>VLOOKUP($B8,Tabelle1[[ISO3166-1-numeric]:[is_independent]],12,0)</f>
        <v>Australia and New Zealand</v>
      </c>
      <c r="D8" t="s">
        <v>1583</v>
      </c>
      <c r="E8" t="str">
        <f t="shared" si="0"/>
        <v>H</v>
      </c>
      <c r="G8" t="str">
        <f>VLOOKUP($A8,'World Bank income'!$K$7:$N$224,4,0)</f>
        <v>High income</v>
      </c>
    </row>
    <row r="9" spans="1:12" x14ac:dyDescent="0.3">
      <c r="A9" s="54" t="str">
        <f>COUNTRIES!AD10</f>
        <v>Austria</v>
      </c>
      <c r="B9">
        <f>COUNTRIES!AE10</f>
        <v>40</v>
      </c>
      <c r="C9" t="str">
        <f>VLOOKUP($B9,Tabelle1[[ISO3166-1-numeric]:[is_independent]],12,0)</f>
        <v>Western Europe</v>
      </c>
      <c r="D9" t="s">
        <v>1924</v>
      </c>
      <c r="E9" t="str">
        <f t="shared" si="0"/>
        <v>H</v>
      </c>
      <c r="G9" t="str">
        <f>VLOOKUP($A9,'World Bank income'!$K$7:$N$224,4,0)</f>
        <v>High income</v>
      </c>
    </row>
    <row r="10" spans="1:12" x14ac:dyDescent="0.3">
      <c r="A10" s="54" t="str">
        <f>COUNTRIES!AD153</f>
        <v>Azerbaijan</v>
      </c>
      <c r="B10">
        <f>COUNTRIES!AE153</f>
        <v>31</v>
      </c>
      <c r="C10" t="str">
        <f>VLOOKUP($B10,Tabelle1[[ISO3166-1-numeric]:[is_independent]],12,0)</f>
        <v>Western Asia</v>
      </c>
      <c r="D10" t="s">
        <v>1925</v>
      </c>
      <c r="E10" t="str">
        <f t="shared" si="0"/>
        <v>UM</v>
      </c>
      <c r="G10" t="str">
        <f>VLOOKUP($A10,'World Bank income'!$K$7:$N$224,4,0)</f>
        <v>Upper middle income</v>
      </c>
    </row>
    <row r="11" spans="1:12" x14ac:dyDescent="0.3">
      <c r="A11" s="54" t="str">
        <f>COUNTRIES!AD11</f>
        <v>Bahamas</v>
      </c>
      <c r="B11">
        <f>COUNTRIES!AE11</f>
        <v>44</v>
      </c>
      <c r="C11" t="str">
        <f>VLOOKUP($B11,Tabelle1[[ISO3166-1-numeric]:[is_independent]],12,0)</f>
        <v>Latin America and the Caribbean</v>
      </c>
      <c r="D11" t="s">
        <v>1582</v>
      </c>
      <c r="E11" t="str">
        <f t="shared" si="0"/>
        <v>H</v>
      </c>
      <c r="G11" t="str">
        <f>VLOOKUP($A11,'World Bank income'!$K$7:$N$224,4,0)</f>
        <v>High income</v>
      </c>
    </row>
    <row r="12" spans="1:12" x14ac:dyDescent="0.3">
      <c r="A12" s="54" t="str">
        <f>COUNTRIES!AD12</f>
        <v>Bahrain</v>
      </c>
      <c r="B12">
        <f>COUNTRIES!AE12</f>
        <v>48</v>
      </c>
      <c r="C12" t="str">
        <f>VLOOKUP($B12,Tabelle1[[ISO3166-1-numeric]:[is_independent]],12,0)</f>
        <v>Western Asia</v>
      </c>
      <c r="D12" t="s">
        <v>1580</v>
      </c>
      <c r="E12" t="str">
        <f t="shared" si="0"/>
        <v>H</v>
      </c>
      <c r="G12" t="str">
        <f>VLOOKUP($A12,'World Bank income'!$K$7:$N$224,4,0)</f>
        <v>High income</v>
      </c>
    </row>
    <row r="13" spans="1:12" x14ac:dyDescent="0.3">
      <c r="A13" s="54" t="str">
        <f>COUNTRIES!AD13</f>
        <v>Bangladesh</v>
      </c>
      <c r="B13">
        <f>COUNTRIES!AE13</f>
        <v>50</v>
      </c>
      <c r="C13" t="str">
        <f>VLOOKUP($B13,Tabelle1[[ISO3166-1-numeric]:[is_independent]],12,0)</f>
        <v>Southern Asia</v>
      </c>
      <c r="D13" t="s">
        <v>1579</v>
      </c>
      <c r="E13" t="str">
        <f t="shared" si="0"/>
        <v>LM</v>
      </c>
      <c r="G13" t="str">
        <f>VLOOKUP($A13,'World Bank income'!$K$7:$N$224,4,0)</f>
        <v>Lower middle income</v>
      </c>
    </row>
    <row r="14" spans="1:12" x14ac:dyDescent="0.3">
      <c r="A14" s="54" t="str">
        <f>COUNTRIES!AD154</f>
        <v>Belarus</v>
      </c>
      <c r="B14">
        <f>COUNTRIES!AE154</f>
        <v>112</v>
      </c>
      <c r="C14" t="str">
        <f>VLOOKUP($B14,Tabelle1[[ISO3166-1-numeric]:[is_independent]],12,0)</f>
        <v>Eastern Europe</v>
      </c>
      <c r="D14" t="s">
        <v>1925</v>
      </c>
      <c r="E14" t="str">
        <f t="shared" si="0"/>
        <v>UM</v>
      </c>
      <c r="G14" t="str">
        <f>VLOOKUP($A14,'World Bank income'!$K$7:$N$224,4,0)</f>
        <v>Upper middle income</v>
      </c>
    </row>
    <row r="15" spans="1:12" x14ac:dyDescent="0.3">
      <c r="A15" s="54" t="str">
        <f>COUNTRIES!AD155</f>
        <v>Belgium</v>
      </c>
      <c r="B15">
        <f>COUNTRIES!AE155</f>
        <v>56</v>
      </c>
      <c r="C15" t="str">
        <f>VLOOKUP($B15,Tabelle1[[ISO3166-1-numeric]:[is_independent]],12,0)</f>
        <v>Western Europe</v>
      </c>
      <c r="D15" t="s">
        <v>1924</v>
      </c>
      <c r="E15" t="str">
        <f t="shared" si="0"/>
        <v>H</v>
      </c>
      <c r="G15" t="str">
        <f>VLOOKUP($A15,'World Bank income'!$K$7:$N$224,4,0)</f>
        <v>High income</v>
      </c>
    </row>
    <row r="16" spans="1:12" x14ac:dyDescent="0.3">
      <c r="A16" s="54" t="str">
        <f>COUNTRIES!AD14</f>
        <v>Belize</v>
      </c>
      <c r="B16">
        <f>COUNTRIES!AE14</f>
        <v>84</v>
      </c>
      <c r="C16" t="str">
        <f>VLOOKUP($B16,Tabelle1[[ISO3166-1-numeric]:[is_independent]],12,0)</f>
        <v>Latin America and the Caribbean</v>
      </c>
      <c r="D16" t="s">
        <v>1582</v>
      </c>
      <c r="E16" t="str">
        <f t="shared" si="0"/>
        <v>UM</v>
      </c>
      <c r="G16" t="str">
        <f>VLOOKUP($A16,'World Bank income'!$K$7:$N$224,4,0)</f>
        <v>Upper middle income</v>
      </c>
    </row>
    <row r="17" spans="1:7" x14ac:dyDescent="0.3">
      <c r="A17" s="54" t="str">
        <f>COUNTRIES!AD15</f>
        <v>Benin</v>
      </c>
      <c r="B17">
        <f>COUNTRIES!AE15</f>
        <v>204</v>
      </c>
      <c r="C17" t="str">
        <f>VLOOKUP($B17,Tabelle1[[ISO3166-1-numeric]:[is_independent]],12,0)</f>
        <v>Sub-Saharan Africa</v>
      </c>
      <c r="D17" t="s">
        <v>1581</v>
      </c>
      <c r="E17" t="str">
        <f t="shared" si="0"/>
        <v>L</v>
      </c>
      <c r="G17" t="str">
        <f>VLOOKUP($A17,'World Bank income'!$K$7:$N$224,4,0)</f>
        <v>Low income</v>
      </c>
    </row>
    <row r="18" spans="1:7" x14ac:dyDescent="0.3">
      <c r="A18" s="54" t="str">
        <f>COUNTRIES!AD16</f>
        <v>Bhutan</v>
      </c>
      <c r="B18">
        <f>COUNTRIES!AE16</f>
        <v>64</v>
      </c>
      <c r="C18" t="str">
        <f>VLOOKUP($B18,Tabelle1[[ISO3166-1-numeric]:[is_independent]],12,0)</f>
        <v>Southern Asia</v>
      </c>
      <c r="D18" t="s">
        <v>1579</v>
      </c>
      <c r="E18" t="str">
        <f t="shared" si="0"/>
        <v>LM</v>
      </c>
      <c r="G18" t="str">
        <f>VLOOKUP($A18,'World Bank income'!$K$7:$N$224,4,0)</f>
        <v>Lower middle income</v>
      </c>
    </row>
    <row r="19" spans="1:7" x14ac:dyDescent="0.3">
      <c r="A19" s="54" t="str">
        <f>COUNTRIES!AD17</f>
        <v>Bolivia</v>
      </c>
      <c r="B19">
        <f>COUNTRIES!AE17</f>
        <v>68</v>
      </c>
      <c r="C19" t="str">
        <f>VLOOKUP($B19,Tabelle1[[ISO3166-1-numeric]:[is_independent]],12,0)</f>
        <v>Latin America and the Caribbean</v>
      </c>
      <c r="D19" t="s">
        <v>1582</v>
      </c>
      <c r="E19" t="str">
        <f t="shared" si="0"/>
        <v>LM</v>
      </c>
      <c r="G19" t="str">
        <f>VLOOKUP($A19,'World Bank income'!$K$7:$N$224,4,0)</f>
        <v>Lower middle income</v>
      </c>
    </row>
    <row r="20" spans="1:7" x14ac:dyDescent="0.3">
      <c r="A20" s="54" t="str">
        <f>COUNTRIES!AD156</f>
        <v>Bosnia and Herzegovina</v>
      </c>
      <c r="B20">
        <f>COUNTRIES!AE156</f>
        <v>70</v>
      </c>
      <c r="C20" t="str">
        <f>VLOOKUP($B20,Tabelle1[[ISO3166-1-numeric]:[is_independent]],12,0)</f>
        <v>Southern Europe</v>
      </c>
      <c r="D20" t="s">
        <v>1924</v>
      </c>
      <c r="E20" t="str">
        <f t="shared" si="0"/>
        <v>UM</v>
      </c>
      <c r="G20" t="str">
        <f>VLOOKUP($A20,'World Bank income'!$K$7:$N$224,4,0)</f>
        <v>Upper middle income</v>
      </c>
    </row>
    <row r="21" spans="1:7" x14ac:dyDescent="0.3">
      <c r="A21" s="54" t="str">
        <f>COUNTRIES!AD18</f>
        <v>Botswana</v>
      </c>
      <c r="B21">
        <f>COUNTRIES!AE18</f>
        <v>72</v>
      </c>
      <c r="C21" t="str">
        <f>VLOOKUP($B21,Tabelle1[[ISO3166-1-numeric]:[is_independent]],12,0)</f>
        <v>Sub-Saharan Africa</v>
      </c>
      <c r="D21" t="s">
        <v>1581</v>
      </c>
      <c r="E21" t="str">
        <f t="shared" si="0"/>
        <v>UM</v>
      </c>
      <c r="G21" t="str">
        <f>VLOOKUP($A21,'World Bank income'!$K$7:$N$224,4,0)</f>
        <v>Upper middle income</v>
      </c>
    </row>
    <row r="22" spans="1:7" x14ac:dyDescent="0.3">
      <c r="A22" s="54" t="str">
        <f>COUNTRIES!AD19</f>
        <v>Brazil</v>
      </c>
      <c r="B22">
        <f>COUNTRIES!AE19</f>
        <v>76</v>
      </c>
      <c r="C22" t="str">
        <f>VLOOKUP($B22,Tabelle1[[ISO3166-1-numeric]:[is_independent]],12,0)</f>
        <v>Latin America and the Caribbean</v>
      </c>
      <c r="D22" t="s">
        <v>1582</v>
      </c>
      <c r="E22" t="str">
        <f t="shared" si="0"/>
        <v>UM</v>
      </c>
      <c r="G22" t="str">
        <f>VLOOKUP($A22,'World Bank income'!$K$7:$N$224,4,0)</f>
        <v>Upper middle income</v>
      </c>
    </row>
    <row r="23" spans="1:7" x14ac:dyDescent="0.3">
      <c r="A23" s="54" t="str">
        <f>COUNTRIES!AD20</f>
        <v>Brunei</v>
      </c>
      <c r="B23">
        <f>COUNTRIES!AE20</f>
        <v>96</v>
      </c>
      <c r="C23" t="str">
        <f>VLOOKUP($B23,Tabelle1[[ISO3166-1-numeric]:[is_independent]],12,0)</f>
        <v>South-eastern Asia</v>
      </c>
      <c r="D23" t="s">
        <v>1579</v>
      </c>
      <c r="E23" t="str">
        <f t="shared" si="0"/>
        <v>H</v>
      </c>
      <c r="G23" t="str">
        <f>VLOOKUP($A23,'World Bank income'!$K$7:$N$224,4,0)</f>
        <v>High income</v>
      </c>
    </row>
    <row r="24" spans="1:7" x14ac:dyDescent="0.3">
      <c r="A24" s="54" t="str">
        <f>COUNTRIES!AD21</f>
        <v>Bulgaria</v>
      </c>
      <c r="B24">
        <f>COUNTRIES!AE21</f>
        <v>100</v>
      </c>
      <c r="C24" t="str">
        <f>VLOOKUP($B24,Tabelle1[[ISO3166-1-numeric]:[is_independent]],12,0)</f>
        <v>Eastern Europe</v>
      </c>
      <c r="D24" t="s">
        <v>1924</v>
      </c>
      <c r="E24" t="str">
        <f t="shared" si="0"/>
        <v>UM</v>
      </c>
      <c r="G24" t="str">
        <f>VLOOKUP($A24,'World Bank income'!$K$7:$N$224,4,0)</f>
        <v>Upper middle income</v>
      </c>
    </row>
    <row r="25" spans="1:7" x14ac:dyDescent="0.3">
      <c r="A25" s="54" t="str">
        <f>COUNTRIES!AD22</f>
        <v>Burkina Faso</v>
      </c>
      <c r="B25">
        <f>COUNTRIES!AE22</f>
        <v>854</v>
      </c>
      <c r="C25" t="str">
        <f>VLOOKUP($B25,Tabelle1[[ISO3166-1-numeric]:[is_independent]],12,0)</f>
        <v>Sub-Saharan Africa</v>
      </c>
      <c r="D25" t="s">
        <v>1581</v>
      </c>
      <c r="E25" t="str">
        <f t="shared" si="0"/>
        <v>L</v>
      </c>
      <c r="G25" t="str">
        <f>VLOOKUP($A25,'World Bank income'!$K$7:$N$224,4,0)</f>
        <v>Low income</v>
      </c>
    </row>
    <row r="26" spans="1:7" x14ac:dyDescent="0.3">
      <c r="A26" s="54" t="str">
        <f>COUNTRIES!AD23</f>
        <v>Burundi</v>
      </c>
      <c r="B26">
        <f>COUNTRIES!AE23</f>
        <v>108</v>
      </c>
      <c r="C26" t="str">
        <f>VLOOKUP($B26,Tabelle1[[ISO3166-1-numeric]:[is_independent]],12,0)</f>
        <v>Sub-Saharan Africa</v>
      </c>
      <c r="D26" t="s">
        <v>1581</v>
      </c>
      <c r="E26" t="str">
        <f t="shared" si="0"/>
        <v>L</v>
      </c>
      <c r="G26" t="str">
        <f>VLOOKUP($A26,'World Bank income'!$K$7:$N$224,4,0)</f>
        <v>Low income</v>
      </c>
    </row>
    <row r="27" spans="1:7" x14ac:dyDescent="0.3">
      <c r="A27" s="54" t="str">
        <f>COUNTRIES!AD24</f>
        <v>Cambodia</v>
      </c>
      <c r="B27">
        <f>COUNTRIES!AE24</f>
        <v>116</v>
      </c>
      <c r="C27" t="str">
        <f>VLOOKUP($B27,Tabelle1[[ISO3166-1-numeric]:[is_independent]],12,0)</f>
        <v>South-eastern Asia</v>
      </c>
      <c r="D27" t="s">
        <v>1579</v>
      </c>
      <c r="E27" t="str">
        <f t="shared" si="0"/>
        <v>LM</v>
      </c>
      <c r="G27" t="str">
        <f>VLOOKUP($A27,'World Bank income'!$K$7:$N$224,4,0)</f>
        <v>Lower middle income</v>
      </c>
    </row>
    <row r="28" spans="1:7" x14ac:dyDescent="0.3">
      <c r="A28" s="54" t="str">
        <f>COUNTRIES!AD25</f>
        <v>Cameroon</v>
      </c>
      <c r="B28">
        <f>COUNTRIES!AE25</f>
        <v>120</v>
      </c>
      <c r="C28" t="str">
        <f>VLOOKUP($B28,Tabelle1[[ISO3166-1-numeric]:[is_independent]],12,0)</f>
        <v>Sub-Saharan Africa</v>
      </c>
      <c r="D28" t="s">
        <v>1581</v>
      </c>
      <c r="E28" t="str">
        <f t="shared" si="0"/>
        <v>LM</v>
      </c>
      <c r="G28" t="str">
        <f>VLOOKUP($A28,'World Bank income'!$K$7:$N$224,4,0)</f>
        <v>Lower middle income</v>
      </c>
    </row>
    <row r="29" spans="1:7" x14ac:dyDescent="0.3">
      <c r="A29" s="54" t="str">
        <f>COUNTRIES!AD26</f>
        <v>Canada</v>
      </c>
      <c r="B29">
        <f>COUNTRIES!AE26</f>
        <v>124</v>
      </c>
      <c r="C29" t="str">
        <f>VLOOKUP($B29,Tabelle1[[ISO3166-1-numeric]:[is_independent]],12,0)</f>
        <v>Northern America</v>
      </c>
      <c r="D29" t="s">
        <v>1583</v>
      </c>
      <c r="E29" t="str">
        <f t="shared" si="0"/>
        <v>H</v>
      </c>
      <c r="G29" t="str">
        <f>VLOOKUP($A29,'World Bank income'!$K$7:$N$224,4,0)</f>
        <v>High income</v>
      </c>
    </row>
    <row r="30" spans="1:7" x14ac:dyDescent="0.3">
      <c r="A30" s="54" t="str">
        <f>COUNTRIES!AD27</f>
        <v>Cape Verde</v>
      </c>
      <c r="B30">
        <f>COUNTRIES!AE27</f>
        <v>132</v>
      </c>
      <c r="C30" t="str">
        <f>VLOOKUP($B30,Tabelle1[[ISO3166-1-numeric]:[is_independent]],12,0)</f>
        <v>Sub-Saharan Africa</v>
      </c>
      <c r="D30" t="s">
        <v>1581</v>
      </c>
      <c r="E30" t="str">
        <f t="shared" si="0"/>
        <v>LM</v>
      </c>
      <c r="G30" t="str">
        <f>VLOOKUP($A30,'World Bank income'!$K$7:$N$224,4,0)</f>
        <v>Lower middle income</v>
      </c>
    </row>
    <row r="31" spans="1:7" x14ac:dyDescent="0.3">
      <c r="A31" s="54" t="str">
        <f>COUNTRIES!AD28</f>
        <v>Central African Republic</v>
      </c>
      <c r="B31">
        <f>COUNTRIES!AE28</f>
        <v>140</v>
      </c>
      <c r="C31" t="str">
        <f>VLOOKUP($B31,Tabelle1[[ISO3166-1-numeric]:[is_independent]],12,0)</f>
        <v>Sub-Saharan Africa</v>
      </c>
      <c r="D31" t="s">
        <v>1581</v>
      </c>
      <c r="E31" t="str">
        <f t="shared" si="0"/>
        <v>L</v>
      </c>
      <c r="G31" t="str">
        <f>VLOOKUP($A31,'World Bank income'!$K$7:$N$224,4,0)</f>
        <v>Low income</v>
      </c>
    </row>
    <row r="32" spans="1:7" x14ac:dyDescent="0.3">
      <c r="A32" s="54" t="str">
        <f>COUNTRIES!AD29</f>
        <v>Chad</v>
      </c>
      <c r="B32">
        <f>COUNTRIES!AE29</f>
        <v>148</v>
      </c>
      <c r="C32" t="str">
        <f>VLOOKUP($B32,Tabelle1[[ISO3166-1-numeric]:[is_independent]],12,0)</f>
        <v>Sub-Saharan Africa</v>
      </c>
      <c r="D32" t="s">
        <v>1581</v>
      </c>
      <c r="E32" t="str">
        <f t="shared" si="0"/>
        <v>L</v>
      </c>
      <c r="G32" t="str">
        <f>VLOOKUP($A32,'World Bank income'!$K$7:$N$224,4,0)</f>
        <v>Low income</v>
      </c>
    </row>
    <row r="33" spans="1:7" x14ac:dyDescent="0.3">
      <c r="A33" s="54" t="str">
        <f>COUNTRIES!AD30</f>
        <v>Chile</v>
      </c>
      <c r="B33">
        <f>COUNTRIES!AE30</f>
        <v>152</v>
      </c>
      <c r="C33" t="str">
        <f>VLOOKUP($B33,Tabelle1[[ISO3166-1-numeric]:[is_independent]],12,0)</f>
        <v>Latin America and the Caribbean</v>
      </c>
      <c r="D33" t="s">
        <v>1582</v>
      </c>
      <c r="E33" t="str">
        <f t="shared" si="0"/>
        <v>H</v>
      </c>
      <c r="G33" t="str">
        <f>VLOOKUP($A33,'World Bank income'!$K$7:$N$224,4,0)</f>
        <v>High income</v>
      </c>
    </row>
    <row r="34" spans="1:7" x14ac:dyDescent="0.3">
      <c r="A34" s="54" t="str">
        <f>COUNTRIES!AD31</f>
        <v>China</v>
      </c>
      <c r="B34">
        <f>COUNTRIES!AE31</f>
        <v>156</v>
      </c>
      <c r="C34" t="str">
        <f>VLOOKUP($B34,Tabelle1[[ISO3166-1-numeric]:[is_independent]],12,0)</f>
        <v>Eastern Asia</v>
      </c>
      <c r="D34" t="s">
        <v>201</v>
      </c>
      <c r="E34" t="str">
        <f t="shared" ref="E34:E65" si="2">VLOOKUP(G34,$I$4:$J$7,2,0)</f>
        <v>UM</v>
      </c>
      <c r="G34" t="str">
        <f>VLOOKUP($A34,'World Bank income'!$K$7:$N$224,4,0)</f>
        <v>Upper middle income</v>
      </c>
    </row>
    <row r="35" spans="1:7" x14ac:dyDescent="0.3">
      <c r="A35" s="54" t="str">
        <f>COUNTRIES!AD32</f>
        <v>Colombia</v>
      </c>
      <c r="B35">
        <f>COUNTRIES!AE32</f>
        <v>170</v>
      </c>
      <c r="C35" t="str">
        <f>VLOOKUP($B35,Tabelle1[[ISO3166-1-numeric]:[is_independent]],12,0)</f>
        <v>Latin America and the Caribbean</v>
      </c>
      <c r="D35" t="s">
        <v>1582</v>
      </c>
      <c r="E35" t="str">
        <f t="shared" si="2"/>
        <v>UM</v>
      </c>
      <c r="G35" t="str">
        <f>VLOOKUP($A35,'World Bank income'!$K$7:$N$224,4,0)</f>
        <v>Upper middle income</v>
      </c>
    </row>
    <row r="36" spans="1:7" x14ac:dyDescent="0.3">
      <c r="A36" s="54" t="str">
        <f>COUNTRIES!AD33</f>
        <v>Comoros</v>
      </c>
      <c r="B36">
        <f>COUNTRIES!AE33</f>
        <v>174</v>
      </c>
      <c r="C36" t="str">
        <f>VLOOKUP($B36,Tabelle1[[ISO3166-1-numeric]:[is_independent]],12,0)</f>
        <v>Sub-Saharan Africa</v>
      </c>
      <c r="D36" t="s">
        <v>1581</v>
      </c>
      <c r="E36" t="str">
        <f t="shared" si="2"/>
        <v>L</v>
      </c>
      <c r="G36" t="str">
        <f>VLOOKUP($A36,'World Bank income'!$K$7:$N$224,4,0)</f>
        <v>Low income</v>
      </c>
    </row>
    <row r="37" spans="1:7" x14ac:dyDescent="0.3">
      <c r="A37" s="54" t="str">
        <f>COUNTRIES!AD34</f>
        <v>Congo</v>
      </c>
      <c r="B37">
        <f>COUNTRIES!AE34</f>
        <v>178</v>
      </c>
      <c r="C37" t="str">
        <f>VLOOKUP($B37,Tabelle1[[ISO3166-1-numeric]:[is_independent]],12,0)</f>
        <v>Sub-Saharan Africa</v>
      </c>
      <c r="D37" t="s">
        <v>1581</v>
      </c>
      <c r="E37" t="str">
        <f t="shared" si="2"/>
        <v>LM</v>
      </c>
      <c r="G37" t="str">
        <f>VLOOKUP($A37,'World Bank income'!$K$7:$N$224,4,0)</f>
        <v>Lower middle income</v>
      </c>
    </row>
    <row r="38" spans="1:7" x14ac:dyDescent="0.3">
      <c r="A38" s="54" t="str">
        <f>COUNTRIES!AD35</f>
        <v>Congo, DR</v>
      </c>
      <c r="B38">
        <f>COUNTRIES!AE35</f>
        <v>180</v>
      </c>
      <c r="C38" t="str">
        <f>VLOOKUP($B38,Tabelle1[[ISO3166-1-numeric]:[is_independent]],12,0)</f>
        <v>Sub-Saharan Africa</v>
      </c>
      <c r="D38" t="s">
        <v>1581</v>
      </c>
      <c r="E38" t="str">
        <f t="shared" si="2"/>
        <v>L</v>
      </c>
      <c r="G38" t="str">
        <f>VLOOKUP($A38,'World Bank income'!$K$7:$N$224,4,0)</f>
        <v>Low income</v>
      </c>
    </row>
    <row r="39" spans="1:7" x14ac:dyDescent="0.3">
      <c r="A39" s="54" t="str">
        <f>COUNTRIES!AD36</f>
        <v>Costa Rica</v>
      </c>
      <c r="B39">
        <f>COUNTRIES!AE36</f>
        <v>188</v>
      </c>
      <c r="C39" t="str">
        <f>VLOOKUP($B39,Tabelle1[[ISO3166-1-numeric]:[is_independent]],12,0)</f>
        <v>Latin America and the Caribbean</v>
      </c>
      <c r="D39" t="s">
        <v>1582</v>
      </c>
      <c r="E39" t="str">
        <f t="shared" si="2"/>
        <v>UM</v>
      </c>
      <c r="G39" t="str">
        <f>VLOOKUP($A39,'World Bank income'!$K$7:$N$224,4,0)</f>
        <v>Upper middle income</v>
      </c>
    </row>
    <row r="40" spans="1:7" x14ac:dyDescent="0.3">
      <c r="A40" s="54" t="str">
        <f>COUNTRIES!AD37</f>
        <v>Côte d'Ivoire</v>
      </c>
      <c r="B40">
        <f>COUNTRIES!AE37</f>
        <v>384</v>
      </c>
      <c r="C40" t="str">
        <f>VLOOKUP($B40,Tabelle1[[ISO3166-1-numeric]:[is_independent]],12,0)</f>
        <v>Sub-Saharan Africa</v>
      </c>
      <c r="D40" t="s">
        <v>1581</v>
      </c>
      <c r="E40" t="str">
        <f t="shared" si="2"/>
        <v>LM</v>
      </c>
      <c r="G40" t="str">
        <f>VLOOKUP($A40,'World Bank income'!$K$7:$N$224,4,0)</f>
        <v>Lower middle income</v>
      </c>
    </row>
    <row r="41" spans="1:7" x14ac:dyDescent="0.3">
      <c r="A41" s="54" t="str">
        <f>COUNTRIES!AD157</f>
        <v>Croatia</v>
      </c>
      <c r="B41">
        <f>COUNTRIES!AE157</f>
        <v>191</v>
      </c>
      <c r="C41" t="str">
        <f>VLOOKUP($B41,Tabelle1[[ISO3166-1-numeric]:[is_independent]],12,0)</f>
        <v>Southern Europe</v>
      </c>
      <c r="D41" t="s">
        <v>1924</v>
      </c>
      <c r="E41" t="str">
        <f t="shared" si="2"/>
        <v>UM</v>
      </c>
      <c r="G41" t="str">
        <f>VLOOKUP($A41,'World Bank income'!$K$7:$N$224,4,0)</f>
        <v>Upper middle income</v>
      </c>
    </row>
    <row r="42" spans="1:7" x14ac:dyDescent="0.3">
      <c r="A42" s="54" t="str">
        <f>COUNTRIES!AD38</f>
        <v>Cuba</v>
      </c>
      <c r="B42">
        <f>COUNTRIES!AE38</f>
        <v>192</v>
      </c>
      <c r="C42" t="str">
        <f>VLOOKUP($B42,Tabelle1[[ISO3166-1-numeric]:[is_independent]],12,0)</f>
        <v>Latin America and the Caribbean</v>
      </c>
      <c r="D42" t="s">
        <v>1582</v>
      </c>
      <c r="E42" t="str">
        <f t="shared" si="2"/>
        <v>UM</v>
      </c>
      <c r="G42" t="str">
        <f>VLOOKUP($A42,'World Bank income'!$K$7:$N$224,4,0)</f>
        <v>Upper middle income</v>
      </c>
    </row>
    <row r="43" spans="1:7" x14ac:dyDescent="0.3">
      <c r="A43" s="54" t="str">
        <f>COUNTRIES!AD39</f>
        <v>Cyprus</v>
      </c>
      <c r="B43">
        <f>COUNTRIES!AE39</f>
        <v>196</v>
      </c>
      <c r="C43" t="str">
        <f>VLOOKUP($B43,Tabelle1[[ISO3166-1-numeric]:[is_independent]],12,0)</f>
        <v>Western Asia</v>
      </c>
      <c r="D43" t="s">
        <v>1924</v>
      </c>
      <c r="E43" t="str">
        <f t="shared" si="2"/>
        <v>H</v>
      </c>
      <c r="G43" t="str">
        <f>VLOOKUP($A43,'World Bank income'!$K$7:$N$224,4,0)</f>
        <v>High income</v>
      </c>
    </row>
    <row r="44" spans="1:7" x14ac:dyDescent="0.3">
      <c r="A44" s="54" t="str">
        <f>COUNTRIES!AD158</f>
        <v>Czech Republic</v>
      </c>
      <c r="B44">
        <f>COUNTRIES!AE158</f>
        <v>203</v>
      </c>
      <c r="C44" t="str">
        <f>VLOOKUP($B44,Tabelle1[[ISO3166-1-numeric]:[is_independent]],12,0)</f>
        <v>Eastern Europe</v>
      </c>
      <c r="D44" t="s">
        <v>1925</v>
      </c>
      <c r="E44" t="str">
        <f t="shared" si="2"/>
        <v>H</v>
      </c>
      <c r="G44" t="str">
        <f>VLOOKUP($A44,'World Bank income'!$K$7:$N$224,4,0)</f>
        <v>High income</v>
      </c>
    </row>
    <row r="45" spans="1:7" x14ac:dyDescent="0.3">
      <c r="A45" s="54" t="str">
        <f>COUNTRIES!AD40</f>
        <v>Denmark</v>
      </c>
      <c r="B45">
        <f>COUNTRIES!AE40</f>
        <v>208</v>
      </c>
      <c r="C45" t="str">
        <f>VLOOKUP($B45,Tabelle1[[ISO3166-1-numeric]:[is_independent]],12,0)</f>
        <v>Northern Europe</v>
      </c>
      <c r="D45" t="s">
        <v>1924</v>
      </c>
      <c r="E45" t="str">
        <f t="shared" si="2"/>
        <v>H</v>
      </c>
      <c r="G45" t="str">
        <f>VLOOKUP($A45,'World Bank income'!$K$7:$N$224,4,0)</f>
        <v>High income</v>
      </c>
    </row>
    <row r="46" spans="1:7" x14ac:dyDescent="0.3">
      <c r="A46" s="54" t="str">
        <f>COUNTRIES!AD41</f>
        <v>Djibouti</v>
      </c>
      <c r="B46">
        <f>COUNTRIES!AE41</f>
        <v>262</v>
      </c>
      <c r="C46" t="str">
        <f>VLOOKUP($B46,Tabelle1[[ISO3166-1-numeric]:[is_independent]],12,0)</f>
        <v>Sub-Saharan Africa</v>
      </c>
      <c r="D46" t="s">
        <v>1580</v>
      </c>
      <c r="E46" t="str">
        <f t="shared" si="2"/>
        <v>LM</v>
      </c>
      <c r="G46" t="str">
        <f>VLOOKUP($A46,'World Bank income'!$K$7:$N$224,4,0)</f>
        <v>Lower middle income</v>
      </c>
    </row>
    <row r="47" spans="1:7" x14ac:dyDescent="0.3">
      <c r="A47" s="54" t="str">
        <f>COUNTRIES!AD42</f>
        <v>Dominican Republic</v>
      </c>
      <c r="B47">
        <f>COUNTRIES!AE42</f>
        <v>214</v>
      </c>
      <c r="C47" t="str">
        <f>VLOOKUP($B47,Tabelle1[[ISO3166-1-numeric]:[is_independent]],12,0)</f>
        <v>Latin America and the Caribbean</v>
      </c>
      <c r="D47" t="s">
        <v>1582</v>
      </c>
      <c r="E47" t="str">
        <f t="shared" si="2"/>
        <v>UM</v>
      </c>
      <c r="G47" t="str">
        <f>VLOOKUP($A47,'World Bank income'!$K$7:$N$224,4,0)</f>
        <v>Upper middle income</v>
      </c>
    </row>
    <row r="48" spans="1:7" x14ac:dyDescent="0.3">
      <c r="A48" s="54" t="str">
        <f>COUNTRIES!AD43</f>
        <v>Ecuador</v>
      </c>
      <c r="B48">
        <f>COUNTRIES!AE43</f>
        <v>218</v>
      </c>
      <c r="C48" t="str">
        <f>VLOOKUP($B48,Tabelle1[[ISO3166-1-numeric]:[is_independent]],12,0)</f>
        <v>Latin America and the Caribbean</v>
      </c>
      <c r="D48" t="s">
        <v>1582</v>
      </c>
      <c r="E48" t="str">
        <f t="shared" si="2"/>
        <v>UM</v>
      </c>
      <c r="G48" t="str">
        <f>VLOOKUP($A48,'World Bank income'!$K$7:$N$224,4,0)</f>
        <v>Upper middle income</v>
      </c>
    </row>
    <row r="49" spans="1:7" x14ac:dyDescent="0.3">
      <c r="A49" s="54" t="str">
        <f>COUNTRIES!AD44</f>
        <v>Egypt</v>
      </c>
      <c r="B49">
        <f>COUNTRIES!AE44</f>
        <v>818</v>
      </c>
      <c r="C49" t="str">
        <f>VLOOKUP($B49,Tabelle1[[ISO3166-1-numeric]:[is_independent]],12,0)</f>
        <v>Northern Africa</v>
      </c>
      <c r="D49" t="s">
        <v>1580</v>
      </c>
      <c r="E49" t="str">
        <f t="shared" si="2"/>
        <v>LM</v>
      </c>
      <c r="G49" t="str">
        <f>VLOOKUP($A49,'World Bank income'!$K$7:$N$224,4,0)</f>
        <v>Lower middle income</v>
      </c>
    </row>
    <row r="50" spans="1:7" x14ac:dyDescent="0.3">
      <c r="A50" s="54" t="str">
        <f>COUNTRIES!AD45</f>
        <v>El Salvador</v>
      </c>
      <c r="B50">
        <f>COUNTRIES!AE45</f>
        <v>222</v>
      </c>
      <c r="C50" t="str">
        <f>VLOOKUP($B50,Tabelle1[[ISO3166-1-numeric]:[is_independent]],12,0)</f>
        <v>Latin America and the Caribbean</v>
      </c>
      <c r="D50" t="s">
        <v>1582</v>
      </c>
      <c r="E50" t="str">
        <f t="shared" si="2"/>
        <v>LM</v>
      </c>
      <c r="G50" t="str">
        <f>VLOOKUP($A50,'World Bank income'!$K$7:$N$224,4,0)</f>
        <v>Lower middle income</v>
      </c>
    </row>
    <row r="51" spans="1:7" x14ac:dyDescent="0.3">
      <c r="A51" s="54" t="str">
        <f>COUNTRIES!AD46</f>
        <v>Equatorial Guinea</v>
      </c>
      <c r="B51">
        <f>COUNTRIES!AE46</f>
        <v>226</v>
      </c>
      <c r="C51" t="str">
        <f>VLOOKUP($B51,Tabelle1[[ISO3166-1-numeric]:[is_independent]],12,0)</f>
        <v>Sub-Saharan Africa</v>
      </c>
      <c r="D51" t="s">
        <v>1581</v>
      </c>
      <c r="E51" t="str">
        <f t="shared" si="2"/>
        <v>UM</v>
      </c>
      <c r="G51" t="str">
        <f>VLOOKUP($A51,'World Bank income'!$K$7:$N$224,4,0)</f>
        <v>Upper middle income</v>
      </c>
    </row>
    <row r="52" spans="1:7" x14ac:dyDescent="0.3">
      <c r="A52" s="54" t="str">
        <f>COUNTRIES!AD159</f>
        <v>Eritrea</v>
      </c>
      <c r="B52">
        <f>COUNTRIES!AE159</f>
        <v>232</v>
      </c>
      <c r="C52" t="str">
        <f>VLOOKUP($B52,Tabelle1[[ISO3166-1-numeric]:[is_independent]],12,0)</f>
        <v>Sub-Saharan Africa</v>
      </c>
      <c r="D52" t="s">
        <v>1581</v>
      </c>
      <c r="E52" t="str">
        <f t="shared" si="2"/>
        <v>L</v>
      </c>
      <c r="G52" t="str">
        <f>VLOOKUP($A52,'World Bank income'!$K$7:$N$224,4,0)</f>
        <v>Low income</v>
      </c>
    </row>
    <row r="53" spans="1:7" x14ac:dyDescent="0.3">
      <c r="A53" s="54" t="str">
        <f>COUNTRIES!AD160</f>
        <v>Estonia</v>
      </c>
      <c r="B53">
        <f>COUNTRIES!AE160</f>
        <v>233</v>
      </c>
      <c r="C53" t="str">
        <f>VLOOKUP($B53,Tabelle1[[ISO3166-1-numeric]:[is_independent]],12,0)</f>
        <v>Northern Europe</v>
      </c>
      <c r="D53" t="s">
        <v>1925</v>
      </c>
      <c r="E53" t="str">
        <f t="shared" si="2"/>
        <v>H</v>
      </c>
      <c r="G53" t="str">
        <f>VLOOKUP($A53,'World Bank income'!$K$7:$N$224,4,0)</f>
        <v>High income</v>
      </c>
    </row>
    <row r="54" spans="1:7" x14ac:dyDescent="0.3">
      <c r="A54" s="54" t="str">
        <f>COUNTRIES!AD161</f>
        <v>Ethiopia</v>
      </c>
      <c r="B54">
        <f>COUNTRIES!AE161</f>
        <v>231</v>
      </c>
      <c r="C54" t="str">
        <f>VLOOKUP($B54,Tabelle1[[ISO3166-1-numeric]:[is_independent]],12,0)</f>
        <v>Sub-Saharan Africa</v>
      </c>
      <c r="D54" t="s">
        <v>1581</v>
      </c>
      <c r="E54" t="str">
        <f t="shared" si="2"/>
        <v>L</v>
      </c>
      <c r="G54" t="str">
        <f>VLOOKUP($A54,'World Bank income'!$K$7:$N$224,4,0)</f>
        <v>Low income</v>
      </c>
    </row>
    <row r="55" spans="1:7" x14ac:dyDescent="0.3">
      <c r="A55" s="54" t="str">
        <f>COUNTRIES!AD47</f>
        <v>Fiji</v>
      </c>
      <c r="B55">
        <f>COUNTRIES!AE47</f>
        <v>242</v>
      </c>
      <c r="C55" t="str">
        <f>VLOOKUP($B55,Tabelle1[[ISO3166-1-numeric]:[is_independent]],12,0)</f>
        <v>Melanesia</v>
      </c>
      <c r="D55" t="s">
        <v>1579</v>
      </c>
      <c r="E55" t="str">
        <f t="shared" si="2"/>
        <v>UM</v>
      </c>
      <c r="G55" t="str">
        <f>VLOOKUP($A55,'World Bank income'!$K$7:$N$224,4,0)</f>
        <v>Upper middle income</v>
      </c>
    </row>
    <row r="56" spans="1:7" x14ac:dyDescent="0.3">
      <c r="A56" s="54" t="str">
        <f>COUNTRIES!AD48</f>
        <v>Finland</v>
      </c>
      <c r="B56">
        <f>COUNTRIES!AE48</f>
        <v>246</v>
      </c>
      <c r="C56" t="str">
        <f>VLOOKUP($B56,Tabelle1[[ISO3166-1-numeric]:[is_independent]],12,0)</f>
        <v>Northern Europe</v>
      </c>
      <c r="D56" t="s">
        <v>1924</v>
      </c>
      <c r="E56" t="str">
        <f t="shared" si="2"/>
        <v>H</v>
      </c>
      <c r="G56" t="str">
        <f>VLOOKUP($A56,'World Bank income'!$K$7:$N$224,4,0)</f>
        <v>High income</v>
      </c>
    </row>
    <row r="57" spans="1:7" x14ac:dyDescent="0.3">
      <c r="A57" s="54" t="str">
        <f>COUNTRIES!AD49</f>
        <v>France</v>
      </c>
      <c r="B57">
        <f>COUNTRIES!AE49</f>
        <v>250</v>
      </c>
      <c r="C57" t="str">
        <f>VLOOKUP($B57,Tabelle1[[ISO3166-1-numeric]:[is_independent]],12,0)</f>
        <v>Western Europe</v>
      </c>
      <c r="D57" t="s">
        <v>1924</v>
      </c>
      <c r="E57" t="str">
        <f t="shared" si="2"/>
        <v>H</v>
      </c>
      <c r="G57" t="str">
        <f>VLOOKUP($A57,'World Bank income'!$K$7:$N$224,4,0)</f>
        <v>High income</v>
      </c>
    </row>
    <row r="58" spans="1:7" x14ac:dyDescent="0.3">
      <c r="A58" s="54" t="str">
        <f>COUNTRIES!AD50</f>
        <v>Gabon</v>
      </c>
      <c r="B58">
        <f>COUNTRIES!AE50</f>
        <v>266</v>
      </c>
      <c r="C58" t="str">
        <f>VLOOKUP($B58,Tabelle1[[ISO3166-1-numeric]:[is_independent]],12,0)</f>
        <v>Sub-Saharan Africa</v>
      </c>
      <c r="D58" t="s">
        <v>1581</v>
      </c>
      <c r="E58" t="str">
        <f t="shared" si="2"/>
        <v>UM</v>
      </c>
      <c r="G58" t="str">
        <f>VLOOKUP($A58,'World Bank income'!$K$7:$N$224,4,0)</f>
        <v>Upper middle income</v>
      </c>
    </row>
    <row r="59" spans="1:7" x14ac:dyDescent="0.3">
      <c r="A59" s="54" t="str">
        <f>COUNTRIES!AD162</f>
        <v>Georgia</v>
      </c>
      <c r="B59">
        <f>COUNTRIES!AE162</f>
        <v>268</v>
      </c>
      <c r="C59" t="str">
        <f>VLOOKUP($B59,Tabelle1[[ISO3166-1-numeric]:[is_independent]],12,0)</f>
        <v>Western Asia</v>
      </c>
      <c r="D59" t="s">
        <v>1925</v>
      </c>
      <c r="E59" t="str">
        <f t="shared" si="2"/>
        <v>LM</v>
      </c>
      <c r="G59" t="str">
        <f>VLOOKUP($A59,'World Bank income'!$K$7:$N$224,4,0)</f>
        <v>Lower middle income</v>
      </c>
    </row>
    <row r="60" spans="1:7" x14ac:dyDescent="0.3">
      <c r="A60" s="54" t="str">
        <f>COUNTRIES!AD51</f>
        <v>Germany</v>
      </c>
      <c r="B60">
        <f>COUNTRIES!AE51</f>
        <v>276</v>
      </c>
      <c r="C60" t="str">
        <f>VLOOKUP($B60,Tabelle1[[ISO3166-1-numeric]:[is_independent]],12,0)</f>
        <v>Western Europe</v>
      </c>
      <c r="D60" t="s">
        <v>1924</v>
      </c>
      <c r="E60" t="str">
        <f t="shared" si="2"/>
        <v>H</v>
      </c>
      <c r="G60" t="str">
        <f>VLOOKUP($A60,'World Bank income'!$K$7:$N$224,4,0)</f>
        <v>High income</v>
      </c>
    </row>
    <row r="61" spans="1:7" x14ac:dyDescent="0.3">
      <c r="A61" s="54" t="str">
        <f>COUNTRIES!AD52</f>
        <v>Ghana</v>
      </c>
      <c r="B61">
        <f>COUNTRIES!AE52</f>
        <v>288</v>
      </c>
      <c r="C61" t="str">
        <f>VLOOKUP($B61,Tabelle1[[ISO3166-1-numeric]:[is_independent]],12,0)</f>
        <v>Sub-Saharan Africa</v>
      </c>
      <c r="D61" t="s">
        <v>1581</v>
      </c>
      <c r="E61" t="str">
        <f t="shared" si="2"/>
        <v>LM</v>
      </c>
      <c r="G61" t="str">
        <f>VLOOKUP($A61,'World Bank income'!$K$7:$N$224,4,0)</f>
        <v>Lower middle income</v>
      </c>
    </row>
    <row r="62" spans="1:7" x14ac:dyDescent="0.3">
      <c r="A62" s="54" t="str">
        <f>COUNTRIES!AD53</f>
        <v>Greece</v>
      </c>
      <c r="B62">
        <f>COUNTRIES!AE53</f>
        <v>300</v>
      </c>
      <c r="C62" t="str">
        <f>VLOOKUP($B62,Tabelle1[[ISO3166-1-numeric]:[is_independent]],12,0)</f>
        <v>Southern Europe</v>
      </c>
      <c r="D62" t="s">
        <v>1924</v>
      </c>
      <c r="E62" t="str">
        <f t="shared" si="2"/>
        <v>H</v>
      </c>
      <c r="G62" t="str">
        <f>VLOOKUP($A62,'World Bank income'!$K$7:$N$224,4,0)</f>
        <v>High income</v>
      </c>
    </row>
    <row r="63" spans="1:7" x14ac:dyDescent="0.3">
      <c r="A63" s="54" t="str">
        <f>COUNTRIES!AD54</f>
        <v>Guadeloupe</v>
      </c>
      <c r="B63">
        <f>COUNTRIES!AE54</f>
        <v>312</v>
      </c>
      <c r="C63" t="str">
        <f>VLOOKUP($B63,Tabelle1[[ISO3166-1-numeric]:[is_independent]],12,0)</f>
        <v>Latin America and the Caribbean</v>
      </c>
      <c r="D63" t="s">
        <v>1582</v>
      </c>
      <c r="E63" t="str">
        <f t="shared" si="2"/>
        <v>H</v>
      </c>
      <c r="G63" s="36" t="s">
        <v>1945</v>
      </c>
    </row>
    <row r="64" spans="1:7" x14ac:dyDescent="0.3">
      <c r="A64" s="54" t="str">
        <f>COUNTRIES!AD55</f>
        <v>Guatemala</v>
      </c>
      <c r="B64">
        <f>COUNTRIES!AE55</f>
        <v>320</v>
      </c>
      <c r="C64" t="str">
        <f>VLOOKUP($B64,Tabelle1[[ISO3166-1-numeric]:[is_independent]],12,0)</f>
        <v>Latin America and the Caribbean</v>
      </c>
      <c r="D64" t="s">
        <v>1582</v>
      </c>
      <c r="E64" t="str">
        <f t="shared" si="2"/>
        <v>LM</v>
      </c>
      <c r="G64" t="str">
        <f>VLOOKUP($A64,'World Bank income'!$K$7:$N$224,4,0)</f>
        <v>Lower middle income</v>
      </c>
    </row>
    <row r="65" spans="1:7" x14ac:dyDescent="0.3">
      <c r="A65" s="54" t="str">
        <f>COUNTRIES!AD56</f>
        <v>Guinea</v>
      </c>
      <c r="B65">
        <f>COUNTRIES!AE56</f>
        <v>324</v>
      </c>
      <c r="C65" t="str">
        <f>VLOOKUP($B65,Tabelle1[[ISO3166-1-numeric]:[is_independent]],12,0)</f>
        <v>Sub-Saharan Africa</v>
      </c>
      <c r="D65" t="s">
        <v>1581</v>
      </c>
      <c r="E65" t="str">
        <f t="shared" si="2"/>
        <v>L</v>
      </c>
      <c r="G65" t="str">
        <f>VLOOKUP($A65,'World Bank income'!$K$7:$N$224,4,0)</f>
        <v>Low income</v>
      </c>
    </row>
    <row r="66" spans="1:7" x14ac:dyDescent="0.3">
      <c r="A66" s="54" t="str">
        <f>COUNTRIES!AD57</f>
        <v>Guinea Bissau</v>
      </c>
      <c r="B66">
        <f>COUNTRIES!AE57</f>
        <v>624</v>
      </c>
      <c r="C66" t="str">
        <f>VLOOKUP($B66,Tabelle1[[ISO3166-1-numeric]:[is_independent]],12,0)</f>
        <v>Sub-Saharan Africa</v>
      </c>
      <c r="D66" t="s">
        <v>1581</v>
      </c>
      <c r="E66" t="str">
        <f t="shared" ref="E66:E97" si="3">VLOOKUP(G66,$I$4:$J$7,2,0)</f>
        <v>L</v>
      </c>
      <c r="G66" t="str">
        <f>VLOOKUP($A66,'World Bank income'!$K$7:$N$224,4,0)</f>
        <v>Low income</v>
      </c>
    </row>
    <row r="67" spans="1:7" x14ac:dyDescent="0.3">
      <c r="A67" s="54" t="str">
        <f>COUNTRIES!AD58</f>
        <v>Guyana</v>
      </c>
      <c r="B67">
        <f>COUNTRIES!AE58</f>
        <v>328</v>
      </c>
      <c r="C67" t="str">
        <f>VLOOKUP($B67,Tabelle1[[ISO3166-1-numeric]:[is_independent]],12,0)</f>
        <v>Latin America and the Caribbean</v>
      </c>
      <c r="D67" t="s">
        <v>1582</v>
      </c>
      <c r="E67" t="str">
        <f t="shared" si="3"/>
        <v>UM</v>
      </c>
      <c r="G67" t="str">
        <f>VLOOKUP($A67,'World Bank income'!$K$7:$N$224,4,0)</f>
        <v>Upper middle income</v>
      </c>
    </row>
    <row r="68" spans="1:7" x14ac:dyDescent="0.3">
      <c r="A68" s="54" t="str">
        <f>COUNTRIES!AD59</f>
        <v>Haiti</v>
      </c>
      <c r="B68">
        <f>COUNTRIES!AE59</f>
        <v>332</v>
      </c>
      <c r="C68" t="str">
        <f>VLOOKUP($B68,Tabelle1[[ISO3166-1-numeric]:[is_independent]],12,0)</f>
        <v>Latin America and the Caribbean</v>
      </c>
      <c r="D68" t="s">
        <v>1582</v>
      </c>
      <c r="E68" t="str">
        <f t="shared" si="3"/>
        <v>L</v>
      </c>
      <c r="G68" t="str">
        <f>VLOOKUP($A68,'World Bank income'!$K$7:$N$224,4,0)</f>
        <v>Low income</v>
      </c>
    </row>
    <row r="69" spans="1:7" x14ac:dyDescent="0.3">
      <c r="A69" s="54" t="str">
        <f>COUNTRIES!AD60</f>
        <v>Honduras</v>
      </c>
      <c r="B69">
        <f>COUNTRIES!AE60</f>
        <v>340</v>
      </c>
      <c r="C69" t="str">
        <f>VLOOKUP($B69,Tabelle1[[ISO3166-1-numeric]:[is_independent]],12,0)</f>
        <v>Latin America and the Caribbean</v>
      </c>
      <c r="D69" t="s">
        <v>1582</v>
      </c>
      <c r="E69" t="str">
        <f t="shared" si="3"/>
        <v>LM</v>
      </c>
      <c r="G69" t="str">
        <f>VLOOKUP($A69,'World Bank income'!$K$7:$N$224,4,0)</f>
        <v>Lower middle income</v>
      </c>
    </row>
    <row r="70" spans="1:7" x14ac:dyDescent="0.3">
      <c r="A70" s="54" t="str">
        <f>COUNTRIES!AD61</f>
        <v>Hong Kong SAR</v>
      </c>
      <c r="B70">
        <f>COUNTRIES!AE61</f>
        <v>344</v>
      </c>
      <c r="C70" t="str">
        <f>VLOOKUP($B70,Tabelle1[[ISO3166-1-numeric]:[is_independent]],12,0)</f>
        <v>Eastern Asia</v>
      </c>
      <c r="D70" t="s">
        <v>1579</v>
      </c>
      <c r="E70" t="str">
        <f t="shared" si="3"/>
        <v>H</v>
      </c>
      <c r="G70" t="str">
        <f>VLOOKUP($A70,'World Bank income'!$K$7:$N$224,4,0)</f>
        <v>High income</v>
      </c>
    </row>
    <row r="71" spans="1:7" x14ac:dyDescent="0.3">
      <c r="A71" s="54" t="str">
        <f>COUNTRIES!AD62</f>
        <v>Hungary</v>
      </c>
      <c r="B71">
        <f>COUNTRIES!AE62</f>
        <v>348</v>
      </c>
      <c r="C71" t="str">
        <f>VLOOKUP($B71,Tabelle1[[ISO3166-1-numeric]:[is_independent]],12,0)</f>
        <v>Eastern Europe</v>
      </c>
      <c r="D71" t="s">
        <v>1924</v>
      </c>
      <c r="E71" t="str">
        <f t="shared" si="3"/>
        <v>H</v>
      </c>
      <c r="G71" t="str">
        <f>VLOOKUP($A71,'World Bank income'!$K$7:$N$224,4,0)</f>
        <v>High income</v>
      </c>
    </row>
    <row r="72" spans="1:7" x14ac:dyDescent="0.3">
      <c r="A72" s="54" t="str">
        <f>COUNTRIES!AD63</f>
        <v>Iceland</v>
      </c>
      <c r="B72">
        <f>COUNTRIES!AE63</f>
        <v>352</v>
      </c>
      <c r="C72" t="str">
        <f>VLOOKUP($B72,Tabelle1[[ISO3166-1-numeric]:[is_independent]],12,0)</f>
        <v>Northern Europe</v>
      </c>
      <c r="D72" t="s">
        <v>1924</v>
      </c>
      <c r="E72" t="str">
        <f t="shared" si="3"/>
        <v>H</v>
      </c>
      <c r="G72" t="str">
        <f>VLOOKUP($A72,'World Bank income'!$K$7:$N$224,4,0)</f>
        <v>High income</v>
      </c>
    </row>
    <row r="73" spans="1:7" x14ac:dyDescent="0.3">
      <c r="A73" s="54" t="str">
        <f>COUNTRIES!AD64</f>
        <v>India</v>
      </c>
      <c r="B73">
        <f>COUNTRIES!AE64</f>
        <v>356</v>
      </c>
      <c r="C73" t="str">
        <f>VLOOKUP($B73,Tabelle1[[ISO3166-1-numeric]:[is_independent]],12,0)</f>
        <v>Southern Asia</v>
      </c>
      <c r="D73" t="s">
        <v>63</v>
      </c>
      <c r="E73" t="str">
        <f t="shared" si="3"/>
        <v>LM</v>
      </c>
      <c r="G73" t="str">
        <f>VLOOKUP($A73,'World Bank income'!$K$7:$N$224,4,0)</f>
        <v>Lower middle income</v>
      </c>
    </row>
    <row r="74" spans="1:7" x14ac:dyDescent="0.3">
      <c r="A74" s="54" t="str">
        <f>COUNTRIES!AD65</f>
        <v>Indonesia</v>
      </c>
      <c r="B74">
        <f>COUNTRIES!AE65</f>
        <v>360</v>
      </c>
      <c r="C74" t="str">
        <f>VLOOKUP($B74,Tabelle1[[ISO3166-1-numeric]:[is_independent]],12,0)</f>
        <v>South-eastern Asia</v>
      </c>
      <c r="D74" t="s">
        <v>1579</v>
      </c>
      <c r="E74" t="str">
        <f t="shared" si="3"/>
        <v>LM</v>
      </c>
      <c r="G74" t="str">
        <f>VLOOKUP($A74,'World Bank income'!$K$7:$N$224,4,0)</f>
        <v>Lower middle income</v>
      </c>
    </row>
    <row r="75" spans="1:7" x14ac:dyDescent="0.3">
      <c r="A75" s="54" t="str">
        <f>COUNTRIES!AD66</f>
        <v>Iran</v>
      </c>
      <c r="B75">
        <f>COUNTRIES!AE66</f>
        <v>364</v>
      </c>
      <c r="C75" t="str">
        <f>VLOOKUP($B75,Tabelle1[[ISO3166-1-numeric]:[is_independent]],12,0)</f>
        <v>Southern Asia</v>
      </c>
      <c r="D75" t="s">
        <v>1580</v>
      </c>
      <c r="E75" t="str">
        <f t="shared" si="3"/>
        <v>UM</v>
      </c>
      <c r="G75" t="str">
        <f>VLOOKUP($A75,'World Bank income'!$K$7:$N$224,4,0)</f>
        <v>Upper middle income</v>
      </c>
    </row>
    <row r="76" spans="1:7" x14ac:dyDescent="0.3">
      <c r="A76" s="54" t="str">
        <f>COUNTRIES!AD67</f>
        <v>Iraq</v>
      </c>
      <c r="B76">
        <f>COUNTRIES!AE67</f>
        <v>368</v>
      </c>
      <c r="C76" t="str">
        <f>VLOOKUP($B76,Tabelle1[[ISO3166-1-numeric]:[is_independent]],12,0)</f>
        <v>Western Asia</v>
      </c>
      <c r="D76" t="s">
        <v>1580</v>
      </c>
      <c r="E76" t="str">
        <f t="shared" si="3"/>
        <v>UM</v>
      </c>
      <c r="G76" t="str">
        <f>VLOOKUP($A76,'World Bank income'!$K$7:$N$224,4,0)</f>
        <v>Upper middle income</v>
      </c>
    </row>
    <row r="77" spans="1:7" x14ac:dyDescent="0.3">
      <c r="A77" s="54" t="str">
        <f>COUNTRIES!AD68</f>
        <v>Ireland</v>
      </c>
      <c r="B77">
        <f>COUNTRIES!AE68</f>
        <v>372</v>
      </c>
      <c r="C77" t="str">
        <f>VLOOKUP($B77,Tabelle1[[ISO3166-1-numeric]:[is_independent]],12,0)</f>
        <v>Northern Europe</v>
      </c>
      <c r="D77" t="s">
        <v>1924</v>
      </c>
      <c r="E77" t="str">
        <f t="shared" si="3"/>
        <v>H</v>
      </c>
      <c r="G77" t="str">
        <f>VLOOKUP($A77,'World Bank income'!$K$7:$N$224,4,0)</f>
        <v>High income</v>
      </c>
    </row>
    <row r="78" spans="1:7" x14ac:dyDescent="0.3">
      <c r="A78" s="54" t="str">
        <f>COUNTRIES!AD69</f>
        <v>Israel</v>
      </c>
      <c r="B78">
        <f>COUNTRIES!AE69</f>
        <v>376</v>
      </c>
      <c r="C78" t="str">
        <f>VLOOKUP($B78,Tabelle1[[ISO3166-1-numeric]:[is_independent]],12,0)</f>
        <v>Western Asia</v>
      </c>
      <c r="D78" t="s">
        <v>1580</v>
      </c>
      <c r="E78" t="str">
        <f t="shared" si="3"/>
        <v>H</v>
      </c>
      <c r="G78" t="str">
        <f>VLOOKUP($A78,'World Bank income'!$K$7:$N$224,4,0)</f>
        <v>High income</v>
      </c>
    </row>
    <row r="79" spans="1:7" x14ac:dyDescent="0.3">
      <c r="A79" s="54" t="str">
        <f>COUNTRIES!AD70</f>
        <v>Italy</v>
      </c>
      <c r="B79">
        <f>COUNTRIES!AE70</f>
        <v>380</v>
      </c>
      <c r="C79" t="str">
        <f>VLOOKUP($B79,Tabelle1[[ISO3166-1-numeric]:[is_independent]],12,0)</f>
        <v>Southern Europe</v>
      </c>
      <c r="D79" t="s">
        <v>1924</v>
      </c>
      <c r="E79" t="str">
        <f t="shared" si="3"/>
        <v>H</v>
      </c>
      <c r="G79" t="str">
        <f>VLOOKUP($A79,'World Bank income'!$K$7:$N$224,4,0)</f>
        <v>High income</v>
      </c>
    </row>
    <row r="80" spans="1:7" x14ac:dyDescent="0.3">
      <c r="A80" s="54" t="str">
        <f>COUNTRIES!AD71</f>
        <v>Jamaica</v>
      </c>
      <c r="B80">
        <f>COUNTRIES!AE71</f>
        <v>388</v>
      </c>
      <c r="C80" t="str">
        <f>VLOOKUP($B80,Tabelle1[[ISO3166-1-numeric]:[is_independent]],12,0)</f>
        <v>Latin America and the Caribbean</v>
      </c>
      <c r="D80" t="s">
        <v>1582</v>
      </c>
      <c r="E80" t="str">
        <f t="shared" si="3"/>
        <v>UM</v>
      </c>
      <c r="G80" t="str">
        <f>VLOOKUP($A80,'World Bank income'!$K$7:$N$224,4,0)</f>
        <v>Upper middle income</v>
      </c>
    </row>
    <row r="81" spans="1:7" x14ac:dyDescent="0.3">
      <c r="A81" s="54" t="str">
        <f>COUNTRIES!AD72</f>
        <v>Japan</v>
      </c>
      <c r="B81">
        <f>COUNTRIES!AE72</f>
        <v>392</v>
      </c>
      <c r="C81" t="str">
        <f>VLOOKUP($B81,Tabelle1[[ISO3166-1-numeric]:[is_independent]],12,0)</f>
        <v>Eastern Asia</v>
      </c>
      <c r="D81" t="s">
        <v>1924</v>
      </c>
      <c r="E81" t="str">
        <f t="shared" si="3"/>
        <v>H</v>
      </c>
      <c r="G81" t="str">
        <f>VLOOKUP($A81,'World Bank income'!$K$7:$N$224,4,0)</f>
        <v>High income</v>
      </c>
    </row>
    <row r="82" spans="1:7" x14ac:dyDescent="0.3">
      <c r="A82" s="54" t="str">
        <f>COUNTRIES!AD73</f>
        <v>Jordan</v>
      </c>
      <c r="B82">
        <f>COUNTRIES!AE73</f>
        <v>400</v>
      </c>
      <c r="C82" t="str">
        <f>VLOOKUP($B82,Tabelle1[[ISO3166-1-numeric]:[is_independent]],12,0)</f>
        <v>Western Asia</v>
      </c>
      <c r="D82" t="s">
        <v>1580</v>
      </c>
      <c r="E82" t="str">
        <f t="shared" si="3"/>
        <v>LM</v>
      </c>
      <c r="G82" t="str">
        <f>VLOOKUP($A82,'World Bank income'!$K$7:$N$224,4,0)</f>
        <v>Lower middle income</v>
      </c>
    </row>
    <row r="83" spans="1:7" x14ac:dyDescent="0.3">
      <c r="A83" s="54" t="str">
        <f>COUNTRIES!AD163</f>
        <v>Kazakhstan</v>
      </c>
      <c r="B83">
        <f>COUNTRIES!AE163</f>
        <v>398</v>
      </c>
      <c r="C83" t="str">
        <f>VLOOKUP($B83,Tabelle1[[ISO3166-1-numeric]:[is_independent]],12,0)</f>
        <v>Central Asia</v>
      </c>
      <c r="D83" t="s">
        <v>1925</v>
      </c>
      <c r="E83" t="str">
        <f t="shared" si="3"/>
        <v>UM</v>
      </c>
      <c r="G83" t="str">
        <f>VLOOKUP($A83,'World Bank income'!$K$7:$N$224,4,0)</f>
        <v>Upper middle income</v>
      </c>
    </row>
    <row r="84" spans="1:7" x14ac:dyDescent="0.3">
      <c r="A84" s="54" t="str">
        <f>COUNTRIES!AD74</f>
        <v>Kenya</v>
      </c>
      <c r="B84">
        <f>COUNTRIES!AE74</f>
        <v>404</v>
      </c>
      <c r="C84" t="str">
        <f>VLOOKUP($B84,Tabelle1[[ISO3166-1-numeric]:[is_independent]],12,0)</f>
        <v>Sub-Saharan Africa</v>
      </c>
      <c r="D84" t="s">
        <v>1581</v>
      </c>
      <c r="E84" t="str">
        <f t="shared" si="3"/>
        <v>LM</v>
      </c>
      <c r="G84" t="str">
        <f>VLOOKUP($A84,'World Bank income'!$K$7:$N$224,4,0)</f>
        <v>Lower middle income</v>
      </c>
    </row>
    <row r="85" spans="1:7" x14ac:dyDescent="0.3">
      <c r="A85" s="54" t="str">
        <f>COUNTRIES!AD75</f>
        <v>Kuwait</v>
      </c>
      <c r="B85">
        <f>COUNTRIES!AE75</f>
        <v>414</v>
      </c>
      <c r="C85" t="str">
        <f>VLOOKUP($B85,Tabelle1[[ISO3166-1-numeric]:[is_independent]],12,0)</f>
        <v>Western Asia</v>
      </c>
      <c r="D85" t="s">
        <v>1580</v>
      </c>
      <c r="E85" t="str">
        <f t="shared" si="3"/>
        <v>H</v>
      </c>
      <c r="G85" t="str">
        <f>VLOOKUP($A85,'World Bank income'!$K$7:$N$224,4,0)</f>
        <v>High income</v>
      </c>
    </row>
    <row r="86" spans="1:7" x14ac:dyDescent="0.3">
      <c r="A86" s="54" t="str">
        <f>COUNTRIES!AD164</f>
        <v>Kyrgyzstan</v>
      </c>
      <c r="B86">
        <f>COUNTRIES!AE164</f>
        <v>417</v>
      </c>
      <c r="C86" t="str">
        <f>VLOOKUP($B86,Tabelle1[[ISO3166-1-numeric]:[is_independent]],12,0)</f>
        <v>Central Asia</v>
      </c>
      <c r="D86" t="s">
        <v>1925</v>
      </c>
      <c r="E86" t="str">
        <f t="shared" si="3"/>
        <v>LM</v>
      </c>
      <c r="G86" t="str">
        <f>VLOOKUP($A86,'World Bank income'!$K$7:$N$224,4,0)</f>
        <v>Lower middle income</v>
      </c>
    </row>
    <row r="87" spans="1:7" x14ac:dyDescent="0.3">
      <c r="A87" s="54" t="str">
        <f>COUNTRIES!AD76</f>
        <v>Laos</v>
      </c>
      <c r="B87">
        <f>COUNTRIES!AE76</f>
        <v>418</v>
      </c>
      <c r="C87" t="str">
        <f>VLOOKUP($B87,Tabelle1[[ISO3166-1-numeric]:[is_independent]],12,0)</f>
        <v>South-eastern Asia</v>
      </c>
      <c r="D87" t="s">
        <v>1579</v>
      </c>
      <c r="E87" t="str">
        <f t="shared" si="3"/>
        <v>LM</v>
      </c>
      <c r="G87" t="str">
        <f>VLOOKUP($A87,'World Bank income'!$K$7:$N$224,4,0)</f>
        <v>Lower middle income</v>
      </c>
    </row>
    <row r="88" spans="1:7" x14ac:dyDescent="0.3">
      <c r="A88" s="54" t="str">
        <f>COUNTRIES!AD165</f>
        <v>Latvia</v>
      </c>
      <c r="B88">
        <f>COUNTRIES!AE165</f>
        <v>428</v>
      </c>
      <c r="C88" t="str">
        <f>VLOOKUP($B88,Tabelle1[[ISO3166-1-numeric]:[is_independent]],12,0)</f>
        <v>Northern Europe</v>
      </c>
      <c r="D88" t="s">
        <v>1925</v>
      </c>
      <c r="E88" t="str">
        <f t="shared" si="3"/>
        <v>H</v>
      </c>
      <c r="G88" t="str">
        <f>VLOOKUP($A88,'World Bank income'!$K$7:$N$224,4,0)</f>
        <v>High income</v>
      </c>
    </row>
    <row r="89" spans="1:7" x14ac:dyDescent="0.3">
      <c r="A89" s="54" t="str">
        <f>COUNTRIES!AD77</f>
        <v>Lebanon</v>
      </c>
      <c r="B89">
        <f>COUNTRIES!AE77</f>
        <v>422</v>
      </c>
      <c r="C89" t="str">
        <f>VLOOKUP($B89,Tabelle1[[ISO3166-1-numeric]:[is_independent]],12,0)</f>
        <v>Western Asia</v>
      </c>
      <c r="D89" t="s">
        <v>1580</v>
      </c>
      <c r="E89" t="str">
        <f t="shared" si="3"/>
        <v>UM</v>
      </c>
      <c r="G89" t="str">
        <f>VLOOKUP($A89,'World Bank income'!$K$7:$N$224,4,0)</f>
        <v>Upper middle income</v>
      </c>
    </row>
    <row r="90" spans="1:7" x14ac:dyDescent="0.3">
      <c r="A90" s="54" t="str">
        <f>COUNTRIES!AD78</f>
        <v>Lesotho</v>
      </c>
      <c r="B90">
        <f>COUNTRIES!AE78</f>
        <v>426</v>
      </c>
      <c r="C90" t="str">
        <f>VLOOKUP($B90,Tabelle1[[ISO3166-1-numeric]:[is_independent]],12,0)</f>
        <v>Sub-Saharan Africa</v>
      </c>
      <c r="D90" t="s">
        <v>1581</v>
      </c>
      <c r="E90" t="str">
        <f t="shared" si="3"/>
        <v>LM</v>
      </c>
      <c r="G90" t="str">
        <f>VLOOKUP($A90,'World Bank income'!$K$7:$N$224,4,0)</f>
        <v>Lower middle income</v>
      </c>
    </row>
    <row r="91" spans="1:7" x14ac:dyDescent="0.3">
      <c r="A91" s="54" t="str">
        <f>COUNTRIES!AD79</f>
        <v>Liberia</v>
      </c>
      <c r="B91">
        <f>COUNTRIES!AE79</f>
        <v>430</v>
      </c>
      <c r="C91" t="str">
        <f>VLOOKUP($B91,Tabelle1[[ISO3166-1-numeric]:[is_independent]],12,0)</f>
        <v>Sub-Saharan Africa</v>
      </c>
      <c r="D91" t="s">
        <v>1581</v>
      </c>
      <c r="E91" t="str">
        <f t="shared" si="3"/>
        <v>L</v>
      </c>
      <c r="G91" t="str">
        <f>VLOOKUP($A91,'World Bank income'!$K$7:$N$224,4,0)</f>
        <v>Low income</v>
      </c>
    </row>
    <row r="92" spans="1:7" x14ac:dyDescent="0.3">
      <c r="A92" s="54" t="str">
        <f>COUNTRIES!AD80</f>
        <v>Libya</v>
      </c>
      <c r="B92">
        <f>COUNTRIES!AE80</f>
        <v>434</v>
      </c>
      <c r="C92" t="str">
        <f>VLOOKUP($B92,Tabelle1[[ISO3166-1-numeric]:[is_independent]],12,0)</f>
        <v>Northern Africa</v>
      </c>
      <c r="D92" t="s">
        <v>1580</v>
      </c>
      <c r="E92" t="str">
        <f t="shared" si="3"/>
        <v>UM</v>
      </c>
      <c r="G92" t="str">
        <f>VLOOKUP($A92,'World Bank income'!$K$7:$N$224,4,0)</f>
        <v>Upper middle income</v>
      </c>
    </row>
    <row r="93" spans="1:7" x14ac:dyDescent="0.3">
      <c r="A93" s="54" t="str">
        <f>COUNTRIES!AD166</f>
        <v>Lithuania</v>
      </c>
      <c r="B93">
        <f>COUNTRIES!AE166</f>
        <v>440</v>
      </c>
      <c r="C93" t="str">
        <f>VLOOKUP($B93,Tabelle1[[ISO3166-1-numeric]:[is_independent]],12,0)</f>
        <v>Northern Europe</v>
      </c>
      <c r="D93" t="s">
        <v>1925</v>
      </c>
      <c r="E93" t="str">
        <f t="shared" si="3"/>
        <v>H</v>
      </c>
      <c r="G93" t="str">
        <f>VLOOKUP($A93,'World Bank income'!$K$7:$N$224,4,0)</f>
        <v>High income</v>
      </c>
    </row>
    <row r="94" spans="1:7" x14ac:dyDescent="0.3">
      <c r="A94" s="54" t="str">
        <f>COUNTRIES!AD167</f>
        <v>Luxembourg</v>
      </c>
      <c r="B94">
        <f>COUNTRIES!AE167</f>
        <v>442</v>
      </c>
      <c r="C94" t="str">
        <f>VLOOKUP($B94,Tabelle1[[ISO3166-1-numeric]:[is_independent]],12,0)</f>
        <v>Western Europe</v>
      </c>
      <c r="D94" t="s">
        <v>1924</v>
      </c>
      <c r="E94" t="str">
        <f t="shared" si="3"/>
        <v>H</v>
      </c>
      <c r="G94" t="str">
        <f>VLOOKUP($A94,'World Bank income'!$K$7:$N$224,4,0)</f>
        <v>High income</v>
      </c>
    </row>
    <row r="95" spans="1:7" x14ac:dyDescent="0.3">
      <c r="A95" s="54" t="str">
        <f>COUNTRIES!AD81</f>
        <v>Madagascar</v>
      </c>
      <c r="B95">
        <f>COUNTRIES!AE81</f>
        <v>450</v>
      </c>
      <c r="C95" t="str">
        <f>VLOOKUP($B95,Tabelle1[[ISO3166-1-numeric]:[is_independent]],12,0)</f>
        <v>Sub-Saharan Africa</v>
      </c>
      <c r="D95" t="s">
        <v>1581</v>
      </c>
      <c r="E95" t="str">
        <f t="shared" si="3"/>
        <v>L</v>
      </c>
      <c r="G95" t="str">
        <f>VLOOKUP($A95,'World Bank income'!$K$7:$N$224,4,0)</f>
        <v>Low income</v>
      </c>
    </row>
    <row r="96" spans="1:7" x14ac:dyDescent="0.3">
      <c r="A96" s="54" t="str">
        <f>COUNTRIES!AD82</f>
        <v>Malawi</v>
      </c>
      <c r="B96">
        <f>COUNTRIES!AE82</f>
        <v>454</v>
      </c>
      <c r="C96" t="str">
        <f>VLOOKUP($B96,Tabelle1[[ISO3166-1-numeric]:[is_independent]],12,0)</f>
        <v>Sub-Saharan Africa</v>
      </c>
      <c r="D96" t="s">
        <v>1581</v>
      </c>
      <c r="E96" t="str">
        <f t="shared" si="3"/>
        <v>L</v>
      </c>
      <c r="G96" t="str">
        <f>VLOOKUP($A96,'World Bank income'!$K$7:$N$224,4,0)</f>
        <v>Low income</v>
      </c>
    </row>
    <row r="97" spans="1:7" x14ac:dyDescent="0.3">
      <c r="A97" s="54" t="str">
        <f>COUNTRIES!AD83</f>
        <v>Malaysia</v>
      </c>
      <c r="B97">
        <f>COUNTRIES!AE83</f>
        <v>458</v>
      </c>
      <c r="C97" t="str">
        <f>VLOOKUP($B97,Tabelle1[[ISO3166-1-numeric]:[is_independent]],12,0)</f>
        <v>South-eastern Asia</v>
      </c>
      <c r="D97" t="s">
        <v>1579</v>
      </c>
      <c r="E97" t="str">
        <f t="shared" si="3"/>
        <v>UM</v>
      </c>
      <c r="G97" t="str">
        <f>VLOOKUP($A97,'World Bank income'!$K$7:$N$224,4,0)</f>
        <v>Upper middle income</v>
      </c>
    </row>
    <row r="98" spans="1:7" x14ac:dyDescent="0.3">
      <c r="A98" s="54" t="str">
        <f>COUNTRIES!AD84</f>
        <v>Maldives</v>
      </c>
      <c r="B98">
        <f>COUNTRIES!AE84</f>
        <v>462</v>
      </c>
      <c r="C98" t="str">
        <f>VLOOKUP($B98,Tabelle1[[ISO3166-1-numeric]:[is_independent]],12,0)</f>
        <v>Southern Asia</v>
      </c>
      <c r="D98" t="s">
        <v>1579</v>
      </c>
      <c r="E98" t="str">
        <f t="shared" ref="E98:E129" si="4">VLOOKUP(G98,$I$4:$J$7,2,0)</f>
        <v>UM</v>
      </c>
      <c r="G98" t="str">
        <f>VLOOKUP($A98,'World Bank income'!$K$7:$N$224,4,0)</f>
        <v>Upper middle income</v>
      </c>
    </row>
    <row r="99" spans="1:7" x14ac:dyDescent="0.3">
      <c r="A99" s="54" t="str">
        <f>COUNTRIES!AD85</f>
        <v>Mali</v>
      </c>
      <c r="B99">
        <f>COUNTRIES!AE85</f>
        <v>466</v>
      </c>
      <c r="C99" t="str">
        <f>VLOOKUP($B99,Tabelle1[[ISO3166-1-numeric]:[is_independent]],12,0)</f>
        <v>Sub-Saharan Africa</v>
      </c>
      <c r="D99" t="s">
        <v>1581</v>
      </c>
      <c r="E99" t="str">
        <f t="shared" si="4"/>
        <v>L</v>
      </c>
      <c r="G99" t="str">
        <f>VLOOKUP($A99,'World Bank income'!$K$7:$N$224,4,0)</f>
        <v>Low income</v>
      </c>
    </row>
    <row r="100" spans="1:7" x14ac:dyDescent="0.3">
      <c r="A100" s="54" t="str">
        <f>COUNTRIES!AD86</f>
        <v>Malta</v>
      </c>
      <c r="B100">
        <f>COUNTRIES!AE86</f>
        <v>470</v>
      </c>
      <c r="C100" t="str">
        <f>VLOOKUP($B100,Tabelle1[[ISO3166-1-numeric]:[is_independent]],12,0)</f>
        <v>Southern Europe</v>
      </c>
      <c r="D100" t="s">
        <v>1924</v>
      </c>
      <c r="E100" t="str">
        <f t="shared" si="4"/>
        <v>H</v>
      </c>
      <c r="G100" t="str">
        <f>VLOOKUP($A100,'World Bank income'!$K$7:$N$224,4,0)</f>
        <v>High income</v>
      </c>
    </row>
    <row r="101" spans="1:7" x14ac:dyDescent="0.3">
      <c r="A101" s="54" t="str">
        <f>COUNTRIES!AD87</f>
        <v>Martinique</v>
      </c>
      <c r="B101">
        <f>COUNTRIES!AE87</f>
        <v>474</v>
      </c>
      <c r="C101" t="str">
        <f>VLOOKUP($B101,Tabelle1[[ISO3166-1-numeric]:[is_independent]],12,0)</f>
        <v>Latin America and the Caribbean</v>
      </c>
      <c r="D101" t="s">
        <v>1582</v>
      </c>
      <c r="E101" t="str">
        <f t="shared" si="4"/>
        <v>H</v>
      </c>
      <c r="G101" s="36" t="s">
        <v>1945</v>
      </c>
    </row>
    <row r="102" spans="1:7" x14ac:dyDescent="0.3">
      <c r="A102" s="54" t="str">
        <f>COUNTRIES!AD88</f>
        <v>Mauritania</v>
      </c>
      <c r="B102">
        <f>COUNTRIES!AE88</f>
        <v>478</v>
      </c>
      <c r="C102" t="str">
        <f>VLOOKUP($B102,Tabelle1[[ISO3166-1-numeric]:[is_independent]],12,0)</f>
        <v>Sub-Saharan Africa</v>
      </c>
      <c r="D102" t="s">
        <v>1581</v>
      </c>
      <c r="E102" t="str">
        <f t="shared" si="4"/>
        <v>LM</v>
      </c>
      <c r="G102" t="str">
        <f>VLOOKUP($A102,'World Bank income'!$K$7:$N$224,4,0)</f>
        <v>Lower middle income</v>
      </c>
    </row>
    <row r="103" spans="1:7" x14ac:dyDescent="0.3">
      <c r="A103" s="54" t="str">
        <f>COUNTRIES!AD89</f>
        <v>Mauritius</v>
      </c>
      <c r="B103">
        <f>COUNTRIES!AE89</f>
        <v>480</v>
      </c>
      <c r="C103" t="str">
        <f>VLOOKUP($B103,Tabelle1[[ISO3166-1-numeric]:[is_independent]],12,0)</f>
        <v>Sub-Saharan Africa</v>
      </c>
      <c r="D103" t="s">
        <v>1581</v>
      </c>
      <c r="E103" t="str">
        <f t="shared" si="4"/>
        <v>UM</v>
      </c>
      <c r="G103" t="str">
        <f>VLOOKUP($A103,'World Bank income'!$K$7:$N$224,4,0)</f>
        <v>Upper middle income</v>
      </c>
    </row>
    <row r="104" spans="1:7" x14ac:dyDescent="0.3">
      <c r="A104" s="54" t="str">
        <f>COUNTRIES!AD90</f>
        <v>Mexico</v>
      </c>
      <c r="B104">
        <f>COUNTRIES!AE90</f>
        <v>484</v>
      </c>
      <c r="C104" t="str">
        <f>VLOOKUP($B104,Tabelle1[[ISO3166-1-numeric]:[is_independent]],12,0)</f>
        <v>Latin America and the Caribbean</v>
      </c>
      <c r="D104" t="s">
        <v>1924</v>
      </c>
      <c r="E104" t="str">
        <f t="shared" si="4"/>
        <v>UM</v>
      </c>
      <c r="G104" t="str">
        <f>VLOOKUP($A104,'World Bank income'!$K$7:$N$224,4,0)</f>
        <v>Upper middle income</v>
      </c>
    </row>
    <row r="105" spans="1:7" x14ac:dyDescent="0.3">
      <c r="A105" s="54" t="str">
        <f>COUNTRIES!AD169</f>
        <v>Moldova</v>
      </c>
      <c r="B105">
        <f>COUNTRIES!AE169</f>
        <v>498</v>
      </c>
      <c r="C105" t="str">
        <f>VLOOKUP($B105,Tabelle1[[ISO3166-1-numeric]:[is_independent]],12,0)</f>
        <v>Eastern Europe</v>
      </c>
      <c r="D105" t="s">
        <v>1925</v>
      </c>
      <c r="E105" t="str">
        <f t="shared" si="4"/>
        <v>LM</v>
      </c>
      <c r="G105" t="str">
        <f>VLOOKUP($A105,'World Bank income'!$K$7:$N$224,4,0)</f>
        <v>Lower middle income</v>
      </c>
    </row>
    <row r="106" spans="1:7" x14ac:dyDescent="0.3">
      <c r="A106" s="54" t="str">
        <f>COUNTRIES!AD91</f>
        <v>Mongolia</v>
      </c>
      <c r="B106">
        <f>COUNTRIES!AE91</f>
        <v>496</v>
      </c>
      <c r="C106" t="str">
        <f>VLOOKUP($B106,Tabelle1[[ISO3166-1-numeric]:[is_independent]],12,0)</f>
        <v>Eastern Asia</v>
      </c>
      <c r="D106" t="s">
        <v>1579</v>
      </c>
      <c r="E106" t="str">
        <f t="shared" si="4"/>
        <v>LM</v>
      </c>
      <c r="G106" t="str">
        <f>VLOOKUP($A106,'World Bank income'!$K$7:$N$224,4,0)</f>
        <v>Lower middle income</v>
      </c>
    </row>
    <row r="107" spans="1:7" x14ac:dyDescent="0.3">
      <c r="A107" s="54" t="str">
        <f>COUNTRIES!AD170</f>
        <v>Montenegro</v>
      </c>
      <c r="B107">
        <f>COUNTRIES!AE170</f>
        <v>499</v>
      </c>
      <c r="C107" t="str">
        <f>VLOOKUP($B107,Tabelle1[[ISO3166-1-numeric]:[is_independent]],12,0)</f>
        <v>Southern Europe</v>
      </c>
      <c r="D107" t="s">
        <v>1924</v>
      </c>
      <c r="E107" t="str">
        <f t="shared" si="4"/>
        <v>UM</v>
      </c>
      <c r="G107" t="str">
        <f>VLOOKUP($A107,'World Bank income'!$K$7:$N$224,4,0)</f>
        <v>Upper middle income</v>
      </c>
    </row>
    <row r="108" spans="1:7" x14ac:dyDescent="0.3">
      <c r="A108" s="54" t="str">
        <f>COUNTRIES!AD92</f>
        <v>Morocco</v>
      </c>
      <c r="B108">
        <f>COUNTRIES!AE92</f>
        <v>504</v>
      </c>
      <c r="C108" t="str">
        <f>VLOOKUP($B108,Tabelle1[[ISO3166-1-numeric]:[is_independent]],12,0)</f>
        <v>Northern Africa</v>
      </c>
      <c r="D108" t="s">
        <v>1580</v>
      </c>
      <c r="E108" t="str">
        <f t="shared" si="4"/>
        <v>LM</v>
      </c>
      <c r="G108" t="str">
        <f>VLOOKUP($A108,'World Bank income'!$K$7:$N$224,4,0)</f>
        <v>Lower middle income</v>
      </c>
    </row>
    <row r="109" spans="1:7" x14ac:dyDescent="0.3">
      <c r="A109" s="54" t="str">
        <f>COUNTRIES!AD93</f>
        <v>Mozambique</v>
      </c>
      <c r="B109">
        <f>COUNTRIES!AE93</f>
        <v>508</v>
      </c>
      <c r="C109" t="str">
        <f>VLOOKUP($B109,Tabelle1[[ISO3166-1-numeric]:[is_independent]],12,0)</f>
        <v>Sub-Saharan Africa</v>
      </c>
      <c r="D109" t="s">
        <v>1581</v>
      </c>
      <c r="E109" t="str">
        <f t="shared" si="4"/>
        <v>L</v>
      </c>
      <c r="G109" t="str">
        <f>VLOOKUP($A109,'World Bank income'!$K$7:$N$224,4,0)</f>
        <v>Low income</v>
      </c>
    </row>
    <row r="110" spans="1:7" x14ac:dyDescent="0.3">
      <c r="A110" s="54" t="str">
        <f>COUNTRIES!AD94</f>
        <v>Myanmar</v>
      </c>
      <c r="B110">
        <f>COUNTRIES!AE94</f>
        <v>104</v>
      </c>
      <c r="C110" t="str">
        <f>VLOOKUP($B110,Tabelle1[[ISO3166-1-numeric]:[is_independent]],12,0)</f>
        <v>South-eastern Asia</v>
      </c>
      <c r="D110" t="s">
        <v>1579</v>
      </c>
      <c r="E110" t="str">
        <f t="shared" si="4"/>
        <v>LM</v>
      </c>
      <c r="G110" t="str">
        <f>VLOOKUP($A110,'World Bank income'!$K$7:$N$224,4,0)</f>
        <v>Lower middle income</v>
      </c>
    </row>
    <row r="111" spans="1:7" x14ac:dyDescent="0.3">
      <c r="A111" s="54" t="str">
        <f>COUNTRIES!AD95</f>
        <v>Namibia</v>
      </c>
      <c r="B111">
        <f>COUNTRIES!AE95</f>
        <v>516</v>
      </c>
      <c r="C111" t="str">
        <f>VLOOKUP($B111,Tabelle1[[ISO3166-1-numeric]:[is_independent]],12,0)</f>
        <v>Sub-Saharan Africa</v>
      </c>
      <c r="D111" t="s">
        <v>1581</v>
      </c>
      <c r="E111" t="str">
        <f t="shared" si="4"/>
        <v>UM</v>
      </c>
      <c r="G111" t="str">
        <f>VLOOKUP($A111,'World Bank income'!$K$7:$N$224,4,0)</f>
        <v>Upper middle income</v>
      </c>
    </row>
    <row r="112" spans="1:7" x14ac:dyDescent="0.3">
      <c r="A112" s="54" t="str">
        <f>COUNTRIES!AD96</f>
        <v>Nepal</v>
      </c>
      <c r="B112">
        <f>COUNTRIES!AE96</f>
        <v>524</v>
      </c>
      <c r="C112" t="str">
        <f>VLOOKUP($B112,Tabelle1[[ISO3166-1-numeric]:[is_independent]],12,0)</f>
        <v>Southern Asia</v>
      </c>
      <c r="D112" t="s">
        <v>1579</v>
      </c>
      <c r="E112" t="str">
        <f t="shared" si="4"/>
        <v>L</v>
      </c>
      <c r="G112" t="str">
        <f>VLOOKUP($A112,'World Bank income'!$K$7:$N$224,4,0)</f>
        <v>Low income</v>
      </c>
    </row>
    <row r="113" spans="1:7" x14ac:dyDescent="0.3">
      <c r="A113" s="54" t="str">
        <f>COUNTRIES!AD97</f>
        <v>Netherlands</v>
      </c>
      <c r="B113">
        <f>COUNTRIES!AE97</f>
        <v>528</v>
      </c>
      <c r="C113" t="str">
        <f>VLOOKUP($B113,Tabelle1[[ISO3166-1-numeric]:[is_independent]],12,0)</f>
        <v>Western Europe</v>
      </c>
      <c r="D113" t="s">
        <v>1924</v>
      </c>
      <c r="E113" t="str">
        <f t="shared" si="4"/>
        <v>H</v>
      </c>
      <c r="G113" t="str">
        <f>VLOOKUP($A113,'World Bank income'!$K$7:$N$224,4,0)</f>
        <v>High income</v>
      </c>
    </row>
    <row r="114" spans="1:7" x14ac:dyDescent="0.3">
      <c r="A114" s="54" t="str">
        <f>COUNTRIES!AD98</f>
        <v>New Zealand</v>
      </c>
      <c r="B114">
        <f>COUNTRIES!AE98</f>
        <v>554</v>
      </c>
      <c r="C114" t="str">
        <f>VLOOKUP($B114,Tabelle1[[ISO3166-1-numeric]:[is_independent]],12,0)</f>
        <v>Australia and New Zealand</v>
      </c>
      <c r="D114" t="s">
        <v>1583</v>
      </c>
      <c r="E114" t="str">
        <f t="shared" si="4"/>
        <v>H</v>
      </c>
      <c r="G114" t="str">
        <f>VLOOKUP($A114,'World Bank income'!$K$7:$N$224,4,0)</f>
        <v>High income</v>
      </c>
    </row>
    <row r="115" spans="1:7" x14ac:dyDescent="0.3">
      <c r="A115" s="54" t="str">
        <f>COUNTRIES!AD99</f>
        <v>Nicaragua</v>
      </c>
      <c r="B115">
        <f>COUNTRIES!AE99</f>
        <v>558</v>
      </c>
      <c r="C115" t="str">
        <f>VLOOKUP($B115,Tabelle1[[ISO3166-1-numeric]:[is_independent]],12,0)</f>
        <v>Latin America and the Caribbean</v>
      </c>
      <c r="D115" t="s">
        <v>1582</v>
      </c>
      <c r="E115" t="str">
        <f t="shared" si="4"/>
        <v>LM</v>
      </c>
      <c r="G115" t="str">
        <f>VLOOKUP($A115,'World Bank income'!$K$7:$N$224,4,0)</f>
        <v>Lower middle income</v>
      </c>
    </row>
    <row r="116" spans="1:7" x14ac:dyDescent="0.3">
      <c r="A116" s="54" t="str">
        <f>COUNTRIES!AD100</f>
        <v>Niger</v>
      </c>
      <c r="B116">
        <f>COUNTRIES!AE100</f>
        <v>562</v>
      </c>
      <c r="C116" t="str">
        <f>VLOOKUP($B116,Tabelle1[[ISO3166-1-numeric]:[is_independent]],12,0)</f>
        <v>Sub-Saharan Africa</v>
      </c>
      <c r="D116" t="s">
        <v>1581</v>
      </c>
      <c r="E116" t="str">
        <f t="shared" si="4"/>
        <v>L</v>
      </c>
      <c r="G116" t="str">
        <f>VLOOKUP($A116,'World Bank income'!$K$7:$N$224,4,0)</f>
        <v>Low income</v>
      </c>
    </row>
    <row r="117" spans="1:7" x14ac:dyDescent="0.3">
      <c r="A117" s="54" t="str">
        <f>COUNTRIES!AD101</f>
        <v>Nigeria</v>
      </c>
      <c r="B117">
        <f>COUNTRIES!AE101</f>
        <v>566</v>
      </c>
      <c r="C117" t="str">
        <f>VLOOKUP($B117,Tabelle1[[ISO3166-1-numeric]:[is_independent]],12,0)</f>
        <v>Sub-Saharan Africa</v>
      </c>
      <c r="D117" t="s">
        <v>1581</v>
      </c>
      <c r="E117" t="str">
        <f t="shared" si="4"/>
        <v>LM</v>
      </c>
      <c r="G117" t="str">
        <f>VLOOKUP($A117,'World Bank income'!$K$7:$N$224,4,0)</f>
        <v>Lower middle income</v>
      </c>
    </row>
    <row r="118" spans="1:7" x14ac:dyDescent="0.3">
      <c r="A118" s="54" t="str">
        <f>COUNTRIES!AD102</f>
        <v>North Korea</v>
      </c>
      <c r="B118">
        <f>COUNTRIES!AE102</f>
        <v>408</v>
      </c>
      <c r="C118" t="str">
        <f>VLOOKUP($B118,Tabelle1[[ISO3166-1-numeric]:[is_independent]],12,0)</f>
        <v>Eastern Asia</v>
      </c>
      <c r="D118" t="s">
        <v>1579</v>
      </c>
      <c r="E118" t="str">
        <f t="shared" si="4"/>
        <v>L</v>
      </c>
      <c r="G118" t="str">
        <f>VLOOKUP($A118,'World Bank income'!$K$7:$N$224,4,0)</f>
        <v>Low income</v>
      </c>
    </row>
    <row r="119" spans="1:7" x14ac:dyDescent="0.3">
      <c r="A119" s="54" t="str">
        <f>COUNTRIES!AD168</f>
        <v>North Macedonia</v>
      </c>
      <c r="B119">
        <f>COUNTRIES!AE168</f>
        <v>807</v>
      </c>
      <c r="C119" t="str">
        <f>VLOOKUP($B119,Tabelle1[[ISO3166-1-numeric]:[is_independent]],12,0)</f>
        <v>Southern Europe</v>
      </c>
      <c r="D119" t="s">
        <v>1925</v>
      </c>
      <c r="E119" t="str">
        <f t="shared" si="4"/>
        <v>UM</v>
      </c>
      <c r="G119" t="str">
        <f>VLOOKUP($A119,'World Bank income'!$K$7:$N$224,4,0)</f>
        <v>Upper middle income</v>
      </c>
    </row>
    <row r="120" spans="1:7" x14ac:dyDescent="0.3">
      <c r="A120" s="54" t="str">
        <f>COUNTRIES!AD103</f>
        <v>Norway</v>
      </c>
      <c r="B120">
        <f>COUNTRIES!AE103</f>
        <v>578</v>
      </c>
      <c r="C120" t="str">
        <f>VLOOKUP($B120,Tabelle1[[ISO3166-1-numeric]:[is_independent]],12,0)</f>
        <v>Northern Europe</v>
      </c>
      <c r="D120" t="s">
        <v>1924</v>
      </c>
      <c r="E120" t="str">
        <f t="shared" si="4"/>
        <v>H</v>
      </c>
      <c r="G120" t="str">
        <f>VLOOKUP($A120,'World Bank income'!$K$7:$N$224,4,0)</f>
        <v>High income</v>
      </c>
    </row>
    <row r="121" spans="1:7" x14ac:dyDescent="0.3">
      <c r="A121" s="54" t="str">
        <f>COUNTRIES!AD104</f>
        <v>Oman</v>
      </c>
      <c r="B121">
        <f>COUNTRIES!AE104</f>
        <v>512</v>
      </c>
      <c r="C121" t="str">
        <f>VLOOKUP($B121,Tabelle1[[ISO3166-1-numeric]:[is_independent]],12,0)</f>
        <v>Western Asia</v>
      </c>
      <c r="D121" t="s">
        <v>1580</v>
      </c>
      <c r="E121" t="str">
        <f t="shared" si="4"/>
        <v>H</v>
      </c>
      <c r="G121" t="str">
        <f>VLOOKUP($A121,'World Bank income'!$K$7:$N$224,4,0)</f>
        <v>High income</v>
      </c>
    </row>
    <row r="122" spans="1:7" x14ac:dyDescent="0.3">
      <c r="A122" s="54" t="str">
        <f>COUNTRIES!AD105</f>
        <v>Pakistan</v>
      </c>
      <c r="B122">
        <f>COUNTRIES!AE105</f>
        <v>586</v>
      </c>
      <c r="C122" t="str">
        <f>VLOOKUP($B122,Tabelle1[[ISO3166-1-numeric]:[is_independent]],12,0)</f>
        <v>Southern Asia</v>
      </c>
      <c r="D122" t="s">
        <v>1579</v>
      </c>
      <c r="E122" t="str">
        <f t="shared" si="4"/>
        <v>LM</v>
      </c>
      <c r="G122" t="str">
        <f>VLOOKUP($A122,'World Bank income'!$K$7:$N$224,4,0)</f>
        <v>Lower middle income</v>
      </c>
    </row>
    <row r="123" spans="1:7" x14ac:dyDescent="0.3">
      <c r="A123" s="54" t="str">
        <f>COUNTRIES!AD106</f>
        <v>Panama</v>
      </c>
      <c r="B123">
        <f>COUNTRIES!AE106</f>
        <v>591</v>
      </c>
      <c r="C123" t="str">
        <f>VLOOKUP($B123,Tabelle1[[ISO3166-1-numeric]:[is_independent]],12,0)</f>
        <v>Latin America and the Caribbean</v>
      </c>
      <c r="D123" t="s">
        <v>1582</v>
      </c>
      <c r="E123" t="str">
        <f t="shared" si="4"/>
        <v>UM</v>
      </c>
      <c r="G123" t="str">
        <f>VLOOKUP($A123,'World Bank income'!$K$7:$N$224,4,0)</f>
        <v>Upper middle income</v>
      </c>
    </row>
    <row r="124" spans="1:7" x14ac:dyDescent="0.3">
      <c r="A124" s="54" t="str">
        <f>COUNTRIES!AD107</f>
        <v>Papua New Guinea</v>
      </c>
      <c r="B124">
        <f>COUNTRIES!AE107</f>
        <v>598</v>
      </c>
      <c r="C124" t="str">
        <f>VLOOKUP($B124,Tabelle1[[ISO3166-1-numeric]:[is_independent]],12,0)</f>
        <v>Melanesia</v>
      </c>
      <c r="D124" t="s">
        <v>1579</v>
      </c>
      <c r="E124" t="str">
        <f t="shared" si="4"/>
        <v>LM</v>
      </c>
      <c r="G124" t="str">
        <f>VLOOKUP($A124,'World Bank income'!$K$7:$N$224,4,0)</f>
        <v>Lower middle income</v>
      </c>
    </row>
    <row r="125" spans="1:7" x14ac:dyDescent="0.3">
      <c r="A125" s="54" t="str">
        <f>COUNTRIES!AD108</f>
        <v>Paraguay</v>
      </c>
      <c r="B125">
        <f>COUNTRIES!AE108</f>
        <v>600</v>
      </c>
      <c r="C125" t="str">
        <f>VLOOKUP($B125,Tabelle1[[ISO3166-1-numeric]:[is_independent]],12,0)</f>
        <v>Latin America and the Caribbean</v>
      </c>
      <c r="D125" t="s">
        <v>1582</v>
      </c>
      <c r="E125" t="str">
        <f t="shared" si="4"/>
        <v>UM</v>
      </c>
      <c r="G125" t="str">
        <f>VLOOKUP($A125,'World Bank income'!$K$7:$N$224,4,0)</f>
        <v>Upper middle income</v>
      </c>
    </row>
    <row r="126" spans="1:7" x14ac:dyDescent="0.3">
      <c r="A126" s="54" t="str">
        <f>COUNTRIES!AD109</f>
        <v>Peru</v>
      </c>
      <c r="B126">
        <f>COUNTRIES!AE109</f>
        <v>604</v>
      </c>
      <c r="C126" t="str">
        <f>VLOOKUP($B126,Tabelle1[[ISO3166-1-numeric]:[is_independent]],12,0)</f>
        <v>Latin America and the Caribbean</v>
      </c>
      <c r="D126" t="s">
        <v>1582</v>
      </c>
      <c r="E126" t="str">
        <f t="shared" si="4"/>
        <v>UM</v>
      </c>
      <c r="G126" t="str">
        <f>VLOOKUP($A126,'World Bank income'!$K$7:$N$224,4,0)</f>
        <v>Upper middle income</v>
      </c>
    </row>
    <row r="127" spans="1:7" x14ac:dyDescent="0.3">
      <c r="A127" s="54" t="str">
        <f>COUNTRIES!AD110</f>
        <v>Philippines</v>
      </c>
      <c r="B127">
        <f>COUNTRIES!AE110</f>
        <v>608</v>
      </c>
      <c r="C127" t="str">
        <f>VLOOKUP($B127,Tabelle1[[ISO3166-1-numeric]:[is_independent]],12,0)</f>
        <v>South-eastern Asia</v>
      </c>
      <c r="D127" t="s">
        <v>1579</v>
      </c>
      <c r="E127" t="str">
        <f t="shared" si="4"/>
        <v>LM</v>
      </c>
      <c r="G127" t="str">
        <f>VLOOKUP($A127,'World Bank income'!$K$7:$N$224,4,0)</f>
        <v>Lower middle income</v>
      </c>
    </row>
    <row r="128" spans="1:7" x14ac:dyDescent="0.3">
      <c r="A128" s="54" t="str">
        <f>COUNTRIES!AD111</f>
        <v>Poland</v>
      </c>
      <c r="B128">
        <f>COUNTRIES!AE111</f>
        <v>616</v>
      </c>
      <c r="C128" t="str">
        <f>VLOOKUP($B128,Tabelle1[[ISO3166-1-numeric]:[is_independent]],12,0)</f>
        <v>Eastern Europe</v>
      </c>
      <c r="D128" t="s">
        <v>1924</v>
      </c>
      <c r="E128" t="str">
        <f t="shared" si="4"/>
        <v>H</v>
      </c>
      <c r="G128" t="str">
        <f>VLOOKUP($A128,'World Bank income'!$K$7:$N$224,4,0)</f>
        <v>High income</v>
      </c>
    </row>
    <row r="129" spans="1:7" x14ac:dyDescent="0.3">
      <c r="A129" s="54" t="str">
        <f>COUNTRIES!AD112</f>
        <v>Portugal</v>
      </c>
      <c r="B129">
        <f>COUNTRIES!AE112</f>
        <v>620</v>
      </c>
      <c r="C129" t="str">
        <f>VLOOKUP($B129,Tabelle1[[ISO3166-1-numeric]:[is_independent]],12,0)</f>
        <v>Southern Europe</v>
      </c>
      <c r="D129" t="s">
        <v>1924</v>
      </c>
      <c r="E129" t="str">
        <f t="shared" si="4"/>
        <v>H</v>
      </c>
      <c r="G129" t="str">
        <f>VLOOKUP($A129,'World Bank income'!$K$7:$N$224,4,0)</f>
        <v>High income</v>
      </c>
    </row>
    <row r="130" spans="1:7" x14ac:dyDescent="0.3">
      <c r="A130" s="54" t="str">
        <f>COUNTRIES!AD113</f>
        <v>Puerto Rico</v>
      </c>
      <c r="B130">
        <f>COUNTRIES!AE113</f>
        <v>630</v>
      </c>
      <c r="C130" t="str">
        <f>VLOOKUP($B130,Tabelle1[[ISO3166-1-numeric]:[is_independent]],12,0)</f>
        <v>Latin America and the Caribbean</v>
      </c>
      <c r="D130" t="s">
        <v>1582</v>
      </c>
      <c r="E130" t="str">
        <f t="shared" ref="E130:E161" si="5">VLOOKUP(G130,$I$4:$J$7,2,0)</f>
        <v>H</v>
      </c>
      <c r="G130" t="str">
        <f>VLOOKUP($A130,'World Bank income'!$K$7:$N$224,4,0)</f>
        <v>High income</v>
      </c>
    </row>
    <row r="131" spans="1:7" x14ac:dyDescent="0.3">
      <c r="A131" s="54" t="str">
        <f>COUNTRIES!AD114</f>
        <v>Qatar</v>
      </c>
      <c r="B131">
        <f>COUNTRIES!AE114</f>
        <v>634</v>
      </c>
      <c r="C131" t="str">
        <f>VLOOKUP($B131,Tabelle1[[ISO3166-1-numeric]:[is_independent]],12,0)</f>
        <v>Western Asia</v>
      </c>
      <c r="D131" t="s">
        <v>1580</v>
      </c>
      <c r="E131" t="str">
        <f t="shared" si="5"/>
        <v>H</v>
      </c>
      <c r="G131" t="str">
        <f>VLOOKUP($A131,'World Bank income'!$K$7:$N$224,4,0)</f>
        <v>High income</v>
      </c>
    </row>
    <row r="132" spans="1:7" x14ac:dyDescent="0.3">
      <c r="A132" s="54" t="str">
        <f>COUNTRIES!AD115</f>
        <v>Réunion</v>
      </c>
      <c r="B132">
        <f>COUNTRIES!AE115</f>
        <v>638</v>
      </c>
      <c r="C132" t="str">
        <f>VLOOKUP($B132,Tabelle1[[ISO3166-1-numeric]:[is_independent]],12,0)</f>
        <v>Sub-Saharan Africa</v>
      </c>
      <c r="D132" t="s">
        <v>1581</v>
      </c>
      <c r="E132" t="str">
        <f t="shared" si="5"/>
        <v>LM</v>
      </c>
      <c r="G132" s="36" t="s">
        <v>1942</v>
      </c>
    </row>
    <row r="133" spans="1:7" x14ac:dyDescent="0.3">
      <c r="A133" s="54" t="str">
        <f>COUNTRIES!AD116</f>
        <v>Romania</v>
      </c>
      <c r="B133">
        <f>COUNTRIES!AE116</f>
        <v>642</v>
      </c>
      <c r="C133" t="str">
        <f>VLOOKUP($B133,Tabelle1[[ISO3166-1-numeric]:[is_independent]],12,0)</f>
        <v>Eastern Europe</v>
      </c>
      <c r="D133" t="s">
        <v>1924</v>
      </c>
      <c r="E133" t="str">
        <f t="shared" si="5"/>
        <v>UM</v>
      </c>
      <c r="G133" t="str">
        <f>VLOOKUP($A133,'World Bank income'!$K$7:$N$224,4,0)</f>
        <v>Upper middle income</v>
      </c>
    </row>
    <row r="134" spans="1:7" x14ac:dyDescent="0.3">
      <c r="A134" s="54" t="str">
        <f>COUNTRIES!AD171</f>
        <v>Russia</v>
      </c>
      <c r="B134">
        <f>COUNTRIES!AE171</f>
        <v>643</v>
      </c>
      <c r="C134" t="str">
        <f>VLOOKUP($B134,Tabelle1[[ISO3166-1-numeric]:[is_independent]],12,0)</f>
        <v>Eastern Europe</v>
      </c>
      <c r="D134" t="s">
        <v>1925</v>
      </c>
      <c r="E134" t="str">
        <f t="shared" si="5"/>
        <v>UM</v>
      </c>
      <c r="G134" t="str">
        <f>VLOOKUP($A134,'World Bank income'!$K$7:$N$224,4,0)</f>
        <v>Upper middle income</v>
      </c>
    </row>
    <row r="135" spans="1:7" x14ac:dyDescent="0.3">
      <c r="A135" s="54" t="str">
        <f>COUNTRIES!AD117</f>
        <v>Rwanda</v>
      </c>
      <c r="B135">
        <f>COUNTRIES!AE117</f>
        <v>646</v>
      </c>
      <c r="C135" t="str">
        <f>VLOOKUP($B135,Tabelle1[[ISO3166-1-numeric]:[is_independent]],12,0)</f>
        <v>Sub-Saharan Africa</v>
      </c>
      <c r="D135" t="s">
        <v>1581</v>
      </c>
      <c r="E135" t="str">
        <f t="shared" si="5"/>
        <v>L</v>
      </c>
      <c r="G135" t="str">
        <f>VLOOKUP($A135,'World Bank income'!$K$7:$N$224,4,0)</f>
        <v>Low income</v>
      </c>
    </row>
    <row r="136" spans="1:7" x14ac:dyDescent="0.3">
      <c r="A136" s="54" t="str">
        <f>COUNTRIES!AD118</f>
        <v>Saudi Arabia</v>
      </c>
      <c r="B136">
        <f>COUNTRIES!AE118</f>
        <v>682</v>
      </c>
      <c r="C136" t="str">
        <f>VLOOKUP($B136,Tabelle1[[ISO3166-1-numeric]:[is_independent]],12,0)</f>
        <v>Western Asia</v>
      </c>
      <c r="D136" t="s">
        <v>1580</v>
      </c>
      <c r="E136" t="str">
        <f t="shared" si="5"/>
        <v>H</v>
      </c>
      <c r="G136" t="str">
        <f>VLOOKUP($A136,'World Bank income'!$K$7:$N$224,4,0)</f>
        <v>High income</v>
      </c>
    </row>
    <row r="137" spans="1:7" x14ac:dyDescent="0.3">
      <c r="A137" s="54" t="str">
        <f>COUNTRIES!AD119</f>
        <v>Senegal</v>
      </c>
      <c r="B137">
        <f>COUNTRIES!AE119</f>
        <v>686</v>
      </c>
      <c r="C137" t="str">
        <f>VLOOKUP($B137,Tabelle1[[ISO3166-1-numeric]:[is_independent]],12,0)</f>
        <v>Sub-Saharan Africa</v>
      </c>
      <c r="D137" t="s">
        <v>1581</v>
      </c>
      <c r="E137" t="str">
        <f t="shared" si="5"/>
        <v>L</v>
      </c>
      <c r="G137" t="str">
        <f>VLOOKUP($A137,'World Bank income'!$K$7:$N$224,4,0)</f>
        <v>Low income</v>
      </c>
    </row>
    <row r="138" spans="1:7" x14ac:dyDescent="0.3">
      <c r="A138" s="54" t="str">
        <f>COUNTRIES!AD172</f>
        <v>Serbia (incl. Kosovo)</v>
      </c>
      <c r="B138">
        <f>COUNTRIES!AE172</f>
        <v>688</v>
      </c>
      <c r="C138" t="str">
        <f>VLOOKUP($B138,Tabelle1[[ISO3166-1-numeric]:[is_independent]],12,0)</f>
        <v>Southern Europe</v>
      </c>
      <c r="D138" t="s">
        <v>1924</v>
      </c>
      <c r="E138" t="str">
        <f t="shared" si="5"/>
        <v>UM</v>
      </c>
      <c r="G138" t="str">
        <f>VLOOKUP($A138,'World Bank income'!$K$7:$N$224,4,0)</f>
        <v>Upper middle income</v>
      </c>
    </row>
    <row r="139" spans="1:7" x14ac:dyDescent="0.3">
      <c r="A139" s="54" t="str">
        <f>COUNTRIES!AD120</f>
        <v>Sierra Leone</v>
      </c>
      <c r="B139">
        <f>COUNTRIES!AE120</f>
        <v>694</v>
      </c>
      <c r="C139" t="str">
        <f>VLOOKUP($B139,Tabelle1[[ISO3166-1-numeric]:[is_independent]],12,0)</f>
        <v>Sub-Saharan Africa</v>
      </c>
      <c r="D139" t="s">
        <v>1581</v>
      </c>
      <c r="E139" t="str">
        <f t="shared" si="5"/>
        <v>L</v>
      </c>
      <c r="G139" t="str">
        <f>VLOOKUP($A139,'World Bank income'!$K$7:$N$224,4,0)</f>
        <v>Low income</v>
      </c>
    </row>
    <row r="140" spans="1:7" x14ac:dyDescent="0.3">
      <c r="A140" s="54" t="str">
        <f>COUNTRIES!AD121</f>
        <v>Singapore</v>
      </c>
      <c r="B140">
        <f>COUNTRIES!AE121</f>
        <v>702</v>
      </c>
      <c r="C140" t="str">
        <f>VLOOKUP($B140,Tabelle1[[ISO3166-1-numeric]:[is_independent]],12,0)</f>
        <v>South-eastern Asia</v>
      </c>
      <c r="D140" t="s">
        <v>1579</v>
      </c>
      <c r="E140" t="str">
        <f t="shared" si="5"/>
        <v>H</v>
      </c>
      <c r="G140" t="str">
        <f>VLOOKUP($A140,'World Bank income'!$K$7:$N$224,4,0)</f>
        <v>High income</v>
      </c>
    </row>
    <row r="141" spans="1:7" x14ac:dyDescent="0.3">
      <c r="A141" s="54" t="str">
        <f>COUNTRIES!AD173</f>
        <v>Slovakia</v>
      </c>
      <c r="B141">
        <f>COUNTRIES!AE173</f>
        <v>703</v>
      </c>
      <c r="C141" t="str">
        <f>VLOOKUP($B141,Tabelle1[[ISO3166-1-numeric]:[is_independent]],12,0)</f>
        <v>Eastern Europe</v>
      </c>
      <c r="D141" t="s">
        <v>1925</v>
      </c>
      <c r="E141" t="str">
        <f t="shared" si="5"/>
        <v>H</v>
      </c>
      <c r="G141" t="str">
        <f>VLOOKUP($A141,'World Bank income'!$K$7:$N$224,4,0)</f>
        <v>High income</v>
      </c>
    </row>
    <row r="142" spans="1:7" x14ac:dyDescent="0.3">
      <c r="A142" s="54" t="str">
        <f>COUNTRIES!AD174</f>
        <v>Slovenia</v>
      </c>
      <c r="B142">
        <f>COUNTRIES!AE174</f>
        <v>705</v>
      </c>
      <c r="C142" t="str">
        <f>VLOOKUP($B142,Tabelle1[[ISO3166-1-numeric]:[is_independent]],12,0)</f>
        <v>Southern Europe</v>
      </c>
      <c r="D142" t="s">
        <v>1925</v>
      </c>
      <c r="E142" t="str">
        <f t="shared" si="5"/>
        <v>H</v>
      </c>
      <c r="G142" t="str">
        <f>VLOOKUP($A142,'World Bank income'!$K$7:$N$224,4,0)</f>
        <v>High income</v>
      </c>
    </row>
    <row r="143" spans="1:7" x14ac:dyDescent="0.3">
      <c r="A143" s="54" t="str">
        <f>COUNTRIES!AD122</f>
        <v>Solomon Islands</v>
      </c>
      <c r="B143">
        <f>COUNTRIES!AE122</f>
        <v>90</v>
      </c>
      <c r="C143" t="str">
        <f>VLOOKUP($B143,Tabelle1[[ISO3166-1-numeric]:[is_independent]],12,0)</f>
        <v>Melanesia</v>
      </c>
      <c r="D143" t="s">
        <v>1579</v>
      </c>
      <c r="E143" t="str">
        <f t="shared" si="5"/>
        <v>LM</v>
      </c>
      <c r="G143" t="str">
        <f>VLOOKUP($A143,'World Bank income'!$K$7:$N$224,4,0)</f>
        <v>Lower middle income</v>
      </c>
    </row>
    <row r="144" spans="1:7" x14ac:dyDescent="0.3">
      <c r="A144" s="54" t="str">
        <f>COUNTRIES!AD123</f>
        <v>Somalia</v>
      </c>
      <c r="B144">
        <f>COUNTRIES!AE123</f>
        <v>706</v>
      </c>
      <c r="C144" t="str">
        <f>VLOOKUP($B144,Tabelle1[[ISO3166-1-numeric]:[is_independent]],12,0)</f>
        <v>Sub-Saharan Africa</v>
      </c>
      <c r="D144" t="s">
        <v>1581</v>
      </c>
      <c r="E144" t="str">
        <f t="shared" si="5"/>
        <v>L</v>
      </c>
      <c r="G144" t="str">
        <f>VLOOKUP($A144,'World Bank income'!$K$7:$N$224,4,0)</f>
        <v>Low income</v>
      </c>
    </row>
    <row r="145" spans="1:7" x14ac:dyDescent="0.3">
      <c r="A145" s="54" t="str">
        <f>COUNTRIES!AD124</f>
        <v>South Africa</v>
      </c>
      <c r="B145">
        <f>COUNTRIES!AE124</f>
        <v>710</v>
      </c>
      <c r="C145" t="str">
        <f>VLOOKUP($B145,Tabelle1[[ISO3166-1-numeric]:[is_independent]],12,0)</f>
        <v>Sub-Saharan Africa</v>
      </c>
      <c r="D145" t="s">
        <v>1581</v>
      </c>
      <c r="E145" t="str">
        <f t="shared" si="5"/>
        <v>UM</v>
      </c>
      <c r="G145" t="str">
        <f>VLOOKUP($A145,'World Bank income'!$K$7:$N$224,4,0)</f>
        <v>Upper middle income</v>
      </c>
    </row>
    <row r="146" spans="1:7" x14ac:dyDescent="0.3">
      <c r="A146" s="54" t="str">
        <f>COUNTRIES!AD125</f>
        <v>South Korea</v>
      </c>
      <c r="B146">
        <f>COUNTRIES!AE125</f>
        <v>410</v>
      </c>
      <c r="C146" t="str">
        <f>VLOOKUP($B146,Tabelle1[[ISO3166-1-numeric]:[is_independent]],12,0)</f>
        <v>Eastern Asia</v>
      </c>
      <c r="D146" t="s">
        <v>1924</v>
      </c>
      <c r="E146" t="str">
        <f t="shared" si="5"/>
        <v>H</v>
      </c>
      <c r="G146" t="str">
        <f>VLOOKUP($A146,'World Bank income'!$K$7:$N$224,4,0)</f>
        <v>High income</v>
      </c>
    </row>
    <row r="147" spans="1:7" x14ac:dyDescent="0.3">
      <c r="A147" s="54" t="str">
        <f>COUNTRIES!AD175</f>
        <v>South Sudan</v>
      </c>
      <c r="B147">
        <f>COUNTRIES!AE175</f>
        <v>728</v>
      </c>
      <c r="C147" t="str">
        <f>VLOOKUP($B147,Tabelle1[[ISO3166-1-numeric]:[is_independent]],12,0)</f>
        <v>Sub-Saharan Africa</v>
      </c>
      <c r="D147" t="s">
        <v>1581</v>
      </c>
      <c r="E147" t="str">
        <f t="shared" si="5"/>
        <v>L</v>
      </c>
      <c r="G147" t="str">
        <f>VLOOKUP($A147,'World Bank income'!$K$7:$N$224,4,0)</f>
        <v>Low income</v>
      </c>
    </row>
    <row r="148" spans="1:7" x14ac:dyDescent="0.3">
      <c r="A148" s="54" t="str">
        <f>COUNTRIES!AD126</f>
        <v>Spain</v>
      </c>
      <c r="B148">
        <f>COUNTRIES!AE126</f>
        <v>724</v>
      </c>
      <c r="C148" t="str">
        <f>VLOOKUP($B148,Tabelle1[[ISO3166-1-numeric]:[is_independent]],12,0)</f>
        <v>Southern Europe</v>
      </c>
      <c r="D148" t="s">
        <v>1924</v>
      </c>
      <c r="E148" t="str">
        <f t="shared" si="5"/>
        <v>H</v>
      </c>
      <c r="G148" t="str">
        <f>VLOOKUP($A148,'World Bank income'!$K$7:$N$224,4,0)</f>
        <v>High income</v>
      </c>
    </row>
    <row r="149" spans="1:7" x14ac:dyDescent="0.3">
      <c r="A149" s="54" t="str">
        <f>COUNTRIES!AD127</f>
        <v>Sri Lanka</v>
      </c>
      <c r="B149">
        <f>COUNTRIES!AE127</f>
        <v>144</v>
      </c>
      <c r="C149" t="str">
        <f>VLOOKUP($B149,Tabelle1[[ISO3166-1-numeric]:[is_independent]],12,0)</f>
        <v>Southern Asia</v>
      </c>
      <c r="D149" t="s">
        <v>1579</v>
      </c>
      <c r="E149" t="str">
        <f t="shared" si="5"/>
        <v>LM</v>
      </c>
      <c r="G149" t="str">
        <f>VLOOKUP($A149,'World Bank income'!$K$7:$N$224,4,0)</f>
        <v>Lower middle income</v>
      </c>
    </row>
    <row r="150" spans="1:7" x14ac:dyDescent="0.3">
      <c r="A150" s="55" t="str">
        <f>COUNTRIES!AD176</f>
        <v>Sudan</v>
      </c>
      <c r="B150" s="1">
        <f>COUNTRIES!AE176</f>
        <v>729</v>
      </c>
      <c r="C150" t="str">
        <f>VLOOKUP($B150,Tabelle1[[ISO3166-1-numeric]:[is_independent]],12,0)</f>
        <v>Northern Africa</v>
      </c>
      <c r="D150" t="s">
        <v>1581</v>
      </c>
      <c r="E150" t="str">
        <f t="shared" si="5"/>
        <v>LM</v>
      </c>
      <c r="G150" t="str">
        <f>VLOOKUP($A150,'World Bank income'!$K$7:$N$224,4,0)</f>
        <v>Lower middle income</v>
      </c>
    </row>
    <row r="151" spans="1:7" x14ac:dyDescent="0.3">
      <c r="A151" s="54" t="str">
        <f>COUNTRIES!AD128</f>
        <v>Suriname</v>
      </c>
      <c r="B151">
        <f>COUNTRIES!AE128</f>
        <v>740</v>
      </c>
      <c r="C151" t="str">
        <f>VLOOKUP($B151,Tabelle1[[ISO3166-1-numeric]:[is_independent]],12,0)</f>
        <v>Latin America and the Caribbean</v>
      </c>
      <c r="D151" t="s">
        <v>1582</v>
      </c>
      <c r="E151" t="str">
        <f t="shared" si="5"/>
        <v>UM</v>
      </c>
      <c r="G151" t="str">
        <f>VLOOKUP($A151,'World Bank income'!$K$7:$N$224,4,0)</f>
        <v>Upper middle income</v>
      </c>
    </row>
    <row r="152" spans="1:7" x14ac:dyDescent="0.3">
      <c r="A152" s="54" t="str">
        <f>COUNTRIES!AD129</f>
        <v>Swaziland</v>
      </c>
      <c r="B152">
        <f>COUNTRIES!AE129</f>
        <v>748</v>
      </c>
      <c r="C152" t="str">
        <f>VLOOKUP($B152,Tabelle1[[ISO3166-1-numeric]:[is_independent]],12,0)</f>
        <v>Sub-Saharan Africa</v>
      </c>
      <c r="D152" t="s">
        <v>1581</v>
      </c>
      <c r="E152" t="str">
        <f t="shared" si="5"/>
        <v>LM</v>
      </c>
      <c r="G152" t="str">
        <f>VLOOKUP($A152,'World Bank income'!$K$7:$N$224,4,0)</f>
        <v>Lower middle income</v>
      </c>
    </row>
    <row r="153" spans="1:7" x14ac:dyDescent="0.3">
      <c r="A153" s="54" t="str">
        <f>COUNTRIES!AD130</f>
        <v>Sweden</v>
      </c>
      <c r="B153">
        <f>COUNTRIES!AE130</f>
        <v>752</v>
      </c>
      <c r="C153" t="str">
        <f>VLOOKUP($B153,Tabelle1[[ISO3166-1-numeric]:[is_independent]],12,0)</f>
        <v>Northern Europe</v>
      </c>
      <c r="D153" t="s">
        <v>1924</v>
      </c>
      <c r="E153" t="str">
        <f t="shared" si="5"/>
        <v>H</v>
      </c>
      <c r="G153" t="str">
        <f>VLOOKUP($A153,'World Bank income'!$K$7:$N$224,4,0)</f>
        <v>High income</v>
      </c>
    </row>
    <row r="154" spans="1:7" x14ac:dyDescent="0.3">
      <c r="A154" s="54" t="str">
        <f>COUNTRIES!AD131</f>
        <v>Switzerland</v>
      </c>
      <c r="B154">
        <f>COUNTRIES!AE131</f>
        <v>756</v>
      </c>
      <c r="C154" t="str">
        <f>VLOOKUP($B154,Tabelle1[[ISO3166-1-numeric]:[is_independent]],12,0)</f>
        <v>Western Europe</v>
      </c>
      <c r="D154" t="s">
        <v>1924</v>
      </c>
      <c r="E154" t="str">
        <f t="shared" si="5"/>
        <v>H</v>
      </c>
      <c r="G154" t="str">
        <f>VLOOKUP($A154,'World Bank income'!$K$7:$N$224,4,0)</f>
        <v>High income</v>
      </c>
    </row>
    <row r="155" spans="1:7" x14ac:dyDescent="0.3">
      <c r="A155" s="54" t="str">
        <f>COUNTRIES!AD132</f>
        <v>Syria</v>
      </c>
      <c r="B155">
        <f>COUNTRIES!AE132</f>
        <v>760</v>
      </c>
      <c r="C155" t="str">
        <f>VLOOKUP($B155,Tabelle1[[ISO3166-1-numeric]:[is_independent]],12,0)</f>
        <v>Western Asia</v>
      </c>
      <c r="D155" t="s">
        <v>1580</v>
      </c>
      <c r="E155" t="str">
        <f t="shared" si="5"/>
        <v>LM</v>
      </c>
      <c r="G155" t="str">
        <f>VLOOKUP($A155,'World Bank income'!$K$7:$N$224,4,0)</f>
        <v>Lower middle income</v>
      </c>
    </row>
    <row r="156" spans="1:7" x14ac:dyDescent="0.3">
      <c r="A156" s="54" t="str">
        <f>COUNTRIES!AD133</f>
        <v>Taiwan</v>
      </c>
      <c r="B156">
        <f>COUNTRIES!AE133</f>
        <v>158</v>
      </c>
      <c r="C156" s="61" t="s">
        <v>209</v>
      </c>
      <c r="D156" t="s">
        <v>1579</v>
      </c>
      <c r="E156" t="str">
        <f t="shared" si="5"/>
        <v>H</v>
      </c>
      <c r="G156" t="str">
        <f>VLOOKUP($A156,'World Bank income'!$K$7:$N$224,4,0)</f>
        <v>High income</v>
      </c>
    </row>
    <row r="157" spans="1:7" x14ac:dyDescent="0.3">
      <c r="A157" s="54" t="str">
        <f>COUNTRIES!AD177</f>
        <v>Tajikistan</v>
      </c>
      <c r="B157">
        <f>COUNTRIES!AE177</f>
        <v>762</v>
      </c>
      <c r="C157" t="str">
        <f>VLOOKUP($B157,Tabelle1[[ISO3166-1-numeric]:[is_independent]],12,0)</f>
        <v>Central Asia</v>
      </c>
      <c r="D157" t="s">
        <v>1925</v>
      </c>
      <c r="E157" t="str">
        <f t="shared" si="5"/>
        <v>LM</v>
      </c>
      <c r="G157" t="str">
        <f>VLOOKUP($A157,'World Bank income'!$K$7:$N$224,4,0)</f>
        <v>Lower middle income</v>
      </c>
    </row>
    <row r="158" spans="1:7" x14ac:dyDescent="0.3">
      <c r="A158" s="54" t="str">
        <f>COUNTRIES!AD134</f>
        <v>Tanzania</v>
      </c>
      <c r="B158">
        <f>COUNTRIES!AE134</f>
        <v>834</v>
      </c>
      <c r="C158" t="str">
        <f>VLOOKUP($B158,Tabelle1[[ISO3166-1-numeric]:[is_independent]],12,0)</f>
        <v>Sub-Saharan Africa</v>
      </c>
      <c r="D158" t="s">
        <v>1581</v>
      </c>
      <c r="E158" t="str">
        <f t="shared" si="5"/>
        <v>L</v>
      </c>
      <c r="G158" t="str">
        <f>VLOOKUP($A158,'World Bank income'!$K$7:$N$224,4,0)</f>
        <v>Low income</v>
      </c>
    </row>
    <row r="159" spans="1:7" x14ac:dyDescent="0.3">
      <c r="A159" s="54" t="str">
        <f>COUNTRIES!AD135</f>
        <v>Thailand</v>
      </c>
      <c r="B159">
        <f>COUNTRIES!AE135</f>
        <v>764</v>
      </c>
      <c r="C159" t="str">
        <f>VLOOKUP($B159,Tabelle1[[ISO3166-1-numeric]:[is_independent]],12,0)</f>
        <v>South-eastern Asia</v>
      </c>
      <c r="D159" t="s">
        <v>1579</v>
      </c>
      <c r="E159" t="str">
        <f t="shared" si="5"/>
        <v>UM</v>
      </c>
      <c r="G159" t="str">
        <f>VLOOKUP($A159,'World Bank income'!$K$7:$N$224,4,0)</f>
        <v>Upper middle income</v>
      </c>
    </row>
    <row r="160" spans="1:7" x14ac:dyDescent="0.3">
      <c r="A160" s="54" t="str">
        <f>COUNTRIES!AD136</f>
        <v>The Gambia</v>
      </c>
      <c r="B160">
        <f>COUNTRIES!AE136</f>
        <v>270</v>
      </c>
      <c r="C160" t="str">
        <f>VLOOKUP($B160,Tabelle1[[ISO3166-1-numeric]:[is_independent]],12,0)</f>
        <v>Sub-Saharan Africa</v>
      </c>
      <c r="D160" t="s">
        <v>1581</v>
      </c>
      <c r="E160" t="str">
        <f t="shared" si="5"/>
        <v>L</v>
      </c>
      <c r="G160" t="str">
        <f>VLOOKUP($A160,'World Bank income'!$K$7:$N$224,4,0)</f>
        <v>Low income</v>
      </c>
    </row>
    <row r="161" spans="1:7" x14ac:dyDescent="0.3">
      <c r="A161" s="54" t="str">
        <f>COUNTRIES!AD137</f>
        <v>Timor-Leste</v>
      </c>
      <c r="B161">
        <f>COUNTRIES!AE137</f>
        <v>626</v>
      </c>
      <c r="C161" t="str">
        <f>VLOOKUP($B161,Tabelle1[[ISO3166-1-numeric]:[is_independent]],12,0)</f>
        <v>South-eastern Asia</v>
      </c>
      <c r="D161" t="s">
        <v>1579</v>
      </c>
      <c r="E161" t="str">
        <f t="shared" si="5"/>
        <v>LM</v>
      </c>
      <c r="G161" t="str">
        <f>VLOOKUP($A161,'World Bank income'!$K$7:$N$224,4,0)</f>
        <v>Lower middle income</v>
      </c>
    </row>
    <row r="162" spans="1:7" x14ac:dyDescent="0.3">
      <c r="A162" s="54" t="str">
        <f>COUNTRIES!AD138</f>
        <v>Togo</v>
      </c>
      <c r="B162">
        <f>COUNTRIES!AE138</f>
        <v>768</v>
      </c>
      <c r="C162" t="str">
        <f>VLOOKUP($B162,Tabelle1[[ISO3166-1-numeric]:[is_independent]],12,0)</f>
        <v>Sub-Saharan Africa</v>
      </c>
      <c r="D162" t="s">
        <v>1581</v>
      </c>
      <c r="E162" t="str">
        <f t="shared" ref="E162:E178" si="6">VLOOKUP(G162,$I$4:$J$7,2,0)</f>
        <v>L</v>
      </c>
      <c r="G162" t="str">
        <f>VLOOKUP($A162,'World Bank income'!$K$7:$N$224,4,0)</f>
        <v>Low income</v>
      </c>
    </row>
    <row r="163" spans="1:7" x14ac:dyDescent="0.3">
      <c r="A163" s="54" t="str">
        <f>COUNTRIES!AD139</f>
        <v>Trinidad and Tobago</v>
      </c>
      <c r="B163">
        <f>COUNTRIES!AE139</f>
        <v>780</v>
      </c>
      <c r="C163" t="str">
        <f>VLOOKUP($B163,Tabelle1[[ISO3166-1-numeric]:[is_independent]],12,0)</f>
        <v>Latin America and the Caribbean</v>
      </c>
      <c r="D163" t="s">
        <v>1582</v>
      </c>
      <c r="E163" t="str">
        <f t="shared" si="6"/>
        <v>H</v>
      </c>
      <c r="G163" t="str">
        <f>VLOOKUP($A163,'World Bank income'!$K$7:$N$224,4,0)</f>
        <v>High income</v>
      </c>
    </row>
    <row r="164" spans="1:7" x14ac:dyDescent="0.3">
      <c r="A164" s="54" t="str">
        <f>COUNTRIES!AD140</f>
        <v>Tunisia</v>
      </c>
      <c r="B164">
        <f>COUNTRIES!AE140</f>
        <v>788</v>
      </c>
      <c r="C164" t="str">
        <f>VLOOKUP($B164,Tabelle1[[ISO3166-1-numeric]:[is_independent]],12,0)</f>
        <v>Northern Africa</v>
      </c>
      <c r="D164" t="s">
        <v>1580</v>
      </c>
      <c r="E164" t="str">
        <f t="shared" si="6"/>
        <v>LM</v>
      </c>
      <c r="G164" t="str">
        <f>VLOOKUP($A164,'World Bank income'!$K$7:$N$224,4,0)</f>
        <v>Lower middle income</v>
      </c>
    </row>
    <row r="165" spans="1:7" x14ac:dyDescent="0.3">
      <c r="A165" s="54" t="str">
        <f>COUNTRIES!AD141</f>
        <v>Turkey</v>
      </c>
      <c r="B165">
        <f>COUNTRIES!AE141</f>
        <v>792</v>
      </c>
      <c r="C165" t="str">
        <f>VLOOKUP($B165,Tabelle1[[ISO3166-1-numeric]:[is_independent]],12,0)</f>
        <v>Western Asia</v>
      </c>
      <c r="D165" t="s">
        <v>1924</v>
      </c>
      <c r="E165" t="str">
        <f t="shared" si="6"/>
        <v>UM</v>
      </c>
      <c r="G165" t="str">
        <f>VLOOKUP($A165,'World Bank income'!$K$7:$N$224,4,0)</f>
        <v>Upper middle income</v>
      </c>
    </row>
    <row r="166" spans="1:7" x14ac:dyDescent="0.3">
      <c r="A166" s="54" t="str">
        <f>COUNTRIES!AD178</f>
        <v>Turkmenistan</v>
      </c>
      <c r="B166">
        <f>COUNTRIES!AE178</f>
        <v>795</v>
      </c>
      <c r="C166" t="str">
        <f>VLOOKUP($B166,Tabelle1[[ISO3166-1-numeric]:[is_independent]],12,0)</f>
        <v>Central Asia</v>
      </c>
      <c r="D166" t="s">
        <v>1925</v>
      </c>
      <c r="E166" t="str">
        <f t="shared" si="6"/>
        <v>UM</v>
      </c>
      <c r="G166" t="str">
        <f>VLOOKUP($A166,'World Bank income'!$K$7:$N$224,4,0)</f>
        <v>Upper middle income</v>
      </c>
    </row>
    <row r="167" spans="1:7" x14ac:dyDescent="0.3">
      <c r="A167" s="54" t="str">
        <f>COUNTRIES!AD142</f>
        <v>Uganda</v>
      </c>
      <c r="B167">
        <f>COUNTRIES!AE142</f>
        <v>800</v>
      </c>
      <c r="C167" t="str">
        <f>VLOOKUP($B167,Tabelle1[[ISO3166-1-numeric]:[is_independent]],12,0)</f>
        <v>Sub-Saharan Africa</v>
      </c>
      <c r="D167" t="s">
        <v>1581</v>
      </c>
      <c r="E167" t="str">
        <f t="shared" si="6"/>
        <v>L</v>
      </c>
      <c r="G167" t="str">
        <f>VLOOKUP($A167,'World Bank income'!$K$7:$N$224,4,0)</f>
        <v>Low income</v>
      </c>
    </row>
    <row r="168" spans="1:7" x14ac:dyDescent="0.3">
      <c r="A168" s="54" t="str">
        <f>COUNTRIES!AD179</f>
        <v>Ukraine</v>
      </c>
      <c r="B168">
        <f>COUNTRIES!AE179</f>
        <v>804</v>
      </c>
      <c r="C168" t="str">
        <f>VLOOKUP($B168,Tabelle1[[ISO3166-1-numeric]:[is_independent]],12,0)</f>
        <v>Eastern Europe</v>
      </c>
      <c r="D168" t="s">
        <v>1925</v>
      </c>
      <c r="E168" t="str">
        <f t="shared" si="6"/>
        <v>LM</v>
      </c>
      <c r="G168" t="str">
        <f>VLOOKUP($A168,'World Bank income'!$K$7:$N$224,4,0)</f>
        <v>Lower middle income</v>
      </c>
    </row>
    <row r="169" spans="1:7" x14ac:dyDescent="0.3">
      <c r="A169" s="54" t="str">
        <f>COUNTRIES!AD143</f>
        <v>United Arab Emirates</v>
      </c>
      <c r="B169">
        <f>COUNTRIES!AE143</f>
        <v>784</v>
      </c>
      <c r="C169" t="str">
        <f>VLOOKUP($B169,Tabelle1[[ISO3166-1-numeric]:[is_independent]],12,0)</f>
        <v>Western Asia</v>
      </c>
      <c r="D169" t="s">
        <v>1580</v>
      </c>
      <c r="E169" t="str">
        <f t="shared" si="6"/>
        <v>H</v>
      </c>
      <c r="G169" t="str">
        <f>VLOOKUP($A169,'World Bank income'!$K$7:$N$224,4,0)</f>
        <v>High income</v>
      </c>
    </row>
    <row r="170" spans="1:7" x14ac:dyDescent="0.3">
      <c r="A170" s="54" t="str">
        <f>COUNTRIES!AD144</f>
        <v>United Kingdom</v>
      </c>
      <c r="B170">
        <f>COUNTRIES!AE144</f>
        <v>826</v>
      </c>
      <c r="C170" t="str">
        <f>VLOOKUP($B170,Tabelle1[[ISO3166-1-numeric]:[is_independent]],12,0)</f>
        <v>Northern Europe</v>
      </c>
      <c r="D170" t="s">
        <v>1924</v>
      </c>
      <c r="E170" t="str">
        <f t="shared" si="6"/>
        <v>H</v>
      </c>
      <c r="G170" t="str">
        <f>VLOOKUP($A170,'World Bank income'!$K$7:$N$224,4,0)</f>
        <v>High income</v>
      </c>
    </row>
    <row r="171" spans="1:7" x14ac:dyDescent="0.3">
      <c r="A171" s="54" t="str">
        <f>COUNTRIES!AD145</f>
        <v>United States of America</v>
      </c>
      <c r="B171">
        <f>COUNTRIES!AE145</f>
        <v>840</v>
      </c>
      <c r="C171" t="str">
        <f>VLOOKUP($B171,Tabelle1[[ISO3166-1-numeric]:[is_independent]],12,0)</f>
        <v>Northern America</v>
      </c>
      <c r="D171" t="s">
        <v>1583</v>
      </c>
      <c r="E171" t="str">
        <f t="shared" si="6"/>
        <v>H</v>
      </c>
      <c r="G171" t="str">
        <f>VLOOKUP($A171,'World Bank income'!$K$7:$N$224,4,0)</f>
        <v>High income</v>
      </c>
    </row>
    <row r="172" spans="1:7" x14ac:dyDescent="0.3">
      <c r="A172" s="54" t="str">
        <f>COUNTRIES!AD146</f>
        <v>Uruguay</v>
      </c>
      <c r="B172">
        <f>COUNTRIES!AE146</f>
        <v>858</v>
      </c>
      <c r="C172" t="str">
        <f>VLOOKUP($B172,Tabelle1[[ISO3166-1-numeric]:[is_independent]],12,0)</f>
        <v>Latin America and the Caribbean</v>
      </c>
      <c r="D172" t="s">
        <v>1582</v>
      </c>
      <c r="E172" t="str">
        <f t="shared" si="6"/>
        <v>H</v>
      </c>
      <c r="G172" t="str">
        <f>VLOOKUP($A172,'World Bank income'!$K$7:$N$224,4,0)</f>
        <v>High income</v>
      </c>
    </row>
    <row r="173" spans="1:7" x14ac:dyDescent="0.3">
      <c r="A173" s="54" t="str">
        <f>COUNTRIES!AD180</f>
        <v>Uzbekistan</v>
      </c>
      <c r="B173">
        <f>COUNTRIES!AE180</f>
        <v>860</v>
      </c>
      <c r="C173" t="str">
        <f>VLOOKUP($B173,Tabelle1[[ISO3166-1-numeric]:[is_independent]],12,0)</f>
        <v>Central Asia</v>
      </c>
      <c r="D173" t="s">
        <v>1925</v>
      </c>
      <c r="E173" t="str">
        <f t="shared" si="6"/>
        <v>LM</v>
      </c>
      <c r="G173" t="str">
        <f>VLOOKUP($A173,'World Bank income'!$K$7:$N$224,4,0)</f>
        <v>Lower middle income</v>
      </c>
    </row>
    <row r="174" spans="1:7" x14ac:dyDescent="0.3">
      <c r="A174" s="54" t="str">
        <f>COUNTRIES!AD147</f>
        <v>Venezuela</v>
      </c>
      <c r="B174">
        <f>COUNTRIES!AE147</f>
        <v>862</v>
      </c>
      <c r="C174" t="str">
        <f>VLOOKUP($B174,Tabelle1[[ISO3166-1-numeric]:[is_independent]],12,0)</f>
        <v>Latin America and the Caribbean</v>
      </c>
      <c r="D174" t="s">
        <v>1582</v>
      </c>
      <c r="E174" t="str">
        <f t="shared" si="6"/>
        <v>UM</v>
      </c>
      <c r="G174" t="str">
        <f>VLOOKUP($A174,'World Bank income'!$K$7:$N$224,4,0)</f>
        <v>Upper middle income</v>
      </c>
    </row>
    <row r="175" spans="1:7" x14ac:dyDescent="0.3">
      <c r="A175" s="54" t="str">
        <f>COUNTRIES!AD148</f>
        <v>Vietnam</v>
      </c>
      <c r="B175">
        <f>COUNTRIES!AE148</f>
        <v>704</v>
      </c>
      <c r="C175" t="str">
        <f>VLOOKUP($B175,Tabelle1[[ISO3166-1-numeric]:[is_independent]],12,0)</f>
        <v>South-eastern Asia</v>
      </c>
      <c r="D175" t="s">
        <v>1579</v>
      </c>
      <c r="E175" t="str">
        <f t="shared" si="6"/>
        <v>LM</v>
      </c>
      <c r="G175" t="str">
        <f>VLOOKUP($A175,'World Bank income'!$K$7:$N$224,4,0)</f>
        <v>Lower middle income</v>
      </c>
    </row>
    <row r="176" spans="1:7" x14ac:dyDescent="0.3">
      <c r="A176" s="54" t="str">
        <f>COUNTRIES!AD149</f>
        <v>Yemen</v>
      </c>
      <c r="B176">
        <f>COUNTRIES!AE149</f>
        <v>887</v>
      </c>
      <c r="C176" t="str">
        <f>VLOOKUP($B176,Tabelle1[[ISO3166-1-numeric]:[is_independent]],12,0)</f>
        <v>Western Asia</v>
      </c>
      <c r="D176" t="s">
        <v>1580</v>
      </c>
      <c r="E176" t="str">
        <f t="shared" si="6"/>
        <v>LM</v>
      </c>
      <c r="G176" t="str">
        <f>VLOOKUP($A176,'World Bank income'!$K$7:$N$224,4,0)</f>
        <v>Lower middle income</v>
      </c>
    </row>
    <row r="177" spans="1:7" x14ac:dyDescent="0.3">
      <c r="A177" s="54" t="str">
        <f>COUNTRIES!AD150</f>
        <v>Zambia</v>
      </c>
      <c r="B177">
        <f>COUNTRIES!AE150</f>
        <v>894</v>
      </c>
      <c r="C177" t="str">
        <f>VLOOKUP($B177,Tabelle1[[ISO3166-1-numeric]:[is_independent]],12,0)</f>
        <v>Sub-Saharan Africa</v>
      </c>
      <c r="D177" t="s">
        <v>1581</v>
      </c>
      <c r="E177" t="str">
        <f t="shared" si="6"/>
        <v>LM</v>
      </c>
      <c r="G177" t="str">
        <f>VLOOKUP($A177,'World Bank income'!$K$7:$N$224,4,0)</f>
        <v>Lower middle income</v>
      </c>
    </row>
    <row r="178" spans="1:7" x14ac:dyDescent="0.3">
      <c r="A178" s="54" t="str">
        <f>COUNTRIES!AD151</f>
        <v>Zimbabwe</v>
      </c>
      <c r="B178">
        <f>COUNTRIES!AE151</f>
        <v>716</v>
      </c>
      <c r="C178" t="str">
        <f>VLOOKUP($B178,Tabelle1[[ISO3166-1-numeric]:[is_independent]],12,0)</f>
        <v>Sub-Saharan Africa</v>
      </c>
      <c r="D178" t="s">
        <v>1581</v>
      </c>
      <c r="E178" t="str">
        <f t="shared" si="6"/>
        <v>L</v>
      </c>
      <c r="G178" t="str">
        <f>VLOOKUP($A178,'World Bank income'!$K$7:$N$224,4,0)</f>
        <v>Low income</v>
      </c>
    </row>
  </sheetData>
  <sortState ref="A2:E178">
    <sortCondition ref="A1"/>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AH185"/>
  <sheetViews>
    <sheetView tabSelected="1" workbookViewId="0">
      <pane xSplit="1" ySplit="1" topLeftCell="B107" activePane="bottomRight" state="frozen"/>
      <selection pane="topRight" activeCell="B1" sqref="B1"/>
      <selection pane="bottomLeft" activeCell="A2" sqref="A2"/>
      <selection pane="bottomRight" activeCell="C121" sqref="C121"/>
    </sheetView>
  </sheetViews>
  <sheetFormatPr baseColWidth="10" defaultColWidth="11.44140625" defaultRowHeight="14.4" x14ac:dyDescent="0.3"/>
  <cols>
    <col min="1" max="1" width="28.109375" style="54" customWidth="1"/>
    <col min="2" max="2" width="15.109375" customWidth="1"/>
    <col min="3" max="4" width="17.109375" customWidth="1"/>
    <col min="5" max="5" width="25.77734375" customWidth="1"/>
    <col min="9" max="11" width="16" customWidth="1"/>
    <col min="12" max="12" width="24" customWidth="1"/>
    <col min="13" max="13" width="18.109375" customWidth="1"/>
    <col min="14" max="15" width="20.6640625" customWidth="1"/>
    <col min="16" max="16" width="18.77734375" customWidth="1"/>
    <col min="17" max="21" width="15.109375" customWidth="1"/>
    <col min="22" max="22" width="12.44140625" customWidth="1"/>
    <col min="23" max="30" width="11.44140625" style="110"/>
    <col min="32" max="32" width="20" customWidth="1"/>
    <col min="33" max="33" width="17.6640625" customWidth="1"/>
  </cols>
  <sheetData>
    <row r="1" spans="1:34" s="60" customFormat="1" x14ac:dyDescent="0.3">
      <c r="A1" s="53" t="s">
        <v>1464</v>
      </c>
      <c r="B1" s="52" t="s">
        <v>1101</v>
      </c>
      <c r="C1" s="52" t="s">
        <v>975</v>
      </c>
      <c r="D1" s="52" t="s">
        <v>2138</v>
      </c>
      <c r="E1" s="52" t="s">
        <v>1577</v>
      </c>
      <c r="F1" s="57" t="s">
        <v>1574</v>
      </c>
      <c r="G1" s="57" t="s">
        <v>1575</v>
      </c>
      <c r="H1" s="57" t="s">
        <v>992</v>
      </c>
      <c r="I1" s="56" t="s">
        <v>1570</v>
      </c>
      <c r="J1" s="56" t="s">
        <v>1571</v>
      </c>
      <c r="K1" s="56" t="s">
        <v>1572</v>
      </c>
      <c r="L1" s="56" t="s">
        <v>1573</v>
      </c>
      <c r="M1" s="59" t="s">
        <v>1576</v>
      </c>
      <c r="N1" s="59" t="s">
        <v>1578</v>
      </c>
      <c r="O1" s="59" t="s">
        <v>2115</v>
      </c>
      <c r="P1" s="59" t="s">
        <v>1584</v>
      </c>
      <c r="Q1" s="59" t="s">
        <v>351</v>
      </c>
      <c r="R1" s="58" t="s">
        <v>1569</v>
      </c>
      <c r="S1" s="58" t="s">
        <v>966</v>
      </c>
      <c r="T1" s="58" t="s">
        <v>1926</v>
      </c>
      <c r="U1" s="58" t="s">
        <v>2056</v>
      </c>
      <c r="V1" s="109" t="s">
        <v>2060</v>
      </c>
      <c r="W1" s="112" t="s">
        <v>2073</v>
      </c>
      <c r="X1" s="112" t="s">
        <v>2074</v>
      </c>
      <c r="Y1" s="111" t="s">
        <v>2071</v>
      </c>
      <c r="Z1" s="111" t="s">
        <v>1039</v>
      </c>
      <c r="AA1" s="111" t="s">
        <v>1049</v>
      </c>
      <c r="AB1" s="111" t="s">
        <v>1637</v>
      </c>
      <c r="AC1" s="111" t="s">
        <v>1638</v>
      </c>
      <c r="AD1" s="111" t="s">
        <v>2072</v>
      </c>
      <c r="AE1" s="113" t="s">
        <v>2123</v>
      </c>
      <c r="AF1" s="114" t="s">
        <v>2125</v>
      </c>
      <c r="AG1" s="115" t="s">
        <v>2129</v>
      </c>
      <c r="AH1" s="115" t="s">
        <v>2130</v>
      </c>
    </row>
    <row r="2" spans="1:34" x14ac:dyDescent="0.3">
      <c r="A2" s="54" t="str">
        <f>COUNTRIES!AD4</f>
        <v>Afghanistan</v>
      </c>
      <c r="B2">
        <f>COUNTRIES!AE4</f>
        <v>4</v>
      </c>
      <c r="C2" t="str">
        <f>INDEX(Tabelle1[ISO3166-1-Alpha-2],MATCH('MISO 2.0 Codes'!B2,Tabelle1[ISO3166-1-numeric],0))</f>
        <v>AF</v>
      </c>
      <c r="D2" t="str">
        <f>_xlfn.XLOOKUP(C2,'[1]ISO countries'!B:B,'[1]ISO countries'!C:C)</f>
        <v>AFG</v>
      </c>
      <c r="E2" t="str">
        <f>INDEX(Tabelle1[official_name_en],MATCH('MISO 2.0 Codes'!B2,Tabelle1[ISO3166-1-numeric],0))</f>
        <v>Afghanistan</v>
      </c>
      <c r="F2">
        <f>VLOOKUP($B2,Country_Codes!$A$2:$AB$269,4,0)</f>
        <v>2</v>
      </c>
      <c r="G2">
        <f>VLOOKUP($B2,Country_Codes!$A$2:$AB$269,3,0)</f>
        <v>1</v>
      </c>
      <c r="H2">
        <f>VLOOKUP($B2,Country_Codes!$A$2:$AB$269,5,0)</f>
        <v>0</v>
      </c>
      <c r="I2">
        <f>VLOOKUP($B2,Tabelle1[[ISO3166-1-numeric]:[is_independent]],10,0)</f>
        <v>142</v>
      </c>
      <c r="J2" t="str">
        <f>VLOOKUP($B2,Tabelle1[[ISO3166-1-numeric]:[is_independent]],9,0)</f>
        <v>Asia</v>
      </c>
      <c r="K2">
        <f>VLOOKUP($B2,Tabelle1[[ISO3166-1-numeric]:[is_independent]],13,0)</f>
        <v>34</v>
      </c>
      <c r="L2" t="str">
        <f>VLOOKUP($B2,Tabelle1[[ISO3166-1-numeric]:[is_independent]],12,0)</f>
        <v>Southern Asia</v>
      </c>
      <c r="M2" t="str">
        <f>VLOOKUP('MISO 2.0 Codes'!$B2,COUNTRIES!$C$3:$D$183,2,0)</f>
        <v>miso_4</v>
      </c>
      <c r="N2" t="s">
        <v>1579</v>
      </c>
      <c r="O2" t="s">
        <v>2120</v>
      </c>
      <c r="P2" t="str">
        <f>VLOOKUP($B2,Country_Codes!$A$2:$AB$269,28,0)</f>
        <v>Southern Asia</v>
      </c>
      <c r="Q2" t="str">
        <f>VLOOKUP($B2,Country_Codes!$A$2:$AB$269,23,0)</f>
        <v/>
      </c>
      <c r="R2" t="str">
        <f>VLOOKUP($B2,Country_Codes!$A$2:$AB$269,10,0)</f>
        <v>LD</v>
      </c>
      <c r="S2" s="2" t="str">
        <f>VLOOKUP($B2,Tabelle1[[ISO3166-1-numeric]:[is_independent]],5,0)</f>
        <v>x</v>
      </c>
      <c r="T2" t="str">
        <f>VLOOKUP($A2,'World Bank income'!$B$7:$I$224,6,0)</f>
        <v>Low income</v>
      </c>
      <c r="U2" t="str">
        <f>VLOOKUP($A2,'World Bank income'!$K$7:$N$224,4,0)</f>
        <v>Low income</v>
      </c>
      <c r="V2" t="str">
        <f>'[2]socioeconomic grouping'!AR7</f>
        <v>g3</v>
      </c>
      <c r="W2" s="110" t="s">
        <v>2075</v>
      </c>
      <c r="X2" s="110" t="s">
        <v>2080</v>
      </c>
      <c r="Z2" s="110" t="s">
        <v>1020</v>
      </c>
      <c r="AA2" s="110" t="s">
        <v>1020</v>
      </c>
      <c r="AB2" s="110" t="s">
        <v>1020</v>
      </c>
      <c r="AC2" s="110" t="s">
        <v>1020</v>
      </c>
      <c r="AD2" s="110" t="s">
        <v>1020</v>
      </c>
      <c r="AE2" s="110" t="s">
        <v>2123</v>
      </c>
      <c r="AF2" t="s">
        <v>1579</v>
      </c>
      <c r="AG2" t="s">
        <v>2126</v>
      </c>
      <c r="AH2">
        <v>25</v>
      </c>
    </row>
    <row r="3" spans="1:34" x14ac:dyDescent="0.3">
      <c r="A3" s="54" t="str">
        <f>COUNTRIES!AD5</f>
        <v>Albania</v>
      </c>
      <c r="B3">
        <f>COUNTRIES!AE5</f>
        <v>8</v>
      </c>
      <c r="C3" t="str">
        <f>INDEX(Tabelle1[ISO3166-1-Alpha-2],MATCH('MISO 2.0 Codes'!B3,Tabelle1[ISO3166-1-numeric],0))</f>
        <v>AL</v>
      </c>
      <c r="D3" t="str">
        <f>_xlfn.XLOOKUP(C3,'[1]ISO countries'!B:B,'[1]ISO countries'!C:C)</f>
        <v>ALB</v>
      </c>
      <c r="E3" t="str">
        <f>INDEX(Tabelle1[official_name_en],MATCH('MISO 2.0 Codes'!B3,Tabelle1[ISO3166-1-numeric],0))</f>
        <v>Albania</v>
      </c>
      <c r="F3">
        <f>VLOOKUP($B3,Country_Codes!$A$2:$AB$269,4,0)</f>
        <v>3</v>
      </c>
      <c r="G3">
        <f>VLOOKUP($B3,Country_Codes!$A$2:$AB$269,3,0)</f>
        <v>2</v>
      </c>
      <c r="H3">
        <f>VLOOKUP($B3,Country_Codes!$A$2:$AB$269,5,0)</f>
        <v>1</v>
      </c>
      <c r="I3">
        <f>VLOOKUP($B3,Tabelle1[[ISO3166-1-numeric]:[is_independent]],10,0)</f>
        <v>150</v>
      </c>
      <c r="J3" t="str">
        <f>VLOOKUP($B3,Tabelle1[[ISO3166-1-numeric]:[is_independent]],9,0)</f>
        <v>Europe</v>
      </c>
      <c r="K3">
        <f>VLOOKUP($B3,Tabelle1[[ISO3166-1-numeric]:[is_independent]],13,0)</f>
        <v>39</v>
      </c>
      <c r="L3" t="str">
        <f>VLOOKUP($B3,Tabelle1[[ISO3166-1-numeric]:[is_independent]],12,0)</f>
        <v>Southern Europe</v>
      </c>
      <c r="M3" t="str">
        <f>VLOOKUP('MISO 2.0 Codes'!$B3,COUNTRIES!$C$3:$D$183,2,0)</f>
        <v>miso_1</v>
      </c>
      <c r="N3" t="s">
        <v>1924</v>
      </c>
      <c r="O3" t="s">
        <v>2122</v>
      </c>
      <c r="P3" t="str">
        <f>VLOOKUP($B3,Country_Codes!$A$2:$AB$269,28,0)</f>
        <v>Eastern &amp; South-Eastern Europe</v>
      </c>
      <c r="Q3" t="str">
        <f>VLOOKUP($B3,Country_Codes!$A$2:$AB$269,23,0)</f>
        <v/>
      </c>
      <c r="R3" t="str">
        <f>VLOOKUP($B3,Country_Codes!$A$2:$AB$269,10,0)</f>
        <v>TM</v>
      </c>
      <c r="S3" s="2">
        <f>VLOOKUP($B3,Tabelle1[[ISO3166-1-numeric]:[is_independent]],5,0)</f>
        <v>0</v>
      </c>
      <c r="T3" t="str">
        <f>VLOOKUP($A3,'World Bank income'!$B$7:$I$224,6,0)</f>
        <v>Upper middle income</v>
      </c>
      <c r="U3" t="str">
        <f>VLOOKUP($A3,'World Bank income'!$K$7:$N$224,4,0)</f>
        <v>Upper middle income</v>
      </c>
      <c r="V3" t="str">
        <f>'[2]socioeconomic grouping'!AR8</f>
        <v>g6</v>
      </c>
      <c r="W3" s="110" t="s">
        <v>2076</v>
      </c>
      <c r="X3" s="110" t="s">
        <v>2081</v>
      </c>
      <c r="Z3" s="110" t="s">
        <v>1020</v>
      </c>
      <c r="AA3" s="110" t="s">
        <v>1020</v>
      </c>
      <c r="AB3" s="110" t="s">
        <v>1020</v>
      </c>
      <c r="AC3" s="110" t="s">
        <v>1020</v>
      </c>
      <c r="AD3" s="110" t="s">
        <v>1020</v>
      </c>
      <c r="AE3" s="110" t="s">
        <v>2123</v>
      </c>
      <c r="AF3" t="s">
        <v>211</v>
      </c>
      <c r="AG3" t="s">
        <v>2136</v>
      </c>
      <c r="AH3">
        <v>12</v>
      </c>
    </row>
    <row r="4" spans="1:34" x14ac:dyDescent="0.3">
      <c r="A4" s="54" t="str">
        <f>COUNTRIES!AD6</f>
        <v>Algeria</v>
      </c>
      <c r="B4">
        <f>COUNTRIES!AE6</f>
        <v>12</v>
      </c>
      <c r="C4" t="str">
        <f>INDEX(Tabelle1[ISO3166-1-Alpha-2],MATCH('MISO 2.0 Codes'!B4,Tabelle1[ISO3166-1-numeric],0))</f>
        <v>DZ</v>
      </c>
      <c r="D4" t="str">
        <f>_xlfn.XLOOKUP(C4,'[1]ISO countries'!B:B,'[1]ISO countries'!C:C)</f>
        <v>DZA</v>
      </c>
      <c r="E4" t="str">
        <f>INDEX(Tabelle1[official_name_en],MATCH('MISO 2.0 Codes'!B4,Tabelle1[ISO3166-1-numeric],0))</f>
        <v>Algeria</v>
      </c>
      <c r="F4">
        <f>VLOOKUP($B4,Country_Codes!$A$2:$AB$269,4,0)</f>
        <v>4</v>
      </c>
      <c r="G4">
        <f>VLOOKUP($B4,Country_Codes!$A$2:$AB$269,3,0)</f>
        <v>3</v>
      </c>
      <c r="H4">
        <f>VLOOKUP($B4,Country_Codes!$A$2:$AB$269,5,0)</f>
        <v>2</v>
      </c>
      <c r="I4">
        <f>VLOOKUP($B4,Tabelle1[[ISO3166-1-numeric]:[is_independent]],10,0)</f>
        <v>2</v>
      </c>
      <c r="J4" t="str">
        <f>VLOOKUP($B4,Tabelle1[[ISO3166-1-numeric]:[is_independent]],9,0)</f>
        <v>Africa</v>
      </c>
      <c r="K4">
        <f>VLOOKUP($B4,Tabelle1[[ISO3166-1-numeric]:[is_independent]],13,0)</f>
        <v>15</v>
      </c>
      <c r="L4" t="str">
        <f>VLOOKUP($B4,Tabelle1[[ISO3166-1-numeric]:[is_independent]],12,0)</f>
        <v>Northern Africa</v>
      </c>
      <c r="M4" t="str">
        <f>VLOOKUP('MISO 2.0 Codes'!$B4,COUNTRIES!$C$3:$D$183,2,0)</f>
        <v>miso_7</v>
      </c>
      <c r="N4" t="s">
        <v>1580</v>
      </c>
      <c r="O4" t="s">
        <v>2119</v>
      </c>
      <c r="P4" t="str">
        <f>VLOOKUP($B4,Country_Codes!$A$2:$AB$269,28,0)</f>
        <v>Northern Africa and Western Asia</v>
      </c>
      <c r="Q4" t="str">
        <f>VLOOKUP($B4,Country_Codes!$A$2:$AB$269,23,0)</f>
        <v/>
      </c>
      <c r="R4" t="str">
        <f>VLOOKUP($B4,Country_Codes!$A$2:$AB$269,10,0)</f>
        <v>DC</v>
      </c>
      <c r="S4" s="2">
        <f>VLOOKUP($B4,Tabelle1[[ISO3166-1-numeric]:[is_independent]],5,0)</f>
        <v>0</v>
      </c>
      <c r="T4" t="str">
        <f>VLOOKUP($A4,'World Bank income'!$B$7:$I$224,6,0)</f>
        <v>Lower middle income</v>
      </c>
      <c r="U4" t="str">
        <f>VLOOKUP($A4,'World Bank income'!$K$7:$N$224,4,0)</f>
        <v>Upper middle income</v>
      </c>
      <c r="V4" t="str">
        <f>'[2]socioeconomic grouping'!AR9</f>
        <v>g6</v>
      </c>
      <c r="W4" s="110" t="s">
        <v>2077</v>
      </c>
      <c r="X4" s="110" t="s">
        <v>2082</v>
      </c>
      <c r="Z4" s="110" t="s">
        <v>1020</v>
      </c>
      <c r="AA4" s="110" t="s">
        <v>1020</v>
      </c>
      <c r="AB4" s="110" t="s">
        <v>1020</v>
      </c>
      <c r="AC4" s="110" t="s">
        <v>1020</v>
      </c>
      <c r="AD4" s="110" t="s">
        <v>1020</v>
      </c>
      <c r="AE4" s="110" t="s">
        <v>2123</v>
      </c>
      <c r="AF4" t="s">
        <v>2124</v>
      </c>
      <c r="AG4" t="s">
        <v>237</v>
      </c>
      <c r="AH4">
        <v>7</v>
      </c>
    </row>
    <row r="5" spans="1:34" x14ac:dyDescent="0.3">
      <c r="A5" s="54" t="str">
        <f>COUNTRIES!AD7</f>
        <v>Angola</v>
      </c>
      <c r="B5">
        <f>COUNTRIES!AE7</f>
        <v>24</v>
      </c>
      <c r="C5" t="str">
        <f>INDEX(Tabelle1[ISO3166-1-Alpha-2],MATCH('MISO 2.0 Codes'!B5,Tabelle1[ISO3166-1-numeric],0))</f>
        <v>AO</v>
      </c>
      <c r="D5" t="str">
        <f>_xlfn.XLOOKUP(C5,'[1]ISO countries'!B:B,'[1]ISO countries'!C:C)</f>
        <v>AGO</v>
      </c>
      <c r="E5" t="str">
        <f>INDEX(Tabelle1[official_name_en],MATCH('MISO 2.0 Codes'!B5,Tabelle1[ISO3166-1-numeric],0))</f>
        <v>Angola</v>
      </c>
      <c r="F5">
        <f>VLOOKUP($B5,Country_Codes!$A$2:$AB$269,4,0)</f>
        <v>7</v>
      </c>
      <c r="G5">
        <f>VLOOKUP($B5,Country_Codes!$A$2:$AB$269,3,0)</f>
        <v>6</v>
      </c>
      <c r="H5">
        <f>VLOOKUP($B5,Country_Codes!$A$2:$AB$269,5,0)</f>
        <v>4</v>
      </c>
      <c r="I5">
        <f>VLOOKUP($B5,Tabelle1[[ISO3166-1-numeric]:[is_independent]],10,0)</f>
        <v>2</v>
      </c>
      <c r="J5" t="str">
        <f>VLOOKUP($B5,Tabelle1[[ISO3166-1-numeric]:[is_independent]],9,0)</f>
        <v>Africa</v>
      </c>
      <c r="K5">
        <f>VLOOKUP($B5,Tabelle1[[ISO3166-1-numeric]:[is_independent]],13,0)</f>
        <v>202</v>
      </c>
      <c r="L5" t="str">
        <f>VLOOKUP($B5,Tabelle1[[ISO3166-1-numeric]:[is_independent]],12,0)</f>
        <v>Sub-Saharan Africa</v>
      </c>
      <c r="M5" t="str">
        <f>VLOOKUP('MISO 2.0 Codes'!$B5,COUNTRIES!$C$3:$D$183,2,0)</f>
        <v>miso_9</v>
      </c>
      <c r="N5" t="s">
        <v>1581</v>
      </c>
      <c r="O5" t="s">
        <v>2118</v>
      </c>
      <c r="P5" t="str">
        <f>VLOOKUP($B5,Country_Codes!$A$2:$AB$269,28,0)</f>
        <v>Sub-Saharan Africa</v>
      </c>
      <c r="Q5" t="str">
        <f>VLOOKUP($B5,Country_Codes!$A$2:$AB$269,23,0)</f>
        <v/>
      </c>
      <c r="R5" t="str">
        <f>VLOOKUP($B5,Country_Codes!$A$2:$AB$269,10,0)</f>
        <v>LD</v>
      </c>
      <c r="S5" s="2" t="str">
        <f>VLOOKUP($B5,Tabelle1[[ISO3166-1-numeric]:[is_independent]],5,0)</f>
        <v>x</v>
      </c>
      <c r="T5" t="str">
        <f>VLOOKUP($A5,'World Bank income'!$B$7:$I$224,6,0)</f>
        <v>Lower middle income</v>
      </c>
      <c r="U5" t="str">
        <f>VLOOKUP($A5,'World Bank income'!$K$7:$N$224,4,0)</f>
        <v>Lower middle income</v>
      </c>
      <c r="V5" t="str">
        <f>'[2]socioeconomic grouping'!AR10</f>
        <v>g5</v>
      </c>
      <c r="W5" s="110" t="s">
        <v>2077</v>
      </c>
      <c r="X5" s="110" t="s">
        <v>2083</v>
      </c>
      <c r="Z5" s="110" t="s">
        <v>1020</v>
      </c>
      <c r="AA5" s="110" t="s">
        <v>1020</v>
      </c>
      <c r="AB5" s="110" t="s">
        <v>1020</v>
      </c>
      <c r="AC5" s="110" t="s">
        <v>1020</v>
      </c>
      <c r="AD5" s="110" t="s">
        <v>1020</v>
      </c>
      <c r="AE5" s="110" t="s">
        <v>2123</v>
      </c>
      <c r="AF5" t="s">
        <v>2124</v>
      </c>
      <c r="AG5" t="s">
        <v>2135</v>
      </c>
      <c r="AH5">
        <v>26</v>
      </c>
    </row>
    <row r="6" spans="1:34" x14ac:dyDescent="0.3">
      <c r="A6" s="54" t="str">
        <f>COUNTRIES!AD8</f>
        <v>Argentina</v>
      </c>
      <c r="B6">
        <f>COUNTRIES!AE8</f>
        <v>32</v>
      </c>
      <c r="C6" t="str">
        <f>INDEX(Tabelle1[ISO3166-1-Alpha-2],MATCH('MISO 2.0 Codes'!B6,Tabelle1[ISO3166-1-numeric],0))</f>
        <v>AR</v>
      </c>
      <c r="D6" t="str">
        <f>_xlfn.XLOOKUP(C6,'[1]ISO countries'!B:B,'[1]ISO countries'!C:C)</f>
        <v>ARG</v>
      </c>
      <c r="E6" t="str">
        <f>INDEX(Tabelle1[official_name_en],MATCH('MISO 2.0 Codes'!B6,Tabelle1[ISO3166-1-numeric],0))</f>
        <v>Argentina</v>
      </c>
      <c r="F6">
        <f>VLOOKUP($B6,Country_Codes!$A$2:$AB$269,4,0)</f>
        <v>9</v>
      </c>
      <c r="G6">
        <f>VLOOKUP($B6,Country_Codes!$A$2:$AB$269,3,0)</f>
        <v>9</v>
      </c>
      <c r="H6">
        <f>VLOOKUP($B6,Country_Codes!$A$2:$AB$269,5,0)</f>
        <v>5</v>
      </c>
      <c r="I6">
        <f>VLOOKUP($B6,Tabelle1[[ISO3166-1-numeric]:[is_independent]],10,0)</f>
        <v>19</v>
      </c>
      <c r="J6" t="str">
        <f>VLOOKUP($B6,Tabelle1[[ISO3166-1-numeric]:[is_independent]],9,0)</f>
        <v>Americas</v>
      </c>
      <c r="K6">
        <f>VLOOKUP($B6,Tabelle1[[ISO3166-1-numeric]:[is_independent]],13,0)</f>
        <v>419</v>
      </c>
      <c r="L6" t="str">
        <f>VLOOKUP($B6,Tabelle1[[ISO3166-1-numeric]:[is_independent]],12,0)</f>
        <v>Latin America and the Caribbean</v>
      </c>
      <c r="M6" t="str">
        <f>VLOOKUP('MISO 2.0 Codes'!$B6,COUNTRIES!$C$3:$D$183,2,0)</f>
        <v>miso_8</v>
      </c>
      <c r="N6" t="s">
        <v>1582</v>
      </c>
      <c r="O6" t="s">
        <v>2117</v>
      </c>
      <c r="P6" t="str">
        <f>VLOOKUP($B6,Country_Codes!$A$2:$AB$269,28,0)</f>
        <v>Latin America &amp; the Carribean</v>
      </c>
      <c r="Q6" t="str">
        <f>VLOOKUP($B6,Country_Codes!$A$2:$AB$269,23,0)</f>
        <v/>
      </c>
      <c r="R6" t="str">
        <f>VLOOKUP($B6,Country_Codes!$A$2:$AB$269,10,0)</f>
        <v>DC</v>
      </c>
      <c r="S6" s="2">
        <f>VLOOKUP($B6,Tabelle1[[ISO3166-1-numeric]:[is_independent]],5,0)</f>
        <v>0</v>
      </c>
      <c r="T6" t="str">
        <f>VLOOKUP($A6,'World Bank income'!$B$7:$I$224,6,0)</f>
        <v>Upper middle income</v>
      </c>
      <c r="U6" t="str">
        <f>VLOOKUP($A6,'World Bank income'!$K$7:$N$224,4,0)</f>
        <v>Upper middle income</v>
      </c>
      <c r="V6" t="str">
        <f>'[2]socioeconomic grouping'!AR11</f>
        <v>g7</v>
      </c>
      <c r="W6" s="110" t="s">
        <v>2078</v>
      </c>
      <c r="X6" s="110" t="s">
        <v>2084</v>
      </c>
      <c r="Z6" s="110" t="s">
        <v>1020</v>
      </c>
      <c r="AA6" s="110" t="s">
        <v>1020</v>
      </c>
      <c r="AB6" s="110" t="s">
        <v>1020</v>
      </c>
      <c r="AC6" s="110" t="s">
        <v>1020</v>
      </c>
      <c r="AD6" s="110" t="s">
        <v>1020</v>
      </c>
      <c r="AE6" s="110" t="s">
        <v>2123</v>
      </c>
      <c r="AF6" t="s">
        <v>1582</v>
      </c>
      <c r="AG6" t="s">
        <v>2137</v>
      </c>
      <c r="AH6">
        <v>6</v>
      </c>
    </row>
    <row r="7" spans="1:34" x14ac:dyDescent="0.3">
      <c r="A7" s="54" t="str">
        <f>COUNTRIES!AD9</f>
        <v>Australia</v>
      </c>
      <c r="B7">
        <f>COUNTRIES!AE9</f>
        <v>36</v>
      </c>
      <c r="C7" t="str">
        <f>INDEX(Tabelle1[ISO3166-1-Alpha-2],MATCH('MISO 2.0 Codes'!B7,Tabelle1[ISO3166-1-numeric],0))</f>
        <v>AU</v>
      </c>
      <c r="D7" t="str">
        <f>_xlfn.XLOOKUP(C7,'[1]ISO countries'!B:B,'[1]ISO countries'!C:C)</f>
        <v>AUS</v>
      </c>
      <c r="E7" t="str">
        <f>INDEX(Tabelle1[official_name_en],MATCH('MISO 2.0 Codes'!B7,Tabelle1[ISO3166-1-numeric],0))</f>
        <v>Australia</v>
      </c>
      <c r="F7">
        <f>VLOOKUP($B7,Country_Codes!$A$2:$AB$269,4,0)</f>
        <v>10</v>
      </c>
      <c r="G7">
        <f>VLOOKUP($B7,Country_Codes!$A$2:$AB$269,3,0)</f>
        <v>12</v>
      </c>
      <c r="H7">
        <f>VLOOKUP($B7,Country_Codes!$A$2:$AB$269,5,0)</f>
        <v>190</v>
      </c>
      <c r="I7">
        <f>VLOOKUP($B7,Tabelle1[[ISO3166-1-numeric]:[is_independent]],10,0)</f>
        <v>9</v>
      </c>
      <c r="J7" t="str">
        <f>VLOOKUP($B7,Tabelle1[[ISO3166-1-numeric]:[is_independent]],9,0)</f>
        <v>Oceania</v>
      </c>
      <c r="K7">
        <f>VLOOKUP($B7,Tabelle1[[ISO3166-1-numeric]:[is_independent]],13,0)</f>
        <v>53</v>
      </c>
      <c r="L7" t="str">
        <f>VLOOKUP($B7,Tabelle1[[ISO3166-1-numeric]:[is_independent]],12,0)</f>
        <v>Australia and New Zealand</v>
      </c>
      <c r="M7" t="str">
        <f>VLOOKUP('MISO 2.0 Codes'!$B7,COUNTRIES!$C$3:$D$183,2,0)</f>
        <v>miso_2</v>
      </c>
      <c r="N7" t="s">
        <v>1583</v>
      </c>
      <c r="O7" t="s">
        <v>2121</v>
      </c>
      <c r="P7" t="str">
        <f>VLOOKUP($B7,Country_Codes!$A$2:$AB$269,28,0)</f>
        <v>Oceania and Australia</v>
      </c>
      <c r="Q7" t="str">
        <f>VLOOKUP($B7,Country_Codes!$A$2:$AB$269,23,0)</f>
        <v/>
      </c>
      <c r="R7" t="str">
        <f>VLOOKUP($B7,Country_Codes!$A$2:$AB$269,10,0)</f>
        <v>IC</v>
      </c>
      <c r="S7" s="2">
        <f>VLOOKUP($B7,Tabelle1[[ISO3166-1-numeric]:[is_independent]],5,0)</f>
        <v>0</v>
      </c>
      <c r="T7" t="str">
        <f>VLOOKUP($A7,'World Bank income'!$B$7:$I$224,6,0)</f>
        <v>High income</v>
      </c>
      <c r="U7" t="str">
        <f>VLOOKUP($A7,'World Bank income'!$K$7:$N$224,4,0)</f>
        <v>High income</v>
      </c>
      <c r="V7" t="str">
        <f>'[2]socioeconomic grouping'!AR12</f>
        <v>g10</v>
      </c>
      <c r="W7" s="110" t="s">
        <v>2076</v>
      </c>
      <c r="X7" s="110" t="s">
        <v>2085</v>
      </c>
      <c r="Z7" s="110" t="s">
        <v>1020</v>
      </c>
      <c r="AA7" s="110" t="s">
        <v>1020</v>
      </c>
      <c r="AB7" s="110" t="s">
        <v>1020</v>
      </c>
      <c r="AC7" s="110" t="s">
        <v>1020</v>
      </c>
      <c r="AD7" s="110" t="s">
        <v>1020</v>
      </c>
      <c r="AE7" s="110" t="s">
        <v>2123</v>
      </c>
      <c r="AF7" t="s">
        <v>241</v>
      </c>
      <c r="AG7" t="s">
        <v>241</v>
      </c>
      <c r="AH7">
        <v>24</v>
      </c>
    </row>
    <row r="8" spans="1:34" x14ac:dyDescent="0.3">
      <c r="A8" s="54" t="str">
        <f>COUNTRIES!AD10</f>
        <v>Austria</v>
      </c>
      <c r="B8">
        <f>COUNTRIES!AE10</f>
        <v>40</v>
      </c>
      <c r="C8" t="str">
        <f>INDEX(Tabelle1[ISO3166-1-Alpha-2],MATCH('MISO 2.0 Codes'!B8,Tabelle1[ISO3166-1-numeric],0))</f>
        <v>AT</v>
      </c>
      <c r="D8" t="str">
        <f>_xlfn.XLOOKUP(C8,'[1]ISO countries'!B:B,'[1]ISO countries'!C:C)</f>
        <v>AUT</v>
      </c>
      <c r="E8" t="str">
        <f>INDEX(Tabelle1[official_name_en],MATCH('MISO 2.0 Codes'!B8,Tabelle1[ISO3166-1-numeric],0))</f>
        <v>Austria</v>
      </c>
      <c r="F8">
        <f>VLOOKUP($B8,Country_Codes!$A$2:$AB$269,4,0)</f>
        <v>11</v>
      </c>
      <c r="G8">
        <f>VLOOKUP($B8,Country_Codes!$A$2:$AB$269,3,0)</f>
        <v>13</v>
      </c>
      <c r="H8">
        <f>VLOOKUP($B8,Country_Codes!$A$2:$AB$269,5,0)</f>
        <v>7</v>
      </c>
      <c r="I8">
        <f>VLOOKUP($B8,Tabelle1[[ISO3166-1-numeric]:[is_independent]],10,0)</f>
        <v>150</v>
      </c>
      <c r="J8" t="str">
        <f>VLOOKUP($B8,Tabelle1[[ISO3166-1-numeric]:[is_independent]],9,0)</f>
        <v>Europe</v>
      </c>
      <c r="K8">
        <f>VLOOKUP($B8,Tabelle1[[ISO3166-1-numeric]:[is_independent]],13,0)</f>
        <v>155</v>
      </c>
      <c r="L8" t="str">
        <f>VLOOKUP($B8,Tabelle1[[ISO3166-1-numeric]:[is_independent]],12,0)</f>
        <v>Western Europe</v>
      </c>
      <c r="M8" t="str">
        <f>VLOOKUP('MISO 2.0 Codes'!$B8,COUNTRIES!$C$3:$D$183,2,0)</f>
        <v>miso_1</v>
      </c>
      <c r="N8" t="s">
        <v>1924</v>
      </c>
      <c r="O8" t="s">
        <v>2122</v>
      </c>
      <c r="P8" t="str">
        <f>VLOOKUP($B8,Country_Codes!$A$2:$AB$269,28,0)</f>
        <v>Western Europe</v>
      </c>
      <c r="Q8" t="str">
        <f>VLOOKUP($B8,Country_Codes!$A$2:$AB$269,23,0)</f>
        <v>EU15</v>
      </c>
      <c r="R8" t="str">
        <f>VLOOKUP($B8,Country_Codes!$A$2:$AB$269,10,0)</f>
        <v>IC</v>
      </c>
      <c r="S8" s="2">
        <f>VLOOKUP($B8,Tabelle1[[ISO3166-1-numeric]:[is_independent]],5,0)</f>
        <v>0</v>
      </c>
      <c r="T8" t="str">
        <f>VLOOKUP($A8,'World Bank income'!$B$7:$I$224,6,0)</f>
        <v>High income</v>
      </c>
      <c r="U8" t="str">
        <f>VLOOKUP($A8,'World Bank income'!$K$7:$N$224,4,0)</f>
        <v>High income</v>
      </c>
      <c r="V8" t="str">
        <f>'[2]socioeconomic grouping'!AR13</f>
        <v>g10</v>
      </c>
      <c r="W8" s="110" t="s">
        <v>2076</v>
      </c>
      <c r="X8" s="110" t="s">
        <v>2086</v>
      </c>
      <c r="Z8" s="110" t="s">
        <v>1039</v>
      </c>
      <c r="AA8" s="110" t="s">
        <v>1049</v>
      </c>
      <c r="AB8" s="110" t="s">
        <v>1637</v>
      </c>
      <c r="AC8" s="110" t="s">
        <v>1638</v>
      </c>
      <c r="AD8" s="110" t="s">
        <v>2072</v>
      </c>
      <c r="AE8" s="110" t="s">
        <v>2123</v>
      </c>
      <c r="AF8" t="s">
        <v>211</v>
      </c>
      <c r="AG8" t="s">
        <v>272</v>
      </c>
      <c r="AH8">
        <v>11</v>
      </c>
    </row>
    <row r="9" spans="1:34" x14ac:dyDescent="0.3">
      <c r="A9" s="54" t="str">
        <f>COUNTRIES!AD11</f>
        <v>Bahamas</v>
      </c>
      <c r="B9">
        <f>COUNTRIES!AE11</f>
        <v>44</v>
      </c>
      <c r="C9" t="str">
        <f>INDEX(Tabelle1[ISO3166-1-Alpha-2],MATCH('MISO 2.0 Codes'!B9,Tabelle1[ISO3166-1-numeric],0))</f>
        <v>BS</v>
      </c>
      <c r="D9" t="str">
        <f>_xlfn.XLOOKUP(C9,'[1]ISO countries'!B:B,'[1]ISO countries'!C:C)</f>
        <v>BHS</v>
      </c>
      <c r="E9" t="str">
        <f>INDEX(Tabelle1[official_name_en],MATCH('MISO 2.0 Codes'!B9,Tabelle1[ISO3166-1-numeric],0))</f>
        <v>Bahamas</v>
      </c>
      <c r="F9">
        <f>VLOOKUP($B9,Country_Codes!$A$2:$AB$269,4,0)</f>
        <v>12</v>
      </c>
      <c r="G9">
        <f>VLOOKUP($B9,Country_Codes!$A$2:$AB$269,3,0)</f>
        <v>15</v>
      </c>
      <c r="H9">
        <f>VLOOKUP($B9,Country_Codes!$A$2:$AB$269,5,0)</f>
        <v>9</v>
      </c>
      <c r="I9">
        <f>VLOOKUP($B9,Tabelle1[[ISO3166-1-numeric]:[is_independent]],10,0)</f>
        <v>19</v>
      </c>
      <c r="J9" t="str">
        <f>VLOOKUP($B9,Tabelle1[[ISO3166-1-numeric]:[is_independent]],9,0)</f>
        <v>Americas</v>
      </c>
      <c r="K9">
        <f>VLOOKUP($B9,Tabelle1[[ISO3166-1-numeric]:[is_independent]],13,0)</f>
        <v>419</v>
      </c>
      <c r="L9" t="str">
        <f>VLOOKUP($B9,Tabelle1[[ISO3166-1-numeric]:[is_independent]],12,0)</f>
        <v>Latin America and the Caribbean</v>
      </c>
      <c r="M9" t="str">
        <f>VLOOKUP('MISO 2.0 Codes'!$B9,COUNTRIES!$C$3:$D$183,2,0)</f>
        <v>miso_8</v>
      </c>
      <c r="N9" t="s">
        <v>1582</v>
      </c>
      <c r="O9" t="s">
        <v>2117</v>
      </c>
      <c r="P9" t="str">
        <f>VLOOKUP($B9,Country_Codes!$A$2:$AB$269,28,0)</f>
        <v>Latin America &amp; the Carribean</v>
      </c>
      <c r="Q9" t="str">
        <f>VLOOKUP($B9,Country_Codes!$A$2:$AB$269,23,0)</f>
        <v/>
      </c>
      <c r="R9" t="str">
        <f>VLOOKUP($B9,Country_Codes!$A$2:$AB$269,10,0)</f>
        <v>DC</v>
      </c>
      <c r="S9" s="2">
        <f>VLOOKUP($B9,Tabelle1[[ISO3166-1-numeric]:[is_independent]],5,0)</f>
        <v>0</v>
      </c>
      <c r="T9" t="str">
        <f>VLOOKUP($A9,'World Bank income'!$B$7:$I$224,6,0)</f>
        <v>High income</v>
      </c>
      <c r="U9" t="str">
        <f>VLOOKUP($A9,'World Bank income'!$K$7:$N$224,4,0)</f>
        <v>High income</v>
      </c>
      <c r="V9" t="str">
        <f>'[2]socioeconomic grouping'!AR14</f>
        <v>g1</v>
      </c>
      <c r="W9" s="110" t="s">
        <v>2078</v>
      </c>
      <c r="X9" s="110" t="s">
        <v>2084</v>
      </c>
      <c r="Z9" s="110" t="s">
        <v>1020</v>
      </c>
      <c r="AA9" s="110" t="s">
        <v>1020</v>
      </c>
      <c r="AB9" s="110" t="s">
        <v>1020</v>
      </c>
      <c r="AC9" s="110" t="s">
        <v>1020</v>
      </c>
      <c r="AD9" s="110" t="s">
        <v>1020</v>
      </c>
      <c r="AE9" s="110" t="s">
        <v>2123</v>
      </c>
      <c r="AF9" t="s">
        <v>1582</v>
      </c>
      <c r="AG9" t="s">
        <v>198</v>
      </c>
      <c r="AH9">
        <v>4</v>
      </c>
    </row>
    <row r="10" spans="1:34" x14ac:dyDescent="0.3">
      <c r="A10" s="54" t="str">
        <f>COUNTRIES!AD12</f>
        <v>Bahrain</v>
      </c>
      <c r="B10">
        <f>COUNTRIES!AE12</f>
        <v>48</v>
      </c>
      <c r="C10" t="str">
        <f>INDEX(Tabelle1[ISO3166-1-Alpha-2],MATCH('MISO 2.0 Codes'!B10,Tabelle1[ISO3166-1-numeric],0))</f>
        <v>BH</v>
      </c>
      <c r="D10" t="str">
        <f>_xlfn.XLOOKUP(C10,'[1]ISO countries'!B:B,'[1]ISO countries'!C:C)</f>
        <v>BHR</v>
      </c>
      <c r="E10" t="str">
        <f>INDEX(Tabelle1[official_name_en],MATCH('MISO 2.0 Codes'!B10,Tabelle1[ISO3166-1-numeric],0))</f>
        <v>Bahrain</v>
      </c>
      <c r="F10">
        <f>VLOOKUP($B10,Country_Codes!$A$2:$AB$269,4,0)</f>
        <v>13</v>
      </c>
      <c r="G10">
        <f>VLOOKUP($B10,Country_Codes!$A$2:$AB$269,3,0)</f>
        <v>16</v>
      </c>
      <c r="H10" t="str">
        <f>VLOOKUP($B10,Country_Codes!$A$2:$AB$269,5,0)</f>
        <v/>
      </c>
      <c r="I10">
        <f>VLOOKUP($B10,Tabelle1[[ISO3166-1-numeric]:[is_independent]],10,0)</f>
        <v>142</v>
      </c>
      <c r="J10" t="str">
        <f>VLOOKUP($B10,Tabelle1[[ISO3166-1-numeric]:[is_independent]],9,0)</f>
        <v>Asia</v>
      </c>
      <c r="K10">
        <f>VLOOKUP($B10,Tabelle1[[ISO3166-1-numeric]:[is_independent]],13,0)</f>
        <v>145</v>
      </c>
      <c r="L10" t="str">
        <f>VLOOKUP($B10,Tabelle1[[ISO3166-1-numeric]:[is_independent]],12,0)</f>
        <v>Western Asia</v>
      </c>
      <c r="M10" t="str">
        <f>VLOOKUP('MISO 2.0 Codes'!$B10,COUNTRIES!$C$3:$D$183,2,0)</f>
        <v>miso_7</v>
      </c>
      <c r="N10" t="s">
        <v>1580</v>
      </c>
      <c r="O10" t="s">
        <v>2119</v>
      </c>
      <c r="P10" t="str">
        <f>VLOOKUP($B10,Country_Codes!$A$2:$AB$269,28,0)</f>
        <v>Northern Africa and Western Asia</v>
      </c>
      <c r="Q10" t="str">
        <f>VLOOKUP($B10,Country_Codes!$A$2:$AB$269,23,0)</f>
        <v/>
      </c>
      <c r="R10" t="str">
        <f>VLOOKUP($B10,Country_Codes!$A$2:$AB$269,10,0)</f>
        <v>DC</v>
      </c>
      <c r="S10" s="2">
        <f>VLOOKUP($B10,Tabelle1[[ISO3166-1-numeric]:[is_independent]],5,0)</f>
        <v>0</v>
      </c>
      <c r="T10" t="str">
        <f>VLOOKUP($A10,'World Bank income'!$B$7:$I$224,6,0)</f>
        <v>High income</v>
      </c>
      <c r="U10" t="str">
        <f>VLOOKUP($A10,'World Bank income'!$K$7:$N$224,4,0)</f>
        <v>High income</v>
      </c>
      <c r="V10" t="str">
        <f>'[2]socioeconomic grouping'!AR15</f>
        <v>g9</v>
      </c>
      <c r="W10" s="110" t="s">
        <v>2077</v>
      </c>
      <c r="X10" s="110" t="s">
        <v>2087</v>
      </c>
      <c r="Z10" s="110" t="s">
        <v>1020</v>
      </c>
      <c r="AA10" s="110" t="s">
        <v>1020</v>
      </c>
      <c r="AB10" s="110" t="s">
        <v>1020</v>
      </c>
      <c r="AC10" s="110" t="s">
        <v>1020</v>
      </c>
      <c r="AD10" s="110" t="s">
        <v>1020</v>
      </c>
      <c r="AE10" s="110" t="s">
        <v>2123</v>
      </c>
      <c r="AF10" t="s">
        <v>2124</v>
      </c>
      <c r="AG10" t="s">
        <v>1480</v>
      </c>
      <c r="AH10">
        <v>17</v>
      </c>
    </row>
    <row r="11" spans="1:34" x14ac:dyDescent="0.3">
      <c r="A11" s="54" t="str">
        <f>COUNTRIES!AD13</f>
        <v>Bangladesh</v>
      </c>
      <c r="B11">
        <f>COUNTRIES!AE13</f>
        <v>50</v>
      </c>
      <c r="C11" t="str">
        <f>INDEX(Tabelle1[ISO3166-1-Alpha-2],MATCH('MISO 2.0 Codes'!B11,Tabelle1[ISO3166-1-numeric],0))</f>
        <v>BD</v>
      </c>
      <c r="D11" t="str">
        <f>_xlfn.XLOOKUP(C11,'[1]ISO countries'!B:B,'[1]ISO countries'!C:C)</f>
        <v>BGD</v>
      </c>
      <c r="E11" t="str">
        <f>INDEX(Tabelle1[official_name_en],MATCH('MISO 2.0 Codes'!B11,Tabelle1[ISO3166-1-numeric],0))</f>
        <v>Bangladesh</v>
      </c>
      <c r="F11">
        <f>VLOOKUP($B11,Country_Codes!$A$2:$AB$269,4,0)</f>
        <v>16</v>
      </c>
      <c r="G11">
        <f>VLOOKUP($B11,Country_Codes!$A$2:$AB$269,3,0)</f>
        <v>17</v>
      </c>
      <c r="H11">
        <f>VLOOKUP($B11,Country_Codes!$A$2:$AB$269,5,0)</f>
        <v>10</v>
      </c>
      <c r="I11">
        <f>VLOOKUP($B11,Tabelle1[[ISO3166-1-numeric]:[is_independent]],10,0)</f>
        <v>142</v>
      </c>
      <c r="J11" t="str">
        <f>VLOOKUP($B11,Tabelle1[[ISO3166-1-numeric]:[is_independent]],9,0)</f>
        <v>Asia</v>
      </c>
      <c r="K11">
        <f>VLOOKUP($B11,Tabelle1[[ISO3166-1-numeric]:[is_independent]],13,0)</f>
        <v>34</v>
      </c>
      <c r="L11" t="str">
        <f>VLOOKUP($B11,Tabelle1[[ISO3166-1-numeric]:[is_independent]],12,0)</f>
        <v>Southern Asia</v>
      </c>
      <c r="M11" t="str">
        <f>VLOOKUP('MISO 2.0 Codes'!$B11,COUNTRIES!$C$3:$D$183,2,0)</f>
        <v>miso_4</v>
      </c>
      <c r="N11" t="s">
        <v>1579</v>
      </c>
      <c r="O11" t="s">
        <v>2120</v>
      </c>
      <c r="P11" t="str">
        <f>VLOOKUP($B11,Country_Codes!$A$2:$AB$269,28,0)</f>
        <v>Southern Asia</v>
      </c>
      <c r="Q11" t="str">
        <f>VLOOKUP($B11,Country_Codes!$A$2:$AB$269,23,0)</f>
        <v/>
      </c>
      <c r="R11" t="str">
        <f>VLOOKUP($B11,Country_Codes!$A$2:$AB$269,10,0)</f>
        <v>LD</v>
      </c>
      <c r="S11" s="2" t="str">
        <f>VLOOKUP($B11,Tabelle1[[ISO3166-1-numeric]:[is_independent]],5,0)</f>
        <v>x</v>
      </c>
      <c r="T11" t="str">
        <f>VLOOKUP($A11,'World Bank income'!$B$7:$I$224,6,0)</f>
        <v>Lower middle income</v>
      </c>
      <c r="U11" t="str">
        <f>VLOOKUP($A11,'World Bank income'!$K$7:$N$224,4,0)</f>
        <v>Lower middle income</v>
      </c>
      <c r="V11" t="str">
        <f>'[2]socioeconomic grouping'!AR16</f>
        <v>g3</v>
      </c>
      <c r="W11" s="110" t="s">
        <v>2075</v>
      </c>
      <c r="X11" s="110" t="s">
        <v>2088</v>
      </c>
      <c r="Z11" s="110" t="s">
        <v>1020</v>
      </c>
      <c r="AA11" s="110" t="s">
        <v>1020</v>
      </c>
      <c r="AB11" s="110" t="s">
        <v>1020</v>
      </c>
      <c r="AC11" s="110" t="s">
        <v>1020</v>
      </c>
      <c r="AD11" s="110" t="s">
        <v>1020</v>
      </c>
      <c r="AE11" s="110" t="s">
        <v>2123</v>
      </c>
      <c r="AF11" t="s">
        <v>1579</v>
      </c>
      <c r="AG11" t="s">
        <v>2126</v>
      </c>
      <c r="AH11">
        <v>25</v>
      </c>
    </row>
    <row r="12" spans="1:34" x14ac:dyDescent="0.3">
      <c r="A12" s="54" t="str">
        <f>COUNTRIES!AD14</f>
        <v>Belize</v>
      </c>
      <c r="B12">
        <f>COUNTRIES!AE14</f>
        <v>84</v>
      </c>
      <c r="C12" t="str">
        <f>INDEX(Tabelle1[ISO3166-1-Alpha-2],MATCH('MISO 2.0 Codes'!B12,Tabelle1[ISO3166-1-numeric],0))</f>
        <v>BZ</v>
      </c>
      <c r="D12" t="str">
        <f>_xlfn.XLOOKUP(C12,'[1]ISO countries'!B:B,'[1]ISO countries'!C:C)</f>
        <v>BLZ</v>
      </c>
      <c r="E12" t="str">
        <f>INDEX(Tabelle1[official_name_en],MATCH('MISO 2.0 Codes'!B12,Tabelle1[ISO3166-1-numeric],0))</f>
        <v>Belize</v>
      </c>
      <c r="F12">
        <f>VLOOKUP($B12,Country_Codes!$A$2:$AB$269,4,0)</f>
        <v>23</v>
      </c>
      <c r="G12">
        <f>VLOOKUP($B12,Country_Codes!$A$2:$AB$269,3,0)</f>
        <v>22</v>
      </c>
      <c r="H12">
        <f>VLOOKUP($B12,Country_Codes!$A$2:$AB$269,5,0)</f>
        <v>12</v>
      </c>
      <c r="I12">
        <f>VLOOKUP($B12,Tabelle1[[ISO3166-1-numeric]:[is_independent]],10,0)</f>
        <v>19</v>
      </c>
      <c r="J12" t="str">
        <f>VLOOKUP($B12,Tabelle1[[ISO3166-1-numeric]:[is_independent]],9,0)</f>
        <v>Americas</v>
      </c>
      <c r="K12">
        <f>VLOOKUP($B12,Tabelle1[[ISO3166-1-numeric]:[is_independent]],13,0)</f>
        <v>419</v>
      </c>
      <c r="L12" t="str">
        <f>VLOOKUP($B12,Tabelle1[[ISO3166-1-numeric]:[is_independent]],12,0)</f>
        <v>Latin America and the Caribbean</v>
      </c>
      <c r="M12" t="str">
        <f>VLOOKUP('MISO 2.0 Codes'!$B12,COUNTRIES!$C$3:$D$183,2,0)</f>
        <v>miso_8</v>
      </c>
      <c r="N12" t="s">
        <v>1582</v>
      </c>
      <c r="O12" t="s">
        <v>2117</v>
      </c>
      <c r="P12" t="str">
        <f>VLOOKUP($B12,Country_Codes!$A$2:$AB$269,28,0)</f>
        <v>Latin America &amp; the Carribean</v>
      </c>
      <c r="Q12" t="str">
        <f>VLOOKUP($B12,Country_Codes!$A$2:$AB$269,23,0)</f>
        <v/>
      </c>
      <c r="R12" t="str">
        <f>VLOOKUP($B12,Country_Codes!$A$2:$AB$269,10,0)</f>
        <v>DC</v>
      </c>
      <c r="S12" s="2">
        <f>VLOOKUP($B12,Tabelle1[[ISO3166-1-numeric]:[is_independent]],5,0)</f>
        <v>0</v>
      </c>
      <c r="T12" t="str">
        <f>VLOOKUP($A12,'World Bank income'!$B$7:$I$224,6,0)</f>
        <v>Upper middle income</v>
      </c>
      <c r="U12" t="str">
        <f>VLOOKUP($A12,'World Bank income'!$K$7:$N$224,4,0)</f>
        <v>Upper middle income</v>
      </c>
      <c r="V12" t="str">
        <f>'[2]socioeconomic grouping'!AR17</f>
        <v>g1</v>
      </c>
      <c r="W12" s="110" t="s">
        <v>2078</v>
      </c>
      <c r="X12" s="110" t="s">
        <v>2089</v>
      </c>
      <c r="Z12" s="110" t="s">
        <v>1020</v>
      </c>
      <c r="AA12" s="110" t="s">
        <v>1020</v>
      </c>
      <c r="AB12" s="110" t="s">
        <v>1020</v>
      </c>
      <c r="AC12" s="110" t="s">
        <v>1020</v>
      </c>
      <c r="AD12" s="110" t="s">
        <v>1020</v>
      </c>
      <c r="AE12" s="110" t="s">
        <v>2123</v>
      </c>
      <c r="AF12" t="s">
        <v>1582</v>
      </c>
      <c r="AG12" t="s">
        <v>198</v>
      </c>
      <c r="AH12">
        <v>4</v>
      </c>
    </row>
    <row r="13" spans="1:34" x14ac:dyDescent="0.3">
      <c r="A13" s="54" t="str">
        <f>COUNTRIES!AD15</f>
        <v>Benin</v>
      </c>
      <c r="B13">
        <f>COUNTRIES!AE15</f>
        <v>204</v>
      </c>
      <c r="C13" t="str">
        <f>INDEX(Tabelle1[ISO3166-1-Alpha-2],MATCH('MISO 2.0 Codes'!B13,Tabelle1[ISO3166-1-numeric],0))</f>
        <v>BJ</v>
      </c>
      <c r="D13" t="str">
        <f>_xlfn.XLOOKUP(C13,'[1]ISO countries'!B:B,'[1]ISO countries'!C:C)</f>
        <v>BEN</v>
      </c>
      <c r="E13" t="str">
        <f>INDEX(Tabelle1[official_name_en],MATCH('MISO 2.0 Codes'!B13,Tabelle1[ISO3166-1-numeric],0))</f>
        <v>Benin</v>
      </c>
      <c r="F13">
        <f>VLOOKUP($B13,Country_Codes!$A$2:$AB$269,4,0)</f>
        <v>53</v>
      </c>
      <c r="G13">
        <f>VLOOKUP($B13,Country_Codes!$A$2:$AB$269,3,0)</f>
        <v>23</v>
      </c>
      <c r="H13">
        <f>VLOOKUP($B13,Country_Codes!$A$2:$AB$269,5,0)</f>
        <v>13</v>
      </c>
      <c r="I13">
        <f>VLOOKUP($B13,Tabelle1[[ISO3166-1-numeric]:[is_independent]],10,0)</f>
        <v>2</v>
      </c>
      <c r="J13" t="str">
        <f>VLOOKUP($B13,Tabelle1[[ISO3166-1-numeric]:[is_independent]],9,0)</f>
        <v>Africa</v>
      </c>
      <c r="K13">
        <f>VLOOKUP($B13,Tabelle1[[ISO3166-1-numeric]:[is_independent]],13,0)</f>
        <v>202</v>
      </c>
      <c r="L13" t="str">
        <f>VLOOKUP($B13,Tabelle1[[ISO3166-1-numeric]:[is_independent]],12,0)</f>
        <v>Sub-Saharan Africa</v>
      </c>
      <c r="M13" t="str">
        <f>VLOOKUP('MISO 2.0 Codes'!$B13,COUNTRIES!$C$3:$D$183,2,0)</f>
        <v>miso_9</v>
      </c>
      <c r="N13" t="s">
        <v>1581</v>
      </c>
      <c r="O13" t="s">
        <v>2118</v>
      </c>
      <c r="P13" t="str">
        <f>VLOOKUP($B13,Country_Codes!$A$2:$AB$269,28,0)</f>
        <v>Sub-Saharan Africa</v>
      </c>
      <c r="Q13" t="str">
        <f>VLOOKUP($B13,Country_Codes!$A$2:$AB$269,23,0)</f>
        <v/>
      </c>
      <c r="R13" t="str">
        <f>VLOOKUP($B13,Country_Codes!$A$2:$AB$269,10,0)</f>
        <v>LD</v>
      </c>
      <c r="S13" s="2" t="str">
        <f>VLOOKUP($B13,Tabelle1[[ISO3166-1-numeric]:[is_independent]],5,0)</f>
        <v>x</v>
      </c>
      <c r="T13" t="str">
        <f>VLOOKUP($A13,'World Bank income'!$B$7:$I$224,6,0)</f>
        <v>Lower middle income</v>
      </c>
      <c r="U13" t="str">
        <f>VLOOKUP($A13,'World Bank income'!$K$7:$N$224,4,0)</f>
        <v>Low income</v>
      </c>
      <c r="V13" t="str">
        <f>'[2]socioeconomic grouping'!AR18</f>
        <v>g3</v>
      </c>
      <c r="W13" s="110" t="s">
        <v>2077</v>
      </c>
      <c r="X13" s="110" t="s">
        <v>2090</v>
      </c>
      <c r="Z13" s="110" t="s">
        <v>1020</v>
      </c>
      <c r="AA13" s="110" t="s">
        <v>1020</v>
      </c>
      <c r="AB13" s="110" t="s">
        <v>1020</v>
      </c>
      <c r="AC13" s="110" t="s">
        <v>1020</v>
      </c>
      <c r="AD13" s="110" t="s">
        <v>1020</v>
      </c>
      <c r="AE13" s="110" t="s">
        <v>2123</v>
      </c>
      <c r="AF13" t="s">
        <v>2124</v>
      </c>
      <c r="AG13" t="s">
        <v>270</v>
      </c>
      <c r="AH13">
        <v>8</v>
      </c>
    </row>
    <row r="14" spans="1:34" x14ac:dyDescent="0.3">
      <c r="A14" s="54" t="str">
        <f>COUNTRIES!AD16</f>
        <v>Bhutan</v>
      </c>
      <c r="B14">
        <f>COUNTRIES!AE16</f>
        <v>64</v>
      </c>
      <c r="C14" t="str">
        <f>INDEX(Tabelle1[ISO3166-1-Alpha-2],MATCH('MISO 2.0 Codes'!B14,Tabelle1[ISO3166-1-numeric],0))</f>
        <v>BT</v>
      </c>
      <c r="D14" t="str">
        <f>_xlfn.XLOOKUP(C14,'[1]ISO countries'!B:B,'[1]ISO countries'!C:C)</f>
        <v>BTN</v>
      </c>
      <c r="E14" t="str">
        <f>INDEX(Tabelle1[official_name_en],MATCH('MISO 2.0 Codes'!B14,Tabelle1[ISO3166-1-numeric],0))</f>
        <v>Bhutan</v>
      </c>
      <c r="F14">
        <f>VLOOKUP($B14,Country_Codes!$A$2:$AB$269,4,0)</f>
        <v>18</v>
      </c>
      <c r="G14">
        <f>VLOOKUP($B14,Country_Codes!$A$2:$AB$269,3,0)</f>
        <v>25</v>
      </c>
      <c r="H14">
        <f>VLOOKUP($B14,Country_Codes!$A$2:$AB$269,5,0)</f>
        <v>14</v>
      </c>
      <c r="I14">
        <f>VLOOKUP($B14,Tabelle1[[ISO3166-1-numeric]:[is_independent]],10,0)</f>
        <v>142</v>
      </c>
      <c r="J14" t="str">
        <f>VLOOKUP($B14,Tabelle1[[ISO3166-1-numeric]:[is_independent]],9,0)</f>
        <v>Asia</v>
      </c>
      <c r="K14">
        <f>VLOOKUP($B14,Tabelle1[[ISO3166-1-numeric]:[is_independent]],13,0)</f>
        <v>34</v>
      </c>
      <c r="L14" t="str">
        <f>VLOOKUP($B14,Tabelle1[[ISO3166-1-numeric]:[is_independent]],12,0)</f>
        <v>Southern Asia</v>
      </c>
      <c r="M14" t="str">
        <f>VLOOKUP('MISO 2.0 Codes'!$B14,COUNTRIES!$C$3:$D$183,2,0)</f>
        <v>miso_4</v>
      </c>
      <c r="N14" t="s">
        <v>1579</v>
      </c>
      <c r="O14" t="s">
        <v>2120</v>
      </c>
      <c r="P14" t="str">
        <f>VLOOKUP($B14,Country_Codes!$A$2:$AB$269,28,0)</f>
        <v>Southern Asia</v>
      </c>
      <c r="Q14" t="str">
        <f>VLOOKUP($B14,Country_Codes!$A$2:$AB$269,23,0)</f>
        <v/>
      </c>
      <c r="R14" t="str">
        <f>VLOOKUP($B14,Country_Codes!$A$2:$AB$269,10,0)</f>
        <v>LD</v>
      </c>
      <c r="S14" s="2" t="str">
        <f>VLOOKUP($B14,Tabelle1[[ISO3166-1-numeric]:[is_independent]],5,0)</f>
        <v>x</v>
      </c>
      <c r="T14" t="str">
        <f>VLOOKUP($A14,'World Bank income'!$B$7:$I$224,6,0)</f>
        <v>Lower middle income</v>
      </c>
      <c r="U14" t="str">
        <f>VLOOKUP($A14,'World Bank income'!$K$7:$N$224,4,0)</f>
        <v>Lower middle income</v>
      </c>
      <c r="V14" t="str">
        <f>'[2]socioeconomic grouping'!AR19</f>
        <v>g1</v>
      </c>
      <c r="W14" s="110" t="s">
        <v>2075</v>
      </c>
      <c r="X14" s="110" t="s">
        <v>2091</v>
      </c>
      <c r="Z14" s="110" t="s">
        <v>1020</v>
      </c>
      <c r="AA14" s="110" t="s">
        <v>1020</v>
      </c>
      <c r="AB14" s="110" t="s">
        <v>1020</v>
      </c>
      <c r="AC14" s="110" t="s">
        <v>1020</v>
      </c>
      <c r="AD14" s="110" t="s">
        <v>1020</v>
      </c>
      <c r="AE14" s="110" t="s">
        <v>2123</v>
      </c>
      <c r="AF14" t="s">
        <v>1579</v>
      </c>
      <c r="AG14" t="s">
        <v>2126</v>
      </c>
      <c r="AH14">
        <v>25</v>
      </c>
    </row>
    <row r="15" spans="1:34" x14ac:dyDescent="0.3">
      <c r="A15" s="54" t="str">
        <f>COUNTRIES!AD17</f>
        <v>Bolivia</v>
      </c>
      <c r="B15">
        <f>COUNTRIES!AE17</f>
        <v>68</v>
      </c>
      <c r="C15" t="str">
        <f>INDEX(Tabelle1[ISO3166-1-Alpha-2],MATCH('MISO 2.0 Codes'!B15,Tabelle1[ISO3166-1-numeric],0))</f>
        <v>BO</v>
      </c>
      <c r="D15" t="str">
        <f>_xlfn.XLOOKUP(C15,'[1]ISO countries'!B:B,'[1]ISO countries'!C:C)</f>
        <v>BOL</v>
      </c>
      <c r="E15" t="str">
        <f>INDEX(Tabelle1[official_name_en],MATCH('MISO 2.0 Codes'!B15,Tabelle1[ISO3166-1-numeric],0))</f>
        <v>Bolivia (Plurinational State of)</v>
      </c>
      <c r="F15">
        <f>VLOOKUP($B15,Country_Codes!$A$2:$AB$269,4,0)</f>
        <v>19</v>
      </c>
      <c r="G15">
        <f>VLOOKUP($B15,Country_Codes!$A$2:$AB$269,3,0)</f>
        <v>26</v>
      </c>
      <c r="H15">
        <f>VLOOKUP($B15,Country_Codes!$A$2:$AB$269,5,0)</f>
        <v>15</v>
      </c>
      <c r="I15">
        <f>VLOOKUP($B15,Tabelle1[[ISO3166-1-numeric]:[is_independent]],10,0)</f>
        <v>19</v>
      </c>
      <c r="J15" t="str">
        <f>VLOOKUP($B15,Tabelle1[[ISO3166-1-numeric]:[is_independent]],9,0)</f>
        <v>Americas</v>
      </c>
      <c r="K15">
        <f>VLOOKUP($B15,Tabelle1[[ISO3166-1-numeric]:[is_independent]],13,0)</f>
        <v>419</v>
      </c>
      <c r="L15" t="str">
        <f>VLOOKUP($B15,Tabelle1[[ISO3166-1-numeric]:[is_independent]],12,0)</f>
        <v>Latin America and the Caribbean</v>
      </c>
      <c r="M15" t="str">
        <f>VLOOKUP('MISO 2.0 Codes'!$B15,COUNTRIES!$C$3:$D$183,2,0)</f>
        <v>miso_8</v>
      </c>
      <c r="N15" t="s">
        <v>1582</v>
      </c>
      <c r="O15" t="s">
        <v>2117</v>
      </c>
      <c r="P15" t="str">
        <f>VLOOKUP($B15,Country_Codes!$A$2:$AB$269,28,0)</f>
        <v>Latin America &amp; the Carribean</v>
      </c>
      <c r="Q15" t="str">
        <f>VLOOKUP($B15,Country_Codes!$A$2:$AB$269,23,0)</f>
        <v/>
      </c>
      <c r="R15" t="str">
        <f>VLOOKUP($B15,Country_Codes!$A$2:$AB$269,10,0)</f>
        <v>DC</v>
      </c>
      <c r="S15" s="2">
        <f>VLOOKUP($B15,Tabelle1[[ISO3166-1-numeric]:[is_independent]],5,0)</f>
        <v>0</v>
      </c>
      <c r="T15" t="str">
        <f>VLOOKUP($A15,'World Bank income'!$B$7:$I$224,6,0)</f>
        <v>Lower middle income</v>
      </c>
      <c r="U15" t="str">
        <f>VLOOKUP($A15,'World Bank income'!$K$7:$N$224,4,0)</f>
        <v>Lower middle income</v>
      </c>
      <c r="V15" t="str">
        <f>'[2]socioeconomic grouping'!AR20</f>
        <v>g4</v>
      </c>
      <c r="W15" s="110" t="s">
        <v>2078</v>
      </c>
      <c r="X15" s="110" t="s">
        <v>2092</v>
      </c>
      <c r="Z15" s="110" t="s">
        <v>1020</v>
      </c>
      <c r="AA15" s="110" t="s">
        <v>1020</v>
      </c>
      <c r="AB15" s="110" t="s">
        <v>1020</v>
      </c>
      <c r="AC15" s="110" t="s">
        <v>1020</v>
      </c>
      <c r="AD15" s="110" t="s">
        <v>1020</v>
      </c>
      <c r="AE15" s="110" t="s">
        <v>2123</v>
      </c>
      <c r="AF15" t="s">
        <v>1582</v>
      </c>
      <c r="AG15" t="s">
        <v>2137</v>
      </c>
      <c r="AH15">
        <v>6</v>
      </c>
    </row>
    <row r="16" spans="1:34" x14ac:dyDescent="0.3">
      <c r="A16" s="54" t="str">
        <f>COUNTRIES!AD18</f>
        <v>Botswana</v>
      </c>
      <c r="B16">
        <f>COUNTRIES!AE18</f>
        <v>72</v>
      </c>
      <c r="C16" t="str">
        <f>INDEX(Tabelle1[ISO3166-1-Alpha-2],MATCH('MISO 2.0 Codes'!B16,Tabelle1[ISO3166-1-numeric],0))</f>
        <v>BW</v>
      </c>
      <c r="D16" t="str">
        <f>_xlfn.XLOOKUP(C16,'[1]ISO countries'!B:B,'[1]ISO countries'!C:C)</f>
        <v>BWA</v>
      </c>
      <c r="E16" t="str">
        <f>INDEX(Tabelle1[official_name_en],MATCH('MISO 2.0 Codes'!B16,Tabelle1[ISO3166-1-numeric],0))</f>
        <v>Botswana</v>
      </c>
      <c r="F16">
        <f>VLOOKUP($B16,Country_Codes!$A$2:$AB$269,4,0)</f>
        <v>20</v>
      </c>
      <c r="G16">
        <f>VLOOKUP($B16,Country_Codes!$A$2:$AB$269,3,0)</f>
        <v>28</v>
      </c>
      <c r="H16">
        <f>VLOOKUP($B16,Country_Codes!$A$2:$AB$269,5,0)</f>
        <v>17</v>
      </c>
      <c r="I16">
        <f>VLOOKUP($B16,Tabelle1[[ISO3166-1-numeric]:[is_independent]],10,0)</f>
        <v>2</v>
      </c>
      <c r="J16" t="str">
        <f>VLOOKUP($B16,Tabelle1[[ISO3166-1-numeric]:[is_independent]],9,0)</f>
        <v>Africa</v>
      </c>
      <c r="K16">
        <f>VLOOKUP($B16,Tabelle1[[ISO3166-1-numeric]:[is_independent]],13,0)</f>
        <v>202</v>
      </c>
      <c r="L16" t="str">
        <f>VLOOKUP($B16,Tabelle1[[ISO3166-1-numeric]:[is_independent]],12,0)</f>
        <v>Sub-Saharan Africa</v>
      </c>
      <c r="M16" t="str">
        <f>VLOOKUP('MISO 2.0 Codes'!$B16,COUNTRIES!$C$3:$D$183,2,0)</f>
        <v>miso_9</v>
      </c>
      <c r="N16" t="s">
        <v>1581</v>
      </c>
      <c r="O16" t="s">
        <v>2118</v>
      </c>
      <c r="P16" t="str">
        <f>VLOOKUP($B16,Country_Codes!$A$2:$AB$269,28,0)</f>
        <v>Sub-Saharan Africa</v>
      </c>
      <c r="Q16" t="str">
        <f>VLOOKUP($B16,Country_Codes!$A$2:$AB$269,23,0)</f>
        <v/>
      </c>
      <c r="R16" t="str">
        <f>VLOOKUP($B16,Country_Codes!$A$2:$AB$269,10,0)</f>
        <v>DC</v>
      </c>
      <c r="S16" s="2">
        <f>VLOOKUP($B16,Tabelle1[[ISO3166-1-numeric]:[is_independent]],5,0)</f>
        <v>0</v>
      </c>
      <c r="T16" t="str">
        <f>VLOOKUP($A16,'World Bank income'!$B$7:$I$224,6,0)</f>
        <v>Upper middle income</v>
      </c>
      <c r="U16" t="str">
        <f>VLOOKUP($A16,'World Bank income'!$K$7:$N$224,4,0)</f>
        <v>Upper middle income</v>
      </c>
      <c r="V16" t="str">
        <f>'[2]socioeconomic grouping'!AR21</f>
        <v>g7</v>
      </c>
      <c r="W16" s="110" t="s">
        <v>2077</v>
      </c>
      <c r="X16" s="110" t="s">
        <v>2083</v>
      </c>
      <c r="Z16" s="110" t="s">
        <v>1020</v>
      </c>
      <c r="AA16" s="110" t="s">
        <v>1020</v>
      </c>
      <c r="AB16" s="110" t="s">
        <v>1020</v>
      </c>
      <c r="AC16" s="110" t="s">
        <v>1020</v>
      </c>
      <c r="AD16" s="110" t="s">
        <v>1020</v>
      </c>
      <c r="AE16" s="110" t="s">
        <v>2123</v>
      </c>
      <c r="AF16" t="s">
        <v>2124</v>
      </c>
      <c r="AG16" t="s">
        <v>2135</v>
      </c>
      <c r="AH16">
        <v>26</v>
      </c>
    </row>
    <row r="17" spans="1:34" x14ac:dyDescent="0.3">
      <c r="A17" s="54" t="str">
        <f>COUNTRIES!AD19</f>
        <v>Brazil</v>
      </c>
      <c r="B17">
        <f>COUNTRIES!AE19</f>
        <v>76</v>
      </c>
      <c r="C17" t="str">
        <f>INDEX(Tabelle1[ISO3166-1-Alpha-2],MATCH('MISO 2.0 Codes'!B17,Tabelle1[ISO3166-1-numeric],0))</f>
        <v>BR</v>
      </c>
      <c r="D17" t="str">
        <f>_xlfn.XLOOKUP(C17,'[1]ISO countries'!B:B,'[1]ISO countries'!C:C)</f>
        <v>BRA</v>
      </c>
      <c r="E17" t="str">
        <f>INDEX(Tabelle1[official_name_en],MATCH('MISO 2.0 Codes'!B17,Tabelle1[ISO3166-1-numeric],0))</f>
        <v>Brazil</v>
      </c>
      <c r="F17">
        <f>VLOOKUP($B17,Country_Codes!$A$2:$AB$269,4,0)</f>
        <v>21</v>
      </c>
      <c r="G17">
        <f>VLOOKUP($B17,Country_Codes!$A$2:$AB$269,3,0)</f>
        <v>29</v>
      </c>
      <c r="H17">
        <f>VLOOKUP($B17,Country_Codes!$A$2:$AB$269,5,0)</f>
        <v>191</v>
      </c>
      <c r="I17">
        <f>VLOOKUP($B17,Tabelle1[[ISO3166-1-numeric]:[is_independent]],10,0)</f>
        <v>19</v>
      </c>
      <c r="J17" t="str">
        <f>VLOOKUP($B17,Tabelle1[[ISO3166-1-numeric]:[is_independent]],9,0)</f>
        <v>Americas</v>
      </c>
      <c r="K17">
        <f>VLOOKUP($B17,Tabelle1[[ISO3166-1-numeric]:[is_independent]],13,0)</f>
        <v>419</v>
      </c>
      <c r="L17" t="str">
        <f>VLOOKUP($B17,Tabelle1[[ISO3166-1-numeric]:[is_independent]],12,0)</f>
        <v>Latin America and the Caribbean</v>
      </c>
      <c r="M17" t="str">
        <f>VLOOKUP('MISO 2.0 Codes'!$B17,COUNTRIES!$C$3:$D$183,2,0)</f>
        <v>miso_8</v>
      </c>
      <c r="N17" t="s">
        <v>1582</v>
      </c>
      <c r="O17" t="s">
        <v>2117</v>
      </c>
      <c r="P17" t="str">
        <f>VLOOKUP($B17,Country_Codes!$A$2:$AB$269,28,0)</f>
        <v>Latin America &amp; the Carribean</v>
      </c>
      <c r="Q17" t="str">
        <f>VLOOKUP($B17,Country_Codes!$A$2:$AB$269,23,0)</f>
        <v/>
      </c>
      <c r="R17" t="str">
        <f>VLOOKUP($B17,Country_Codes!$A$2:$AB$269,10,0)</f>
        <v>DC</v>
      </c>
      <c r="S17" s="2">
        <f>VLOOKUP($B17,Tabelle1[[ISO3166-1-numeric]:[is_independent]],5,0)</f>
        <v>0</v>
      </c>
      <c r="T17" t="str">
        <f>VLOOKUP($A17,'World Bank income'!$B$7:$I$224,6,0)</f>
        <v>Upper middle income</v>
      </c>
      <c r="U17" t="str">
        <f>VLOOKUP($A17,'World Bank income'!$K$7:$N$224,4,0)</f>
        <v>Upper middle income</v>
      </c>
      <c r="V17" t="str">
        <f>'[2]socioeconomic grouping'!AR22</f>
        <v>g6</v>
      </c>
      <c r="W17" s="110" t="s">
        <v>2078</v>
      </c>
      <c r="X17" s="110" t="s">
        <v>2093</v>
      </c>
      <c r="Z17" s="110" t="s">
        <v>1020</v>
      </c>
      <c r="AA17" s="110" t="s">
        <v>1020</v>
      </c>
      <c r="AB17" s="110" t="s">
        <v>1020</v>
      </c>
      <c r="AC17" s="110" t="s">
        <v>1020</v>
      </c>
      <c r="AD17" s="110" t="s">
        <v>1020</v>
      </c>
      <c r="AE17" s="110" t="s">
        <v>2123</v>
      </c>
      <c r="AF17" t="s">
        <v>1582</v>
      </c>
      <c r="AG17" t="s">
        <v>16</v>
      </c>
      <c r="AH17">
        <v>5</v>
      </c>
    </row>
    <row r="18" spans="1:34" x14ac:dyDescent="0.3">
      <c r="A18" s="54" t="str">
        <f>COUNTRIES!AD20</f>
        <v>Brunei</v>
      </c>
      <c r="B18">
        <f>COUNTRIES!AE20</f>
        <v>96</v>
      </c>
      <c r="C18" t="str">
        <f>INDEX(Tabelle1[ISO3166-1-Alpha-2],MATCH('MISO 2.0 Codes'!B18,Tabelle1[ISO3166-1-numeric],0))</f>
        <v>BN</v>
      </c>
      <c r="D18" t="str">
        <f>_xlfn.XLOOKUP(C18,'[1]ISO countries'!B:B,'[1]ISO countries'!C:C)</f>
        <v>BRN</v>
      </c>
      <c r="E18" t="str">
        <f>INDEX(Tabelle1[official_name_en],MATCH('MISO 2.0 Codes'!B18,Tabelle1[ISO3166-1-numeric],0))</f>
        <v>Brunei Darussalam</v>
      </c>
      <c r="F18">
        <f>VLOOKUP($B18,Country_Codes!$A$2:$AB$269,4,0)</f>
        <v>26</v>
      </c>
      <c r="G18">
        <f>VLOOKUP($B18,Country_Codes!$A$2:$AB$269,3,0)</f>
        <v>32</v>
      </c>
      <c r="H18">
        <f>VLOOKUP($B18,Country_Codes!$A$2:$AB$269,5,0)</f>
        <v>18</v>
      </c>
      <c r="I18">
        <f>VLOOKUP($B18,Tabelle1[[ISO3166-1-numeric]:[is_independent]],10,0)</f>
        <v>142</v>
      </c>
      <c r="J18" t="str">
        <f>VLOOKUP($B18,Tabelle1[[ISO3166-1-numeric]:[is_independent]],9,0)</f>
        <v>Asia</v>
      </c>
      <c r="K18">
        <f>VLOOKUP($B18,Tabelle1[[ISO3166-1-numeric]:[is_independent]],13,0)</f>
        <v>35</v>
      </c>
      <c r="L18" t="str">
        <f>VLOOKUP($B18,Tabelle1[[ISO3166-1-numeric]:[is_independent]],12,0)</f>
        <v>South-eastern Asia</v>
      </c>
      <c r="M18" t="str">
        <f>VLOOKUP('MISO 2.0 Codes'!$B18,COUNTRIES!$C$3:$D$183,2,0)</f>
        <v>miso_4</v>
      </c>
      <c r="N18" t="s">
        <v>1579</v>
      </c>
      <c r="O18" t="s">
        <v>2120</v>
      </c>
      <c r="P18" t="str">
        <f>VLOOKUP($B18,Country_Codes!$A$2:$AB$269,28,0)</f>
        <v>South-Eastern Asia</v>
      </c>
      <c r="Q18" t="str">
        <f>VLOOKUP($B18,Country_Codes!$A$2:$AB$269,23,0)</f>
        <v/>
      </c>
      <c r="R18" t="str">
        <f>VLOOKUP($B18,Country_Codes!$A$2:$AB$269,10,0)</f>
        <v>DC</v>
      </c>
      <c r="S18" s="2">
        <f>VLOOKUP($B18,Tabelle1[[ISO3166-1-numeric]:[is_independent]],5,0)</f>
        <v>0</v>
      </c>
      <c r="T18" t="str">
        <f>VLOOKUP($A18,'World Bank income'!$B$7:$I$224,6,0)</f>
        <v>High income</v>
      </c>
      <c r="U18" t="str">
        <f>VLOOKUP($A18,'World Bank income'!$K$7:$N$224,4,0)</f>
        <v>High income</v>
      </c>
      <c r="V18" t="str">
        <f>'[2]socioeconomic grouping'!AR23</f>
        <v>g1</v>
      </c>
      <c r="W18" s="110" t="s">
        <v>2075</v>
      </c>
      <c r="X18" s="110" t="s">
        <v>2091</v>
      </c>
      <c r="Z18" s="110" t="s">
        <v>1020</v>
      </c>
      <c r="AA18" s="110" t="s">
        <v>1020</v>
      </c>
      <c r="AB18" s="110" t="s">
        <v>1020</v>
      </c>
      <c r="AC18" s="110" t="s">
        <v>1020</v>
      </c>
      <c r="AD18" s="110" t="s">
        <v>1020</v>
      </c>
      <c r="AE18" s="110" t="s">
        <v>2123</v>
      </c>
      <c r="AF18" t="s">
        <v>1579</v>
      </c>
      <c r="AG18" t="s">
        <v>2134</v>
      </c>
      <c r="AH18">
        <v>21</v>
      </c>
    </row>
    <row r="19" spans="1:34" x14ac:dyDescent="0.3">
      <c r="A19" s="54" t="str">
        <f>COUNTRIES!AD21</f>
        <v>Bulgaria</v>
      </c>
      <c r="B19">
        <f>COUNTRIES!AE21</f>
        <v>100</v>
      </c>
      <c r="C19" t="str">
        <f>INDEX(Tabelle1[ISO3166-1-Alpha-2],MATCH('MISO 2.0 Codes'!B19,Tabelle1[ISO3166-1-numeric],0))</f>
        <v>BG</v>
      </c>
      <c r="D19" t="str">
        <f>_xlfn.XLOOKUP(C19,'[1]ISO countries'!B:B,'[1]ISO countries'!C:C)</f>
        <v>BGR</v>
      </c>
      <c r="E19" t="str">
        <f>INDEX(Tabelle1[official_name_en],MATCH('MISO 2.0 Codes'!B19,Tabelle1[ISO3166-1-numeric],0))</f>
        <v>Bulgaria</v>
      </c>
      <c r="F19">
        <f>VLOOKUP($B19,Country_Codes!$A$2:$AB$269,4,0)</f>
        <v>27</v>
      </c>
      <c r="G19">
        <f>VLOOKUP($B19,Country_Codes!$A$2:$AB$269,3,0)</f>
        <v>33</v>
      </c>
      <c r="H19">
        <f>VLOOKUP($B19,Country_Codes!$A$2:$AB$269,5,0)</f>
        <v>19</v>
      </c>
      <c r="I19">
        <f>VLOOKUP($B19,Tabelle1[[ISO3166-1-numeric]:[is_independent]],10,0)</f>
        <v>150</v>
      </c>
      <c r="J19" t="str">
        <f>VLOOKUP($B19,Tabelle1[[ISO3166-1-numeric]:[is_independent]],9,0)</f>
        <v>Europe</v>
      </c>
      <c r="K19">
        <f>VLOOKUP($B19,Tabelle1[[ISO3166-1-numeric]:[is_independent]],13,0)</f>
        <v>151</v>
      </c>
      <c r="L19" t="str">
        <f>VLOOKUP($B19,Tabelle1[[ISO3166-1-numeric]:[is_independent]],12,0)</f>
        <v>Eastern Europe</v>
      </c>
      <c r="M19" t="str">
        <f>VLOOKUP('MISO 2.0 Codes'!$B19,COUNTRIES!$C$3:$D$183,2,0)</f>
        <v>miso_1</v>
      </c>
      <c r="N19" t="s">
        <v>1924</v>
      </c>
      <c r="O19" t="s">
        <v>2122</v>
      </c>
      <c r="P19" t="str">
        <f>VLOOKUP($B19,Country_Codes!$A$2:$AB$269,28,0)</f>
        <v>Eastern &amp; South-Eastern Europe</v>
      </c>
      <c r="Q19" t="s">
        <v>1637</v>
      </c>
      <c r="R19" t="str">
        <f>VLOOKUP($B19,Country_Codes!$A$2:$AB$269,10,0)</f>
        <v>TM</v>
      </c>
      <c r="S19" s="2">
        <f>VLOOKUP($B19,Tabelle1[[ISO3166-1-numeric]:[is_independent]],5,0)</f>
        <v>0</v>
      </c>
      <c r="T19" t="str">
        <f>VLOOKUP($A19,'World Bank income'!$B$7:$I$224,6,0)</f>
        <v>Upper middle income</v>
      </c>
      <c r="U19" t="str">
        <f>VLOOKUP($A19,'World Bank income'!$K$7:$N$224,4,0)</f>
        <v>Upper middle income</v>
      </c>
      <c r="V19" t="str">
        <f>'[2]socioeconomic grouping'!AR24</f>
        <v>g7</v>
      </c>
      <c r="W19" s="110" t="s">
        <v>2076</v>
      </c>
      <c r="X19" s="110" t="s">
        <v>2094</v>
      </c>
      <c r="Z19" s="110" t="s">
        <v>1020</v>
      </c>
      <c r="AA19" s="110" t="s">
        <v>1020</v>
      </c>
      <c r="AB19" s="110" t="s">
        <v>1637</v>
      </c>
      <c r="AC19" s="110" t="s">
        <v>1638</v>
      </c>
      <c r="AD19" s="110" t="s">
        <v>2072</v>
      </c>
      <c r="AE19" s="110" t="s">
        <v>2123</v>
      </c>
      <c r="AF19" t="s">
        <v>211</v>
      </c>
      <c r="AG19" t="s">
        <v>2136</v>
      </c>
      <c r="AH19">
        <v>12</v>
      </c>
    </row>
    <row r="20" spans="1:34" x14ac:dyDescent="0.3">
      <c r="A20" s="54" t="str">
        <f>COUNTRIES!AD22</f>
        <v>Burkina Faso</v>
      </c>
      <c r="B20">
        <f>COUNTRIES!AE22</f>
        <v>854</v>
      </c>
      <c r="C20" t="str">
        <f>INDEX(Tabelle1[ISO3166-1-Alpha-2],MATCH('MISO 2.0 Codes'!B20,Tabelle1[ISO3166-1-numeric],0))</f>
        <v>BF</v>
      </c>
      <c r="D20" t="str">
        <f>_xlfn.XLOOKUP(C20,'[1]ISO countries'!B:B,'[1]ISO countries'!C:C)</f>
        <v>BFA</v>
      </c>
      <c r="E20" t="str">
        <f>INDEX(Tabelle1[official_name_en],MATCH('MISO 2.0 Codes'!B20,Tabelle1[ISO3166-1-numeric],0))</f>
        <v>Burkina Faso</v>
      </c>
      <c r="F20">
        <f>VLOOKUP($B20,Country_Codes!$A$2:$AB$269,4,0)</f>
        <v>233</v>
      </c>
      <c r="G20">
        <f>VLOOKUP($B20,Country_Codes!$A$2:$AB$269,3,0)</f>
        <v>34</v>
      </c>
      <c r="H20">
        <f>VLOOKUP($B20,Country_Codes!$A$2:$AB$269,5,0)</f>
        <v>20</v>
      </c>
      <c r="I20">
        <f>VLOOKUP($B20,Tabelle1[[ISO3166-1-numeric]:[is_independent]],10,0)</f>
        <v>2</v>
      </c>
      <c r="J20" t="str">
        <f>VLOOKUP($B20,Tabelle1[[ISO3166-1-numeric]:[is_independent]],9,0)</f>
        <v>Africa</v>
      </c>
      <c r="K20">
        <f>VLOOKUP($B20,Tabelle1[[ISO3166-1-numeric]:[is_independent]],13,0)</f>
        <v>202</v>
      </c>
      <c r="L20" t="str">
        <f>VLOOKUP($B20,Tabelle1[[ISO3166-1-numeric]:[is_independent]],12,0)</f>
        <v>Sub-Saharan Africa</v>
      </c>
      <c r="M20" t="str">
        <f>VLOOKUP('MISO 2.0 Codes'!$B20,COUNTRIES!$C$3:$D$183,2,0)</f>
        <v>miso_9</v>
      </c>
      <c r="N20" t="s">
        <v>1581</v>
      </c>
      <c r="O20" t="s">
        <v>2118</v>
      </c>
      <c r="P20" t="str">
        <f>VLOOKUP($B20,Country_Codes!$A$2:$AB$269,28,0)</f>
        <v>Sub-Saharan Africa</v>
      </c>
      <c r="Q20" t="str">
        <f>VLOOKUP($B20,Country_Codes!$A$2:$AB$269,23,0)</f>
        <v/>
      </c>
      <c r="R20" t="str">
        <f>VLOOKUP($B20,Country_Codes!$A$2:$AB$269,10,0)</f>
        <v>LD</v>
      </c>
      <c r="S20" s="2" t="str">
        <f>VLOOKUP($B20,Tabelle1[[ISO3166-1-numeric]:[is_independent]],5,0)</f>
        <v>x</v>
      </c>
      <c r="T20" t="str">
        <f>VLOOKUP($A20,'World Bank income'!$B$7:$I$224,6,0)</f>
        <v>Low income</v>
      </c>
      <c r="U20" t="str">
        <f>VLOOKUP($A20,'World Bank income'!$K$7:$N$224,4,0)</f>
        <v>Low income</v>
      </c>
      <c r="V20" t="str">
        <f>'[2]socioeconomic grouping'!AR25</f>
        <v>g2</v>
      </c>
      <c r="W20" s="110" t="s">
        <v>2077</v>
      </c>
      <c r="X20" s="110" t="s">
        <v>2090</v>
      </c>
      <c r="Z20" s="110" t="s">
        <v>1020</v>
      </c>
      <c r="AA20" s="110" t="s">
        <v>1020</v>
      </c>
      <c r="AB20" s="110" t="s">
        <v>1020</v>
      </c>
      <c r="AC20" s="110" t="s">
        <v>1020</v>
      </c>
      <c r="AD20" s="110" t="s">
        <v>1020</v>
      </c>
      <c r="AE20" s="110" t="s">
        <v>2123</v>
      </c>
      <c r="AF20" t="s">
        <v>2124</v>
      </c>
      <c r="AG20" t="s">
        <v>270</v>
      </c>
      <c r="AH20">
        <v>8</v>
      </c>
    </row>
    <row r="21" spans="1:34" x14ac:dyDescent="0.3">
      <c r="A21" s="54" t="str">
        <f>COUNTRIES!AD23</f>
        <v>Burundi</v>
      </c>
      <c r="B21">
        <f>COUNTRIES!AE23</f>
        <v>108</v>
      </c>
      <c r="C21" t="str">
        <f>INDEX(Tabelle1[ISO3166-1-Alpha-2],MATCH('MISO 2.0 Codes'!B21,Tabelle1[ISO3166-1-numeric],0))</f>
        <v>BI</v>
      </c>
      <c r="D21" t="str">
        <f>_xlfn.XLOOKUP(C21,'[1]ISO countries'!B:B,'[1]ISO countries'!C:C)</f>
        <v>BDI</v>
      </c>
      <c r="E21" t="str">
        <f>INDEX(Tabelle1[official_name_en],MATCH('MISO 2.0 Codes'!B21,Tabelle1[ISO3166-1-numeric],0))</f>
        <v>Burundi</v>
      </c>
      <c r="F21">
        <f>VLOOKUP($B21,Country_Codes!$A$2:$AB$269,4,0)</f>
        <v>29</v>
      </c>
      <c r="G21">
        <f>VLOOKUP($B21,Country_Codes!$A$2:$AB$269,3,0)</f>
        <v>35</v>
      </c>
      <c r="H21">
        <f>VLOOKUP($B21,Country_Codes!$A$2:$AB$269,5,0)</f>
        <v>21</v>
      </c>
      <c r="I21">
        <f>VLOOKUP($B21,Tabelle1[[ISO3166-1-numeric]:[is_independent]],10,0)</f>
        <v>2</v>
      </c>
      <c r="J21" t="str">
        <f>VLOOKUP($B21,Tabelle1[[ISO3166-1-numeric]:[is_independent]],9,0)</f>
        <v>Africa</v>
      </c>
      <c r="K21">
        <f>VLOOKUP($B21,Tabelle1[[ISO3166-1-numeric]:[is_independent]],13,0)</f>
        <v>202</v>
      </c>
      <c r="L21" t="str">
        <f>VLOOKUP($B21,Tabelle1[[ISO3166-1-numeric]:[is_independent]],12,0)</f>
        <v>Sub-Saharan Africa</v>
      </c>
      <c r="M21" t="str">
        <f>VLOOKUP('MISO 2.0 Codes'!$B21,COUNTRIES!$C$3:$D$183,2,0)</f>
        <v>miso_9</v>
      </c>
      <c r="N21" t="s">
        <v>1581</v>
      </c>
      <c r="O21" t="s">
        <v>2118</v>
      </c>
      <c r="P21" t="str">
        <f>VLOOKUP($B21,Country_Codes!$A$2:$AB$269,28,0)</f>
        <v>Sub-Saharan Africa</v>
      </c>
      <c r="Q21" t="str">
        <f>VLOOKUP($B21,Country_Codes!$A$2:$AB$269,23,0)</f>
        <v/>
      </c>
      <c r="R21" t="str">
        <f>VLOOKUP($B21,Country_Codes!$A$2:$AB$269,10,0)</f>
        <v>LD</v>
      </c>
      <c r="S21" s="2" t="str">
        <f>VLOOKUP($B21,Tabelle1[[ISO3166-1-numeric]:[is_independent]],5,0)</f>
        <v>x</v>
      </c>
      <c r="T21" t="str">
        <f>VLOOKUP($A21,'World Bank income'!$B$7:$I$224,6,0)</f>
        <v>Low income</v>
      </c>
      <c r="U21" t="str">
        <f>VLOOKUP($A21,'World Bank income'!$K$7:$N$224,4,0)</f>
        <v>Low income</v>
      </c>
      <c r="V21" t="str">
        <f>'[2]socioeconomic grouping'!AR26</f>
        <v>g2</v>
      </c>
      <c r="W21" s="110" t="s">
        <v>2077</v>
      </c>
      <c r="X21" s="110" t="s">
        <v>2090</v>
      </c>
      <c r="Z21" s="110" t="s">
        <v>1020</v>
      </c>
      <c r="AA21" s="110" t="s">
        <v>1020</v>
      </c>
      <c r="AB21" s="110" t="s">
        <v>1020</v>
      </c>
      <c r="AC21" s="110" t="s">
        <v>1020</v>
      </c>
      <c r="AD21" s="110" t="s">
        <v>1020</v>
      </c>
      <c r="AE21" s="110" t="s">
        <v>2123</v>
      </c>
      <c r="AF21" t="s">
        <v>2124</v>
      </c>
      <c r="AG21" t="s">
        <v>208</v>
      </c>
      <c r="AH21">
        <v>9</v>
      </c>
    </row>
    <row r="22" spans="1:34" x14ac:dyDescent="0.3">
      <c r="A22" s="54" t="str">
        <f>COUNTRIES!AD24</f>
        <v>Cambodia</v>
      </c>
      <c r="B22">
        <f>COUNTRIES!AE24</f>
        <v>116</v>
      </c>
      <c r="C22" t="str">
        <f>INDEX(Tabelle1[ISO3166-1-Alpha-2],MATCH('MISO 2.0 Codes'!B22,Tabelle1[ISO3166-1-numeric],0))</f>
        <v>KH</v>
      </c>
      <c r="D22" t="str">
        <f>_xlfn.XLOOKUP(C22,'[1]ISO countries'!B:B,'[1]ISO countries'!C:C)</f>
        <v>KHM</v>
      </c>
      <c r="E22" t="str">
        <f>INDEX(Tabelle1[official_name_en],MATCH('MISO 2.0 Codes'!B22,Tabelle1[ISO3166-1-numeric],0))</f>
        <v>Cambodia</v>
      </c>
      <c r="F22">
        <f>VLOOKUP($B22,Country_Codes!$A$2:$AB$269,4,0)</f>
        <v>115</v>
      </c>
      <c r="G22">
        <f>VLOOKUP($B22,Country_Codes!$A$2:$AB$269,3,0)</f>
        <v>36</v>
      </c>
      <c r="H22">
        <f>VLOOKUP($B22,Country_Codes!$A$2:$AB$269,5,0)</f>
        <v>23</v>
      </c>
      <c r="I22">
        <f>VLOOKUP($B22,Tabelle1[[ISO3166-1-numeric]:[is_independent]],10,0)</f>
        <v>142</v>
      </c>
      <c r="J22" t="str">
        <f>VLOOKUP($B22,Tabelle1[[ISO3166-1-numeric]:[is_independent]],9,0)</f>
        <v>Asia</v>
      </c>
      <c r="K22">
        <f>VLOOKUP($B22,Tabelle1[[ISO3166-1-numeric]:[is_independent]],13,0)</f>
        <v>35</v>
      </c>
      <c r="L22" t="str">
        <f>VLOOKUP($B22,Tabelle1[[ISO3166-1-numeric]:[is_independent]],12,0)</f>
        <v>South-eastern Asia</v>
      </c>
      <c r="M22" t="str">
        <f>VLOOKUP('MISO 2.0 Codes'!$B22,COUNTRIES!$C$3:$D$183,2,0)</f>
        <v>miso_4</v>
      </c>
      <c r="N22" t="s">
        <v>1579</v>
      </c>
      <c r="O22" t="s">
        <v>2120</v>
      </c>
      <c r="P22" t="str">
        <f>VLOOKUP($B22,Country_Codes!$A$2:$AB$269,28,0)</f>
        <v>South-Eastern Asia</v>
      </c>
      <c r="Q22" t="str">
        <f>VLOOKUP($B22,Country_Codes!$A$2:$AB$269,23,0)</f>
        <v/>
      </c>
      <c r="R22" t="str">
        <f>VLOOKUP($B22,Country_Codes!$A$2:$AB$269,10,0)</f>
        <v>LD</v>
      </c>
      <c r="S22" s="2" t="str">
        <f>VLOOKUP($B22,Tabelle1[[ISO3166-1-numeric]:[is_independent]],5,0)</f>
        <v>x</v>
      </c>
      <c r="T22" t="str">
        <f>VLOOKUP($A22,'World Bank income'!$B$7:$I$224,6,0)</f>
        <v>Lower middle income</v>
      </c>
      <c r="U22" t="str">
        <f>VLOOKUP($A22,'World Bank income'!$K$7:$N$224,4,0)</f>
        <v>Lower middle income</v>
      </c>
      <c r="V22" t="str">
        <f>'[2]socioeconomic grouping'!AR27</f>
        <v>g3</v>
      </c>
      <c r="W22" s="110" t="s">
        <v>2075</v>
      </c>
      <c r="X22" s="110" t="s">
        <v>2095</v>
      </c>
      <c r="Z22" s="110" t="s">
        <v>1020</v>
      </c>
      <c r="AA22" s="110" t="s">
        <v>1020</v>
      </c>
      <c r="AB22" s="110" t="s">
        <v>1020</v>
      </c>
      <c r="AC22" s="110" t="s">
        <v>1020</v>
      </c>
      <c r="AD22" s="110" t="s">
        <v>1020</v>
      </c>
      <c r="AE22" s="110" t="s">
        <v>2123</v>
      </c>
      <c r="AF22" t="s">
        <v>1579</v>
      </c>
      <c r="AG22" t="s">
        <v>2134</v>
      </c>
      <c r="AH22">
        <v>21</v>
      </c>
    </row>
    <row r="23" spans="1:34" x14ac:dyDescent="0.3">
      <c r="A23" s="54" t="str">
        <f>COUNTRIES!AD25</f>
        <v>Cameroon</v>
      </c>
      <c r="B23">
        <f>COUNTRIES!AE25</f>
        <v>120</v>
      </c>
      <c r="C23" t="str">
        <f>INDEX(Tabelle1[ISO3166-1-Alpha-2],MATCH('MISO 2.0 Codes'!B23,Tabelle1[ISO3166-1-numeric],0))</f>
        <v>CM</v>
      </c>
      <c r="D23" t="str">
        <f>_xlfn.XLOOKUP(C23,'[1]ISO countries'!B:B,'[1]ISO countries'!C:C)</f>
        <v>CMR</v>
      </c>
      <c r="E23" t="str">
        <f>INDEX(Tabelle1[official_name_en],MATCH('MISO 2.0 Codes'!B23,Tabelle1[ISO3166-1-numeric],0))</f>
        <v>Cameroon</v>
      </c>
      <c r="F23">
        <f>VLOOKUP($B23,Country_Codes!$A$2:$AB$269,4,0)</f>
        <v>32</v>
      </c>
      <c r="G23">
        <f>VLOOKUP($B23,Country_Codes!$A$2:$AB$269,3,0)</f>
        <v>37</v>
      </c>
      <c r="H23">
        <f>VLOOKUP($B23,Country_Codes!$A$2:$AB$269,5,0)</f>
        <v>24</v>
      </c>
      <c r="I23">
        <f>VLOOKUP($B23,Tabelle1[[ISO3166-1-numeric]:[is_independent]],10,0)</f>
        <v>2</v>
      </c>
      <c r="J23" t="str">
        <f>VLOOKUP($B23,Tabelle1[[ISO3166-1-numeric]:[is_independent]],9,0)</f>
        <v>Africa</v>
      </c>
      <c r="K23">
        <f>VLOOKUP($B23,Tabelle1[[ISO3166-1-numeric]:[is_independent]],13,0)</f>
        <v>202</v>
      </c>
      <c r="L23" t="str">
        <f>VLOOKUP($B23,Tabelle1[[ISO3166-1-numeric]:[is_independent]],12,0)</f>
        <v>Sub-Saharan Africa</v>
      </c>
      <c r="M23" t="str">
        <f>VLOOKUP('MISO 2.0 Codes'!$B23,COUNTRIES!$C$3:$D$183,2,0)</f>
        <v>miso_9</v>
      </c>
      <c r="N23" t="s">
        <v>1581</v>
      </c>
      <c r="O23" t="s">
        <v>2118</v>
      </c>
      <c r="P23" t="str">
        <f>VLOOKUP($B23,Country_Codes!$A$2:$AB$269,28,0)</f>
        <v>Sub-Saharan Africa</v>
      </c>
      <c r="Q23" t="str">
        <f>VLOOKUP($B23,Country_Codes!$A$2:$AB$269,23,0)</f>
        <v/>
      </c>
      <c r="R23" t="str">
        <f>VLOOKUP($B23,Country_Codes!$A$2:$AB$269,10,0)</f>
        <v>DC</v>
      </c>
      <c r="S23" s="2">
        <f>VLOOKUP($B23,Tabelle1[[ISO3166-1-numeric]:[is_independent]],5,0)</f>
        <v>0</v>
      </c>
      <c r="T23" t="str">
        <f>VLOOKUP($A23,'World Bank income'!$B$7:$I$224,6,0)</f>
        <v>Lower middle income</v>
      </c>
      <c r="U23" t="str">
        <f>VLOOKUP($A23,'World Bank income'!$K$7:$N$224,4,0)</f>
        <v>Lower middle income</v>
      </c>
      <c r="V23" t="str">
        <f>'[2]socioeconomic grouping'!AR28</f>
        <v>g3</v>
      </c>
      <c r="W23" s="110" t="s">
        <v>2077</v>
      </c>
      <c r="X23" s="110" t="s">
        <v>2090</v>
      </c>
      <c r="Z23" s="110" t="s">
        <v>1020</v>
      </c>
      <c r="AA23" s="110" t="s">
        <v>1020</v>
      </c>
      <c r="AB23" s="110" t="s">
        <v>1020</v>
      </c>
      <c r="AC23" s="110" t="s">
        <v>1020</v>
      </c>
      <c r="AD23" s="110" t="s">
        <v>1020</v>
      </c>
      <c r="AE23" s="110" t="s">
        <v>2123</v>
      </c>
      <c r="AF23" t="s">
        <v>2124</v>
      </c>
      <c r="AG23" t="s">
        <v>270</v>
      </c>
      <c r="AH23">
        <v>8</v>
      </c>
    </row>
    <row r="24" spans="1:34" x14ac:dyDescent="0.3">
      <c r="A24" s="54" t="str">
        <f>COUNTRIES!AD26</f>
        <v>Canada</v>
      </c>
      <c r="B24">
        <f>COUNTRIES!AE26</f>
        <v>124</v>
      </c>
      <c r="C24" t="str">
        <f>INDEX(Tabelle1[ISO3166-1-Alpha-2],MATCH('MISO 2.0 Codes'!B24,Tabelle1[ISO3166-1-numeric],0))</f>
        <v>CA</v>
      </c>
      <c r="D24" t="str">
        <f>_xlfn.XLOOKUP(C24,'[1]ISO countries'!B:B,'[1]ISO countries'!C:C)</f>
        <v>CAN</v>
      </c>
      <c r="E24" t="str">
        <f>INDEX(Tabelle1[official_name_en],MATCH('MISO 2.0 Codes'!B24,Tabelle1[ISO3166-1-numeric],0))</f>
        <v>Canada</v>
      </c>
      <c r="F24">
        <f>VLOOKUP($B24,Country_Codes!$A$2:$AB$269,4,0)</f>
        <v>33</v>
      </c>
      <c r="G24">
        <f>VLOOKUP($B24,Country_Codes!$A$2:$AB$269,3,0)</f>
        <v>38</v>
      </c>
      <c r="H24">
        <f>VLOOKUP($B24,Country_Codes!$A$2:$AB$269,5,0)</f>
        <v>192</v>
      </c>
      <c r="I24">
        <f>VLOOKUP($B24,Tabelle1[[ISO3166-1-numeric]:[is_independent]],10,0)</f>
        <v>19</v>
      </c>
      <c r="J24" t="str">
        <f>VLOOKUP($B24,Tabelle1[[ISO3166-1-numeric]:[is_independent]],9,0)</f>
        <v>Americas</v>
      </c>
      <c r="K24">
        <f>VLOOKUP($B24,Tabelle1[[ISO3166-1-numeric]:[is_independent]],13,0)</f>
        <v>21</v>
      </c>
      <c r="L24" t="str">
        <f>VLOOKUP($B24,Tabelle1[[ISO3166-1-numeric]:[is_independent]],12,0)</f>
        <v>Northern America</v>
      </c>
      <c r="M24" t="str">
        <f>VLOOKUP('MISO 2.0 Codes'!$B24,COUNTRIES!$C$3:$D$183,2,0)</f>
        <v>miso_2</v>
      </c>
      <c r="N24" t="s">
        <v>1583</v>
      </c>
      <c r="O24" t="s">
        <v>2121</v>
      </c>
      <c r="P24" t="str">
        <f>VLOOKUP($B24,Country_Codes!$A$2:$AB$269,28,0)</f>
        <v>Northern America</v>
      </c>
      <c r="Q24" t="str">
        <f>VLOOKUP($B24,Country_Codes!$A$2:$AB$269,23,0)</f>
        <v/>
      </c>
      <c r="R24" t="str">
        <f>VLOOKUP($B24,Country_Codes!$A$2:$AB$269,10,0)</f>
        <v>IC</v>
      </c>
      <c r="S24" s="2">
        <f>VLOOKUP($B24,Tabelle1[[ISO3166-1-numeric]:[is_independent]],5,0)</f>
        <v>0</v>
      </c>
      <c r="T24" t="str">
        <f>VLOOKUP($A24,'World Bank income'!$B$7:$I$224,6,0)</f>
        <v>High income</v>
      </c>
      <c r="U24" t="str">
        <f>VLOOKUP($A24,'World Bank income'!$K$7:$N$224,4,0)</f>
        <v>High income</v>
      </c>
      <c r="V24" t="str">
        <f>'[2]socioeconomic grouping'!AR29</f>
        <v>g9</v>
      </c>
      <c r="W24" s="110" t="s">
        <v>2076</v>
      </c>
      <c r="X24" s="110" t="s">
        <v>2096</v>
      </c>
      <c r="Z24" s="110" t="s">
        <v>1020</v>
      </c>
      <c r="AA24" s="110" t="s">
        <v>1020</v>
      </c>
      <c r="AB24" s="110" t="s">
        <v>1020</v>
      </c>
      <c r="AC24" s="110" t="s">
        <v>1020</v>
      </c>
      <c r="AD24" s="110" t="s">
        <v>1020</v>
      </c>
      <c r="AE24" s="110" t="s">
        <v>2123</v>
      </c>
      <c r="AF24" t="s">
        <v>1135</v>
      </c>
      <c r="AG24" t="s">
        <v>23</v>
      </c>
      <c r="AH24">
        <v>1</v>
      </c>
    </row>
    <row r="25" spans="1:34" x14ac:dyDescent="0.3">
      <c r="A25" s="54" t="str">
        <f>COUNTRIES!AD27</f>
        <v>Cape Verde</v>
      </c>
      <c r="B25">
        <f>COUNTRIES!AE27</f>
        <v>132</v>
      </c>
      <c r="C25" t="str">
        <f>INDEX(Tabelle1[ISO3166-1-Alpha-2],MATCH('MISO 2.0 Codes'!B25,Tabelle1[ISO3166-1-numeric],0))</f>
        <v>CV</v>
      </c>
      <c r="D25" t="str">
        <f>_xlfn.XLOOKUP(C25,'[1]ISO countries'!B:B,'[1]ISO countries'!C:C)</f>
        <v>CPV</v>
      </c>
      <c r="E25" t="str">
        <f>INDEX(Tabelle1[official_name_en],MATCH('MISO 2.0 Codes'!B25,Tabelle1[ISO3166-1-numeric],0))</f>
        <v>Cabo Verde</v>
      </c>
      <c r="F25">
        <f>VLOOKUP($B25,Country_Codes!$A$2:$AB$269,4,0)</f>
        <v>35</v>
      </c>
      <c r="G25">
        <f>VLOOKUP($B25,Country_Codes!$A$2:$AB$269,3,0)</f>
        <v>40</v>
      </c>
      <c r="H25">
        <f>VLOOKUP($B25,Country_Codes!$A$2:$AB$269,5,0)</f>
        <v>25</v>
      </c>
      <c r="I25">
        <f>VLOOKUP($B25,Tabelle1[[ISO3166-1-numeric]:[is_independent]],10,0)</f>
        <v>2</v>
      </c>
      <c r="J25" t="str">
        <f>VLOOKUP($B25,Tabelle1[[ISO3166-1-numeric]:[is_independent]],9,0)</f>
        <v>Africa</v>
      </c>
      <c r="K25">
        <f>VLOOKUP($B25,Tabelle1[[ISO3166-1-numeric]:[is_independent]],13,0)</f>
        <v>202</v>
      </c>
      <c r="L25" t="str">
        <f>VLOOKUP($B25,Tabelle1[[ISO3166-1-numeric]:[is_independent]],12,0)</f>
        <v>Sub-Saharan Africa</v>
      </c>
      <c r="M25" t="str">
        <f>VLOOKUP('MISO 2.0 Codes'!$B25,COUNTRIES!$C$3:$D$183,2,0)</f>
        <v>miso_9</v>
      </c>
      <c r="N25" t="s">
        <v>1581</v>
      </c>
      <c r="O25" t="s">
        <v>2118</v>
      </c>
      <c r="P25" t="str">
        <f>VLOOKUP($B25,Country_Codes!$A$2:$AB$269,28,0)</f>
        <v>Sub-Saharan Africa</v>
      </c>
      <c r="Q25" t="str">
        <f>VLOOKUP($B25,Country_Codes!$A$2:$AB$269,23,0)</f>
        <v/>
      </c>
      <c r="R25" t="str">
        <f>VLOOKUP($B25,Country_Codes!$A$2:$AB$269,10,0)</f>
        <v>LD</v>
      </c>
      <c r="S25" s="2">
        <f>VLOOKUP($B25,Tabelle1[[ISO3166-1-numeric]:[is_independent]],5,0)</f>
        <v>0</v>
      </c>
      <c r="T25" t="str">
        <f>VLOOKUP($A25,'World Bank income'!$B$7:$I$224,6,0)</f>
        <v>Lower middle income</v>
      </c>
      <c r="U25" t="str">
        <f>VLOOKUP($A25,'World Bank income'!$K$7:$N$224,4,0)</f>
        <v>Lower middle income</v>
      </c>
      <c r="V25" t="str">
        <f>'[2]socioeconomic grouping'!AR30</f>
        <v>g5</v>
      </c>
      <c r="W25" s="110" t="s">
        <v>2077</v>
      </c>
      <c r="X25" s="110" t="s">
        <v>2090</v>
      </c>
      <c r="Z25" s="110" t="s">
        <v>1020</v>
      </c>
      <c r="AA25" s="110" t="s">
        <v>1020</v>
      </c>
      <c r="AB25" s="110" t="s">
        <v>1020</v>
      </c>
      <c r="AC25" s="110" t="s">
        <v>1020</v>
      </c>
      <c r="AD25" s="110" t="s">
        <v>1020</v>
      </c>
      <c r="AE25" s="110" t="s">
        <v>2123</v>
      </c>
      <c r="AF25" t="s">
        <v>2124</v>
      </c>
      <c r="AG25" t="s">
        <v>270</v>
      </c>
      <c r="AH25">
        <v>8</v>
      </c>
    </row>
    <row r="26" spans="1:34" x14ac:dyDescent="0.3">
      <c r="A26" s="54" t="str">
        <f>COUNTRIES!AD28</f>
        <v>Central African Republic</v>
      </c>
      <c r="B26">
        <f>COUNTRIES!AE28</f>
        <v>140</v>
      </c>
      <c r="C26" t="str">
        <f>INDEX(Tabelle1[ISO3166-1-Alpha-2],MATCH('MISO 2.0 Codes'!B26,Tabelle1[ISO3166-1-numeric],0))</f>
        <v>CF</v>
      </c>
      <c r="D26" t="str">
        <f>_xlfn.XLOOKUP(C26,'[1]ISO countries'!B:B,'[1]ISO countries'!C:C)</f>
        <v>CAF</v>
      </c>
      <c r="E26" t="str">
        <f>INDEX(Tabelle1[official_name_en],MATCH('MISO 2.0 Codes'!B26,Tabelle1[ISO3166-1-numeric],0))</f>
        <v>Central African Republic</v>
      </c>
      <c r="F26">
        <f>VLOOKUP($B26,Country_Codes!$A$2:$AB$269,4,0)</f>
        <v>37</v>
      </c>
      <c r="G26">
        <f>VLOOKUP($B26,Country_Codes!$A$2:$AB$269,3,0)</f>
        <v>42</v>
      </c>
      <c r="H26">
        <f>VLOOKUP($B26,Country_Codes!$A$2:$AB$269,5,0)</f>
        <v>27</v>
      </c>
      <c r="I26">
        <f>VLOOKUP($B26,Tabelle1[[ISO3166-1-numeric]:[is_independent]],10,0)</f>
        <v>2</v>
      </c>
      <c r="J26" t="str">
        <f>VLOOKUP($B26,Tabelle1[[ISO3166-1-numeric]:[is_independent]],9,0)</f>
        <v>Africa</v>
      </c>
      <c r="K26">
        <f>VLOOKUP($B26,Tabelle1[[ISO3166-1-numeric]:[is_independent]],13,0)</f>
        <v>202</v>
      </c>
      <c r="L26" t="str">
        <f>VLOOKUP($B26,Tabelle1[[ISO3166-1-numeric]:[is_independent]],12,0)</f>
        <v>Sub-Saharan Africa</v>
      </c>
      <c r="M26" t="str">
        <f>VLOOKUP('MISO 2.0 Codes'!$B26,COUNTRIES!$C$3:$D$183,2,0)</f>
        <v>miso_9</v>
      </c>
      <c r="N26" t="s">
        <v>1581</v>
      </c>
      <c r="O26" t="s">
        <v>2118</v>
      </c>
      <c r="P26" t="str">
        <f>VLOOKUP($B26,Country_Codes!$A$2:$AB$269,28,0)</f>
        <v>Sub-Saharan Africa</v>
      </c>
      <c r="Q26" t="str">
        <f>VLOOKUP($B26,Country_Codes!$A$2:$AB$269,23,0)</f>
        <v/>
      </c>
      <c r="R26" t="str">
        <f>VLOOKUP($B26,Country_Codes!$A$2:$AB$269,10,0)</f>
        <v>LD</v>
      </c>
      <c r="S26" s="2" t="str">
        <f>VLOOKUP($B26,Tabelle1[[ISO3166-1-numeric]:[is_independent]],5,0)</f>
        <v>x</v>
      </c>
      <c r="T26" t="str">
        <f>VLOOKUP($A26,'World Bank income'!$B$7:$I$224,6,0)</f>
        <v>Low income</v>
      </c>
      <c r="U26" t="str">
        <f>VLOOKUP($A26,'World Bank income'!$K$7:$N$224,4,0)</f>
        <v>Low income</v>
      </c>
      <c r="V26" t="str">
        <f>'[2]socioeconomic grouping'!AR31</f>
        <v>g1</v>
      </c>
      <c r="W26" s="110" t="s">
        <v>2077</v>
      </c>
      <c r="X26" s="110" t="s">
        <v>2090</v>
      </c>
      <c r="Z26" s="110" t="s">
        <v>1020</v>
      </c>
      <c r="AA26" s="110" t="s">
        <v>1020</v>
      </c>
      <c r="AB26" s="110" t="s">
        <v>1020</v>
      </c>
      <c r="AC26" s="110" t="s">
        <v>1020</v>
      </c>
      <c r="AD26" s="110" t="s">
        <v>1020</v>
      </c>
      <c r="AE26" s="110" t="s">
        <v>2123</v>
      </c>
      <c r="AF26" t="s">
        <v>2124</v>
      </c>
      <c r="AG26" t="s">
        <v>270</v>
      </c>
      <c r="AH26">
        <v>8</v>
      </c>
    </row>
    <row r="27" spans="1:34" x14ac:dyDescent="0.3">
      <c r="A27" s="54" t="str">
        <f>COUNTRIES!AD29</f>
        <v>Chad</v>
      </c>
      <c r="B27">
        <f>COUNTRIES!AE29</f>
        <v>148</v>
      </c>
      <c r="C27" t="str">
        <f>INDEX(Tabelle1[ISO3166-1-Alpha-2],MATCH('MISO 2.0 Codes'!B27,Tabelle1[ISO3166-1-numeric],0))</f>
        <v>TD</v>
      </c>
      <c r="D27" t="str">
        <f>_xlfn.XLOOKUP(C27,'[1]ISO countries'!B:B,'[1]ISO countries'!C:C)</f>
        <v>TCD</v>
      </c>
      <c r="E27" t="str">
        <f>INDEX(Tabelle1[official_name_en],MATCH('MISO 2.0 Codes'!B27,Tabelle1[ISO3166-1-numeric],0))</f>
        <v>Chad</v>
      </c>
      <c r="F27">
        <f>VLOOKUP($B27,Country_Codes!$A$2:$AB$269,4,0)</f>
        <v>39</v>
      </c>
      <c r="G27">
        <f>VLOOKUP($B27,Country_Codes!$A$2:$AB$269,3,0)</f>
        <v>43</v>
      </c>
      <c r="H27">
        <f>VLOOKUP($B27,Country_Codes!$A$2:$AB$269,5,0)</f>
        <v>28</v>
      </c>
      <c r="I27">
        <f>VLOOKUP($B27,Tabelle1[[ISO3166-1-numeric]:[is_independent]],10,0)</f>
        <v>2</v>
      </c>
      <c r="J27" t="str">
        <f>VLOOKUP($B27,Tabelle1[[ISO3166-1-numeric]:[is_independent]],9,0)</f>
        <v>Africa</v>
      </c>
      <c r="K27">
        <f>VLOOKUP($B27,Tabelle1[[ISO3166-1-numeric]:[is_independent]],13,0)</f>
        <v>202</v>
      </c>
      <c r="L27" t="str">
        <f>VLOOKUP($B27,Tabelle1[[ISO3166-1-numeric]:[is_independent]],12,0)</f>
        <v>Sub-Saharan Africa</v>
      </c>
      <c r="M27" t="str">
        <f>VLOOKUP('MISO 2.0 Codes'!$B27,COUNTRIES!$C$3:$D$183,2,0)</f>
        <v>miso_9</v>
      </c>
      <c r="N27" t="s">
        <v>1581</v>
      </c>
      <c r="O27" t="s">
        <v>2118</v>
      </c>
      <c r="P27" t="str">
        <f>VLOOKUP($B27,Country_Codes!$A$2:$AB$269,28,0)</f>
        <v>Sub-Saharan Africa</v>
      </c>
      <c r="Q27" t="str">
        <f>VLOOKUP($B27,Country_Codes!$A$2:$AB$269,23,0)</f>
        <v/>
      </c>
      <c r="R27" t="str">
        <f>VLOOKUP($B27,Country_Codes!$A$2:$AB$269,10,0)</f>
        <v>LD</v>
      </c>
      <c r="S27" s="2" t="str">
        <f>VLOOKUP($B27,Tabelle1[[ISO3166-1-numeric]:[is_independent]],5,0)</f>
        <v>x</v>
      </c>
      <c r="T27" t="str">
        <f>VLOOKUP($A27,'World Bank income'!$B$7:$I$224,6,0)</f>
        <v>Low income</v>
      </c>
      <c r="U27" t="str">
        <f>VLOOKUP($A27,'World Bank income'!$K$7:$N$224,4,0)</f>
        <v>Low income</v>
      </c>
      <c r="V27" t="str">
        <f>'[2]socioeconomic grouping'!AR32</f>
        <v>g3</v>
      </c>
      <c r="W27" s="110" t="s">
        <v>2077</v>
      </c>
      <c r="X27" s="110" t="s">
        <v>2090</v>
      </c>
      <c r="Z27" s="110" t="s">
        <v>1020</v>
      </c>
      <c r="AA27" s="110" t="s">
        <v>1020</v>
      </c>
      <c r="AB27" s="110" t="s">
        <v>1020</v>
      </c>
      <c r="AC27" s="110" t="s">
        <v>1020</v>
      </c>
      <c r="AD27" s="110" t="s">
        <v>1020</v>
      </c>
      <c r="AE27" s="110" t="s">
        <v>2123</v>
      </c>
      <c r="AF27" t="s">
        <v>2124</v>
      </c>
      <c r="AG27" t="s">
        <v>270</v>
      </c>
      <c r="AH27">
        <v>8</v>
      </c>
    </row>
    <row r="28" spans="1:34" x14ac:dyDescent="0.3">
      <c r="A28" s="54" t="str">
        <f>COUNTRIES!AD30</f>
        <v>Chile</v>
      </c>
      <c r="B28">
        <f>COUNTRIES!AE30</f>
        <v>152</v>
      </c>
      <c r="C28" t="str">
        <f>INDEX(Tabelle1[ISO3166-1-Alpha-2],MATCH('MISO 2.0 Codes'!B28,Tabelle1[ISO3166-1-numeric],0))</f>
        <v>CL</v>
      </c>
      <c r="D28" t="str">
        <f>_xlfn.XLOOKUP(C28,'[1]ISO countries'!B:B,'[1]ISO countries'!C:C)</f>
        <v>CHL</v>
      </c>
      <c r="E28" t="str">
        <f>INDEX(Tabelle1[official_name_en],MATCH('MISO 2.0 Codes'!B28,Tabelle1[ISO3166-1-numeric],0))</f>
        <v>Chile</v>
      </c>
      <c r="F28">
        <f>VLOOKUP($B28,Country_Codes!$A$2:$AB$269,4,0)</f>
        <v>40</v>
      </c>
      <c r="G28">
        <f>VLOOKUP($B28,Country_Codes!$A$2:$AB$269,3,0)</f>
        <v>44</v>
      </c>
      <c r="H28">
        <f>VLOOKUP($B28,Country_Codes!$A$2:$AB$269,5,0)</f>
        <v>29</v>
      </c>
      <c r="I28">
        <f>VLOOKUP($B28,Tabelle1[[ISO3166-1-numeric]:[is_independent]],10,0)</f>
        <v>19</v>
      </c>
      <c r="J28" t="str">
        <f>VLOOKUP($B28,Tabelle1[[ISO3166-1-numeric]:[is_independent]],9,0)</f>
        <v>Americas</v>
      </c>
      <c r="K28">
        <f>VLOOKUP($B28,Tabelle1[[ISO3166-1-numeric]:[is_independent]],13,0)</f>
        <v>419</v>
      </c>
      <c r="L28" t="str">
        <f>VLOOKUP($B28,Tabelle1[[ISO3166-1-numeric]:[is_independent]],12,0)</f>
        <v>Latin America and the Caribbean</v>
      </c>
      <c r="M28" t="str">
        <f>VLOOKUP('MISO 2.0 Codes'!$B28,COUNTRIES!$C$3:$D$183,2,0)</f>
        <v>miso_8</v>
      </c>
      <c r="N28" t="s">
        <v>1582</v>
      </c>
      <c r="O28" t="s">
        <v>2117</v>
      </c>
      <c r="P28" t="str">
        <f>VLOOKUP($B28,Country_Codes!$A$2:$AB$269,28,0)</f>
        <v>Latin America &amp; the Carribean</v>
      </c>
      <c r="Q28" t="str">
        <f>VLOOKUP($B28,Country_Codes!$A$2:$AB$269,23,0)</f>
        <v/>
      </c>
      <c r="R28" t="str">
        <f>VLOOKUP($B28,Country_Codes!$A$2:$AB$269,10,0)</f>
        <v>DC</v>
      </c>
      <c r="S28" s="2">
        <f>VLOOKUP($B28,Tabelle1[[ISO3166-1-numeric]:[is_independent]],5,0)</f>
        <v>0</v>
      </c>
      <c r="T28" t="str">
        <f>VLOOKUP($A28,'World Bank income'!$B$7:$I$224,6,0)</f>
        <v>High income</v>
      </c>
      <c r="U28" t="str">
        <f>VLOOKUP($A28,'World Bank income'!$K$7:$N$224,4,0)</f>
        <v>High income</v>
      </c>
      <c r="V28" t="str">
        <f>'[2]socioeconomic grouping'!AR33</f>
        <v>g7</v>
      </c>
      <c r="W28" s="110" t="s">
        <v>2078</v>
      </c>
      <c r="X28" s="110" t="s">
        <v>2084</v>
      </c>
      <c r="Z28" s="110" t="s">
        <v>1020</v>
      </c>
      <c r="AA28" s="110" t="s">
        <v>1020</v>
      </c>
      <c r="AB28" s="110" t="s">
        <v>1020</v>
      </c>
      <c r="AC28" s="110" t="s">
        <v>1020</v>
      </c>
      <c r="AD28" s="110" t="s">
        <v>1020</v>
      </c>
      <c r="AE28" s="110" t="s">
        <v>2123</v>
      </c>
      <c r="AF28" t="s">
        <v>1582</v>
      </c>
      <c r="AG28" t="s">
        <v>2137</v>
      </c>
      <c r="AH28">
        <v>6</v>
      </c>
    </row>
    <row r="29" spans="1:34" x14ac:dyDescent="0.3">
      <c r="A29" s="54" t="str">
        <f>COUNTRIES!AD31</f>
        <v>China</v>
      </c>
      <c r="B29">
        <f>COUNTRIES!AE31</f>
        <v>156</v>
      </c>
      <c r="C29" t="str">
        <f>INDEX(Tabelle1[ISO3166-1-Alpha-2],MATCH('MISO 2.0 Codes'!B29,Tabelle1[ISO3166-1-numeric],0))</f>
        <v>CN</v>
      </c>
      <c r="D29" t="str">
        <f>_xlfn.XLOOKUP(C29,'[1]ISO countries'!B:B,'[1]ISO countries'!C:C)</f>
        <v>CHN</v>
      </c>
      <c r="E29" t="str">
        <f>INDEX(Tabelle1[official_name_en],MATCH('MISO 2.0 Codes'!B29,Tabelle1[ISO3166-1-numeric],0))</f>
        <v>China</v>
      </c>
      <c r="F29">
        <f>VLOOKUP($B29,Country_Codes!$A$2:$AB$269,4,0)</f>
        <v>351</v>
      </c>
      <c r="G29">
        <f>VLOOKUP($B29,Country_Codes!$A$2:$AB$269,3,0)</f>
        <v>45</v>
      </c>
      <c r="H29">
        <f>VLOOKUP($B29,Country_Codes!$A$2:$AB$269,5,0)</f>
        <v>193</v>
      </c>
      <c r="I29">
        <f>VLOOKUP($B29,Tabelle1[[ISO3166-1-numeric]:[is_independent]],10,0)</f>
        <v>142</v>
      </c>
      <c r="J29" t="str">
        <f>VLOOKUP($B29,Tabelle1[[ISO3166-1-numeric]:[is_independent]],9,0)</f>
        <v>Asia</v>
      </c>
      <c r="K29">
        <f>VLOOKUP($B29,Tabelle1[[ISO3166-1-numeric]:[is_independent]],13,0)</f>
        <v>30</v>
      </c>
      <c r="L29" t="str">
        <f>VLOOKUP($B29,Tabelle1[[ISO3166-1-numeric]:[is_independent]],12,0)</f>
        <v>Eastern Asia</v>
      </c>
      <c r="M29" t="str">
        <f>VLOOKUP('MISO 2.0 Codes'!$B29,COUNTRIES!$C$3:$D$183,2,0)</f>
        <v>miso_5</v>
      </c>
      <c r="N29" t="s">
        <v>201</v>
      </c>
      <c r="O29" t="s">
        <v>201</v>
      </c>
      <c r="P29" t="str">
        <f>VLOOKUP($B29,Country_Codes!$A$2:$AB$269,28,0)</f>
        <v>Eastern Asia</v>
      </c>
      <c r="Q29" t="str">
        <f>VLOOKUP($B29,Country_Codes!$A$2:$AB$269,23,0)</f>
        <v/>
      </c>
      <c r="R29" t="str">
        <f>VLOOKUP($B29,Country_Codes!$A$2:$AB$269,10,0)</f>
        <v>DC</v>
      </c>
      <c r="S29" s="2">
        <f>VLOOKUP($B29,Tabelle1[[ISO3166-1-numeric]:[is_independent]],5,0)</f>
        <v>0</v>
      </c>
      <c r="T29" t="str">
        <f>VLOOKUP($A29,'World Bank income'!$B$7:$I$224,6,0)</f>
        <v>Upper middle income</v>
      </c>
      <c r="U29" t="str">
        <f>VLOOKUP($A29,'World Bank income'!$K$7:$N$224,4,0)</f>
        <v>Upper middle income</v>
      </c>
      <c r="V29" t="str">
        <f>'[2]socioeconomic grouping'!AR34</f>
        <v>g6</v>
      </c>
      <c r="W29" s="110" t="s">
        <v>2075</v>
      </c>
      <c r="X29" s="110" t="s">
        <v>2097</v>
      </c>
      <c r="Z29" s="110" t="s">
        <v>1020</v>
      </c>
      <c r="AA29" s="110" t="s">
        <v>1020</v>
      </c>
      <c r="AB29" s="110" t="s">
        <v>1020</v>
      </c>
      <c r="AC29" s="110" t="s">
        <v>1020</v>
      </c>
      <c r="AD29" s="110" t="s">
        <v>1020</v>
      </c>
      <c r="AE29" s="110" t="s">
        <v>2123</v>
      </c>
      <c r="AF29" t="s">
        <v>201</v>
      </c>
      <c r="AG29" t="s">
        <v>2131</v>
      </c>
      <c r="AH29">
        <v>20</v>
      </c>
    </row>
    <row r="30" spans="1:34" x14ac:dyDescent="0.3">
      <c r="A30" s="54" t="str">
        <f>COUNTRIES!AD32</f>
        <v>Colombia</v>
      </c>
      <c r="B30">
        <f>COUNTRIES!AE32</f>
        <v>170</v>
      </c>
      <c r="C30" t="str">
        <f>INDEX(Tabelle1[ISO3166-1-Alpha-2],MATCH('MISO 2.0 Codes'!B30,Tabelle1[ISO3166-1-numeric],0))</f>
        <v>CO</v>
      </c>
      <c r="D30" t="str">
        <f>_xlfn.XLOOKUP(C30,'[1]ISO countries'!B:B,'[1]ISO countries'!C:C)</f>
        <v>COL</v>
      </c>
      <c r="E30" t="str">
        <f>INDEX(Tabelle1[official_name_en],MATCH('MISO 2.0 Codes'!B30,Tabelle1[ISO3166-1-numeric],0))</f>
        <v>Colombia</v>
      </c>
      <c r="F30">
        <f>VLOOKUP($B30,Country_Codes!$A$2:$AB$269,4,0)</f>
        <v>44</v>
      </c>
      <c r="G30">
        <f>VLOOKUP($B30,Country_Codes!$A$2:$AB$269,3,0)</f>
        <v>48</v>
      </c>
      <c r="H30">
        <f>VLOOKUP($B30,Country_Codes!$A$2:$AB$269,5,0)</f>
        <v>30</v>
      </c>
      <c r="I30">
        <f>VLOOKUP($B30,Tabelle1[[ISO3166-1-numeric]:[is_independent]],10,0)</f>
        <v>19</v>
      </c>
      <c r="J30" t="str">
        <f>VLOOKUP($B30,Tabelle1[[ISO3166-1-numeric]:[is_independent]],9,0)</f>
        <v>Americas</v>
      </c>
      <c r="K30">
        <f>VLOOKUP($B30,Tabelle1[[ISO3166-1-numeric]:[is_independent]],13,0)</f>
        <v>419</v>
      </c>
      <c r="L30" t="str">
        <f>VLOOKUP($B30,Tabelle1[[ISO3166-1-numeric]:[is_independent]],12,0)</f>
        <v>Latin America and the Caribbean</v>
      </c>
      <c r="M30" t="str">
        <f>VLOOKUP('MISO 2.0 Codes'!$B30,COUNTRIES!$C$3:$D$183,2,0)</f>
        <v>miso_8</v>
      </c>
      <c r="N30" t="s">
        <v>1582</v>
      </c>
      <c r="O30" t="s">
        <v>2117</v>
      </c>
      <c r="P30" t="str">
        <f>VLOOKUP($B30,Country_Codes!$A$2:$AB$269,28,0)</f>
        <v>Latin America &amp; the Carribean</v>
      </c>
      <c r="Q30" t="str">
        <f>VLOOKUP($B30,Country_Codes!$A$2:$AB$269,23,0)</f>
        <v/>
      </c>
      <c r="R30" t="str">
        <f>VLOOKUP($B30,Country_Codes!$A$2:$AB$269,10,0)</f>
        <v>DC</v>
      </c>
      <c r="S30" s="2">
        <f>VLOOKUP($B30,Tabelle1[[ISO3166-1-numeric]:[is_independent]],5,0)</f>
        <v>0</v>
      </c>
      <c r="T30" t="str">
        <f>VLOOKUP($A30,'World Bank income'!$B$7:$I$224,6,0)</f>
        <v>Upper middle income</v>
      </c>
      <c r="U30" t="str">
        <f>VLOOKUP($A30,'World Bank income'!$K$7:$N$224,4,0)</f>
        <v>Upper middle income</v>
      </c>
      <c r="V30" t="str">
        <f>'[2]socioeconomic grouping'!AR35</f>
        <v>g6</v>
      </c>
      <c r="W30" s="110" t="s">
        <v>2078</v>
      </c>
      <c r="X30" s="110" t="s">
        <v>2084</v>
      </c>
      <c r="Z30" s="110" t="s">
        <v>1020</v>
      </c>
      <c r="AA30" s="110" t="s">
        <v>1020</v>
      </c>
      <c r="AB30" s="110" t="s">
        <v>1020</v>
      </c>
      <c r="AC30" s="110" t="s">
        <v>1020</v>
      </c>
      <c r="AD30" s="110" t="s">
        <v>1020</v>
      </c>
      <c r="AE30" s="110" t="s">
        <v>2123</v>
      </c>
      <c r="AF30" t="s">
        <v>1582</v>
      </c>
      <c r="AG30" t="s">
        <v>2137</v>
      </c>
      <c r="AH30">
        <v>6</v>
      </c>
    </row>
    <row r="31" spans="1:34" x14ac:dyDescent="0.3">
      <c r="A31" s="54" t="str">
        <f>COUNTRIES!AD33</f>
        <v>Comoros</v>
      </c>
      <c r="B31">
        <f>COUNTRIES!AE33</f>
        <v>174</v>
      </c>
      <c r="C31" t="str">
        <f>INDEX(Tabelle1[ISO3166-1-Alpha-2],MATCH('MISO 2.0 Codes'!B31,Tabelle1[ISO3166-1-numeric],0))</f>
        <v>KM</v>
      </c>
      <c r="D31" t="str">
        <f>_xlfn.XLOOKUP(C31,'[1]ISO countries'!B:B,'[1]ISO countries'!C:C)</f>
        <v>COM</v>
      </c>
      <c r="E31" t="str">
        <f>INDEX(Tabelle1[official_name_en],MATCH('MISO 2.0 Codes'!B31,Tabelle1[ISO3166-1-numeric],0))</f>
        <v>Comoros</v>
      </c>
      <c r="F31">
        <f>VLOOKUP($B31,Country_Codes!$A$2:$AB$269,4,0)</f>
        <v>45</v>
      </c>
      <c r="G31">
        <f>VLOOKUP($B31,Country_Codes!$A$2:$AB$269,3,0)</f>
        <v>49</v>
      </c>
      <c r="H31">
        <f>VLOOKUP($B31,Country_Codes!$A$2:$AB$269,5,0)</f>
        <v>31</v>
      </c>
      <c r="I31">
        <f>VLOOKUP($B31,Tabelle1[[ISO3166-1-numeric]:[is_independent]],10,0)</f>
        <v>2</v>
      </c>
      <c r="J31" t="str">
        <f>VLOOKUP($B31,Tabelle1[[ISO3166-1-numeric]:[is_independent]],9,0)</f>
        <v>Africa</v>
      </c>
      <c r="K31">
        <f>VLOOKUP($B31,Tabelle1[[ISO3166-1-numeric]:[is_independent]],13,0)</f>
        <v>202</v>
      </c>
      <c r="L31" t="str">
        <f>VLOOKUP($B31,Tabelle1[[ISO3166-1-numeric]:[is_independent]],12,0)</f>
        <v>Sub-Saharan Africa</v>
      </c>
      <c r="M31" t="str">
        <f>VLOOKUP('MISO 2.0 Codes'!$B31,COUNTRIES!$C$3:$D$183,2,0)</f>
        <v>miso_9</v>
      </c>
      <c r="N31" t="s">
        <v>1581</v>
      </c>
      <c r="O31" t="s">
        <v>2118</v>
      </c>
      <c r="P31" t="str">
        <f>VLOOKUP($B31,Country_Codes!$A$2:$AB$269,28,0)</f>
        <v>Sub-Saharan Africa</v>
      </c>
      <c r="Q31" t="str">
        <f>VLOOKUP($B31,Country_Codes!$A$2:$AB$269,23,0)</f>
        <v/>
      </c>
      <c r="R31" t="str">
        <f>VLOOKUP($B31,Country_Codes!$A$2:$AB$269,10,0)</f>
        <v>LD</v>
      </c>
      <c r="S31" s="2" t="str">
        <f>VLOOKUP($B31,Tabelle1[[ISO3166-1-numeric]:[is_independent]],5,0)</f>
        <v>x</v>
      </c>
      <c r="T31" t="str">
        <f>VLOOKUP($A31,'World Bank income'!$B$7:$I$224,6,0)</f>
        <v>Lower middle income</v>
      </c>
      <c r="U31" t="str">
        <f>VLOOKUP($A31,'World Bank income'!$K$7:$N$224,4,0)</f>
        <v>Low income</v>
      </c>
      <c r="V31" t="str">
        <f>'[2]socioeconomic grouping'!AR36</f>
        <v>g2</v>
      </c>
      <c r="W31" s="110" t="s">
        <v>2077</v>
      </c>
      <c r="X31" s="110" t="s">
        <v>2090</v>
      </c>
      <c r="Z31" s="110" t="s">
        <v>1020</v>
      </c>
      <c r="AA31" s="110" t="s">
        <v>1020</v>
      </c>
      <c r="AB31" s="110" t="s">
        <v>1020</v>
      </c>
      <c r="AC31" s="110" t="s">
        <v>1020</v>
      </c>
      <c r="AD31" s="110" t="s">
        <v>1020</v>
      </c>
      <c r="AE31" s="110" t="s">
        <v>2123</v>
      </c>
      <c r="AF31" t="s">
        <v>2124</v>
      </c>
      <c r="AG31" t="s">
        <v>208</v>
      </c>
      <c r="AH31">
        <v>9</v>
      </c>
    </row>
    <row r="32" spans="1:34" x14ac:dyDescent="0.3">
      <c r="A32" s="54" t="str">
        <f>COUNTRIES!AD34</f>
        <v>Congo</v>
      </c>
      <c r="B32">
        <f>COUNTRIES!AE34</f>
        <v>178</v>
      </c>
      <c r="C32" t="str">
        <f>INDEX(Tabelle1[ISO3166-1-Alpha-2],MATCH('MISO 2.0 Codes'!B32,Tabelle1[ISO3166-1-numeric],0))</f>
        <v>CG</v>
      </c>
      <c r="D32" t="str">
        <f>_xlfn.XLOOKUP(C32,'[1]ISO countries'!B:B,'[1]ISO countries'!C:C)</f>
        <v>COG</v>
      </c>
      <c r="E32" t="str">
        <f>INDEX(Tabelle1[official_name_en],MATCH('MISO 2.0 Codes'!B32,Tabelle1[ISO3166-1-numeric],0))</f>
        <v>Congo</v>
      </c>
      <c r="F32">
        <f>VLOOKUP($B32,Country_Codes!$A$2:$AB$269,4,0)</f>
        <v>46</v>
      </c>
      <c r="G32">
        <f>VLOOKUP($B32,Country_Codes!$A$2:$AB$269,3,0)</f>
        <v>51</v>
      </c>
      <c r="H32">
        <f>VLOOKUP($B32,Country_Codes!$A$2:$AB$269,5,0)</f>
        <v>32</v>
      </c>
      <c r="I32">
        <f>VLOOKUP($B32,Tabelle1[[ISO3166-1-numeric]:[is_independent]],10,0)</f>
        <v>2</v>
      </c>
      <c r="J32" t="str">
        <f>VLOOKUP($B32,Tabelle1[[ISO3166-1-numeric]:[is_independent]],9,0)</f>
        <v>Africa</v>
      </c>
      <c r="K32">
        <f>VLOOKUP($B32,Tabelle1[[ISO3166-1-numeric]:[is_independent]],13,0)</f>
        <v>202</v>
      </c>
      <c r="L32" t="str">
        <f>VLOOKUP($B32,Tabelle1[[ISO3166-1-numeric]:[is_independent]],12,0)</f>
        <v>Sub-Saharan Africa</v>
      </c>
      <c r="M32" t="str">
        <f>VLOOKUP('MISO 2.0 Codes'!$B32,COUNTRIES!$C$3:$D$183,2,0)</f>
        <v>miso_9</v>
      </c>
      <c r="N32" t="s">
        <v>1581</v>
      </c>
      <c r="O32" t="s">
        <v>2118</v>
      </c>
      <c r="P32" t="str">
        <f>VLOOKUP($B32,Country_Codes!$A$2:$AB$269,28,0)</f>
        <v>Sub-Saharan Africa</v>
      </c>
      <c r="Q32" t="str">
        <f>VLOOKUP($B32,Country_Codes!$A$2:$AB$269,23,0)</f>
        <v/>
      </c>
      <c r="R32" t="str">
        <f>VLOOKUP($B32,Country_Codes!$A$2:$AB$269,10,0)</f>
        <v>DC</v>
      </c>
      <c r="S32" s="2">
        <f>VLOOKUP($B32,Tabelle1[[ISO3166-1-numeric]:[is_independent]],5,0)</f>
        <v>0</v>
      </c>
      <c r="T32" t="str">
        <f>VLOOKUP($A32,'World Bank income'!$B$7:$I$224,6,0)</f>
        <v>Lower middle income</v>
      </c>
      <c r="U32" t="str">
        <f>VLOOKUP($A32,'World Bank income'!$K$7:$N$224,4,0)</f>
        <v>Lower middle income</v>
      </c>
      <c r="V32" t="str">
        <f>'[2]socioeconomic grouping'!AR37</f>
        <v>g4</v>
      </c>
      <c r="W32" s="110" t="s">
        <v>2077</v>
      </c>
      <c r="X32" s="110" t="s">
        <v>2090</v>
      </c>
      <c r="Z32" s="110" t="s">
        <v>1020</v>
      </c>
      <c r="AA32" s="110" t="s">
        <v>1020</v>
      </c>
      <c r="AB32" s="110" t="s">
        <v>1020</v>
      </c>
      <c r="AC32" s="110" t="s">
        <v>1020</v>
      </c>
      <c r="AD32" s="110" t="s">
        <v>1020</v>
      </c>
      <c r="AE32" s="110" t="s">
        <v>2123</v>
      </c>
      <c r="AF32" t="s">
        <v>2124</v>
      </c>
      <c r="AG32" t="s">
        <v>270</v>
      </c>
      <c r="AH32">
        <v>8</v>
      </c>
    </row>
    <row r="33" spans="1:34" x14ac:dyDescent="0.3">
      <c r="A33" s="54" t="str">
        <f>COUNTRIES!AD35</f>
        <v>Congo, DR</v>
      </c>
      <c r="B33">
        <f>COUNTRIES!AE35</f>
        <v>180</v>
      </c>
      <c r="C33" t="str">
        <f>INDEX(Tabelle1[ISO3166-1-Alpha-2],MATCH('MISO 2.0 Codes'!B33,Tabelle1[ISO3166-1-numeric],0))</f>
        <v>CD</v>
      </c>
      <c r="D33" t="str">
        <f>_xlfn.XLOOKUP(C33,'[1]ISO countries'!B:B,'[1]ISO countries'!C:C)</f>
        <v>COD</v>
      </c>
      <c r="E33" t="str">
        <f>INDEX(Tabelle1[official_name_en],MATCH('MISO 2.0 Codes'!B33,Tabelle1[ISO3166-1-numeric],0))</f>
        <v>Democratic Republic of the Congo</v>
      </c>
      <c r="F33">
        <f>VLOOKUP($B33,Country_Codes!$A$2:$AB$269,4,0)</f>
        <v>250</v>
      </c>
      <c r="G33">
        <f>VLOOKUP($B33,Country_Codes!$A$2:$AB$269,3,0)</f>
        <v>50</v>
      </c>
      <c r="H33">
        <f>VLOOKUP($B33,Country_Codes!$A$2:$AB$269,5,0)</f>
        <v>187</v>
      </c>
      <c r="I33">
        <f>VLOOKUP($B33,Tabelle1[[ISO3166-1-numeric]:[is_independent]],10,0)</f>
        <v>2</v>
      </c>
      <c r="J33" t="str">
        <f>VLOOKUP($B33,Tabelle1[[ISO3166-1-numeric]:[is_independent]],9,0)</f>
        <v>Africa</v>
      </c>
      <c r="K33">
        <f>VLOOKUP($B33,Tabelle1[[ISO3166-1-numeric]:[is_independent]],13,0)</f>
        <v>202</v>
      </c>
      <c r="L33" t="str">
        <f>VLOOKUP($B33,Tabelle1[[ISO3166-1-numeric]:[is_independent]],12,0)</f>
        <v>Sub-Saharan Africa</v>
      </c>
      <c r="M33" t="str">
        <f>VLOOKUP('MISO 2.0 Codes'!$B33,COUNTRIES!$C$3:$D$183,2,0)</f>
        <v>miso_9</v>
      </c>
      <c r="N33" t="s">
        <v>1581</v>
      </c>
      <c r="O33" t="s">
        <v>2118</v>
      </c>
      <c r="P33" t="str">
        <f>VLOOKUP($B33,Country_Codes!$A$2:$AB$269,28,0)</f>
        <v>Sub-Saharan Africa</v>
      </c>
      <c r="Q33" t="str">
        <f>VLOOKUP($B33,Country_Codes!$A$2:$AB$269,23,0)</f>
        <v/>
      </c>
      <c r="R33" t="str">
        <f>VLOOKUP($B33,Country_Codes!$A$2:$AB$269,10,0)</f>
        <v>LD</v>
      </c>
      <c r="S33" s="2" t="str">
        <f>VLOOKUP($B33,Tabelle1[[ISO3166-1-numeric]:[is_independent]],5,0)</f>
        <v>x</v>
      </c>
      <c r="T33" t="str">
        <f>VLOOKUP($A33,'World Bank income'!$B$7:$I$224,6,0)</f>
        <v>Low income</v>
      </c>
      <c r="U33" t="str">
        <f>VLOOKUP($A33,'World Bank income'!$K$7:$N$224,4,0)</f>
        <v>Low income</v>
      </c>
      <c r="V33" t="str">
        <f>'[2]socioeconomic grouping'!AR38</f>
        <v>g2</v>
      </c>
      <c r="W33" s="110" t="s">
        <v>2077</v>
      </c>
      <c r="X33" s="110" t="s">
        <v>2090</v>
      </c>
      <c r="Z33" s="110" t="s">
        <v>1020</v>
      </c>
      <c r="AA33" s="110" t="s">
        <v>1020</v>
      </c>
      <c r="AB33" s="110" t="s">
        <v>1020</v>
      </c>
      <c r="AC33" s="110" t="s">
        <v>1020</v>
      </c>
      <c r="AD33" s="110" t="s">
        <v>1020</v>
      </c>
      <c r="AE33" s="110" t="s">
        <v>2123</v>
      </c>
      <c r="AF33" t="s">
        <v>2124</v>
      </c>
      <c r="AG33" t="s">
        <v>270</v>
      </c>
      <c r="AH33">
        <v>8</v>
      </c>
    </row>
    <row r="34" spans="1:34" x14ac:dyDescent="0.3">
      <c r="A34" s="54" t="str">
        <f>COUNTRIES!AD36</f>
        <v>Costa Rica</v>
      </c>
      <c r="B34">
        <f>COUNTRIES!AE36</f>
        <v>188</v>
      </c>
      <c r="C34" t="str">
        <f>INDEX(Tabelle1[ISO3166-1-Alpha-2],MATCH('MISO 2.0 Codes'!B34,Tabelle1[ISO3166-1-numeric],0))</f>
        <v>CR</v>
      </c>
      <c r="D34" t="str">
        <f>_xlfn.XLOOKUP(C34,'[1]ISO countries'!B:B,'[1]ISO countries'!C:C)</f>
        <v>CRI</v>
      </c>
      <c r="E34" t="str">
        <f>INDEX(Tabelle1[official_name_en],MATCH('MISO 2.0 Codes'!B34,Tabelle1[ISO3166-1-numeric],0))</f>
        <v>Costa Rica</v>
      </c>
      <c r="F34">
        <f>VLOOKUP($B34,Country_Codes!$A$2:$AB$269,4,0)</f>
        <v>48</v>
      </c>
      <c r="G34">
        <f>VLOOKUP($B34,Country_Codes!$A$2:$AB$269,3,0)</f>
        <v>53</v>
      </c>
      <c r="H34">
        <f>VLOOKUP($B34,Country_Codes!$A$2:$AB$269,5,0)</f>
        <v>34</v>
      </c>
      <c r="I34">
        <f>VLOOKUP($B34,Tabelle1[[ISO3166-1-numeric]:[is_independent]],10,0)</f>
        <v>19</v>
      </c>
      <c r="J34" t="str">
        <f>VLOOKUP($B34,Tabelle1[[ISO3166-1-numeric]:[is_independent]],9,0)</f>
        <v>Americas</v>
      </c>
      <c r="K34">
        <f>VLOOKUP($B34,Tabelle1[[ISO3166-1-numeric]:[is_independent]],13,0)</f>
        <v>419</v>
      </c>
      <c r="L34" t="str">
        <f>VLOOKUP($B34,Tabelle1[[ISO3166-1-numeric]:[is_independent]],12,0)</f>
        <v>Latin America and the Caribbean</v>
      </c>
      <c r="M34" t="str">
        <f>VLOOKUP('MISO 2.0 Codes'!$B34,COUNTRIES!$C$3:$D$183,2,0)</f>
        <v>miso_8</v>
      </c>
      <c r="N34" t="s">
        <v>1582</v>
      </c>
      <c r="O34" t="s">
        <v>2117</v>
      </c>
      <c r="P34" t="str">
        <f>VLOOKUP($B34,Country_Codes!$A$2:$AB$269,28,0)</f>
        <v>Latin America &amp; the Carribean</v>
      </c>
      <c r="Q34" t="str">
        <f>VLOOKUP($B34,Country_Codes!$A$2:$AB$269,23,0)</f>
        <v/>
      </c>
      <c r="R34" t="str">
        <f>VLOOKUP($B34,Country_Codes!$A$2:$AB$269,10,0)</f>
        <v>DC</v>
      </c>
      <c r="S34" s="2">
        <f>VLOOKUP($B34,Tabelle1[[ISO3166-1-numeric]:[is_independent]],5,0)</f>
        <v>0</v>
      </c>
      <c r="T34" t="str">
        <f>VLOOKUP($A34,'World Bank income'!$B$7:$I$224,6,0)</f>
        <v>Upper middle income</v>
      </c>
      <c r="U34" t="str">
        <f>VLOOKUP($A34,'World Bank income'!$K$7:$N$224,4,0)</f>
        <v>Upper middle income</v>
      </c>
      <c r="V34" t="str">
        <f>'[2]socioeconomic grouping'!AR39</f>
        <v>g7</v>
      </c>
      <c r="W34" s="110" t="s">
        <v>2078</v>
      </c>
      <c r="X34" s="110" t="s">
        <v>2084</v>
      </c>
      <c r="Z34" s="110" t="s">
        <v>1020</v>
      </c>
      <c r="AA34" s="110" t="s">
        <v>1020</v>
      </c>
      <c r="AB34" s="110" t="s">
        <v>1020</v>
      </c>
      <c r="AC34" s="110" t="s">
        <v>1020</v>
      </c>
      <c r="AD34" s="110" t="s">
        <v>1020</v>
      </c>
      <c r="AE34" s="110" t="s">
        <v>2123</v>
      </c>
      <c r="AF34" t="s">
        <v>1582</v>
      </c>
      <c r="AG34" t="s">
        <v>198</v>
      </c>
      <c r="AH34">
        <v>4</v>
      </c>
    </row>
    <row r="35" spans="1:34" x14ac:dyDescent="0.3">
      <c r="A35" s="119" t="s">
        <v>2139</v>
      </c>
      <c r="B35">
        <f>COUNTRIES!AE37</f>
        <v>384</v>
      </c>
      <c r="C35" t="str">
        <f>INDEX(Tabelle1[ISO3166-1-Alpha-2],MATCH('MISO 2.0 Codes'!B35,Tabelle1[ISO3166-1-numeric],0))</f>
        <v>CI</v>
      </c>
      <c r="D35" t="str">
        <f>_xlfn.XLOOKUP(C35,'[1]ISO countries'!B:B,'[1]ISO countries'!C:C)</f>
        <v>CIV</v>
      </c>
      <c r="E35" t="str">
        <f>INDEX(Tabelle1[official_name_en],MATCH('MISO 2.0 Codes'!B35,Tabelle1[ISO3166-1-numeric],0))</f>
        <v>Côte d’Ivoire</v>
      </c>
      <c r="F35">
        <f>VLOOKUP($B35,Country_Codes!$A$2:$AB$269,4,0)</f>
        <v>107</v>
      </c>
      <c r="G35">
        <f>VLOOKUP($B35,Country_Codes!$A$2:$AB$269,3,0)</f>
        <v>58</v>
      </c>
      <c r="H35">
        <f>VLOOKUP($B35,Country_Codes!$A$2:$AB$269,5,0)</f>
        <v>80</v>
      </c>
      <c r="I35">
        <f>VLOOKUP($B35,Tabelle1[[ISO3166-1-numeric]:[is_independent]],10,0)</f>
        <v>2</v>
      </c>
      <c r="J35" t="str">
        <f>VLOOKUP($B35,Tabelle1[[ISO3166-1-numeric]:[is_independent]],9,0)</f>
        <v>Africa</v>
      </c>
      <c r="K35">
        <f>VLOOKUP($B35,Tabelle1[[ISO3166-1-numeric]:[is_independent]],13,0)</f>
        <v>202</v>
      </c>
      <c r="L35" t="str">
        <f>VLOOKUP($B35,Tabelle1[[ISO3166-1-numeric]:[is_independent]],12,0)</f>
        <v>Sub-Saharan Africa</v>
      </c>
      <c r="M35" t="str">
        <f>VLOOKUP('MISO 2.0 Codes'!$B35,COUNTRIES!$C$3:$D$183,2,0)</f>
        <v>miso_9</v>
      </c>
      <c r="N35" t="s">
        <v>1581</v>
      </c>
      <c r="O35" t="s">
        <v>2118</v>
      </c>
      <c r="P35" t="str">
        <f>VLOOKUP($B35,Country_Codes!$A$2:$AB$269,28,0)</f>
        <v>Sub-Saharan Africa</v>
      </c>
      <c r="Q35" t="str">
        <f>VLOOKUP($B35,Country_Codes!$A$2:$AB$269,23,0)</f>
        <v/>
      </c>
      <c r="R35" t="str">
        <f>VLOOKUP($B35,Country_Codes!$A$2:$AB$269,10,0)</f>
        <v>LD</v>
      </c>
      <c r="S35" s="2">
        <f>VLOOKUP($B35,Tabelle1[[ISO3166-1-numeric]:[is_independent]],5,0)</f>
        <v>0</v>
      </c>
      <c r="T35" t="e">
        <f>VLOOKUP($A35,'World Bank income'!$B$7:$I$224,6,0)</f>
        <v>#N/A</v>
      </c>
      <c r="U35" t="e">
        <f>VLOOKUP($A35,'World Bank income'!$K$7:$N$224,4,0)</f>
        <v>#N/A</v>
      </c>
      <c r="V35" t="str">
        <f>'[2]socioeconomic grouping'!AR40</f>
        <v>g4</v>
      </c>
      <c r="W35" s="110" t="s">
        <v>2077</v>
      </c>
      <c r="X35" s="110" t="s">
        <v>2090</v>
      </c>
      <c r="Z35" s="110" t="s">
        <v>1020</v>
      </c>
      <c r="AA35" s="110" t="s">
        <v>1020</v>
      </c>
      <c r="AB35" s="110" t="s">
        <v>1020</v>
      </c>
      <c r="AC35" s="110" t="s">
        <v>1020</v>
      </c>
      <c r="AD35" s="110" t="s">
        <v>1020</v>
      </c>
      <c r="AE35" s="110" t="s">
        <v>2123</v>
      </c>
      <c r="AF35" t="s">
        <v>2124</v>
      </c>
      <c r="AG35" t="s">
        <v>270</v>
      </c>
      <c r="AH35">
        <v>8</v>
      </c>
    </row>
    <row r="36" spans="1:34" x14ac:dyDescent="0.3">
      <c r="A36" s="54" t="str">
        <f>COUNTRIES!AD38</f>
        <v>Cuba</v>
      </c>
      <c r="B36">
        <f>COUNTRIES!AE38</f>
        <v>192</v>
      </c>
      <c r="C36" t="str">
        <f>INDEX(Tabelle1[ISO3166-1-Alpha-2],MATCH('MISO 2.0 Codes'!B36,Tabelle1[ISO3166-1-numeric],0))</f>
        <v>CU</v>
      </c>
      <c r="D36" t="str">
        <f>_xlfn.XLOOKUP(C36,'[1]ISO countries'!B:B,'[1]ISO countries'!C:C)</f>
        <v>CUB</v>
      </c>
      <c r="E36" t="str">
        <f>INDEX(Tabelle1[official_name_en],MATCH('MISO 2.0 Codes'!B36,Tabelle1[ISO3166-1-numeric],0))</f>
        <v>Cuba</v>
      </c>
      <c r="F36">
        <f>VLOOKUP($B36,Country_Codes!$A$2:$AB$269,4,0)</f>
        <v>49</v>
      </c>
      <c r="G36">
        <f>VLOOKUP($B36,Country_Codes!$A$2:$AB$269,3,0)</f>
        <v>55</v>
      </c>
      <c r="H36">
        <f>VLOOKUP($B36,Country_Codes!$A$2:$AB$269,5,0)</f>
        <v>36</v>
      </c>
      <c r="I36">
        <f>VLOOKUP($B36,Tabelle1[[ISO3166-1-numeric]:[is_independent]],10,0)</f>
        <v>19</v>
      </c>
      <c r="J36" t="str">
        <f>VLOOKUP($B36,Tabelle1[[ISO3166-1-numeric]:[is_independent]],9,0)</f>
        <v>Americas</v>
      </c>
      <c r="K36">
        <f>VLOOKUP($B36,Tabelle1[[ISO3166-1-numeric]:[is_independent]],13,0)</f>
        <v>419</v>
      </c>
      <c r="L36" t="str">
        <f>VLOOKUP($B36,Tabelle1[[ISO3166-1-numeric]:[is_independent]],12,0)</f>
        <v>Latin America and the Caribbean</v>
      </c>
      <c r="M36" t="str">
        <f>VLOOKUP('MISO 2.0 Codes'!$B36,COUNTRIES!$C$3:$D$183,2,0)</f>
        <v>miso_8</v>
      </c>
      <c r="N36" t="s">
        <v>1582</v>
      </c>
      <c r="O36" t="s">
        <v>2117</v>
      </c>
      <c r="P36" t="str">
        <f>VLOOKUP($B36,Country_Codes!$A$2:$AB$269,28,0)</f>
        <v>Latin America &amp; the Carribean</v>
      </c>
      <c r="Q36" t="str">
        <f>VLOOKUP($B36,Country_Codes!$A$2:$AB$269,23,0)</f>
        <v/>
      </c>
      <c r="R36" t="str">
        <f>VLOOKUP($B36,Country_Codes!$A$2:$AB$269,10,0)</f>
        <v>DC</v>
      </c>
      <c r="S36" s="2">
        <f>VLOOKUP($B36,Tabelle1[[ISO3166-1-numeric]:[is_independent]],5,0)</f>
        <v>0</v>
      </c>
      <c r="T36" t="str">
        <f>VLOOKUP($A36,'World Bank income'!$B$7:$I$224,6,0)</f>
        <v>Upper middle income</v>
      </c>
      <c r="U36" t="str">
        <f>VLOOKUP($A36,'World Bank income'!$K$7:$N$224,4,0)</f>
        <v>Upper middle income</v>
      </c>
      <c r="V36" t="str">
        <f>'[2]socioeconomic grouping'!AR41</f>
        <v>g5</v>
      </c>
      <c r="W36" s="110" t="s">
        <v>2078</v>
      </c>
      <c r="X36" s="110" t="s">
        <v>2084</v>
      </c>
      <c r="Z36" s="110" t="s">
        <v>1020</v>
      </c>
      <c r="AA36" s="110" t="s">
        <v>1020</v>
      </c>
      <c r="AB36" s="110" t="s">
        <v>1020</v>
      </c>
      <c r="AC36" s="110" t="s">
        <v>1020</v>
      </c>
      <c r="AD36" s="110" t="s">
        <v>1020</v>
      </c>
      <c r="AE36" s="110" t="s">
        <v>2123</v>
      </c>
      <c r="AF36" t="s">
        <v>1582</v>
      </c>
      <c r="AG36" t="s">
        <v>198</v>
      </c>
      <c r="AH36">
        <v>4</v>
      </c>
    </row>
    <row r="37" spans="1:34" x14ac:dyDescent="0.3">
      <c r="A37" s="54" t="str">
        <f>COUNTRIES!AD39</f>
        <v>Cyprus</v>
      </c>
      <c r="B37">
        <f>COUNTRIES!AE39</f>
        <v>196</v>
      </c>
      <c r="C37" t="str">
        <f>INDEX(Tabelle1[ISO3166-1-Alpha-2],MATCH('MISO 2.0 Codes'!B37,Tabelle1[ISO3166-1-numeric],0))</f>
        <v>CY</v>
      </c>
      <c r="D37" t="str">
        <f>_xlfn.XLOOKUP(C37,'[1]ISO countries'!B:B,'[1]ISO countries'!C:C)</f>
        <v>CYP</v>
      </c>
      <c r="E37" t="str">
        <f>INDEX(Tabelle1[official_name_en],MATCH('MISO 2.0 Codes'!B37,Tabelle1[ISO3166-1-numeric],0))</f>
        <v>Cyprus</v>
      </c>
      <c r="F37">
        <f>VLOOKUP($B37,Country_Codes!$A$2:$AB$269,4,0)</f>
        <v>50</v>
      </c>
      <c r="G37">
        <f>VLOOKUP($B37,Country_Codes!$A$2:$AB$269,3,0)</f>
        <v>56</v>
      </c>
      <c r="H37">
        <f>VLOOKUP($B37,Country_Codes!$A$2:$AB$269,5,0)</f>
        <v>37</v>
      </c>
      <c r="I37">
        <f>VLOOKUP($B37,Tabelle1[[ISO3166-1-numeric]:[is_independent]],10,0)</f>
        <v>142</v>
      </c>
      <c r="J37" t="str">
        <f>VLOOKUP($B37,Tabelle1[[ISO3166-1-numeric]:[is_independent]],9,0)</f>
        <v>Asia</v>
      </c>
      <c r="K37">
        <f>VLOOKUP($B37,Tabelle1[[ISO3166-1-numeric]:[is_independent]],13,0)</f>
        <v>145</v>
      </c>
      <c r="L37" t="str">
        <f>VLOOKUP($B37,Tabelle1[[ISO3166-1-numeric]:[is_independent]],12,0)</f>
        <v>Western Asia</v>
      </c>
      <c r="M37" t="str">
        <f>VLOOKUP('MISO 2.0 Codes'!$B37,COUNTRIES!$C$3:$D$183,2,0)</f>
        <v>miso_1</v>
      </c>
      <c r="N37" t="s">
        <v>1924</v>
      </c>
      <c r="O37" t="s">
        <v>2122</v>
      </c>
      <c r="P37" t="str">
        <f>VLOOKUP($B37,Country_Codes!$A$2:$AB$269,28,0)</f>
        <v>Northern Africa and Western Asia</v>
      </c>
      <c r="Q37" t="str">
        <f>VLOOKUP($B37,Country_Codes!$A$2:$AB$269,23,0)</f>
        <v>EU25</v>
      </c>
      <c r="R37" t="str">
        <f>VLOOKUP($B37,Country_Codes!$A$2:$AB$269,10,0)</f>
        <v>DC</v>
      </c>
      <c r="S37" s="2">
        <f>VLOOKUP($B37,Tabelle1[[ISO3166-1-numeric]:[is_independent]],5,0)</f>
        <v>0</v>
      </c>
      <c r="T37" t="str">
        <f>VLOOKUP($A37,'World Bank income'!$B$7:$I$224,6,0)</f>
        <v>High income</v>
      </c>
      <c r="U37" t="str">
        <f>VLOOKUP($A37,'World Bank income'!$K$7:$N$224,4,0)</f>
        <v>High income</v>
      </c>
      <c r="V37" t="str">
        <f>'[2]socioeconomic grouping'!AR42</f>
        <v>g8</v>
      </c>
      <c r="W37" s="110" t="s">
        <v>2076</v>
      </c>
      <c r="X37" s="110" t="s">
        <v>2098</v>
      </c>
      <c r="Z37" s="110" t="s">
        <v>1020</v>
      </c>
      <c r="AA37" s="110" t="s">
        <v>1049</v>
      </c>
      <c r="AB37" s="110" t="s">
        <v>1637</v>
      </c>
      <c r="AC37" s="110" t="s">
        <v>1638</v>
      </c>
      <c r="AD37" s="110" t="s">
        <v>2072</v>
      </c>
      <c r="AE37" s="110" t="s">
        <v>2123</v>
      </c>
      <c r="AF37" t="s">
        <v>211</v>
      </c>
      <c r="AG37" t="s">
        <v>2136</v>
      </c>
      <c r="AH37">
        <v>12</v>
      </c>
    </row>
    <row r="38" spans="1:34" x14ac:dyDescent="0.3">
      <c r="A38" s="54" t="str">
        <f>COUNTRIES!AD40</f>
        <v>Denmark</v>
      </c>
      <c r="B38">
        <f>COUNTRIES!AE40</f>
        <v>208</v>
      </c>
      <c r="C38" t="str">
        <f>INDEX(Tabelle1[ISO3166-1-Alpha-2],MATCH('MISO 2.0 Codes'!B38,Tabelle1[ISO3166-1-numeric],0))</f>
        <v>DK</v>
      </c>
      <c r="D38" t="str">
        <f>_xlfn.XLOOKUP(C38,'[1]ISO countries'!B:B,'[1]ISO countries'!C:C)</f>
        <v>DNK</v>
      </c>
      <c r="E38" t="str">
        <f>INDEX(Tabelle1[official_name_en],MATCH('MISO 2.0 Codes'!B38,Tabelle1[ISO3166-1-numeric],0))</f>
        <v>Denmark</v>
      </c>
      <c r="F38">
        <f>VLOOKUP($B38,Country_Codes!$A$2:$AB$269,4,0)</f>
        <v>54</v>
      </c>
      <c r="G38">
        <f>VLOOKUP($B38,Country_Codes!$A$2:$AB$269,3,0)</f>
        <v>59</v>
      </c>
      <c r="H38">
        <f>VLOOKUP($B38,Country_Codes!$A$2:$AB$269,5,0)</f>
        <v>39</v>
      </c>
      <c r="I38">
        <f>VLOOKUP($B38,Tabelle1[[ISO3166-1-numeric]:[is_independent]],10,0)</f>
        <v>150</v>
      </c>
      <c r="J38" t="str">
        <f>VLOOKUP($B38,Tabelle1[[ISO3166-1-numeric]:[is_independent]],9,0)</f>
        <v>Europe</v>
      </c>
      <c r="K38">
        <f>VLOOKUP($B38,Tabelle1[[ISO3166-1-numeric]:[is_independent]],13,0)</f>
        <v>154</v>
      </c>
      <c r="L38" t="str">
        <f>VLOOKUP($B38,Tabelle1[[ISO3166-1-numeric]:[is_independent]],12,0)</f>
        <v>Northern Europe</v>
      </c>
      <c r="M38" t="str">
        <f>VLOOKUP('MISO 2.0 Codes'!$B38,COUNTRIES!$C$3:$D$183,2,0)</f>
        <v>miso_1</v>
      </c>
      <c r="N38" t="s">
        <v>1924</v>
      </c>
      <c r="O38" t="s">
        <v>2122</v>
      </c>
      <c r="P38" t="str">
        <f>VLOOKUP($B38,Country_Codes!$A$2:$AB$269,28,0)</f>
        <v>Western Europe</v>
      </c>
      <c r="Q38" t="str">
        <f>VLOOKUP($B38,Country_Codes!$A$2:$AB$269,23,0)</f>
        <v>EU15</v>
      </c>
      <c r="R38" t="str">
        <f>VLOOKUP($B38,Country_Codes!$A$2:$AB$269,10,0)</f>
        <v>IC</v>
      </c>
      <c r="S38" s="2">
        <f>VLOOKUP($B38,Tabelle1[[ISO3166-1-numeric]:[is_independent]],5,0)</f>
        <v>0</v>
      </c>
      <c r="T38" t="str">
        <f>VLOOKUP($A38,'World Bank income'!$B$7:$I$224,6,0)</f>
        <v>High income</v>
      </c>
      <c r="U38" t="str">
        <f>VLOOKUP($A38,'World Bank income'!$K$7:$N$224,4,0)</f>
        <v>High income</v>
      </c>
      <c r="V38" t="str">
        <f>'[2]socioeconomic grouping'!AR43</f>
        <v>g10</v>
      </c>
      <c r="W38" s="110" t="s">
        <v>2076</v>
      </c>
      <c r="X38" s="110" t="s">
        <v>2086</v>
      </c>
      <c r="Y38" s="110" t="s">
        <v>2071</v>
      </c>
      <c r="Z38" s="110" t="s">
        <v>1039</v>
      </c>
      <c r="AA38" s="110" t="s">
        <v>1049</v>
      </c>
      <c r="AB38" s="110" t="s">
        <v>1637</v>
      </c>
      <c r="AC38" s="110" t="s">
        <v>1638</v>
      </c>
      <c r="AD38" s="110" t="s">
        <v>2072</v>
      </c>
      <c r="AE38" s="110" t="s">
        <v>2123</v>
      </c>
      <c r="AF38" t="s">
        <v>211</v>
      </c>
      <c r="AG38" t="s">
        <v>272</v>
      </c>
      <c r="AH38">
        <v>11</v>
      </c>
    </row>
    <row r="39" spans="1:34" x14ac:dyDescent="0.3">
      <c r="A39" s="54" t="str">
        <f>COUNTRIES!AD41</f>
        <v>Djibouti</v>
      </c>
      <c r="B39">
        <f>COUNTRIES!AE41</f>
        <v>262</v>
      </c>
      <c r="C39" t="str">
        <f>INDEX(Tabelle1[ISO3166-1-Alpha-2],MATCH('MISO 2.0 Codes'!B39,Tabelle1[ISO3166-1-numeric],0))</f>
        <v>DJ</v>
      </c>
      <c r="D39" t="str">
        <f>_xlfn.XLOOKUP(C39,'[1]ISO countries'!B:B,'[1]ISO countries'!C:C)</f>
        <v>DJI</v>
      </c>
      <c r="E39" t="str">
        <f>INDEX(Tabelle1[official_name_en],MATCH('MISO 2.0 Codes'!B39,Tabelle1[ISO3166-1-numeric],0))</f>
        <v>Djibouti</v>
      </c>
      <c r="F39">
        <f>VLOOKUP($B39,Country_Codes!$A$2:$AB$269,4,0)</f>
        <v>72</v>
      </c>
      <c r="G39">
        <f>VLOOKUP($B39,Country_Codes!$A$2:$AB$269,3,0)</f>
        <v>60</v>
      </c>
      <c r="H39">
        <f>VLOOKUP($B39,Country_Codes!$A$2:$AB$269,5,0)</f>
        <v>40</v>
      </c>
      <c r="I39">
        <f>VLOOKUP($B39,Tabelle1[[ISO3166-1-numeric]:[is_independent]],10,0)</f>
        <v>2</v>
      </c>
      <c r="J39" t="str">
        <f>VLOOKUP($B39,Tabelle1[[ISO3166-1-numeric]:[is_independent]],9,0)</f>
        <v>Africa</v>
      </c>
      <c r="K39">
        <f>VLOOKUP($B39,Tabelle1[[ISO3166-1-numeric]:[is_independent]],13,0)</f>
        <v>202</v>
      </c>
      <c r="L39" t="str">
        <f>VLOOKUP($B39,Tabelle1[[ISO3166-1-numeric]:[is_independent]],12,0)</f>
        <v>Sub-Saharan Africa</v>
      </c>
      <c r="M39" t="str">
        <f>VLOOKUP('MISO 2.0 Codes'!$B39,COUNTRIES!$C$3:$D$183,2,0)</f>
        <v>miso_7</v>
      </c>
      <c r="N39" t="s">
        <v>1580</v>
      </c>
      <c r="O39" t="s">
        <v>2119</v>
      </c>
      <c r="P39" t="str">
        <f>VLOOKUP($B39,Country_Codes!$A$2:$AB$269,28,0)</f>
        <v>Sub-Saharan Africa</v>
      </c>
      <c r="Q39" t="str">
        <f>VLOOKUP($B39,Country_Codes!$A$2:$AB$269,23,0)</f>
        <v/>
      </c>
      <c r="R39" t="str">
        <f>VLOOKUP($B39,Country_Codes!$A$2:$AB$269,10,0)</f>
        <v>LD</v>
      </c>
      <c r="S39" s="2" t="str">
        <f>VLOOKUP($B39,Tabelle1[[ISO3166-1-numeric]:[is_independent]],5,0)</f>
        <v>x</v>
      </c>
      <c r="T39" t="str">
        <f>VLOOKUP($A39,'World Bank income'!$B$7:$I$224,6,0)</f>
        <v>Lower middle income</v>
      </c>
      <c r="U39" t="str">
        <f>VLOOKUP($A39,'World Bank income'!$K$7:$N$224,4,0)</f>
        <v>Lower middle income</v>
      </c>
      <c r="V39" t="str">
        <f>'[2]socioeconomic grouping'!AR44</f>
        <v>g3</v>
      </c>
      <c r="W39" s="110" t="s">
        <v>2077</v>
      </c>
      <c r="X39" s="110" t="s">
        <v>2090</v>
      </c>
      <c r="Z39" s="110" t="s">
        <v>1020</v>
      </c>
      <c r="AA39" s="110" t="s">
        <v>1020</v>
      </c>
      <c r="AB39" s="110" t="s">
        <v>1020</v>
      </c>
      <c r="AC39" s="110" t="s">
        <v>1020</v>
      </c>
      <c r="AD39" s="110" t="s">
        <v>1020</v>
      </c>
      <c r="AE39" s="110" t="s">
        <v>2123</v>
      </c>
      <c r="AF39" t="s">
        <v>2124</v>
      </c>
      <c r="AG39" t="s">
        <v>208</v>
      </c>
      <c r="AH39">
        <v>9</v>
      </c>
    </row>
    <row r="40" spans="1:34" x14ac:dyDescent="0.3">
      <c r="A40" s="54" t="str">
        <f>COUNTRIES!AD42</f>
        <v>Dominican Republic</v>
      </c>
      <c r="B40">
        <f>COUNTRIES!AE42</f>
        <v>214</v>
      </c>
      <c r="C40" t="str">
        <f>INDEX(Tabelle1[ISO3166-1-Alpha-2],MATCH('MISO 2.0 Codes'!B40,Tabelle1[ISO3166-1-numeric],0))</f>
        <v>DO</v>
      </c>
      <c r="D40" t="str">
        <f>_xlfn.XLOOKUP(C40,'[1]ISO countries'!B:B,'[1]ISO countries'!C:C)</f>
        <v>DOM</v>
      </c>
      <c r="E40" t="str">
        <f>INDEX(Tabelle1[official_name_en],MATCH('MISO 2.0 Codes'!B40,Tabelle1[ISO3166-1-numeric],0))</f>
        <v>Dominican Republic</v>
      </c>
      <c r="F40">
        <f>VLOOKUP($B40,Country_Codes!$A$2:$AB$269,4,0)</f>
        <v>56</v>
      </c>
      <c r="G40">
        <f>VLOOKUP($B40,Country_Codes!$A$2:$AB$269,3,0)</f>
        <v>62</v>
      </c>
      <c r="H40">
        <f>VLOOKUP($B40,Country_Codes!$A$2:$AB$269,5,0)</f>
        <v>41</v>
      </c>
      <c r="I40">
        <f>VLOOKUP($B40,Tabelle1[[ISO3166-1-numeric]:[is_independent]],10,0)</f>
        <v>19</v>
      </c>
      <c r="J40" t="str">
        <f>VLOOKUP($B40,Tabelle1[[ISO3166-1-numeric]:[is_independent]],9,0)</f>
        <v>Americas</v>
      </c>
      <c r="K40">
        <f>VLOOKUP($B40,Tabelle1[[ISO3166-1-numeric]:[is_independent]],13,0)</f>
        <v>419</v>
      </c>
      <c r="L40" t="str">
        <f>VLOOKUP($B40,Tabelle1[[ISO3166-1-numeric]:[is_independent]],12,0)</f>
        <v>Latin America and the Caribbean</v>
      </c>
      <c r="M40" t="str">
        <f>VLOOKUP('MISO 2.0 Codes'!$B40,COUNTRIES!$C$3:$D$183,2,0)</f>
        <v>miso_8</v>
      </c>
      <c r="N40" t="s">
        <v>1582</v>
      </c>
      <c r="O40" t="s">
        <v>2117</v>
      </c>
      <c r="P40" t="str">
        <f>VLOOKUP($B40,Country_Codes!$A$2:$AB$269,28,0)</f>
        <v>Latin America &amp; the Carribean</v>
      </c>
      <c r="Q40" t="str">
        <f>VLOOKUP($B40,Country_Codes!$A$2:$AB$269,23,0)</f>
        <v/>
      </c>
      <c r="R40" t="str">
        <f>VLOOKUP($B40,Country_Codes!$A$2:$AB$269,10,0)</f>
        <v>DC</v>
      </c>
      <c r="S40" s="2">
        <f>VLOOKUP($B40,Tabelle1[[ISO3166-1-numeric]:[is_independent]],5,0)</f>
        <v>0</v>
      </c>
      <c r="T40" t="str">
        <f>VLOOKUP($A40,'World Bank income'!$B$7:$I$224,6,0)</f>
        <v>Upper middle income</v>
      </c>
      <c r="U40" t="str">
        <f>VLOOKUP($A40,'World Bank income'!$K$7:$N$224,4,0)</f>
        <v>Upper middle income</v>
      </c>
      <c r="V40" t="str">
        <f>'[2]socioeconomic grouping'!AR45</f>
        <v>g7</v>
      </c>
      <c r="W40" s="110" t="s">
        <v>2078</v>
      </c>
      <c r="X40" s="110" t="s">
        <v>2084</v>
      </c>
      <c r="Z40" s="110" t="s">
        <v>1020</v>
      </c>
      <c r="AA40" s="110" t="s">
        <v>1020</v>
      </c>
      <c r="AB40" s="110" t="s">
        <v>1020</v>
      </c>
      <c r="AC40" s="110" t="s">
        <v>1020</v>
      </c>
      <c r="AD40" s="110" t="s">
        <v>1020</v>
      </c>
      <c r="AE40" s="110" t="s">
        <v>2123</v>
      </c>
      <c r="AF40" t="s">
        <v>1582</v>
      </c>
      <c r="AG40" t="s">
        <v>198</v>
      </c>
      <c r="AH40">
        <v>4</v>
      </c>
    </row>
    <row r="41" spans="1:34" x14ac:dyDescent="0.3">
      <c r="A41" s="54" t="str">
        <f>COUNTRIES!AD43</f>
        <v>Ecuador</v>
      </c>
      <c r="B41">
        <f>COUNTRIES!AE43</f>
        <v>218</v>
      </c>
      <c r="C41" t="str">
        <f>INDEX(Tabelle1[ISO3166-1-Alpha-2],MATCH('MISO 2.0 Codes'!B41,Tabelle1[ISO3166-1-numeric],0))</f>
        <v>EC</v>
      </c>
      <c r="D41" t="str">
        <f>_xlfn.XLOOKUP(C41,'[1]ISO countries'!B:B,'[1]ISO countries'!C:C)</f>
        <v>ECU</v>
      </c>
      <c r="E41" t="str">
        <f>INDEX(Tabelle1[official_name_en],MATCH('MISO 2.0 Codes'!B41,Tabelle1[ISO3166-1-numeric],0))</f>
        <v>Ecuador</v>
      </c>
      <c r="F41">
        <f>VLOOKUP($B41,Country_Codes!$A$2:$AB$269,4,0)</f>
        <v>58</v>
      </c>
      <c r="G41">
        <f>VLOOKUP($B41,Country_Codes!$A$2:$AB$269,3,0)</f>
        <v>63</v>
      </c>
      <c r="H41">
        <f>VLOOKUP($B41,Country_Codes!$A$2:$AB$269,5,0)</f>
        <v>42</v>
      </c>
      <c r="I41">
        <f>VLOOKUP($B41,Tabelle1[[ISO3166-1-numeric]:[is_independent]],10,0)</f>
        <v>19</v>
      </c>
      <c r="J41" t="str">
        <f>VLOOKUP($B41,Tabelle1[[ISO3166-1-numeric]:[is_independent]],9,0)</f>
        <v>Americas</v>
      </c>
      <c r="K41">
        <f>VLOOKUP($B41,Tabelle1[[ISO3166-1-numeric]:[is_independent]],13,0)</f>
        <v>419</v>
      </c>
      <c r="L41" t="str">
        <f>VLOOKUP($B41,Tabelle1[[ISO3166-1-numeric]:[is_independent]],12,0)</f>
        <v>Latin America and the Caribbean</v>
      </c>
      <c r="M41" t="str">
        <f>VLOOKUP('MISO 2.0 Codes'!$B41,COUNTRIES!$C$3:$D$183,2,0)</f>
        <v>miso_8</v>
      </c>
      <c r="N41" t="s">
        <v>1582</v>
      </c>
      <c r="O41" t="s">
        <v>2117</v>
      </c>
      <c r="P41" t="str">
        <f>VLOOKUP($B41,Country_Codes!$A$2:$AB$269,28,0)</f>
        <v>Latin America &amp; the Carribean</v>
      </c>
      <c r="Q41" t="str">
        <f>VLOOKUP($B41,Country_Codes!$A$2:$AB$269,23,0)</f>
        <v/>
      </c>
      <c r="R41" t="str">
        <f>VLOOKUP($B41,Country_Codes!$A$2:$AB$269,10,0)</f>
        <v>DC</v>
      </c>
      <c r="S41" s="2">
        <f>VLOOKUP($B41,Tabelle1[[ISO3166-1-numeric]:[is_independent]],5,0)</f>
        <v>0</v>
      </c>
      <c r="T41" t="str">
        <f>VLOOKUP($A41,'World Bank income'!$B$7:$I$224,6,0)</f>
        <v>Upper middle income</v>
      </c>
      <c r="U41" t="str">
        <f>VLOOKUP($A41,'World Bank income'!$K$7:$N$224,4,0)</f>
        <v>Upper middle income</v>
      </c>
      <c r="V41" t="str">
        <f>'[2]socioeconomic grouping'!AR46</f>
        <v>g5</v>
      </c>
      <c r="W41" s="110" t="s">
        <v>2078</v>
      </c>
      <c r="X41" s="110" t="s">
        <v>2084</v>
      </c>
      <c r="Z41" s="110" t="s">
        <v>1020</v>
      </c>
      <c r="AA41" s="110" t="s">
        <v>1020</v>
      </c>
      <c r="AB41" s="110" t="s">
        <v>1020</v>
      </c>
      <c r="AC41" s="110" t="s">
        <v>1020</v>
      </c>
      <c r="AD41" s="110" t="s">
        <v>1020</v>
      </c>
      <c r="AE41" s="110" t="s">
        <v>2123</v>
      </c>
      <c r="AF41" t="s">
        <v>1582</v>
      </c>
      <c r="AG41" t="s">
        <v>2137</v>
      </c>
      <c r="AH41">
        <v>6</v>
      </c>
    </row>
    <row r="42" spans="1:34" x14ac:dyDescent="0.3">
      <c r="A42" s="54" t="str">
        <f>COUNTRIES!AD44</f>
        <v>Egypt</v>
      </c>
      <c r="B42">
        <f>COUNTRIES!AE44</f>
        <v>818</v>
      </c>
      <c r="C42" t="str">
        <f>INDEX(Tabelle1[ISO3166-1-Alpha-2],MATCH('MISO 2.0 Codes'!B42,Tabelle1[ISO3166-1-numeric],0))</f>
        <v>EG</v>
      </c>
      <c r="D42" t="str">
        <f>_xlfn.XLOOKUP(C42,'[1]ISO countries'!B:B,'[1]ISO countries'!C:C)</f>
        <v>EGY</v>
      </c>
      <c r="E42" t="str">
        <f>INDEX(Tabelle1[official_name_en],MATCH('MISO 2.0 Codes'!B42,Tabelle1[ISO3166-1-numeric],0))</f>
        <v>Egypt</v>
      </c>
      <c r="F42">
        <f>VLOOKUP($B42,Country_Codes!$A$2:$AB$269,4,0)</f>
        <v>59</v>
      </c>
      <c r="G42">
        <f>VLOOKUP($B42,Country_Codes!$A$2:$AB$269,3,0)</f>
        <v>64</v>
      </c>
      <c r="H42">
        <f>VLOOKUP($B42,Country_Codes!$A$2:$AB$269,5,0)</f>
        <v>43</v>
      </c>
      <c r="I42">
        <f>VLOOKUP($B42,Tabelle1[[ISO3166-1-numeric]:[is_independent]],10,0)</f>
        <v>2</v>
      </c>
      <c r="J42" t="str">
        <f>VLOOKUP($B42,Tabelle1[[ISO3166-1-numeric]:[is_independent]],9,0)</f>
        <v>Africa</v>
      </c>
      <c r="K42">
        <f>VLOOKUP($B42,Tabelle1[[ISO3166-1-numeric]:[is_independent]],13,0)</f>
        <v>15</v>
      </c>
      <c r="L42" t="str">
        <f>VLOOKUP($B42,Tabelle1[[ISO3166-1-numeric]:[is_independent]],12,0)</f>
        <v>Northern Africa</v>
      </c>
      <c r="M42" t="str">
        <f>VLOOKUP('MISO 2.0 Codes'!$B42,COUNTRIES!$C$3:$D$183,2,0)</f>
        <v>miso_7</v>
      </c>
      <c r="N42" t="s">
        <v>1580</v>
      </c>
      <c r="O42" t="s">
        <v>2119</v>
      </c>
      <c r="P42" t="str">
        <f>VLOOKUP($B42,Country_Codes!$A$2:$AB$269,28,0)</f>
        <v>Northern Africa and Western Asia</v>
      </c>
      <c r="Q42" t="str">
        <f>VLOOKUP($B42,Country_Codes!$A$2:$AB$269,23,0)</f>
        <v/>
      </c>
      <c r="R42" t="str">
        <f>VLOOKUP($B42,Country_Codes!$A$2:$AB$269,10,0)</f>
        <v>DC</v>
      </c>
      <c r="S42" s="2">
        <f>VLOOKUP($B42,Tabelle1[[ISO3166-1-numeric]:[is_independent]],5,0)</f>
        <v>0</v>
      </c>
      <c r="T42" t="str">
        <f>VLOOKUP($A42,'World Bank income'!$B$7:$I$224,6,0)</f>
        <v>Lower middle income</v>
      </c>
      <c r="U42" t="str">
        <f>VLOOKUP($A42,'World Bank income'!$K$7:$N$224,4,0)</f>
        <v>Lower middle income</v>
      </c>
      <c r="V42" t="str">
        <f>'[2]socioeconomic grouping'!AR47</f>
        <v>g6</v>
      </c>
      <c r="W42" s="110" t="s">
        <v>2077</v>
      </c>
      <c r="X42" s="110" t="s">
        <v>2082</v>
      </c>
      <c r="Z42" s="110" t="s">
        <v>1020</v>
      </c>
      <c r="AA42" s="110" t="s">
        <v>1020</v>
      </c>
      <c r="AB42" s="110" t="s">
        <v>1020</v>
      </c>
      <c r="AC42" s="110" t="s">
        <v>1020</v>
      </c>
      <c r="AD42" s="110" t="s">
        <v>1020</v>
      </c>
      <c r="AE42" s="110" t="s">
        <v>2123</v>
      </c>
      <c r="AF42" t="s">
        <v>2124</v>
      </c>
      <c r="AG42" t="s">
        <v>237</v>
      </c>
      <c r="AH42">
        <v>7</v>
      </c>
    </row>
    <row r="43" spans="1:34" x14ac:dyDescent="0.3">
      <c r="A43" s="54" t="str">
        <f>COUNTRIES!AD45</f>
        <v>El Salvador</v>
      </c>
      <c r="B43">
        <f>COUNTRIES!AE45</f>
        <v>222</v>
      </c>
      <c r="C43" t="str">
        <f>INDEX(Tabelle1[ISO3166-1-Alpha-2],MATCH('MISO 2.0 Codes'!B43,Tabelle1[ISO3166-1-numeric],0))</f>
        <v>SV</v>
      </c>
      <c r="D43" t="str">
        <f>_xlfn.XLOOKUP(C43,'[1]ISO countries'!B:B,'[1]ISO countries'!C:C)</f>
        <v>SLV</v>
      </c>
      <c r="E43" t="str">
        <f>INDEX(Tabelle1[official_name_en],MATCH('MISO 2.0 Codes'!B43,Tabelle1[ISO3166-1-numeric],0))</f>
        <v>El Salvador</v>
      </c>
      <c r="F43">
        <f>VLOOKUP($B43,Country_Codes!$A$2:$AB$269,4,0)</f>
        <v>60</v>
      </c>
      <c r="G43">
        <f>VLOOKUP($B43,Country_Codes!$A$2:$AB$269,3,0)</f>
        <v>65</v>
      </c>
      <c r="H43">
        <f>VLOOKUP($B43,Country_Codes!$A$2:$AB$269,5,0)</f>
        <v>44</v>
      </c>
      <c r="I43">
        <f>VLOOKUP($B43,Tabelle1[[ISO3166-1-numeric]:[is_independent]],10,0)</f>
        <v>19</v>
      </c>
      <c r="J43" t="str">
        <f>VLOOKUP($B43,Tabelle1[[ISO3166-1-numeric]:[is_independent]],9,0)</f>
        <v>Americas</v>
      </c>
      <c r="K43">
        <f>VLOOKUP($B43,Tabelle1[[ISO3166-1-numeric]:[is_independent]],13,0)</f>
        <v>419</v>
      </c>
      <c r="L43" t="str">
        <f>VLOOKUP($B43,Tabelle1[[ISO3166-1-numeric]:[is_independent]],12,0)</f>
        <v>Latin America and the Caribbean</v>
      </c>
      <c r="M43" t="str">
        <f>VLOOKUP('MISO 2.0 Codes'!$B43,COUNTRIES!$C$3:$D$183,2,0)</f>
        <v>miso_8</v>
      </c>
      <c r="N43" t="s">
        <v>1582</v>
      </c>
      <c r="O43" t="s">
        <v>2117</v>
      </c>
      <c r="P43" t="str">
        <f>VLOOKUP($B43,Country_Codes!$A$2:$AB$269,28,0)</f>
        <v>Latin America &amp; the Carribean</v>
      </c>
      <c r="Q43" t="str">
        <f>VLOOKUP($B43,Country_Codes!$A$2:$AB$269,23,0)</f>
        <v/>
      </c>
      <c r="R43" t="str">
        <f>VLOOKUP($B43,Country_Codes!$A$2:$AB$269,10,0)</f>
        <v>DC</v>
      </c>
      <c r="S43" s="2">
        <f>VLOOKUP($B43,Tabelle1[[ISO3166-1-numeric]:[is_independent]],5,0)</f>
        <v>0</v>
      </c>
      <c r="T43" t="str">
        <f>VLOOKUP($A43,'World Bank income'!$B$7:$I$224,6,0)</f>
        <v>Lower middle income</v>
      </c>
      <c r="U43" t="str">
        <f>VLOOKUP($A43,'World Bank income'!$K$7:$N$224,4,0)</f>
        <v>Lower middle income</v>
      </c>
      <c r="V43" t="str">
        <f>'[2]socioeconomic grouping'!AR48</f>
        <v>g5</v>
      </c>
      <c r="W43" s="110" t="s">
        <v>2078</v>
      </c>
      <c r="X43" s="110" t="s">
        <v>2084</v>
      </c>
      <c r="Z43" s="110" t="s">
        <v>1020</v>
      </c>
      <c r="AA43" s="110" t="s">
        <v>1020</v>
      </c>
      <c r="AB43" s="110" t="s">
        <v>1020</v>
      </c>
      <c r="AC43" s="110" t="s">
        <v>1020</v>
      </c>
      <c r="AD43" s="110" t="s">
        <v>1020</v>
      </c>
      <c r="AE43" s="110" t="s">
        <v>2123</v>
      </c>
      <c r="AF43" t="s">
        <v>1582</v>
      </c>
      <c r="AG43" t="s">
        <v>198</v>
      </c>
      <c r="AH43">
        <v>4</v>
      </c>
    </row>
    <row r="44" spans="1:34" x14ac:dyDescent="0.3">
      <c r="A44" s="54" t="str">
        <f>COUNTRIES!AD46</f>
        <v>Equatorial Guinea</v>
      </c>
      <c r="B44">
        <f>COUNTRIES!AE46</f>
        <v>226</v>
      </c>
      <c r="C44" t="str">
        <f>INDEX(Tabelle1[ISO3166-1-Alpha-2],MATCH('MISO 2.0 Codes'!B44,Tabelle1[ISO3166-1-numeric],0))</f>
        <v>GQ</v>
      </c>
      <c r="D44" t="str">
        <f>_xlfn.XLOOKUP(C44,'[1]ISO countries'!B:B,'[1]ISO countries'!C:C)</f>
        <v>GNQ</v>
      </c>
      <c r="E44" t="str">
        <f>INDEX(Tabelle1[official_name_en],MATCH('MISO 2.0 Codes'!B44,Tabelle1[ISO3166-1-numeric],0))</f>
        <v>Equatorial Guinea</v>
      </c>
      <c r="F44">
        <f>VLOOKUP($B44,Country_Codes!$A$2:$AB$269,4,0)</f>
        <v>61</v>
      </c>
      <c r="G44">
        <f>VLOOKUP($B44,Country_Codes!$A$2:$AB$269,3,0)</f>
        <v>66</v>
      </c>
      <c r="H44">
        <f>VLOOKUP($B44,Country_Codes!$A$2:$AB$269,5,0)</f>
        <v>45</v>
      </c>
      <c r="I44">
        <f>VLOOKUP($B44,Tabelle1[[ISO3166-1-numeric]:[is_independent]],10,0)</f>
        <v>2</v>
      </c>
      <c r="J44" t="str">
        <f>VLOOKUP($B44,Tabelle1[[ISO3166-1-numeric]:[is_independent]],9,0)</f>
        <v>Africa</v>
      </c>
      <c r="K44">
        <f>VLOOKUP($B44,Tabelle1[[ISO3166-1-numeric]:[is_independent]],13,0)</f>
        <v>202</v>
      </c>
      <c r="L44" t="str">
        <f>VLOOKUP($B44,Tabelle1[[ISO3166-1-numeric]:[is_independent]],12,0)</f>
        <v>Sub-Saharan Africa</v>
      </c>
      <c r="M44" t="str">
        <f>VLOOKUP('MISO 2.0 Codes'!$B44,COUNTRIES!$C$3:$D$183,2,0)</f>
        <v>miso_9</v>
      </c>
      <c r="N44" t="s">
        <v>1581</v>
      </c>
      <c r="O44" t="s">
        <v>2118</v>
      </c>
      <c r="P44" t="str">
        <f>VLOOKUP($B44,Country_Codes!$A$2:$AB$269,28,0)</f>
        <v>Sub-Saharan Africa</v>
      </c>
      <c r="Q44" t="str">
        <f>VLOOKUP($B44,Country_Codes!$A$2:$AB$269,23,0)</f>
        <v/>
      </c>
      <c r="R44" t="str">
        <f>VLOOKUP($B44,Country_Codes!$A$2:$AB$269,10,0)</f>
        <v>LD</v>
      </c>
      <c r="S44" s="2" t="str">
        <f>VLOOKUP($B44,Tabelle1[[ISO3166-1-numeric]:[is_independent]],5,0)</f>
        <v>x</v>
      </c>
      <c r="T44" t="str">
        <f>VLOOKUP($A44,'World Bank income'!$B$7:$I$224,6,0)</f>
        <v>Upper middle income</v>
      </c>
      <c r="U44" t="str">
        <f>VLOOKUP($A44,'World Bank income'!$K$7:$N$224,4,0)</f>
        <v>Upper middle income</v>
      </c>
      <c r="V44" t="str">
        <f>'[2]socioeconomic grouping'!AR49</f>
        <v>g9</v>
      </c>
      <c r="W44" s="110" t="s">
        <v>2077</v>
      </c>
      <c r="X44" s="110" t="s">
        <v>2083</v>
      </c>
      <c r="Z44" s="110" t="s">
        <v>1020</v>
      </c>
      <c r="AA44" s="110" t="s">
        <v>1020</v>
      </c>
      <c r="AB44" s="110" t="s">
        <v>1020</v>
      </c>
      <c r="AC44" s="110" t="s">
        <v>1020</v>
      </c>
      <c r="AD44" s="110" t="s">
        <v>1020</v>
      </c>
      <c r="AE44" s="110" t="s">
        <v>2123</v>
      </c>
      <c r="AF44" t="s">
        <v>2124</v>
      </c>
      <c r="AG44" t="s">
        <v>270</v>
      </c>
      <c r="AH44">
        <v>8</v>
      </c>
    </row>
    <row r="45" spans="1:34" x14ac:dyDescent="0.3">
      <c r="A45" s="54" t="str">
        <f>COUNTRIES!AD47</f>
        <v>Fiji</v>
      </c>
      <c r="B45">
        <f>COUNTRIES!AE47</f>
        <v>242</v>
      </c>
      <c r="C45" t="str">
        <f>INDEX(Tabelle1[ISO3166-1-Alpha-2],MATCH('MISO 2.0 Codes'!B45,Tabelle1[ISO3166-1-numeric],0))</f>
        <v>FJ</v>
      </c>
      <c r="D45" t="str">
        <f>_xlfn.XLOOKUP(C45,'[1]ISO countries'!B:B,'[1]ISO countries'!C:C)</f>
        <v>FJI</v>
      </c>
      <c r="E45" t="str">
        <f>INDEX(Tabelle1[official_name_en],MATCH('MISO 2.0 Codes'!B45,Tabelle1[ISO3166-1-numeric],0))</f>
        <v>Fiji</v>
      </c>
      <c r="F45">
        <f>VLOOKUP($B45,Country_Codes!$A$2:$AB$269,4,0)</f>
        <v>66</v>
      </c>
      <c r="G45">
        <f>VLOOKUP($B45,Country_Codes!$A$2:$AB$269,3,0)</f>
        <v>72</v>
      </c>
      <c r="H45">
        <f>VLOOKUP($B45,Country_Codes!$A$2:$AB$269,5,0)</f>
        <v>52</v>
      </c>
      <c r="I45">
        <f>VLOOKUP($B45,Tabelle1[[ISO3166-1-numeric]:[is_independent]],10,0)</f>
        <v>9</v>
      </c>
      <c r="J45" t="str">
        <f>VLOOKUP($B45,Tabelle1[[ISO3166-1-numeric]:[is_independent]],9,0)</f>
        <v>Oceania</v>
      </c>
      <c r="K45">
        <f>VLOOKUP($B45,Tabelle1[[ISO3166-1-numeric]:[is_independent]],13,0)</f>
        <v>54</v>
      </c>
      <c r="L45" t="str">
        <f>VLOOKUP($B45,Tabelle1[[ISO3166-1-numeric]:[is_independent]],12,0)</f>
        <v>Melanesia</v>
      </c>
      <c r="M45" t="str">
        <f>VLOOKUP('MISO 2.0 Codes'!$B45,COUNTRIES!$C$3:$D$183,2,0)</f>
        <v>miso_4</v>
      </c>
      <c r="N45" t="s">
        <v>1579</v>
      </c>
      <c r="O45" t="s">
        <v>2120</v>
      </c>
      <c r="P45" t="str">
        <f>VLOOKUP($B45,Country_Codes!$A$2:$AB$269,28,0)</f>
        <v>Oceania and Australia</v>
      </c>
      <c r="Q45" t="str">
        <f>VLOOKUP($B45,Country_Codes!$A$2:$AB$269,23,0)</f>
        <v/>
      </c>
      <c r="R45" t="str">
        <f>VLOOKUP($B45,Country_Codes!$A$2:$AB$269,10,0)</f>
        <v>DC</v>
      </c>
      <c r="S45" s="2">
        <f>VLOOKUP($B45,Tabelle1[[ISO3166-1-numeric]:[is_independent]],5,0)</f>
        <v>0</v>
      </c>
      <c r="T45" t="str">
        <f>VLOOKUP($A45,'World Bank income'!$B$7:$I$224,6,0)</f>
        <v>Upper middle income</v>
      </c>
      <c r="U45" t="str">
        <f>VLOOKUP($A45,'World Bank income'!$K$7:$N$224,4,0)</f>
        <v>Upper middle income</v>
      </c>
      <c r="V45" t="str">
        <f>'[2]socioeconomic grouping'!AR50</f>
        <v>g1</v>
      </c>
      <c r="W45" s="110" t="s">
        <v>2075</v>
      </c>
      <c r="X45" s="110" t="s">
        <v>2088</v>
      </c>
      <c r="Z45" s="110" t="s">
        <v>1020</v>
      </c>
      <c r="AA45" s="110" t="s">
        <v>1020</v>
      </c>
      <c r="AB45" s="110" t="s">
        <v>1020</v>
      </c>
      <c r="AC45" s="110" t="s">
        <v>1020</v>
      </c>
      <c r="AD45" s="110" t="s">
        <v>1020</v>
      </c>
      <c r="AE45" s="110" t="s">
        <v>2123</v>
      </c>
      <c r="AF45" t="s">
        <v>241</v>
      </c>
      <c r="AG45" t="s">
        <v>241</v>
      </c>
      <c r="AH45">
        <v>24</v>
      </c>
    </row>
    <row r="46" spans="1:34" x14ac:dyDescent="0.3">
      <c r="A46" s="54" t="str">
        <f>COUNTRIES!AD48</f>
        <v>Finland</v>
      </c>
      <c r="B46">
        <f>COUNTRIES!AE48</f>
        <v>246</v>
      </c>
      <c r="C46" t="str">
        <f>INDEX(Tabelle1[ISO3166-1-Alpha-2],MATCH('MISO 2.0 Codes'!B46,Tabelle1[ISO3166-1-numeric],0))</f>
        <v>FI</v>
      </c>
      <c r="D46" t="str">
        <f>_xlfn.XLOOKUP(C46,'[1]ISO countries'!B:B,'[1]ISO countries'!C:C)</f>
        <v>FIN</v>
      </c>
      <c r="E46" t="str">
        <f>INDEX(Tabelle1[official_name_en],MATCH('MISO 2.0 Codes'!B46,Tabelle1[ISO3166-1-numeric],0))</f>
        <v>Finland</v>
      </c>
      <c r="F46">
        <f>VLOOKUP($B46,Country_Codes!$A$2:$AB$269,4,0)</f>
        <v>67</v>
      </c>
      <c r="G46">
        <f>VLOOKUP($B46,Country_Codes!$A$2:$AB$269,3,0)</f>
        <v>73</v>
      </c>
      <c r="H46">
        <f>VLOOKUP($B46,Country_Codes!$A$2:$AB$269,5,0)</f>
        <v>53</v>
      </c>
      <c r="I46">
        <f>VLOOKUP($B46,Tabelle1[[ISO3166-1-numeric]:[is_independent]],10,0)</f>
        <v>150</v>
      </c>
      <c r="J46" t="str">
        <f>VLOOKUP($B46,Tabelle1[[ISO3166-1-numeric]:[is_independent]],9,0)</f>
        <v>Europe</v>
      </c>
      <c r="K46">
        <f>VLOOKUP($B46,Tabelle1[[ISO3166-1-numeric]:[is_independent]],13,0)</f>
        <v>154</v>
      </c>
      <c r="L46" t="str">
        <f>VLOOKUP($B46,Tabelle1[[ISO3166-1-numeric]:[is_independent]],12,0)</f>
        <v>Northern Europe</v>
      </c>
      <c r="M46" t="str">
        <f>VLOOKUP('MISO 2.0 Codes'!$B46,COUNTRIES!$C$3:$D$183,2,0)</f>
        <v>miso_1</v>
      </c>
      <c r="N46" t="s">
        <v>1924</v>
      </c>
      <c r="O46" t="s">
        <v>2122</v>
      </c>
      <c r="P46" t="str">
        <f>VLOOKUP($B46,Country_Codes!$A$2:$AB$269,28,0)</f>
        <v>Western Europe</v>
      </c>
      <c r="Q46" t="str">
        <f>VLOOKUP($B46,Country_Codes!$A$2:$AB$269,23,0)</f>
        <v>EU15</v>
      </c>
      <c r="R46" t="str">
        <f>VLOOKUP($B46,Country_Codes!$A$2:$AB$269,10,0)</f>
        <v>IC</v>
      </c>
      <c r="S46" s="2">
        <f>VLOOKUP($B46,Tabelle1[[ISO3166-1-numeric]:[is_independent]],5,0)</f>
        <v>0</v>
      </c>
      <c r="T46" t="str">
        <f>VLOOKUP($A46,'World Bank income'!$B$7:$I$224,6,0)</f>
        <v>High income</v>
      </c>
      <c r="U46" t="str">
        <f>VLOOKUP($A46,'World Bank income'!$K$7:$N$224,4,0)</f>
        <v>High income</v>
      </c>
      <c r="V46" t="str">
        <f>'[2]socioeconomic grouping'!AR51</f>
        <v>g9</v>
      </c>
      <c r="W46" s="110" t="s">
        <v>2076</v>
      </c>
      <c r="X46" s="110" t="s">
        <v>2086</v>
      </c>
      <c r="Z46" s="110" t="s">
        <v>1039</v>
      </c>
      <c r="AA46" s="110" t="s">
        <v>1049</v>
      </c>
      <c r="AB46" s="110" t="s">
        <v>1637</v>
      </c>
      <c r="AC46" s="110" t="s">
        <v>1638</v>
      </c>
      <c r="AD46" s="110" t="s">
        <v>2072</v>
      </c>
      <c r="AE46" s="110" t="s">
        <v>2123</v>
      </c>
      <c r="AF46" t="s">
        <v>211</v>
      </c>
      <c r="AG46" t="s">
        <v>272</v>
      </c>
      <c r="AH46">
        <v>11</v>
      </c>
    </row>
    <row r="47" spans="1:34" x14ac:dyDescent="0.3">
      <c r="A47" s="54" t="str">
        <f>COUNTRIES!AD49</f>
        <v>France</v>
      </c>
      <c r="B47">
        <f>COUNTRIES!AE49</f>
        <v>250</v>
      </c>
      <c r="C47" t="str">
        <f>INDEX(Tabelle1[ISO3166-1-Alpha-2],MATCH('MISO 2.0 Codes'!B47,Tabelle1[ISO3166-1-numeric],0))</f>
        <v>FR</v>
      </c>
      <c r="D47" t="str">
        <f>_xlfn.XLOOKUP(C47,'[1]ISO countries'!B:B,'[1]ISO countries'!C:C)</f>
        <v>FRA</v>
      </c>
      <c r="E47" t="str">
        <f>INDEX(Tabelle1[official_name_en],MATCH('MISO 2.0 Codes'!B47,Tabelle1[ISO3166-1-numeric],0))</f>
        <v>France</v>
      </c>
      <c r="F47">
        <f>VLOOKUP($B47,Country_Codes!$A$2:$AB$269,4,0)</f>
        <v>68</v>
      </c>
      <c r="G47">
        <f>VLOOKUP($B47,Country_Codes!$A$2:$AB$269,3,0)</f>
        <v>74</v>
      </c>
      <c r="H47">
        <f>VLOOKUP($B47,Country_Codes!$A$2:$AB$269,5,0)</f>
        <v>54</v>
      </c>
      <c r="I47">
        <f>VLOOKUP($B47,Tabelle1[[ISO3166-1-numeric]:[is_independent]],10,0)</f>
        <v>150</v>
      </c>
      <c r="J47" t="str">
        <f>VLOOKUP($B47,Tabelle1[[ISO3166-1-numeric]:[is_independent]],9,0)</f>
        <v>Europe</v>
      </c>
      <c r="K47">
        <f>VLOOKUP($B47,Tabelle1[[ISO3166-1-numeric]:[is_independent]],13,0)</f>
        <v>155</v>
      </c>
      <c r="L47" t="str">
        <f>VLOOKUP($B47,Tabelle1[[ISO3166-1-numeric]:[is_independent]],12,0)</f>
        <v>Western Europe</v>
      </c>
      <c r="M47" t="str">
        <f>VLOOKUP('MISO 2.0 Codes'!$B47,COUNTRIES!$C$3:$D$183,2,0)</f>
        <v>miso_1</v>
      </c>
      <c r="N47" t="s">
        <v>1924</v>
      </c>
      <c r="O47" t="s">
        <v>2122</v>
      </c>
      <c r="P47" t="str">
        <f>VLOOKUP($B47,Country_Codes!$A$2:$AB$269,28,0)</f>
        <v>Western Europe</v>
      </c>
      <c r="Q47" t="str">
        <f>VLOOKUP($B47,Country_Codes!$A$2:$AB$269,23,0)</f>
        <v>EU15</v>
      </c>
      <c r="R47" t="str">
        <f>VLOOKUP($B47,Country_Codes!$A$2:$AB$269,10,0)</f>
        <v>IC</v>
      </c>
      <c r="S47" s="2">
        <f>VLOOKUP($B47,Tabelle1[[ISO3166-1-numeric]:[is_independent]],5,0)</f>
        <v>0</v>
      </c>
      <c r="T47" t="str">
        <f>VLOOKUP($A47,'World Bank income'!$B$7:$I$224,6,0)</f>
        <v>High income</v>
      </c>
      <c r="U47" t="str">
        <f>VLOOKUP($A47,'World Bank income'!$K$7:$N$224,4,0)</f>
        <v>High income</v>
      </c>
      <c r="V47" t="str">
        <f>'[2]socioeconomic grouping'!AR52</f>
        <v>g9</v>
      </c>
      <c r="W47" s="110" t="s">
        <v>2076</v>
      </c>
      <c r="X47" s="110" t="s">
        <v>2086</v>
      </c>
      <c r="Y47" s="110" t="s">
        <v>2071</v>
      </c>
      <c r="Z47" s="110" t="s">
        <v>1039</v>
      </c>
      <c r="AA47" s="110" t="s">
        <v>1049</v>
      </c>
      <c r="AB47" s="110" t="s">
        <v>1637</v>
      </c>
      <c r="AC47" s="110" t="s">
        <v>1638</v>
      </c>
      <c r="AD47" s="110" t="s">
        <v>2072</v>
      </c>
      <c r="AE47" s="110" t="s">
        <v>2123</v>
      </c>
      <c r="AF47" t="s">
        <v>211</v>
      </c>
      <c r="AG47" t="s">
        <v>272</v>
      </c>
      <c r="AH47">
        <v>11</v>
      </c>
    </row>
    <row r="48" spans="1:34" x14ac:dyDescent="0.3">
      <c r="A48" s="54" t="str">
        <f>COUNTRIES!AD50</f>
        <v>Gabon</v>
      </c>
      <c r="B48">
        <f>COUNTRIES!AE50</f>
        <v>266</v>
      </c>
      <c r="C48" t="str">
        <f>INDEX(Tabelle1[ISO3166-1-Alpha-2],MATCH('MISO 2.0 Codes'!B48,Tabelle1[ISO3166-1-numeric],0))</f>
        <v>GA</v>
      </c>
      <c r="D48" t="str">
        <f>_xlfn.XLOOKUP(C48,'[1]ISO countries'!B:B,'[1]ISO countries'!C:C)</f>
        <v>GAB</v>
      </c>
      <c r="E48" t="str">
        <f>INDEX(Tabelle1[official_name_en],MATCH('MISO 2.0 Codes'!B48,Tabelle1[ISO3166-1-numeric],0))</f>
        <v>Gabon</v>
      </c>
      <c r="F48">
        <f>VLOOKUP($B48,Country_Codes!$A$2:$AB$269,4,0)</f>
        <v>74</v>
      </c>
      <c r="G48">
        <f>VLOOKUP($B48,Country_Codes!$A$2:$AB$269,3,0)</f>
        <v>77</v>
      </c>
      <c r="H48">
        <f>VLOOKUP($B48,Country_Codes!$A$2:$AB$269,5,0)</f>
        <v>58</v>
      </c>
      <c r="I48">
        <f>VLOOKUP($B48,Tabelle1[[ISO3166-1-numeric]:[is_independent]],10,0)</f>
        <v>2</v>
      </c>
      <c r="J48" t="str">
        <f>VLOOKUP($B48,Tabelle1[[ISO3166-1-numeric]:[is_independent]],9,0)</f>
        <v>Africa</v>
      </c>
      <c r="K48">
        <f>VLOOKUP($B48,Tabelle1[[ISO3166-1-numeric]:[is_independent]],13,0)</f>
        <v>202</v>
      </c>
      <c r="L48" t="str">
        <f>VLOOKUP($B48,Tabelle1[[ISO3166-1-numeric]:[is_independent]],12,0)</f>
        <v>Sub-Saharan Africa</v>
      </c>
      <c r="M48" t="str">
        <f>VLOOKUP('MISO 2.0 Codes'!$B48,COUNTRIES!$C$3:$D$183,2,0)</f>
        <v>miso_9</v>
      </c>
      <c r="N48" t="s">
        <v>1581</v>
      </c>
      <c r="O48" t="s">
        <v>2118</v>
      </c>
      <c r="P48" t="str">
        <f>VLOOKUP($B48,Country_Codes!$A$2:$AB$269,28,0)</f>
        <v>Sub-Saharan Africa</v>
      </c>
      <c r="Q48" t="str">
        <f>VLOOKUP($B48,Country_Codes!$A$2:$AB$269,23,0)</f>
        <v/>
      </c>
      <c r="R48" t="str">
        <f>VLOOKUP($B48,Country_Codes!$A$2:$AB$269,10,0)</f>
        <v>DC</v>
      </c>
      <c r="S48" s="2">
        <f>VLOOKUP($B48,Tabelle1[[ISO3166-1-numeric]:[is_independent]],5,0)</f>
        <v>0</v>
      </c>
      <c r="T48" t="str">
        <f>VLOOKUP($A48,'World Bank income'!$B$7:$I$224,6,0)</f>
        <v>Upper middle income</v>
      </c>
      <c r="U48" t="str">
        <f>VLOOKUP($A48,'World Bank income'!$K$7:$N$224,4,0)</f>
        <v>Upper middle income</v>
      </c>
      <c r="V48" t="str">
        <f>'[2]socioeconomic grouping'!AR53</f>
        <v>g7</v>
      </c>
      <c r="W48" s="110" t="s">
        <v>2077</v>
      </c>
      <c r="X48" s="110" t="s">
        <v>2099</v>
      </c>
      <c r="Z48" s="110" t="s">
        <v>1020</v>
      </c>
      <c r="AA48" s="110" t="s">
        <v>1020</v>
      </c>
      <c r="AB48" s="110" t="s">
        <v>1020</v>
      </c>
      <c r="AC48" s="110" t="s">
        <v>1020</v>
      </c>
      <c r="AD48" s="110" t="s">
        <v>1020</v>
      </c>
      <c r="AE48" s="110" t="s">
        <v>2123</v>
      </c>
      <c r="AF48" t="s">
        <v>2124</v>
      </c>
      <c r="AG48" t="s">
        <v>270</v>
      </c>
      <c r="AH48">
        <v>8</v>
      </c>
    </row>
    <row r="49" spans="1:34" x14ac:dyDescent="0.3">
      <c r="A49" s="54" t="str">
        <f>COUNTRIES!AD51</f>
        <v>Germany</v>
      </c>
      <c r="B49">
        <f>COUNTRIES!AE51</f>
        <v>276</v>
      </c>
      <c r="C49" t="str">
        <f>INDEX(Tabelle1[ISO3166-1-Alpha-2],MATCH('MISO 2.0 Codes'!B49,Tabelle1[ISO3166-1-numeric],0))</f>
        <v>DE</v>
      </c>
      <c r="D49" t="str">
        <f>_xlfn.XLOOKUP(C49,'[1]ISO countries'!B:B,'[1]ISO countries'!C:C)</f>
        <v>DEU</v>
      </c>
      <c r="E49" t="str">
        <f>INDEX(Tabelle1[official_name_en],MATCH('MISO 2.0 Codes'!B49,Tabelle1[ISO3166-1-numeric],0))</f>
        <v>Germany</v>
      </c>
      <c r="F49">
        <f>VLOOKUP($B49,Country_Codes!$A$2:$AB$269,4,0)</f>
        <v>79</v>
      </c>
      <c r="G49">
        <f>VLOOKUP($B49,Country_Codes!$A$2:$AB$269,3,0)</f>
        <v>81</v>
      </c>
      <c r="H49">
        <f>VLOOKUP($B49,Country_Codes!$A$2:$AB$269,5,0)</f>
        <v>61</v>
      </c>
      <c r="I49">
        <f>VLOOKUP($B49,Tabelle1[[ISO3166-1-numeric]:[is_independent]],10,0)</f>
        <v>150</v>
      </c>
      <c r="J49" t="str">
        <f>VLOOKUP($B49,Tabelle1[[ISO3166-1-numeric]:[is_independent]],9,0)</f>
        <v>Europe</v>
      </c>
      <c r="K49">
        <f>VLOOKUP($B49,Tabelle1[[ISO3166-1-numeric]:[is_independent]],13,0)</f>
        <v>155</v>
      </c>
      <c r="L49" t="str">
        <f>VLOOKUP($B49,Tabelle1[[ISO3166-1-numeric]:[is_independent]],12,0)</f>
        <v>Western Europe</v>
      </c>
      <c r="M49" t="str">
        <f>VLOOKUP('MISO 2.0 Codes'!$B49,COUNTRIES!$C$3:$D$183,2,0)</f>
        <v>miso_1</v>
      </c>
      <c r="N49" t="s">
        <v>1924</v>
      </c>
      <c r="O49" t="s">
        <v>2122</v>
      </c>
      <c r="P49" t="str">
        <f>VLOOKUP($B49,Country_Codes!$A$2:$AB$269,28,0)</f>
        <v>Western Europe</v>
      </c>
      <c r="Q49" t="str">
        <f>VLOOKUP($B49,Country_Codes!$A$2:$AB$269,23,0)</f>
        <v>EU15</v>
      </c>
      <c r="R49" t="str">
        <f>VLOOKUP($B49,Country_Codes!$A$2:$AB$269,10,0)</f>
        <v>IC</v>
      </c>
      <c r="S49" s="2">
        <f>VLOOKUP($B49,Tabelle1[[ISO3166-1-numeric]:[is_independent]],5,0)</f>
        <v>0</v>
      </c>
      <c r="T49" t="str">
        <f>VLOOKUP($A49,'World Bank income'!$B$7:$I$224,6,0)</f>
        <v>High income</v>
      </c>
      <c r="U49" t="str">
        <f>VLOOKUP($A49,'World Bank income'!$K$7:$N$224,4,0)</f>
        <v>High income</v>
      </c>
      <c r="V49" t="str">
        <f>'[2]socioeconomic grouping'!AR54</f>
        <v>g10</v>
      </c>
      <c r="W49" s="110" t="s">
        <v>2076</v>
      </c>
      <c r="X49" s="110" t="s">
        <v>2086</v>
      </c>
      <c r="Y49" s="110" t="s">
        <v>2071</v>
      </c>
      <c r="Z49" s="110" t="s">
        <v>1039</v>
      </c>
      <c r="AA49" s="110" t="s">
        <v>1049</v>
      </c>
      <c r="AB49" s="110" t="s">
        <v>1637</v>
      </c>
      <c r="AC49" s="110" t="s">
        <v>1638</v>
      </c>
      <c r="AD49" s="110" t="s">
        <v>2072</v>
      </c>
      <c r="AE49" s="110" t="s">
        <v>2123</v>
      </c>
      <c r="AF49" t="s">
        <v>211</v>
      </c>
      <c r="AG49" t="s">
        <v>272</v>
      </c>
      <c r="AH49">
        <v>11</v>
      </c>
    </row>
    <row r="50" spans="1:34" x14ac:dyDescent="0.3">
      <c r="A50" s="54" t="str">
        <f>COUNTRIES!AD52</f>
        <v>Ghana</v>
      </c>
      <c r="B50">
        <f>COUNTRIES!AE52</f>
        <v>288</v>
      </c>
      <c r="C50" t="str">
        <f>INDEX(Tabelle1[ISO3166-1-Alpha-2],MATCH('MISO 2.0 Codes'!B50,Tabelle1[ISO3166-1-numeric],0))</f>
        <v>GH</v>
      </c>
      <c r="D50" t="str">
        <f>_xlfn.XLOOKUP(C50,'[1]ISO countries'!B:B,'[1]ISO countries'!C:C)</f>
        <v>GHA</v>
      </c>
      <c r="E50" t="str">
        <f>INDEX(Tabelle1[official_name_en],MATCH('MISO 2.0 Codes'!B50,Tabelle1[ISO3166-1-numeric],0))</f>
        <v>Ghana</v>
      </c>
      <c r="F50">
        <f>VLOOKUP($B50,Country_Codes!$A$2:$AB$269,4,0)</f>
        <v>81</v>
      </c>
      <c r="G50">
        <f>VLOOKUP($B50,Country_Codes!$A$2:$AB$269,3,0)</f>
        <v>82</v>
      </c>
      <c r="H50">
        <f>VLOOKUP($B50,Country_Codes!$A$2:$AB$269,5,0)</f>
        <v>62</v>
      </c>
      <c r="I50">
        <f>VLOOKUP($B50,Tabelle1[[ISO3166-1-numeric]:[is_independent]],10,0)</f>
        <v>2</v>
      </c>
      <c r="J50" t="str">
        <f>VLOOKUP($B50,Tabelle1[[ISO3166-1-numeric]:[is_independent]],9,0)</f>
        <v>Africa</v>
      </c>
      <c r="K50">
        <f>VLOOKUP($B50,Tabelle1[[ISO3166-1-numeric]:[is_independent]],13,0)</f>
        <v>202</v>
      </c>
      <c r="L50" t="str">
        <f>VLOOKUP($B50,Tabelle1[[ISO3166-1-numeric]:[is_independent]],12,0)</f>
        <v>Sub-Saharan Africa</v>
      </c>
      <c r="M50" t="str">
        <f>VLOOKUP('MISO 2.0 Codes'!$B50,COUNTRIES!$C$3:$D$183,2,0)</f>
        <v>miso_9</v>
      </c>
      <c r="N50" t="s">
        <v>1581</v>
      </c>
      <c r="O50" t="s">
        <v>2118</v>
      </c>
      <c r="P50" t="str">
        <f>VLOOKUP($B50,Country_Codes!$A$2:$AB$269,28,0)</f>
        <v>Sub-Saharan Africa</v>
      </c>
      <c r="Q50" t="str">
        <f>VLOOKUP($B50,Country_Codes!$A$2:$AB$269,23,0)</f>
        <v/>
      </c>
      <c r="R50" t="str">
        <f>VLOOKUP($B50,Country_Codes!$A$2:$AB$269,10,0)</f>
        <v>DC</v>
      </c>
      <c r="S50" s="2">
        <f>VLOOKUP($B50,Tabelle1[[ISO3166-1-numeric]:[is_independent]],5,0)</f>
        <v>0</v>
      </c>
      <c r="T50" t="str">
        <f>VLOOKUP($A50,'World Bank income'!$B$7:$I$224,6,0)</f>
        <v>Lower middle income</v>
      </c>
      <c r="U50" t="str">
        <f>VLOOKUP($A50,'World Bank income'!$K$7:$N$224,4,0)</f>
        <v>Lower middle income</v>
      </c>
      <c r="V50" t="str">
        <f>'[2]socioeconomic grouping'!AR55</f>
        <v>g4</v>
      </c>
      <c r="W50" s="110" t="s">
        <v>2077</v>
      </c>
      <c r="X50" s="110" t="s">
        <v>2090</v>
      </c>
      <c r="Z50" s="110" t="s">
        <v>1020</v>
      </c>
      <c r="AA50" s="110" t="s">
        <v>1020</v>
      </c>
      <c r="AB50" s="110" t="s">
        <v>1020</v>
      </c>
      <c r="AC50" s="110" t="s">
        <v>1020</v>
      </c>
      <c r="AD50" s="110" t="s">
        <v>1020</v>
      </c>
      <c r="AE50" s="110" t="s">
        <v>2123</v>
      </c>
      <c r="AF50" t="s">
        <v>2124</v>
      </c>
      <c r="AG50" t="s">
        <v>270</v>
      </c>
      <c r="AH50">
        <v>8</v>
      </c>
    </row>
    <row r="51" spans="1:34" x14ac:dyDescent="0.3">
      <c r="A51" s="54" t="str">
        <f>COUNTRIES!AD53</f>
        <v>Greece</v>
      </c>
      <c r="B51">
        <f>COUNTRIES!AE53</f>
        <v>300</v>
      </c>
      <c r="C51" t="str">
        <f>INDEX(Tabelle1[ISO3166-1-Alpha-2],MATCH('MISO 2.0 Codes'!B51,Tabelle1[ISO3166-1-numeric],0))</f>
        <v>GR</v>
      </c>
      <c r="D51" t="str">
        <f>_xlfn.XLOOKUP(C51,'[1]ISO countries'!B:B,'[1]ISO countries'!C:C)</f>
        <v>GRC</v>
      </c>
      <c r="E51" t="str">
        <f>INDEX(Tabelle1[official_name_en],MATCH('MISO 2.0 Codes'!B51,Tabelle1[ISO3166-1-numeric],0))</f>
        <v>Greece</v>
      </c>
      <c r="F51">
        <f>VLOOKUP($B51,Country_Codes!$A$2:$AB$269,4,0)</f>
        <v>84</v>
      </c>
      <c r="G51">
        <f>VLOOKUP($B51,Country_Codes!$A$2:$AB$269,3,0)</f>
        <v>84</v>
      </c>
      <c r="H51">
        <f>VLOOKUP($B51,Country_Codes!$A$2:$AB$269,5,0)</f>
        <v>63</v>
      </c>
      <c r="I51">
        <f>VLOOKUP($B51,Tabelle1[[ISO3166-1-numeric]:[is_independent]],10,0)</f>
        <v>150</v>
      </c>
      <c r="J51" t="str">
        <f>VLOOKUP($B51,Tabelle1[[ISO3166-1-numeric]:[is_independent]],9,0)</f>
        <v>Europe</v>
      </c>
      <c r="K51">
        <f>VLOOKUP($B51,Tabelle1[[ISO3166-1-numeric]:[is_independent]],13,0)</f>
        <v>39</v>
      </c>
      <c r="L51" t="str">
        <f>VLOOKUP($B51,Tabelle1[[ISO3166-1-numeric]:[is_independent]],12,0)</f>
        <v>Southern Europe</v>
      </c>
      <c r="M51" t="str">
        <f>VLOOKUP('MISO 2.0 Codes'!$B51,COUNTRIES!$C$3:$D$183,2,0)</f>
        <v>miso_1</v>
      </c>
      <c r="N51" t="s">
        <v>1924</v>
      </c>
      <c r="O51" t="s">
        <v>2122</v>
      </c>
      <c r="P51" t="str">
        <f>VLOOKUP($B51,Country_Codes!$A$2:$AB$269,28,0)</f>
        <v>Western Europe</v>
      </c>
      <c r="Q51" t="str">
        <f>VLOOKUP($B51,Country_Codes!$A$2:$AB$269,23,0)</f>
        <v>EU15</v>
      </c>
      <c r="R51" t="str">
        <f>VLOOKUP($B51,Country_Codes!$A$2:$AB$269,10,0)</f>
        <v>IC</v>
      </c>
      <c r="S51" s="2">
        <f>VLOOKUP($B51,Tabelle1[[ISO3166-1-numeric]:[is_independent]],5,0)</f>
        <v>0</v>
      </c>
      <c r="T51" t="str">
        <f>VLOOKUP($A51,'World Bank income'!$B$7:$I$224,6,0)</f>
        <v>High income</v>
      </c>
      <c r="U51" t="str">
        <f>VLOOKUP($A51,'World Bank income'!$K$7:$N$224,4,0)</f>
        <v>High income</v>
      </c>
      <c r="V51" t="str">
        <f>'[2]socioeconomic grouping'!AR56</f>
        <v>g8</v>
      </c>
      <c r="W51" s="110" t="s">
        <v>2076</v>
      </c>
      <c r="X51" s="110" t="s">
        <v>2086</v>
      </c>
      <c r="Y51" s="110" t="s">
        <v>2071</v>
      </c>
      <c r="Z51" s="110" t="s">
        <v>1039</v>
      </c>
      <c r="AA51" s="110" t="s">
        <v>1049</v>
      </c>
      <c r="AB51" s="110" t="s">
        <v>1637</v>
      </c>
      <c r="AC51" s="110" t="s">
        <v>1638</v>
      </c>
      <c r="AD51" s="110" t="s">
        <v>2072</v>
      </c>
      <c r="AE51" s="110" t="s">
        <v>2123</v>
      </c>
      <c r="AF51" t="s">
        <v>211</v>
      </c>
      <c r="AG51" t="s">
        <v>272</v>
      </c>
      <c r="AH51">
        <v>11</v>
      </c>
    </row>
    <row r="52" spans="1:34" x14ac:dyDescent="0.3">
      <c r="A52" s="54" t="str">
        <f>COUNTRIES!AD54</f>
        <v>Guadeloupe</v>
      </c>
      <c r="B52">
        <f>COUNTRIES!AE54</f>
        <v>312</v>
      </c>
      <c r="C52" t="str">
        <f>INDEX(Tabelle1[ISO3166-1-Alpha-2],MATCH('MISO 2.0 Codes'!B52,Tabelle1[ISO3166-1-numeric],0))</f>
        <v>GP</v>
      </c>
      <c r="D52" t="str">
        <f>_xlfn.XLOOKUP(C52,'[1]ISO countries'!B:B,'[1]ISO countries'!C:C)</f>
        <v>GLP</v>
      </c>
      <c r="E52" t="str">
        <f>INDEX(Tabelle1[official_name_en],MATCH('MISO 2.0 Codes'!B52,Tabelle1[ISO3166-1-numeric],0))</f>
        <v>Guadeloupe</v>
      </c>
      <c r="F52">
        <f>VLOOKUP($B52,Country_Codes!$A$2:$AB$269,4,0)</f>
        <v>87</v>
      </c>
      <c r="G52">
        <f>VLOOKUP($B52,Country_Codes!$A$2:$AB$269,3,0)</f>
        <v>87</v>
      </c>
      <c r="H52">
        <f>VLOOKUP($B52,Country_Codes!$A$2:$AB$269,5,0)</f>
        <v>65</v>
      </c>
      <c r="I52">
        <f>VLOOKUP($B52,Tabelle1[[ISO3166-1-numeric]:[is_independent]],10,0)</f>
        <v>19</v>
      </c>
      <c r="J52" t="str">
        <f>VLOOKUP($B52,Tabelle1[[ISO3166-1-numeric]:[is_independent]],9,0)</f>
        <v>Americas</v>
      </c>
      <c r="K52">
        <f>VLOOKUP($B52,Tabelle1[[ISO3166-1-numeric]:[is_independent]],13,0)</f>
        <v>419</v>
      </c>
      <c r="L52" t="str">
        <f>VLOOKUP($B52,Tabelle1[[ISO3166-1-numeric]:[is_independent]],12,0)</f>
        <v>Latin America and the Caribbean</v>
      </c>
      <c r="M52" t="str">
        <f>VLOOKUP('MISO 2.0 Codes'!$B52,COUNTRIES!$C$3:$D$183,2,0)</f>
        <v>miso_8</v>
      </c>
      <c r="N52" t="s">
        <v>1582</v>
      </c>
      <c r="O52" t="s">
        <v>2117</v>
      </c>
      <c r="P52" t="str">
        <f>VLOOKUP($B52,Country_Codes!$A$2:$AB$269,28,0)</f>
        <v>Latin America &amp; the Carribean</v>
      </c>
      <c r="Q52" t="str">
        <f>VLOOKUP($B52,Country_Codes!$A$2:$AB$269,23,0)</f>
        <v/>
      </c>
      <c r="R52" t="str">
        <f>VLOOKUP($B52,Country_Codes!$A$2:$AB$269,10,0)</f>
        <v>DC</v>
      </c>
      <c r="S52" s="2">
        <f>VLOOKUP($B52,Tabelle1[[ISO3166-1-numeric]:[is_independent]],5,0)</f>
        <v>0</v>
      </c>
      <c r="T52" s="36" t="s">
        <v>1945</v>
      </c>
      <c r="U52" s="36" t="s">
        <v>1945</v>
      </c>
      <c r="V52" t="str">
        <f>'[2]socioeconomic grouping'!AR57</f>
        <v>g1</v>
      </c>
      <c r="W52" s="110" t="s">
        <v>2078</v>
      </c>
      <c r="X52" s="110" t="s">
        <v>2084</v>
      </c>
      <c r="Z52" s="110" t="s">
        <v>1020</v>
      </c>
      <c r="AA52" s="110" t="s">
        <v>1020</v>
      </c>
      <c r="AB52" s="110" t="s">
        <v>1020</v>
      </c>
      <c r="AC52" s="110" t="s">
        <v>1020</v>
      </c>
      <c r="AD52" s="110" t="s">
        <v>1020</v>
      </c>
      <c r="AE52" s="110" t="s">
        <v>2123</v>
      </c>
      <c r="AF52" t="s">
        <v>1582</v>
      </c>
      <c r="AG52" t="s">
        <v>198</v>
      </c>
      <c r="AH52">
        <v>4</v>
      </c>
    </row>
    <row r="53" spans="1:34" x14ac:dyDescent="0.3">
      <c r="A53" s="54" t="str">
        <f>COUNTRIES!AD55</f>
        <v>Guatemala</v>
      </c>
      <c r="B53">
        <f>COUNTRIES!AE55</f>
        <v>320</v>
      </c>
      <c r="C53" t="str">
        <f>INDEX(Tabelle1[ISO3166-1-Alpha-2],MATCH('MISO 2.0 Codes'!B53,Tabelle1[ISO3166-1-numeric],0))</f>
        <v>GT</v>
      </c>
      <c r="D53" t="str">
        <f>_xlfn.XLOOKUP(C53,'[1]ISO countries'!B:B,'[1]ISO countries'!C:C)</f>
        <v>GTM</v>
      </c>
      <c r="E53" t="str">
        <f>INDEX(Tabelle1[official_name_en],MATCH('MISO 2.0 Codes'!B53,Tabelle1[ISO3166-1-numeric],0))</f>
        <v>Guatemala</v>
      </c>
      <c r="F53">
        <f>VLOOKUP($B53,Country_Codes!$A$2:$AB$269,4,0)</f>
        <v>89</v>
      </c>
      <c r="G53">
        <f>VLOOKUP($B53,Country_Codes!$A$2:$AB$269,3,0)</f>
        <v>89</v>
      </c>
      <c r="H53">
        <f>VLOOKUP($B53,Country_Codes!$A$2:$AB$269,5,0)</f>
        <v>66</v>
      </c>
      <c r="I53">
        <f>VLOOKUP($B53,Tabelle1[[ISO3166-1-numeric]:[is_independent]],10,0)</f>
        <v>19</v>
      </c>
      <c r="J53" t="str">
        <f>VLOOKUP($B53,Tabelle1[[ISO3166-1-numeric]:[is_independent]],9,0)</f>
        <v>Americas</v>
      </c>
      <c r="K53">
        <f>VLOOKUP($B53,Tabelle1[[ISO3166-1-numeric]:[is_independent]],13,0)</f>
        <v>419</v>
      </c>
      <c r="L53" t="str">
        <f>VLOOKUP($B53,Tabelle1[[ISO3166-1-numeric]:[is_independent]],12,0)</f>
        <v>Latin America and the Caribbean</v>
      </c>
      <c r="M53" t="str">
        <f>VLOOKUP('MISO 2.0 Codes'!$B53,COUNTRIES!$C$3:$D$183,2,0)</f>
        <v>miso_8</v>
      </c>
      <c r="N53" t="s">
        <v>1582</v>
      </c>
      <c r="O53" t="s">
        <v>2117</v>
      </c>
      <c r="P53" t="str">
        <f>VLOOKUP($B53,Country_Codes!$A$2:$AB$269,28,0)</f>
        <v>Latin America &amp; the Carribean</v>
      </c>
      <c r="Q53" t="str">
        <f>VLOOKUP($B53,Country_Codes!$A$2:$AB$269,23,0)</f>
        <v/>
      </c>
      <c r="R53" t="str">
        <f>VLOOKUP($B53,Country_Codes!$A$2:$AB$269,10,0)</f>
        <v>DC</v>
      </c>
      <c r="S53" s="2">
        <f>VLOOKUP($B53,Tabelle1[[ISO3166-1-numeric]:[is_independent]],5,0)</f>
        <v>0</v>
      </c>
      <c r="T53" t="str">
        <f>VLOOKUP($A53,'World Bank income'!$B$7:$I$224,6,0)</f>
        <v>Upper middle income</v>
      </c>
      <c r="U53" t="str">
        <f>VLOOKUP($A53,'World Bank income'!$K$7:$N$224,4,0)</f>
        <v>Lower middle income</v>
      </c>
      <c r="V53" t="str">
        <f>'[2]socioeconomic grouping'!AR58</f>
        <v>g5</v>
      </c>
      <c r="W53" s="110" t="s">
        <v>2078</v>
      </c>
      <c r="X53" s="110" t="s">
        <v>2089</v>
      </c>
      <c r="Z53" s="110" t="s">
        <v>1020</v>
      </c>
      <c r="AA53" s="110" t="s">
        <v>1020</v>
      </c>
      <c r="AB53" s="110" t="s">
        <v>1020</v>
      </c>
      <c r="AC53" s="110" t="s">
        <v>1020</v>
      </c>
      <c r="AD53" s="110" t="s">
        <v>1020</v>
      </c>
      <c r="AE53" s="110" t="s">
        <v>2123</v>
      </c>
      <c r="AF53" t="s">
        <v>1582</v>
      </c>
      <c r="AG53" t="s">
        <v>198</v>
      </c>
      <c r="AH53">
        <v>4</v>
      </c>
    </row>
    <row r="54" spans="1:34" x14ac:dyDescent="0.3">
      <c r="A54" s="54" t="str">
        <f>COUNTRIES!AD56</f>
        <v>Guinea</v>
      </c>
      <c r="B54">
        <f>COUNTRIES!AE56</f>
        <v>324</v>
      </c>
      <c r="C54" t="str">
        <f>INDEX(Tabelle1[ISO3166-1-Alpha-2],MATCH('MISO 2.0 Codes'!B54,Tabelle1[ISO3166-1-numeric],0))</f>
        <v>GN</v>
      </c>
      <c r="D54" t="str">
        <f>_xlfn.XLOOKUP(C54,'[1]ISO countries'!B:B,'[1]ISO countries'!C:C)</f>
        <v>GIN</v>
      </c>
      <c r="E54" t="str">
        <f>INDEX(Tabelle1[official_name_en],MATCH('MISO 2.0 Codes'!B54,Tabelle1[ISO3166-1-numeric],0))</f>
        <v>Guinea</v>
      </c>
      <c r="F54">
        <f>VLOOKUP($B54,Country_Codes!$A$2:$AB$269,4,0)</f>
        <v>90</v>
      </c>
      <c r="G54">
        <f>VLOOKUP($B54,Country_Codes!$A$2:$AB$269,3,0)</f>
        <v>90</v>
      </c>
      <c r="H54">
        <f>VLOOKUP($B54,Country_Codes!$A$2:$AB$269,5,0)</f>
        <v>67</v>
      </c>
      <c r="I54">
        <f>VLOOKUP($B54,Tabelle1[[ISO3166-1-numeric]:[is_independent]],10,0)</f>
        <v>2</v>
      </c>
      <c r="J54" t="str">
        <f>VLOOKUP($B54,Tabelle1[[ISO3166-1-numeric]:[is_independent]],9,0)</f>
        <v>Africa</v>
      </c>
      <c r="K54">
        <f>VLOOKUP($B54,Tabelle1[[ISO3166-1-numeric]:[is_independent]],13,0)</f>
        <v>202</v>
      </c>
      <c r="L54" t="str">
        <f>VLOOKUP($B54,Tabelle1[[ISO3166-1-numeric]:[is_independent]],12,0)</f>
        <v>Sub-Saharan Africa</v>
      </c>
      <c r="M54" t="str">
        <f>VLOOKUP('MISO 2.0 Codes'!$B54,COUNTRIES!$C$3:$D$183,2,0)</f>
        <v>miso_9</v>
      </c>
      <c r="N54" t="s">
        <v>1581</v>
      </c>
      <c r="O54" t="s">
        <v>2118</v>
      </c>
      <c r="P54" t="str">
        <f>VLOOKUP($B54,Country_Codes!$A$2:$AB$269,28,0)</f>
        <v>Sub-Saharan Africa</v>
      </c>
      <c r="Q54" t="str">
        <f>VLOOKUP($B54,Country_Codes!$A$2:$AB$269,23,0)</f>
        <v/>
      </c>
      <c r="R54" t="str">
        <f>VLOOKUP($B54,Country_Codes!$A$2:$AB$269,10,0)</f>
        <v>LD</v>
      </c>
      <c r="S54" s="2" t="str">
        <f>VLOOKUP($B54,Tabelle1[[ISO3166-1-numeric]:[is_independent]],5,0)</f>
        <v>x</v>
      </c>
      <c r="T54" t="str">
        <f>VLOOKUP($A54,'World Bank income'!$B$7:$I$224,6,0)</f>
        <v>Low income</v>
      </c>
      <c r="U54" t="str">
        <f>VLOOKUP($A54,'World Bank income'!$K$7:$N$224,4,0)</f>
        <v>Low income</v>
      </c>
      <c r="V54" t="str">
        <f>'[2]socioeconomic grouping'!AR59</f>
        <v>g2</v>
      </c>
      <c r="W54" s="110" t="s">
        <v>2077</v>
      </c>
      <c r="X54" s="110" t="s">
        <v>2090</v>
      </c>
      <c r="Z54" s="110" t="s">
        <v>1020</v>
      </c>
      <c r="AA54" s="110" t="s">
        <v>1020</v>
      </c>
      <c r="AB54" s="110" t="s">
        <v>1020</v>
      </c>
      <c r="AC54" s="110" t="s">
        <v>1020</v>
      </c>
      <c r="AD54" s="110" t="s">
        <v>1020</v>
      </c>
      <c r="AE54" s="110" t="s">
        <v>2123</v>
      </c>
      <c r="AF54" t="s">
        <v>2124</v>
      </c>
      <c r="AG54" t="s">
        <v>270</v>
      </c>
      <c r="AH54">
        <v>8</v>
      </c>
    </row>
    <row r="55" spans="1:34" x14ac:dyDescent="0.3">
      <c r="A55" s="54" t="str">
        <f>COUNTRIES!AD57</f>
        <v>Guinea Bissau</v>
      </c>
      <c r="B55">
        <f>COUNTRIES!AE57</f>
        <v>624</v>
      </c>
      <c r="C55" t="str">
        <f>INDEX(Tabelle1[ISO3166-1-Alpha-2],MATCH('MISO 2.0 Codes'!B55,Tabelle1[ISO3166-1-numeric],0))</f>
        <v>GW</v>
      </c>
      <c r="D55" t="str">
        <f>_xlfn.XLOOKUP(C55,'[1]ISO countries'!B:B,'[1]ISO countries'!C:C)</f>
        <v>GNB</v>
      </c>
      <c r="E55" t="str">
        <f>INDEX(Tabelle1[official_name_en],MATCH('MISO 2.0 Codes'!B55,Tabelle1[ISO3166-1-numeric],0))</f>
        <v>Guinea-Bissau</v>
      </c>
      <c r="F55">
        <f>VLOOKUP($B55,Country_Codes!$A$2:$AB$269,4,0)</f>
        <v>175</v>
      </c>
      <c r="G55">
        <f>VLOOKUP($B55,Country_Codes!$A$2:$AB$269,3,0)</f>
        <v>91</v>
      </c>
      <c r="H55">
        <f>VLOOKUP($B55,Country_Codes!$A$2:$AB$269,5,0)</f>
        <v>68</v>
      </c>
      <c r="I55">
        <f>VLOOKUP($B55,Tabelle1[[ISO3166-1-numeric]:[is_independent]],10,0)</f>
        <v>2</v>
      </c>
      <c r="J55" t="str">
        <f>VLOOKUP($B55,Tabelle1[[ISO3166-1-numeric]:[is_independent]],9,0)</f>
        <v>Africa</v>
      </c>
      <c r="K55">
        <f>VLOOKUP($B55,Tabelle1[[ISO3166-1-numeric]:[is_independent]],13,0)</f>
        <v>202</v>
      </c>
      <c r="L55" t="str">
        <f>VLOOKUP($B55,Tabelle1[[ISO3166-1-numeric]:[is_independent]],12,0)</f>
        <v>Sub-Saharan Africa</v>
      </c>
      <c r="M55" t="str">
        <f>VLOOKUP('MISO 2.0 Codes'!$B55,COUNTRIES!$C$3:$D$183,2,0)</f>
        <v>miso_9</v>
      </c>
      <c r="N55" t="s">
        <v>1581</v>
      </c>
      <c r="O55" t="s">
        <v>2118</v>
      </c>
      <c r="P55" t="str">
        <f>VLOOKUP($B55,Country_Codes!$A$2:$AB$269,28,0)</f>
        <v>Sub-Saharan Africa</v>
      </c>
      <c r="Q55" t="str">
        <f>VLOOKUP($B55,Country_Codes!$A$2:$AB$269,23,0)</f>
        <v/>
      </c>
      <c r="R55" t="str">
        <f>VLOOKUP($B55,Country_Codes!$A$2:$AB$269,10,0)</f>
        <v>LD</v>
      </c>
      <c r="S55" s="2" t="str">
        <f>VLOOKUP($B55,Tabelle1[[ISO3166-1-numeric]:[is_independent]],5,0)</f>
        <v>x</v>
      </c>
      <c r="T55" t="str">
        <f>VLOOKUP($A55,'World Bank income'!$B$7:$I$224,6,0)</f>
        <v>Low income</v>
      </c>
      <c r="U55" t="str">
        <f>VLOOKUP($A55,'World Bank income'!$K$7:$N$224,4,0)</f>
        <v>Low income</v>
      </c>
      <c r="V55" t="str">
        <f>'[2]socioeconomic grouping'!AR60</f>
        <v>g2</v>
      </c>
      <c r="W55" s="110" t="s">
        <v>2077</v>
      </c>
      <c r="X55" s="110" t="s">
        <v>2090</v>
      </c>
      <c r="Z55" s="110" t="s">
        <v>1020</v>
      </c>
      <c r="AA55" s="110" t="s">
        <v>1020</v>
      </c>
      <c r="AB55" s="110" t="s">
        <v>1020</v>
      </c>
      <c r="AC55" s="110" t="s">
        <v>1020</v>
      </c>
      <c r="AD55" s="110" t="s">
        <v>1020</v>
      </c>
      <c r="AE55" s="110" t="s">
        <v>2123</v>
      </c>
      <c r="AF55" t="s">
        <v>2124</v>
      </c>
      <c r="AG55" t="s">
        <v>270</v>
      </c>
      <c r="AH55">
        <v>8</v>
      </c>
    </row>
    <row r="56" spans="1:34" x14ac:dyDescent="0.3">
      <c r="A56" s="54" t="str">
        <f>COUNTRIES!AD58</f>
        <v>Guyana</v>
      </c>
      <c r="B56">
        <f>COUNTRIES!AE58</f>
        <v>328</v>
      </c>
      <c r="C56" t="str">
        <f>INDEX(Tabelle1[ISO3166-1-Alpha-2],MATCH('MISO 2.0 Codes'!B56,Tabelle1[ISO3166-1-numeric],0))</f>
        <v>GY</v>
      </c>
      <c r="D56" t="str">
        <f>_xlfn.XLOOKUP(C56,'[1]ISO countries'!B:B,'[1]ISO countries'!C:C)</f>
        <v>GUY</v>
      </c>
      <c r="E56" t="str">
        <f>INDEX(Tabelle1[official_name_en],MATCH('MISO 2.0 Codes'!B56,Tabelle1[ISO3166-1-numeric],0))</f>
        <v>Guyana</v>
      </c>
      <c r="F56">
        <f>VLOOKUP($B56,Country_Codes!$A$2:$AB$269,4,0)</f>
        <v>91</v>
      </c>
      <c r="G56">
        <f>VLOOKUP($B56,Country_Codes!$A$2:$AB$269,3,0)</f>
        <v>92</v>
      </c>
      <c r="H56">
        <f>VLOOKUP($B56,Country_Codes!$A$2:$AB$269,5,0)</f>
        <v>69</v>
      </c>
      <c r="I56">
        <f>VLOOKUP($B56,Tabelle1[[ISO3166-1-numeric]:[is_independent]],10,0)</f>
        <v>19</v>
      </c>
      <c r="J56" t="str">
        <f>VLOOKUP($B56,Tabelle1[[ISO3166-1-numeric]:[is_independent]],9,0)</f>
        <v>Americas</v>
      </c>
      <c r="K56">
        <f>VLOOKUP($B56,Tabelle1[[ISO3166-1-numeric]:[is_independent]],13,0)</f>
        <v>419</v>
      </c>
      <c r="L56" t="str">
        <f>VLOOKUP($B56,Tabelle1[[ISO3166-1-numeric]:[is_independent]],12,0)</f>
        <v>Latin America and the Caribbean</v>
      </c>
      <c r="M56" t="str">
        <f>VLOOKUP('MISO 2.0 Codes'!$B56,COUNTRIES!$C$3:$D$183,2,0)</f>
        <v>miso_8</v>
      </c>
      <c r="N56" t="s">
        <v>1582</v>
      </c>
      <c r="O56" t="s">
        <v>2117</v>
      </c>
      <c r="P56" t="str">
        <f>VLOOKUP($B56,Country_Codes!$A$2:$AB$269,28,0)</f>
        <v>Latin America &amp; the Carribean</v>
      </c>
      <c r="Q56" t="str">
        <f>VLOOKUP($B56,Country_Codes!$A$2:$AB$269,23,0)</f>
        <v/>
      </c>
      <c r="R56" t="str">
        <f>VLOOKUP($B56,Country_Codes!$A$2:$AB$269,10,0)</f>
        <v>DC</v>
      </c>
      <c r="S56" s="2">
        <f>VLOOKUP($B56,Tabelle1[[ISO3166-1-numeric]:[is_independent]],5,0)</f>
        <v>0</v>
      </c>
      <c r="T56" t="str">
        <f>VLOOKUP($A56,'World Bank income'!$B$7:$I$224,6,0)</f>
        <v>Upper middle income</v>
      </c>
      <c r="U56" t="str">
        <f>VLOOKUP($A56,'World Bank income'!$K$7:$N$224,4,0)</f>
        <v>Upper middle income</v>
      </c>
      <c r="V56" t="str">
        <f>'[2]socioeconomic grouping'!AR61</f>
        <v>g1</v>
      </c>
      <c r="W56" s="110" t="s">
        <v>2078</v>
      </c>
      <c r="X56" s="110" t="s">
        <v>2084</v>
      </c>
      <c r="Z56" s="110" t="s">
        <v>1020</v>
      </c>
      <c r="AA56" s="110" t="s">
        <v>1020</v>
      </c>
      <c r="AB56" s="110" t="s">
        <v>1020</v>
      </c>
      <c r="AC56" s="110" t="s">
        <v>1020</v>
      </c>
      <c r="AD56" s="110" t="s">
        <v>1020</v>
      </c>
      <c r="AE56" s="110" t="s">
        <v>2123</v>
      </c>
      <c r="AF56" t="s">
        <v>1582</v>
      </c>
      <c r="AG56" t="s">
        <v>2137</v>
      </c>
      <c r="AH56">
        <v>6</v>
      </c>
    </row>
    <row r="57" spans="1:34" x14ac:dyDescent="0.3">
      <c r="A57" s="54" t="str">
        <f>COUNTRIES!AD59</f>
        <v>Haiti</v>
      </c>
      <c r="B57">
        <f>COUNTRIES!AE59</f>
        <v>332</v>
      </c>
      <c r="C57" t="str">
        <f>INDEX(Tabelle1[ISO3166-1-Alpha-2],MATCH('MISO 2.0 Codes'!B57,Tabelle1[ISO3166-1-numeric],0))</f>
        <v>HT</v>
      </c>
      <c r="D57" t="str">
        <f>_xlfn.XLOOKUP(C57,'[1]ISO countries'!B:B,'[1]ISO countries'!C:C)</f>
        <v>HTI</v>
      </c>
      <c r="E57" t="str">
        <f>INDEX(Tabelle1[official_name_en],MATCH('MISO 2.0 Codes'!B57,Tabelle1[ISO3166-1-numeric],0))</f>
        <v>Haiti</v>
      </c>
      <c r="F57">
        <f>VLOOKUP($B57,Country_Codes!$A$2:$AB$269,4,0)</f>
        <v>93</v>
      </c>
      <c r="G57">
        <f>VLOOKUP($B57,Country_Codes!$A$2:$AB$269,3,0)</f>
        <v>93</v>
      </c>
      <c r="H57">
        <f>VLOOKUP($B57,Country_Codes!$A$2:$AB$269,5,0)</f>
        <v>70</v>
      </c>
      <c r="I57">
        <f>VLOOKUP($B57,Tabelle1[[ISO3166-1-numeric]:[is_independent]],10,0)</f>
        <v>19</v>
      </c>
      <c r="J57" t="str">
        <f>VLOOKUP($B57,Tabelle1[[ISO3166-1-numeric]:[is_independent]],9,0)</f>
        <v>Americas</v>
      </c>
      <c r="K57">
        <f>VLOOKUP($B57,Tabelle1[[ISO3166-1-numeric]:[is_independent]],13,0)</f>
        <v>419</v>
      </c>
      <c r="L57" t="str">
        <f>VLOOKUP($B57,Tabelle1[[ISO3166-1-numeric]:[is_independent]],12,0)</f>
        <v>Latin America and the Caribbean</v>
      </c>
      <c r="M57" t="str">
        <f>VLOOKUP('MISO 2.0 Codes'!$B57,COUNTRIES!$C$3:$D$183,2,0)</f>
        <v>miso_8</v>
      </c>
      <c r="N57" t="s">
        <v>1582</v>
      </c>
      <c r="O57" t="s">
        <v>2117</v>
      </c>
      <c r="P57" t="str">
        <f>VLOOKUP($B57,Country_Codes!$A$2:$AB$269,28,0)</f>
        <v>Latin America &amp; the Carribean</v>
      </c>
      <c r="Q57" t="str">
        <f>VLOOKUP($B57,Country_Codes!$A$2:$AB$269,23,0)</f>
        <v/>
      </c>
      <c r="R57" t="str">
        <f>VLOOKUP($B57,Country_Codes!$A$2:$AB$269,10,0)</f>
        <v>LD</v>
      </c>
      <c r="S57" s="2" t="str">
        <f>VLOOKUP($B57,Tabelle1[[ISO3166-1-numeric]:[is_independent]],5,0)</f>
        <v>x</v>
      </c>
      <c r="T57" t="str">
        <f>VLOOKUP($A57,'World Bank income'!$B$7:$I$224,6,0)</f>
        <v>Low income</v>
      </c>
      <c r="U57" t="str">
        <f>VLOOKUP($A57,'World Bank income'!$K$7:$N$224,4,0)</f>
        <v>Low income</v>
      </c>
      <c r="V57" t="str">
        <f>'[2]socioeconomic grouping'!AR62</f>
        <v>g2</v>
      </c>
      <c r="W57" s="110" t="s">
        <v>2078</v>
      </c>
      <c r="X57" s="110" t="s">
        <v>2089</v>
      </c>
      <c r="Z57" s="110" t="s">
        <v>1020</v>
      </c>
      <c r="AA57" s="110" t="s">
        <v>1020</v>
      </c>
      <c r="AB57" s="110" t="s">
        <v>1020</v>
      </c>
      <c r="AC57" s="110" t="s">
        <v>1020</v>
      </c>
      <c r="AD57" s="110" t="s">
        <v>1020</v>
      </c>
      <c r="AE57" s="110" t="s">
        <v>2123</v>
      </c>
      <c r="AF57" t="s">
        <v>1582</v>
      </c>
      <c r="AG57" t="s">
        <v>198</v>
      </c>
      <c r="AH57">
        <v>4</v>
      </c>
    </row>
    <row r="58" spans="1:34" x14ac:dyDescent="0.3">
      <c r="A58" s="54" t="str">
        <f>COUNTRIES!AD60</f>
        <v>Honduras</v>
      </c>
      <c r="B58">
        <f>COUNTRIES!AE60</f>
        <v>340</v>
      </c>
      <c r="C58" t="str">
        <f>INDEX(Tabelle1[ISO3166-1-Alpha-2],MATCH('MISO 2.0 Codes'!B58,Tabelle1[ISO3166-1-numeric],0))</f>
        <v>HN</v>
      </c>
      <c r="D58" t="str">
        <f>_xlfn.XLOOKUP(C58,'[1]ISO countries'!B:B,'[1]ISO countries'!C:C)</f>
        <v>HND</v>
      </c>
      <c r="E58" t="str">
        <f>INDEX(Tabelle1[official_name_en],MATCH('MISO 2.0 Codes'!B58,Tabelle1[ISO3166-1-numeric],0))</f>
        <v>Honduras</v>
      </c>
      <c r="F58">
        <f>VLOOKUP($B58,Country_Codes!$A$2:$AB$269,4,0)</f>
        <v>95</v>
      </c>
      <c r="G58">
        <f>VLOOKUP($B58,Country_Codes!$A$2:$AB$269,3,0)</f>
        <v>94</v>
      </c>
      <c r="H58">
        <f>VLOOKUP($B58,Country_Codes!$A$2:$AB$269,5,0)</f>
        <v>71</v>
      </c>
      <c r="I58">
        <f>VLOOKUP($B58,Tabelle1[[ISO3166-1-numeric]:[is_independent]],10,0)</f>
        <v>19</v>
      </c>
      <c r="J58" t="str">
        <f>VLOOKUP($B58,Tabelle1[[ISO3166-1-numeric]:[is_independent]],9,0)</f>
        <v>Americas</v>
      </c>
      <c r="K58">
        <f>VLOOKUP($B58,Tabelle1[[ISO3166-1-numeric]:[is_independent]],13,0)</f>
        <v>419</v>
      </c>
      <c r="L58" t="str">
        <f>VLOOKUP($B58,Tabelle1[[ISO3166-1-numeric]:[is_independent]],12,0)</f>
        <v>Latin America and the Caribbean</v>
      </c>
      <c r="M58" t="str">
        <f>VLOOKUP('MISO 2.0 Codes'!$B58,COUNTRIES!$C$3:$D$183,2,0)</f>
        <v>miso_8</v>
      </c>
      <c r="N58" t="s">
        <v>1582</v>
      </c>
      <c r="O58" t="s">
        <v>2117</v>
      </c>
      <c r="P58" t="str">
        <f>VLOOKUP($B58,Country_Codes!$A$2:$AB$269,28,0)</f>
        <v>Latin America &amp; the Carribean</v>
      </c>
      <c r="Q58" t="str">
        <f>VLOOKUP($B58,Country_Codes!$A$2:$AB$269,23,0)</f>
        <v/>
      </c>
      <c r="R58" t="str">
        <f>VLOOKUP($B58,Country_Codes!$A$2:$AB$269,10,0)</f>
        <v>DC</v>
      </c>
      <c r="S58" s="2">
        <f>VLOOKUP($B58,Tabelle1[[ISO3166-1-numeric]:[is_independent]],5,0)</f>
        <v>0</v>
      </c>
      <c r="T58" t="str">
        <f>VLOOKUP($A58,'World Bank income'!$B$7:$I$224,6,0)</f>
        <v>Lower middle income</v>
      </c>
      <c r="U58" t="str">
        <f>VLOOKUP($A58,'World Bank income'!$K$7:$N$224,4,0)</f>
        <v>Lower middle income</v>
      </c>
      <c r="V58" t="str">
        <f>'[2]socioeconomic grouping'!AR63</f>
        <v>g4</v>
      </c>
      <c r="W58" s="110" t="s">
        <v>2078</v>
      </c>
      <c r="X58" s="110" t="s">
        <v>2089</v>
      </c>
      <c r="Z58" s="110" t="s">
        <v>1020</v>
      </c>
      <c r="AA58" s="110" t="s">
        <v>1020</v>
      </c>
      <c r="AB58" s="110" t="s">
        <v>1020</v>
      </c>
      <c r="AC58" s="110" t="s">
        <v>1020</v>
      </c>
      <c r="AD58" s="110" t="s">
        <v>1020</v>
      </c>
      <c r="AE58" s="110" t="s">
        <v>2123</v>
      </c>
      <c r="AF58" t="s">
        <v>1582</v>
      </c>
      <c r="AG58" t="s">
        <v>198</v>
      </c>
      <c r="AH58">
        <v>4</v>
      </c>
    </row>
    <row r="59" spans="1:34" x14ac:dyDescent="0.3">
      <c r="A59" s="54" t="str">
        <f>COUNTRIES!AD61</f>
        <v>Hong Kong SAR</v>
      </c>
      <c r="B59">
        <f>COUNTRIES!AE61</f>
        <v>344</v>
      </c>
      <c r="C59" t="str">
        <f>INDEX(Tabelle1[ISO3166-1-Alpha-2],MATCH('MISO 2.0 Codes'!B59,Tabelle1[ISO3166-1-numeric],0))</f>
        <v>HK</v>
      </c>
      <c r="D59" t="str">
        <f>_xlfn.XLOOKUP(C59,'[1]ISO countries'!B:B,'[1]ISO countries'!C:C)</f>
        <v>HKG</v>
      </c>
      <c r="E59" t="str">
        <f>INDEX(Tabelle1[official_name_en],MATCH('MISO 2.0 Codes'!B59,Tabelle1[ISO3166-1-numeric],0))</f>
        <v>China, Hong Kong Special Administrative Region</v>
      </c>
      <c r="F59">
        <f>VLOOKUP($B59,Country_Codes!$A$2:$AB$269,4,0)</f>
        <v>96</v>
      </c>
      <c r="G59">
        <f>VLOOKUP($B59,Country_Codes!$A$2:$AB$269,3,0)</f>
        <v>308</v>
      </c>
      <c r="H59" t="str">
        <f>VLOOKUP($B59,Country_Codes!$A$2:$AB$269,5,0)</f>
        <v/>
      </c>
      <c r="I59">
        <f>VLOOKUP($B59,Tabelle1[[ISO3166-1-numeric]:[is_independent]],10,0)</f>
        <v>142</v>
      </c>
      <c r="J59" t="str">
        <f>VLOOKUP($B59,Tabelle1[[ISO3166-1-numeric]:[is_independent]],9,0)</f>
        <v>Asia</v>
      </c>
      <c r="K59">
        <f>VLOOKUP($B59,Tabelle1[[ISO3166-1-numeric]:[is_independent]],13,0)</f>
        <v>30</v>
      </c>
      <c r="L59" t="str">
        <f>VLOOKUP($B59,Tabelle1[[ISO3166-1-numeric]:[is_independent]],12,0)</f>
        <v>Eastern Asia</v>
      </c>
      <c r="M59" s="61" t="s">
        <v>338</v>
      </c>
      <c r="N59" t="s">
        <v>1579</v>
      </c>
      <c r="O59" t="s">
        <v>2120</v>
      </c>
      <c r="P59" t="str">
        <f>VLOOKUP($B59,Country_Codes!$A$2:$AB$269,28,0)</f>
        <v>Eastern Asia</v>
      </c>
      <c r="Q59" t="str">
        <f>VLOOKUP($B59,Country_Codes!$A$2:$AB$269,23,0)</f>
        <v/>
      </c>
      <c r="R59" t="str">
        <f>VLOOKUP($B59,Country_Codes!$A$2:$AB$269,10,0)</f>
        <v>DC</v>
      </c>
      <c r="S59" s="2">
        <f>VLOOKUP($B59,Tabelle1[[ISO3166-1-numeric]:[is_independent]],5,0)</f>
        <v>0</v>
      </c>
      <c r="T59" t="str">
        <f>VLOOKUP($A59,'World Bank income'!$B$7:$I$224,6,0)</f>
        <v>High income</v>
      </c>
      <c r="U59" t="str">
        <f>VLOOKUP($A59,'World Bank income'!$K$7:$N$224,4,0)</f>
        <v>High income</v>
      </c>
      <c r="V59" t="str">
        <f>'[2]socioeconomic grouping'!AR64</f>
        <v>g10</v>
      </c>
      <c r="W59" s="110" t="s">
        <v>2075</v>
      </c>
      <c r="X59" s="110" t="s">
        <v>2097</v>
      </c>
      <c r="Z59" s="110" t="s">
        <v>1020</v>
      </c>
      <c r="AA59" s="110" t="s">
        <v>1020</v>
      </c>
      <c r="AB59" s="110" t="s">
        <v>1020</v>
      </c>
      <c r="AC59" s="110" t="s">
        <v>1020</v>
      </c>
      <c r="AD59" s="110" t="s">
        <v>1020</v>
      </c>
      <c r="AE59" s="110" t="s">
        <v>2123</v>
      </c>
      <c r="AF59" t="s">
        <v>1579</v>
      </c>
      <c r="AG59" t="s">
        <v>2131</v>
      </c>
      <c r="AH59">
        <v>20</v>
      </c>
    </row>
    <row r="60" spans="1:34" x14ac:dyDescent="0.3">
      <c r="A60" s="54" t="str">
        <f>COUNTRIES!AD62</f>
        <v>Hungary</v>
      </c>
      <c r="B60">
        <f>COUNTRIES!AE62</f>
        <v>348</v>
      </c>
      <c r="C60" t="str">
        <f>INDEX(Tabelle1[ISO3166-1-Alpha-2],MATCH('MISO 2.0 Codes'!B60,Tabelle1[ISO3166-1-numeric],0))</f>
        <v>HU</v>
      </c>
      <c r="D60" t="str">
        <f>_xlfn.XLOOKUP(C60,'[1]ISO countries'!B:B,'[1]ISO countries'!C:C)</f>
        <v>HUN</v>
      </c>
      <c r="E60" t="str">
        <f>INDEX(Tabelle1[official_name_en],MATCH('MISO 2.0 Codes'!B60,Tabelle1[ISO3166-1-numeric],0))</f>
        <v>Hungary</v>
      </c>
      <c r="F60">
        <f>VLOOKUP($B60,Country_Codes!$A$2:$AB$269,4,0)</f>
        <v>97</v>
      </c>
      <c r="G60">
        <f>VLOOKUP($B60,Country_Codes!$A$2:$AB$269,3,0)</f>
        <v>95</v>
      </c>
      <c r="H60">
        <f>VLOOKUP($B60,Country_Codes!$A$2:$AB$269,5,0)</f>
        <v>72</v>
      </c>
      <c r="I60">
        <f>VLOOKUP($B60,Tabelle1[[ISO3166-1-numeric]:[is_independent]],10,0)</f>
        <v>150</v>
      </c>
      <c r="J60" t="str">
        <f>VLOOKUP($B60,Tabelle1[[ISO3166-1-numeric]:[is_independent]],9,0)</f>
        <v>Europe</v>
      </c>
      <c r="K60">
        <f>VLOOKUP($B60,Tabelle1[[ISO3166-1-numeric]:[is_independent]],13,0)</f>
        <v>151</v>
      </c>
      <c r="L60" t="str">
        <f>VLOOKUP($B60,Tabelle1[[ISO3166-1-numeric]:[is_independent]],12,0)</f>
        <v>Eastern Europe</v>
      </c>
      <c r="M60" t="str">
        <f>VLOOKUP('MISO 2.0 Codes'!$B60,COUNTRIES!$C$3:$D$183,2,0)</f>
        <v>miso_1</v>
      </c>
      <c r="N60" t="s">
        <v>1924</v>
      </c>
      <c r="O60" t="s">
        <v>2122</v>
      </c>
      <c r="P60" t="str">
        <f>VLOOKUP($B60,Country_Codes!$A$2:$AB$269,28,0)</f>
        <v>Eastern &amp; South-Eastern Europe</v>
      </c>
      <c r="Q60" t="str">
        <f>VLOOKUP($B60,Country_Codes!$A$2:$AB$269,23,0)</f>
        <v>EU25</v>
      </c>
      <c r="R60" t="str">
        <f>VLOOKUP($B60,Country_Codes!$A$2:$AB$269,10,0)</f>
        <v>TM</v>
      </c>
      <c r="S60" s="2">
        <f>VLOOKUP($B60,Tabelle1[[ISO3166-1-numeric]:[is_independent]],5,0)</f>
        <v>0</v>
      </c>
      <c r="T60" t="str">
        <f>VLOOKUP($A60,'World Bank income'!$B$7:$I$224,6,0)</f>
        <v>High income</v>
      </c>
      <c r="U60" t="str">
        <f>VLOOKUP($A60,'World Bank income'!$K$7:$N$224,4,0)</f>
        <v>High income</v>
      </c>
      <c r="V60" t="str">
        <f>'[2]socioeconomic grouping'!AR65</f>
        <v>g8</v>
      </c>
      <c r="W60" s="110" t="s">
        <v>2076</v>
      </c>
      <c r="X60" s="110" t="s">
        <v>2098</v>
      </c>
      <c r="Z60" s="110" t="s">
        <v>1020</v>
      </c>
      <c r="AA60" s="110" t="s">
        <v>1049</v>
      </c>
      <c r="AB60" s="110" t="s">
        <v>1637</v>
      </c>
      <c r="AC60" s="110" t="s">
        <v>1638</v>
      </c>
      <c r="AD60" s="110" t="s">
        <v>2072</v>
      </c>
      <c r="AE60" s="110" t="s">
        <v>2123</v>
      </c>
      <c r="AF60" t="s">
        <v>211</v>
      </c>
      <c r="AG60" t="s">
        <v>2136</v>
      </c>
      <c r="AH60">
        <v>12</v>
      </c>
    </row>
    <row r="61" spans="1:34" x14ac:dyDescent="0.3">
      <c r="A61" s="54" t="str">
        <f>COUNTRIES!AD63</f>
        <v>Iceland</v>
      </c>
      <c r="B61">
        <f>COUNTRIES!AE63</f>
        <v>352</v>
      </c>
      <c r="C61" t="str">
        <f>INDEX(Tabelle1[ISO3166-1-Alpha-2],MATCH('MISO 2.0 Codes'!B61,Tabelle1[ISO3166-1-numeric],0))</f>
        <v>IS</v>
      </c>
      <c r="D61" t="str">
        <f>_xlfn.XLOOKUP(C61,'[1]ISO countries'!B:B,'[1]ISO countries'!C:C)</f>
        <v>ISL</v>
      </c>
      <c r="E61" t="str">
        <f>INDEX(Tabelle1[official_name_en],MATCH('MISO 2.0 Codes'!B61,Tabelle1[ISO3166-1-numeric],0))</f>
        <v>Iceland</v>
      </c>
      <c r="F61">
        <f>VLOOKUP($B61,Country_Codes!$A$2:$AB$269,4,0)</f>
        <v>99</v>
      </c>
      <c r="G61">
        <f>VLOOKUP($B61,Country_Codes!$A$2:$AB$269,3,0)</f>
        <v>96</v>
      </c>
      <c r="H61">
        <f>VLOOKUP($B61,Country_Codes!$A$2:$AB$269,5,0)</f>
        <v>73</v>
      </c>
      <c r="I61">
        <f>VLOOKUP($B61,Tabelle1[[ISO3166-1-numeric]:[is_independent]],10,0)</f>
        <v>150</v>
      </c>
      <c r="J61" t="str">
        <f>VLOOKUP($B61,Tabelle1[[ISO3166-1-numeric]:[is_independent]],9,0)</f>
        <v>Europe</v>
      </c>
      <c r="K61">
        <f>VLOOKUP($B61,Tabelle1[[ISO3166-1-numeric]:[is_independent]],13,0)</f>
        <v>154</v>
      </c>
      <c r="L61" t="str">
        <f>VLOOKUP($B61,Tabelle1[[ISO3166-1-numeric]:[is_independent]],12,0)</f>
        <v>Northern Europe</v>
      </c>
      <c r="M61" t="str">
        <f>VLOOKUP('MISO 2.0 Codes'!$B61,COUNTRIES!$C$3:$D$183,2,0)</f>
        <v>miso_1</v>
      </c>
      <c r="N61" t="s">
        <v>1924</v>
      </c>
      <c r="O61" t="s">
        <v>2122</v>
      </c>
      <c r="P61" t="str">
        <f>VLOOKUP($B61,Country_Codes!$A$2:$AB$269,28,0)</f>
        <v>Western Europe</v>
      </c>
      <c r="Q61" t="str">
        <f>VLOOKUP($B61,Country_Codes!$A$2:$AB$269,23,0)</f>
        <v/>
      </c>
      <c r="R61" t="str">
        <f>VLOOKUP($B61,Country_Codes!$A$2:$AB$269,10,0)</f>
        <v>IC</v>
      </c>
      <c r="S61" s="2">
        <f>VLOOKUP($B61,Tabelle1[[ISO3166-1-numeric]:[is_independent]],5,0)</f>
        <v>0</v>
      </c>
      <c r="T61" t="str">
        <f>VLOOKUP($A61,'World Bank income'!$B$7:$I$224,6,0)</f>
        <v>High income</v>
      </c>
      <c r="U61" t="str">
        <f>VLOOKUP($A61,'World Bank income'!$K$7:$N$224,4,0)</f>
        <v>High income</v>
      </c>
      <c r="V61" t="str">
        <f>'[2]socioeconomic grouping'!AR66</f>
        <v>g10</v>
      </c>
      <c r="W61" s="110" t="s">
        <v>2076</v>
      </c>
      <c r="X61" s="110" t="s">
        <v>2100</v>
      </c>
      <c r="Z61" s="110" t="s">
        <v>1020</v>
      </c>
      <c r="AA61" s="110" t="s">
        <v>1020</v>
      </c>
      <c r="AB61" s="110" t="s">
        <v>1020</v>
      </c>
      <c r="AC61" s="110" t="s">
        <v>1020</v>
      </c>
      <c r="AD61" s="110" t="s">
        <v>1020</v>
      </c>
      <c r="AE61" s="110" t="s">
        <v>2123</v>
      </c>
      <c r="AF61" t="s">
        <v>211</v>
      </c>
      <c r="AG61" t="s">
        <v>272</v>
      </c>
      <c r="AH61">
        <v>11</v>
      </c>
    </row>
    <row r="62" spans="1:34" x14ac:dyDescent="0.3">
      <c r="A62" s="54" t="str">
        <f>COUNTRIES!AD64</f>
        <v>India</v>
      </c>
      <c r="B62">
        <f>COUNTRIES!AE64</f>
        <v>356</v>
      </c>
      <c r="C62" t="str">
        <f>INDEX(Tabelle1[ISO3166-1-Alpha-2],MATCH('MISO 2.0 Codes'!B62,Tabelle1[ISO3166-1-numeric],0))</f>
        <v>IN</v>
      </c>
      <c r="D62" t="str">
        <f>_xlfn.XLOOKUP(C62,'[1]ISO countries'!B:B,'[1]ISO countries'!C:C)</f>
        <v>IND</v>
      </c>
      <c r="E62" t="str">
        <f>INDEX(Tabelle1[official_name_en],MATCH('MISO 2.0 Codes'!B62,Tabelle1[ISO3166-1-numeric],0))</f>
        <v>India</v>
      </c>
      <c r="F62">
        <f>VLOOKUP($B62,Country_Codes!$A$2:$AB$269,4,0)</f>
        <v>100</v>
      </c>
      <c r="G62">
        <f>VLOOKUP($B62,Country_Codes!$A$2:$AB$269,3,0)</f>
        <v>97</v>
      </c>
      <c r="H62">
        <f>VLOOKUP($B62,Country_Codes!$A$2:$AB$269,5,0)</f>
        <v>194</v>
      </c>
      <c r="I62">
        <f>VLOOKUP($B62,Tabelle1[[ISO3166-1-numeric]:[is_independent]],10,0)</f>
        <v>142</v>
      </c>
      <c r="J62" t="str">
        <f>VLOOKUP($B62,Tabelle1[[ISO3166-1-numeric]:[is_independent]],9,0)</f>
        <v>Asia</v>
      </c>
      <c r="K62">
        <f>VLOOKUP($B62,Tabelle1[[ISO3166-1-numeric]:[is_independent]],13,0)</f>
        <v>34</v>
      </c>
      <c r="L62" t="str">
        <f>VLOOKUP($B62,Tabelle1[[ISO3166-1-numeric]:[is_independent]],12,0)</f>
        <v>Southern Asia</v>
      </c>
      <c r="M62" t="str">
        <f>VLOOKUP('MISO 2.0 Codes'!$B62,COUNTRIES!$C$3:$D$183,2,0)</f>
        <v>miso_6</v>
      </c>
      <c r="N62" t="s">
        <v>63</v>
      </c>
      <c r="O62" t="s">
        <v>63</v>
      </c>
      <c r="P62" t="str">
        <f>VLOOKUP($B62,Country_Codes!$A$2:$AB$269,28,0)</f>
        <v>Southern Asia</v>
      </c>
      <c r="Q62" t="str">
        <f>VLOOKUP($B62,Country_Codes!$A$2:$AB$269,23,0)</f>
        <v/>
      </c>
      <c r="R62" t="str">
        <f>VLOOKUP($B62,Country_Codes!$A$2:$AB$269,10,0)</f>
        <v>DC</v>
      </c>
      <c r="S62" s="2">
        <f>VLOOKUP($B62,Tabelle1[[ISO3166-1-numeric]:[is_independent]],5,0)</f>
        <v>0</v>
      </c>
      <c r="T62" t="str">
        <f>VLOOKUP($A62,'World Bank income'!$B$7:$I$224,6,0)</f>
        <v>Lower middle income</v>
      </c>
      <c r="U62" t="str">
        <f>VLOOKUP($A62,'World Bank income'!$K$7:$N$224,4,0)</f>
        <v>Lower middle income</v>
      </c>
      <c r="V62" t="str">
        <f>'[2]socioeconomic grouping'!AR67</f>
        <v>g4</v>
      </c>
      <c r="W62" s="110" t="s">
        <v>2075</v>
      </c>
      <c r="X62" s="110" t="s">
        <v>2101</v>
      </c>
      <c r="Z62" s="110" t="s">
        <v>1020</v>
      </c>
      <c r="AA62" s="110" t="s">
        <v>1020</v>
      </c>
      <c r="AB62" s="110" t="s">
        <v>1020</v>
      </c>
      <c r="AC62" s="110" t="s">
        <v>1020</v>
      </c>
      <c r="AD62" s="110" t="s">
        <v>1020</v>
      </c>
      <c r="AE62" s="110" t="s">
        <v>2123</v>
      </c>
      <c r="AF62" t="s">
        <v>63</v>
      </c>
      <c r="AG62" t="s">
        <v>63</v>
      </c>
      <c r="AH62">
        <v>18</v>
      </c>
    </row>
    <row r="63" spans="1:34" x14ac:dyDescent="0.3">
      <c r="A63" s="54" t="str">
        <f>COUNTRIES!AD65</f>
        <v>Indonesia</v>
      </c>
      <c r="B63">
        <f>COUNTRIES!AE65</f>
        <v>360</v>
      </c>
      <c r="C63" t="str">
        <f>INDEX(Tabelle1[ISO3166-1-Alpha-2],MATCH('MISO 2.0 Codes'!B63,Tabelle1[ISO3166-1-numeric],0))</f>
        <v>ID</v>
      </c>
      <c r="D63" t="str">
        <f>_xlfn.XLOOKUP(C63,'[1]ISO countries'!B:B,'[1]ISO countries'!C:C)</f>
        <v>IDN</v>
      </c>
      <c r="E63" t="str">
        <f>INDEX(Tabelle1[official_name_en],MATCH('MISO 2.0 Codes'!B63,Tabelle1[ISO3166-1-numeric],0))</f>
        <v>Indonesia</v>
      </c>
      <c r="F63">
        <f>VLOOKUP($B63,Country_Codes!$A$2:$AB$269,4,0)</f>
        <v>101</v>
      </c>
      <c r="G63">
        <f>VLOOKUP($B63,Country_Codes!$A$2:$AB$269,3,0)</f>
        <v>98</v>
      </c>
      <c r="H63">
        <f>VLOOKUP($B63,Country_Codes!$A$2:$AB$269,5,0)</f>
        <v>74</v>
      </c>
      <c r="I63">
        <f>VLOOKUP($B63,Tabelle1[[ISO3166-1-numeric]:[is_independent]],10,0)</f>
        <v>142</v>
      </c>
      <c r="J63" t="str">
        <f>VLOOKUP($B63,Tabelle1[[ISO3166-1-numeric]:[is_independent]],9,0)</f>
        <v>Asia</v>
      </c>
      <c r="K63">
        <f>VLOOKUP($B63,Tabelle1[[ISO3166-1-numeric]:[is_independent]],13,0)</f>
        <v>35</v>
      </c>
      <c r="L63" t="str">
        <f>VLOOKUP($B63,Tabelle1[[ISO3166-1-numeric]:[is_independent]],12,0)</f>
        <v>South-eastern Asia</v>
      </c>
      <c r="M63" t="str">
        <f>VLOOKUP('MISO 2.0 Codes'!$B63,COUNTRIES!$C$3:$D$183,2,0)</f>
        <v>miso_4</v>
      </c>
      <c r="N63" t="s">
        <v>1579</v>
      </c>
      <c r="O63" t="s">
        <v>2120</v>
      </c>
      <c r="P63" t="str">
        <f>VLOOKUP($B63,Country_Codes!$A$2:$AB$269,28,0)</f>
        <v>South-Eastern Asia</v>
      </c>
      <c r="Q63" t="str">
        <f>VLOOKUP($B63,Country_Codes!$A$2:$AB$269,23,0)</f>
        <v/>
      </c>
      <c r="R63" t="str">
        <f>VLOOKUP($B63,Country_Codes!$A$2:$AB$269,10,0)</f>
        <v>DC</v>
      </c>
      <c r="S63" s="2">
        <f>VLOOKUP($B63,Tabelle1[[ISO3166-1-numeric]:[is_independent]],5,0)</f>
        <v>0</v>
      </c>
      <c r="T63" t="str">
        <f>VLOOKUP($A63,'World Bank income'!$B$7:$I$224,6,0)</f>
        <v>Upper middle income</v>
      </c>
      <c r="U63" t="str">
        <f>VLOOKUP($A63,'World Bank income'!$K$7:$N$224,4,0)</f>
        <v>Lower middle income</v>
      </c>
      <c r="V63" t="str">
        <f>'[2]socioeconomic grouping'!AR68</f>
        <v>g5</v>
      </c>
      <c r="W63" s="110" t="s">
        <v>2075</v>
      </c>
      <c r="X63" s="110" t="s">
        <v>2102</v>
      </c>
      <c r="Z63" s="110" t="s">
        <v>1020</v>
      </c>
      <c r="AA63" s="110" t="s">
        <v>1020</v>
      </c>
      <c r="AB63" s="110" t="s">
        <v>1020</v>
      </c>
      <c r="AC63" s="110" t="s">
        <v>1020</v>
      </c>
      <c r="AD63" s="110" t="s">
        <v>1020</v>
      </c>
      <c r="AE63" s="110" t="s">
        <v>2123</v>
      </c>
      <c r="AF63" t="s">
        <v>1579</v>
      </c>
      <c r="AG63" t="s">
        <v>2132</v>
      </c>
      <c r="AH63">
        <v>22</v>
      </c>
    </row>
    <row r="64" spans="1:34" x14ac:dyDescent="0.3">
      <c r="A64" s="54" t="str">
        <f>COUNTRIES!AD66</f>
        <v>Iran</v>
      </c>
      <c r="B64">
        <f>COUNTRIES!AE66</f>
        <v>364</v>
      </c>
      <c r="C64" t="str">
        <f>INDEX(Tabelle1[ISO3166-1-Alpha-2],MATCH('MISO 2.0 Codes'!B64,Tabelle1[ISO3166-1-numeric],0))</f>
        <v>IR</v>
      </c>
      <c r="D64" t="str">
        <f>_xlfn.XLOOKUP(C64,'[1]ISO countries'!B:B,'[1]ISO countries'!C:C)</f>
        <v>IRN</v>
      </c>
      <c r="E64" t="str">
        <f>INDEX(Tabelle1[official_name_en],MATCH('MISO 2.0 Codes'!B64,Tabelle1[ISO3166-1-numeric],0))</f>
        <v>Iran (Islamic Republic of)</v>
      </c>
      <c r="F64">
        <f>VLOOKUP($B64,Country_Codes!$A$2:$AB$269,4,0)</f>
        <v>102</v>
      </c>
      <c r="G64">
        <f>VLOOKUP($B64,Country_Codes!$A$2:$AB$269,3,0)</f>
        <v>99</v>
      </c>
      <c r="H64">
        <f>VLOOKUP($B64,Country_Codes!$A$2:$AB$269,5,0)</f>
        <v>75</v>
      </c>
      <c r="I64">
        <f>VLOOKUP($B64,Tabelle1[[ISO3166-1-numeric]:[is_independent]],10,0)</f>
        <v>142</v>
      </c>
      <c r="J64" t="str">
        <f>VLOOKUP($B64,Tabelle1[[ISO3166-1-numeric]:[is_independent]],9,0)</f>
        <v>Asia</v>
      </c>
      <c r="K64">
        <f>VLOOKUP($B64,Tabelle1[[ISO3166-1-numeric]:[is_independent]],13,0)</f>
        <v>34</v>
      </c>
      <c r="L64" t="str">
        <f>VLOOKUP($B64,Tabelle1[[ISO3166-1-numeric]:[is_independent]],12,0)</f>
        <v>Southern Asia</v>
      </c>
      <c r="M64" t="str">
        <f>VLOOKUP('MISO 2.0 Codes'!$B64,COUNTRIES!$C$3:$D$183,2,0)</f>
        <v>miso_7</v>
      </c>
      <c r="N64" t="s">
        <v>1580</v>
      </c>
      <c r="O64" t="s">
        <v>2119</v>
      </c>
      <c r="P64" t="str">
        <f>VLOOKUP($B64,Country_Codes!$A$2:$AB$269,28,0)</f>
        <v>Southern Asia</v>
      </c>
      <c r="Q64" t="str">
        <f>VLOOKUP($B64,Country_Codes!$A$2:$AB$269,23,0)</f>
        <v/>
      </c>
      <c r="R64" t="str">
        <f>VLOOKUP($B64,Country_Codes!$A$2:$AB$269,10,0)</f>
        <v>DC</v>
      </c>
      <c r="S64" s="2">
        <f>VLOOKUP($B64,Tabelle1[[ISO3166-1-numeric]:[is_independent]],5,0)</f>
        <v>0</v>
      </c>
      <c r="T64" t="str">
        <f>VLOOKUP($A64,'World Bank income'!$B$7:$I$224,6,0)</f>
        <v>Upper middle income</v>
      </c>
      <c r="U64" t="str">
        <f>VLOOKUP($A64,'World Bank income'!$K$7:$N$224,4,0)</f>
        <v>Upper middle income</v>
      </c>
      <c r="V64" t="str">
        <f>'[2]socioeconomic grouping'!AR69</f>
        <v>g7</v>
      </c>
      <c r="W64" s="110" t="s">
        <v>2077</v>
      </c>
      <c r="X64" s="110" t="s">
        <v>2103</v>
      </c>
      <c r="Z64" s="110" t="s">
        <v>1020</v>
      </c>
      <c r="AA64" s="110" t="s">
        <v>1020</v>
      </c>
      <c r="AB64" s="110" t="s">
        <v>1020</v>
      </c>
      <c r="AC64" s="110" t="s">
        <v>1020</v>
      </c>
      <c r="AD64" s="110" t="s">
        <v>1020</v>
      </c>
      <c r="AE64" s="110" t="s">
        <v>2123</v>
      </c>
      <c r="AF64" t="s">
        <v>2124</v>
      </c>
      <c r="AG64" t="s">
        <v>1480</v>
      </c>
      <c r="AH64">
        <v>17</v>
      </c>
    </row>
    <row r="65" spans="1:34" x14ac:dyDescent="0.3">
      <c r="A65" s="54" t="str">
        <f>COUNTRIES!AD67</f>
        <v>Iraq</v>
      </c>
      <c r="B65">
        <f>COUNTRIES!AE67</f>
        <v>368</v>
      </c>
      <c r="C65" t="str">
        <f>INDEX(Tabelle1[ISO3166-1-Alpha-2],MATCH('MISO 2.0 Codes'!B65,Tabelle1[ISO3166-1-numeric],0))</f>
        <v>IQ</v>
      </c>
      <c r="D65" t="str">
        <f>_xlfn.XLOOKUP(C65,'[1]ISO countries'!B:B,'[1]ISO countries'!C:C)</f>
        <v>IRQ</v>
      </c>
      <c r="E65" t="str">
        <f>INDEX(Tabelle1[official_name_en],MATCH('MISO 2.0 Codes'!B65,Tabelle1[ISO3166-1-numeric],0))</f>
        <v>Iraq</v>
      </c>
      <c r="F65">
        <f>VLOOKUP($B65,Country_Codes!$A$2:$AB$269,4,0)</f>
        <v>103</v>
      </c>
      <c r="G65">
        <f>VLOOKUP($B65,Country_Codes!$A$2:$AB$269,3,0)</f>
        <v>100</v>
      </c>
      <c r="H65">
        <f>VLOOKUP($B65,Country_Codes!$A$2:$AB$269,5,0)</f>
        <v>76</v>
      </c>
      <c r="I65">
        <f>VLOOKUP($B65,Tabelle1[[ISO3166-1-numeric]:[is_independent]],10,0)</f>
        <v>142</v>
      </c>
      <c r="J65" t="str">
        <f>VLOOKUP($B65,Tabelle1[[ISO3166-1-numeric]:[is_independent]],9,0)</f>
        <v>Asia</v>
      </c>
      <c r="K65">
        <f>VLOOKUP($B65,Tabelle1[[ISO3166-1-numeric]:[is_independent]],13,0)</f>
        <v>145</v>
      </c>
      <c r="L65" t="str">
        <f>VLOOKUP($B65,Tabelle1[[ISO3166-1-numeric]:[is_independent]],12,0)</f>
        <v>Western Asia</v>
      </c>
      <c r="M65" t="str">
        <f>VLOOKUP('MISO 2.0 Codes'!$B65,COUNTRIES!$C$3:$D$183,2,0)</f>
        <v>miso_7</v>
      </c>
      <c r="N65" t="s">
        <v>1580</v>
      </c>
      <c r="O65" t="s">
        <v>2119</v>
      </c>
      <c r="P65" t="str">
        <f>VLOOKUP($B65,Country_Codes!$A$2:$AB$269,28,0)</f>
        <v>Northern Africa and Western Asia</v>
      </c>
      <c r="Q65" t="str">
        <f>VLOOKUP($B65,Country_Codes!$A$2:$AB$269,23,0)</f>
        <v/>
      </c>
      <c r="R65" t="str">
        <f>VLOOKUP($B65,Country_Codes!$A$2:$AB$269,10,0)</f>
        <v>DC</v>
      </c>
      <c r="S65" s="2">
        <f>VLOOKUP($B65,Tabelle1[[ISO3166-1-numeric]:[is_independent]],5,0)</f>
        <v>0</v>
      </c>
      <c r="T65" t="str">
        <f>VLOOKUP($A65,'World Bank income'!$B$7:$I$224,6,0)</f>
        <v>Upper middle income</v>
      </c>
      <c r="U65" t="str">
        <f>VLOOKUP($A65,'World Bank income'!$K$7:$N$224,4,0)</f>
        <v>Upper middle income</v>
      </c>
      <c r="V65" t="str">
        <f>'[2]socioeconomic grouping'!AR70</f>
        <v>g6</v>
      </c>
      <c r="W65" s="110" t="s">
        <v>2077</v>
      </c>
      <c r="X65" s="110" t="s">
        <v>2103</v>
      </c>
      <c r="Z65" s="110" t="s">
        <v>1020</v>
      </c>
      <c r="AA65" s="110" t="s">
        <v>1020</v>
      </c>
      <c r="AB65" s="110" t="s">
        <v>1020</v>
      </c>
      <c r="AC65" s="110" t="s">
        <v>1020</v>
      </c>
      <c r="AD65" s="110" t="s">
        <v>1020</v>
      </c>
      <c r="AE65" s="110" t="s">
        <v>2123</v>
      </c>
      <c r="AF65" t="s">
        <v>2124</v>
      </c>
      <c r="AG65" t="s">
        <v>1480</v>
      </c>
      <c r="AH65">
        <v>17</v>
      </c>
    </row>
    <row r="66" spans="1:34" x14ac:dyDescent="0.3">
      <c r="A66" s="54" t="str">
        <f>COUNTRIES!AD68</f>
        <v>Ireland</v>
      </c>
      <c r="B66">
        <f>COUNTRIES!AE68</f>
        <v>372</v>
      </c>
      <c r="C66" t="str">
        <f>INDEX(Tabelle1[ISO3166-1-Alpha-2],MATCH('MISO 2.0 Codes'!B66,Tabelle1[ISO3166-1-numeric],0))</f>
        <v>IE</v>
      </c>
      <c r="D66" t="str">
        <f>_xlfn.XLOOKUP(C66,'[1]ISO countries'!B:B,'[1]ISO countries'!C:C)</f>
        <v>IRL</v>
      </c>
      <c r="E66" t="str">
        <f>INDEX(Tabelle1[official_name_en],MATCH('MISO 2.0 Codes'!B66,Tabelle1[ISO3166-1-numeric],0))</f>
        <v>Ireland</v>
      </c>
      <c r="F66">
        <f>VLOOKUP($B66,Country_Codes!$A$2:$AB$269,4,0)</f>
        <v>104</v>
      </c>
      <c r="G66">
        <f>VLOOKUP($B66,Country_Codes!$A$2:$AB$269,3,0)</f>
        <v>101</v>
      </c>
      <c r="H66">
        <f>VLOOKUP($B66,Country_Codes!$A$2:$AB$269,5,0)</f>
        <v>77</v>
      </c>
      <c r="I66">
        <f>VLOOKUP($B66,Tabelle1[[ISO3166-1-numeric]:[is_independent]],10,0)</f>
        <v>150</v>
      </c>
      <c r="J66" t="str">
        <f>VLOOKUP($B66,Tabelle1[[ISO3166-1-numeric]:[is_independent]],9,0)</f>
        <v>Europe</v>
      </c>
      <c r="K66">
        <f>VLOOKUP($B66,Tabelle1[[ISO3166-1-numeric]:[is_independent]],13,0)</f>
        <v>154</v>
      </c>
      <c r="L66" t="str">
        <f>VLOOKUP($B66,Tabelle1[[ISO3166-1-numeric]:[is_independent]],12,0)</f>
        <v>Northern Europe</v>
      </c>
      <c r="M66" t="str">
        <f>VLOOKUP('MISO 2.0 Codes'!$B66,COUNTRIES!$C$3:$D$183,2,0)</f>
        <v>miso_1</v>
      </c>
      <c r="N66" t="s">
        <v>1924</v>
      </c>
      <c r="O66" t="s">
        <v>2122</v>
      </c>
      <c r="P66" t="str">
        <f>VLOOKUP($B66,Country_Codes!$A$2:$AB$269,28,0)</f>
        <v>Western Europe</v>
      </c>
      <c r="Q66" t="str">
        <f>VLOOKUP($B66,Country_Codes!$A$2:$AB$269,23,0)</f>
        <v>EU15</v>
      </c>
      <c r="R66" t="str">
        <f>VLOOKUP($B66,Country_Codes!$A$2:$AB$269,10,0)</f>
        <v>IC</v>
      </c>
      <c r="S66" s="2">
        <f>VLOOKUP($B66,Tabelle1[[ISO3166-1-numeric]:[is_independent]],5,0)</f>
        <v>0</v>
      </c>
      <c r="T66" t="str">
        <f>VLOOKUP($A66,'World Bank income'!$B$7:$I$224,6,0)</f>
        <v>High income</v>
      </c>
      <c r="U66" t="str">
        <f>VLOOKUP($A66,'World Bank income'!$K$7:$N$224,4,0)</f>
        <v>High income</v>
      </c>
      <c r="V66" t="str">
        <f>'[2]socioeconomic grouping'!AR71</f>
        <v>g10</v>
      </c>
      <c r="W66" s="110" t="s">
        <v>2076</v>
      </c>
      <c r="X66" s="110" t="s">
        <v>2086</v>
      </c>
      <c r="Y66" s="110" t="s">
        <v>2071</v>
      </c>
      <c r="Z66" s="110" t="s">
        <v>1039</v>
      </c>
      <c r="AA66" s="110" t="s">
        <v>1049</v>
      </c>
      <c r="AB66" s="110" t="s">
        <v>1637</v>
      </c>
      <c r="AC66" s="110" t="s">
        <v>1638</v>
      </c>
      <c r="AD66" s="110" t="s">
        <v>2072</v>
      </c>
      <c r="AE66" s="110" t="s">
        <v>2123</v>
      </c>
      <c r="AF66" t="s">
        <v>211</v>
      </c>
      <c r="AG66" t="s">
        <v>272</v>
      </c>
      <c r="AH66">
        <v>11</v>
      </c>
    </row>
    <row r="67" spans="1:34" x14ac:dyDescent="0.3">
      <c r="A67" s="54" t="str">
        <f>COUNTRIES!AD69</f>
        <v>Israel</v>
      </c>
      <c r="B67">
        <f>COUNTRIES!AE69</f>
        <v>376</v>
      </c>
      <c r="C67" t="str">
        <f>INDEX(Tabelle1[ISO3166-1-Alpha-2],MATCH('MISO 2.0 Codes'!B67,Tabelle1[ISO3166-1-numeric],0))</f>
        <v>IL</v>
      </c>
      <c r="D67" t="str">
        <f>_xlfn.XLOOKUP(C67,'[1]ISO countries'!B:B,'[1]ISO countries'!C:C)</f>
        <v>ISR</v>
      </c>
      <c r="E67" t="str">
        <f>INDEX(Tabelle1[official_name_en],MATCH('MISO 2.0 Codes'!B67,Tabelle1[ISO3166-1-numeric],0))</f>
        <v>Israel</v>
      </c>
      <c r="F67">
        <f>VLOOKUP($B67,Country_Codes!$A$2:$AB$269,4,0)</f>
        <v>105</v>
      </c>
      <c r="G67">
        <f>VLOOKUP($B67,Country_Codes!$A$2:$AB$269,3,0)</f>
        <v>102</v>
      </c>
      <c r="H67">
        <f>VLOOKUP($B67,Country_Codes!$A$2:$AB$269,5,0)</f>
        <v>78</v>
      </c>
      <c r="I67">
        <f>VLOOKUP($B67,Tabelle1[[ISO3166-1-numeric]:[is_independent]],10,0)</f>
        <v>142</v>
      </c>
      <c r="J67" t="str">
        <f>VLOOKUP($B67,Tabelle1[[ISO3166-1-numeric]:[is_independent]],9,0)</f>
        <v>Asia</v>
      </c>
      <c r="K67">
        <f>VLOOKUP($B67,Tabelle1[[ISO3166-1-numeric]:[is_independent]],13,0)</f>
        <v>145</v>
      </c>
      <c r="L67" t="str">
        <f>VLOOKUP($B67,Tabelle1[[ISO3166-1-numeric]:[is_independent]],12,0)</f>
        <v>Western Asia</v>
      </c>
      <c r="M67" t="str">
        <f>VLOOKUP('MISO 2.0 Codes'!$B67,COUNTRIES!$C$3:$D$183,2,0)</f>
        <v>miso_7</v>
      </c>
      <c r="N67" t="s">
        <v>1580</v>
      </c>
      <c r="O67" t="s">
        <v>2119</v>
      </c>
      <c r="P67" t="str">
        <f>VLOOKUP($B67,Country_Codes!$A$2:$AB$269,28,0)</f>
        <v>Northern Africa and Western Asia</v>
      </c>
      <c r="Q67" t="str">
        <f>VLOOKUP($B67,Country_Codes!$A$2:$AB$269,23,0)</f>
        <v/>
      </c>
      <c r="R67" t="str">
        <f>VLOOKUP($B67,Country_Codes!$A$2:$AB$269,10,0)</f>
        <v>IC</v>
      </c>
      <c r="S67" s="2">
        <f>VLOOKUP($B67,Tabelle1[[ISO3166-1-numeric]:[is_independent]],5,0)</f>
        <v>0</v>
      </c>
      <c r="T67" t="str">
        <f>VLOOKUP($A67,'World Bank income'!$B$7:$I$224,6,0)</f>
        <v>High income</v>
      </c>
      <c r="U67" t="str">
        <f>VLOOKUP($A67,'World Bank income'!$K$7:$N$224,4,0)</f>
        <v>High income</v>
      </c>
      <c r="V67" t="str">
        <f>'[2]socioeconomic grouping'!AR72</f>
        <v>g9</v>
      </c>
      <c r="W67" s="110" t="s">
        <v>2077</v>
      </c>
      <c r="X67" s="110" t="s">
        <v>2087</v>
      </c>
      <c r="Z67" s="110" t="s">
        <v>1020</v>
      </c>
      <c r="AA67" s="110" t="s">
        <v>1020</v>
      </c>
      <c r="AB67" s="110" t="s">
        <v>1020</v>
      </c>
      <c r="AC67" s="110" t="s">
        <v>1020</v>
      </c>
      <c r="AD67" s="110" t="s">
        <v>1020</v>
      </c>
      <c r="AE67" s="110" t="s">
        <v>2123</v>
      </c>
      <c r="AF67" t="s">
        <v>2124</v>
      </c>
      <c r="AG67" t="s">
        <v>1480</v>
      </c>
      <c r="AH67">
        <v>17</v>
      </c>
    </row>
    <row r="68" spans="1:34" x14ac:dyDescent="0.3">
      <c r="A68" s="54" t="str">
        <f>COUNTRIES!AD70</f>
        <v>Italy</v>
      </c>
      <c r="B68">
        <f>COUNTRIES!AE70</f>
        <v>380</v>
      </c>
      <c r="C68" t="str">
        <f>INDEX(Tabelle1[ISO3166-1-Alpha-2],MATCH('MISO 2.0 Codes'!B68,Tabelle1[ISO3166-1-numeric],0))</f>
        <v>IT</v>
      </c>
      <c r="D68" t="str">
        <f>_xlfn.XLOOKUP(C68,'[1]ISO countries'!B:B,'[1]ISO countries'!C:C)</f>
        <v>ITA</v>
      </c>
      <c r="E68" t="str">
        <f>INDEX(Tabelle1[official_name_en],MATCH('MISO 2.0 Codes'!B68,Tabelle1[ISO3166-1-numeric],0))</f>
        <v>Italy</v>
      </c>
      <c r="F68">
        <f>VLOOKUP($B68,Country_Codes!$A$2:$AB$269,4,0)</f>
        <v>106</v>
      </c>
      <c r="G68">
        <f>VLOOKUP($B68,Country_Codes!$A$2:$AB$269,3,0)</f>
        <v>103</v>
      </c>
      <c r="H68">
        <f>VLOOKUP($B68,Country_Codes!$A$2:$AB$269,5,0)</f>
        <v>79</v>
      </c>
      <c r="I68">
        <f>VLOOKUP($B68,Tabelle1[[ISO3166-1-numeric]:[is_independent]],10,0)</f>
        <v>150</v>
      </c>
      <c r="J68" t="str">
        <f>VLOOKUP($B68,Tabelle1[[ISO3166-1-numeric]:[is_independent]],9,0)</f>
        <v>Europe</v>
      </c>
      <c r="K68">
        <f>VLOOKUP($B68,Tabelle1[[ISO3166-1-numeric]:[is_independent]],13,0)</f>
        <v>39</v>
      </c>
      <c r="L68" t="str">
        <f>VLOOKUP($B68,Tabelle1[[ISO3166-1-numeric]:[is_independent]],12,0)</f>
        <v>Southern Europe</v>
      </c>
      <c r="M68" t="str">
        <f>VLOOKUP('MISO 2.0 Codes'!$B68,COUNTRIES!$C$3:$D$183,2,0)</f>
        <v>miso_1</v>
      </c>
      <c r="N68" t="s">
        <v>1924</v>
      </c>
      <c r="O68" t="s">
        <v>2122</v>
      </c>
      <c r="P68" t="str">
        <f>VLOOKUP($B68,Country_Codes!$A$2:$AB$269,28,0)</f>
        <v>Western Europe</v>
      </c>
      <c r="Q68" t="str">
        <f>VLOOKUP($B68,Country_Codes!$A$2:$AB$269,23,0)</f>
        <v>EU15</v>
      </c>
      <c r="R68" t="str">
        <f>VLOOKUP($B68,Country_Codes!$A$2:$AB$269,10,0)</f>
        <v>IC</v>
      </c>
      <c r="S68" s="2">
        <f>VLOOKUP($B68,Tabelle1[[ISO3166-1-numeric]:[is_independent]],5,0)</f>
        <v>0</v>
      </c>
      <c r="T68" t="str">
        <f>VLOOKUP($A68,'World Bank income'!$B$7:$I$224,6,0)</f>
        <v>High income</v>
      </c>
      <c r="U68" t="str">
        <f>VLOOKUP($A68,'World Bank income'!$K$7:$N$224,4,0)</f>
        <v>High income</v>
      </c>
      <c r="V68" t="str">
        <f>'[2]socioeconomic grouping'!AR73</f>
        <v>g9</v>
      </c>
      <c r="W68" s="110" t="s">
        <v>2076</v>
      </c>
      <c r="X68" s="110" t="s">
        <v>2086</v>
      </c>
      <c r="Y68" s="110" t="s">
        <v>2071</v>
      </c>
      <c r="Z68" s="110" t="s">
        <v>1039</v>
      </c>
      <c r="AA68" s="110" t="s">
        <v>1049</v>
      </c>
      <c r="AB68" s="110" t="s">
        <v>1637</v>
      </c>
      <c r="AC68" s="110" t="s">
        <v>1638</v>
      </c>
      <c r="AD68" s="110" t="s">
        <v>2072</v>
      </c>
      <c r="AE68" s="110" t="s">
        <v>2123</v>
      </c>
      <c r="AF68" t="s">
        <v>211</v>
      </c>
      <c r="AG68" t="s">
        <v>272</v>
      </c>
      <c r="AH68">
        <v>11</v>
      </c>
    </row>
    <row r="69" spans="1:34" x14ac:dyDescent="0.3">
      <c r="A69" s="54" t="str">
        <f>COUNTRIES!AD71</f>
        <v>Jamaica</v>
      </c>
      <c r="B69">
        <f>COUNTRIES!AE71</f>
        <v>388</v>
      </c>
      <c r="C69" t="str">
        <f>INDEX(Tabelle1[ISO3166-1-Alpha-2],MATCH('MISO 2.0 Codes'!B69,Tabelle1[ISO3166-1-numeric],0))</f>
        <v>JM</v>
      </c>
      <c r="D69" t="str">
        <f>_xlfn.XLOOKUP(C69,'[1]ISO countries'!B:B,'[1]ISO countries'!C:C)</f>
        <v>JAM</v>
      </c>
      <c r="E69" t="str">
        <f>INDEX(Tabelle1[official_name_en],MATCH('MISO 2.0 Codes'!B69,Tabelle1[ISO3166-1-numeric],0))</f>
        <v>Jamaica</v>
      </c>
      <c r="F69">
        <f>VLOOKUP($B69,Country_Codes!$A$2:$AB$269,4,0)</f>
        <v>109</v>
      </c>
      <c r="G69">
        <f>VLOOKUP($B69,Country_Codes!$A$2:$AB$269,3,0)</f>
        <v>104</v>
      </c>
      <c r="H69">
        <f>VLOOKUP($B69,Country_Codes!$A$2:$AB$269,5,0)</f>
        <v>81</v>
      </c>
      <c r="I69">
        <f>VLOOKUP($B69,Tabelle1[[ISO3166-1-numeric]:[is_independent]],10,0)</f>
        <v>19</v>
      </c>
      <c r="J69" t="str">
        <f>VLOOKUP($B69,Tabelle1[[ISO3166-1-numeric]:[is_independent]],9,0)</f>
        <v>Americas</v>
      </c>
      <c r="K69">
        <f>VLOOKUP($B69,Tabelle1[[ISO3166-1-numeric]:[is_independent]],13,0)</f>
        <v>419</v>
      </c>
      <c r="L69" t="str">
        <f>VLOOKUP($B69,Tabelle1[[ISO3166-1-numeric]:[is_independent]],12,0)</f>
        <v>Latin America and the Caribbean</v>
      </c>
      <c r="M69" t="str">
        <f>VLOOKUP('MISO 2.0 Codes'!$B69,COUNTRIES!$C$3:$D$183,2,0)</f>
        <v>miso_8</v>
      </c>
      <c r="N69" t="s">
        <v>1582</v>
      </c>
      <c r="O69" t="s">
        <v>2117</v>
      </c>
      <c r="P69" t="str">
        <f>VLOOKUP($B69,Country_Codes!$A$2:$AB$269,28,0)</f>
        <v>Latin America &amp; the Carribean</v>
      </c>
      <c r="Q69" t="str">
        <f>VLOOKUP($B69,Country_Codes!$A$2:$AB$269,23,0)</f>
        <v/>
      </c>
      <c r="R69" t="str">
        <f>VLOOKUP($B69,Country_Codes!$A$2:$AB$269,10,0)</f>
        <v>DC</v>
      </c>
      <c r="S69" s="2">
        <f>VLOOKUP($B69,Tabelle1[[ISO3166-1-numeric]:[is_independent]],5,0)</f>
        <v>0</v>
      </c>
      <c r="T69" t="str">
        <f>VLOOKUP($A69,'World Bank income'!$B$7:$I$224,6,0)</f>
        <v>Upper middle income</v>
      </c>
      <c r="U69" t="str">
        <f>VLOOKUP($A69,'World Bank income'!$K$7:$N$224,4,0)</f>
        <v>Upper middle income</v>
      </c>
      <c r="V69" t="str">
        <f>'[2]socioeconomic grouping'!AR74</f>
        <v>g5</v>
      </c>
      <c r="W69" s="110" t="s">
        <v>2078</v>
      </c>
      <c r="X69" s="110" t="s">
        <v>2084</v>
      </c>
      <c r="Z69" s="110" t="s">
        <v>1020</v>
      </c>
      <c r="AA69" s="110" t="s">
        <v>1020</v>
      </c>
      <c r="AB69" s="110" t="s">
        <v>1020</v>
      </c>
      <c r="AC69" s="110" t="s">
        <v>1020</v>
      </c>
      <c r="AD69" s="110" t="s">
        <v>1020</v>
      </c>
      <c r="AE69" s="110" t="s">
        <v>2123</v>
      </c>
      <c r="AF69" t="s">
        <v>1582</v>
      </c>
      <c r="AG69" t="s">
        <v>198</v>
      </c>
      <c r="AH69">
        <v>4</v>
      </c>
    </row>
    <row r="70" spans="1:34" x14ac:dyDescent="0.3">
      <c r="A70" s="54" t="str">
        <f>COUNTRIES!AD72</f>
        <v>Japan</v>
      </c>
      <c r="B70">
        <f>COUNTRIES!AE72</f>
        <v>392</v>
      </c>
      <c r="C70" t="str">
        <f>INDEX(Tabelle1[ISO3166-1-Alpha-2],MATCH('MISO 2.0 Codes'!B70,Tabelle1[ISO3166-1-numeric],0))</f>
        <v>JP</v>
      </c>
      <c r="D70" t="str">
        <f>_xlfn.XLOOKUP(C70,'[1]ISO countries'!B:B,'[1]ISO countries'!C:C)</f>
        <v>JPN</v>
      </c>
      <c r="E70" t="str">
        <f>INDEX(Tabelle1[official_name_en],MATCH('MISO 2.0 Codes'!B70,Tabelle1[ISO3166-1-numeric],0))</f>
        <v>Japan</v>
      </c>
      <c r="F70">
        <f>VLOOKUP($B70,Country_Codes!$A$2:$AB$269,4,0)</f>
        <v>110</v>
      </c>
      <c r="G70">
        <f>VLOOKUP($B70,Country_Codes!$A$2:$AB$269,3,0)</f>
        <v>105</v>
      </c>
      <c r="H70">
        <f>VLOOKUP($B70,Country_Codes!$A$2:$AB$269,5,0)</f>
        <v>82</v>
      </c>
      <c r="I70">
        <f>VLOOKUP($B70,Tabelle1[[ISO3166-1-numeric]:[is_independent]],10,0)</f>
        <v>142</v>
      </c>
      <c r="J70" t="str">
        <f>VLOOKUP($B70,Tabelle1[[ISO3166-1-numeric]:[is_independent]],9,0)</f>
        <v>Asia</v>
      </c>
      <c r="K70">
        <f>VLOOKUP($B70,Tabelle1[[ISO3166-1-numeric]:[is_independent]],13,0)</f>
        <v>30</v>
      </c>
      <c r="L70" t="str">
        <f>VLOOKUP($B70,Tabelle1[[ISO3166-1-numeric]:[is_independent]],12,0)</f>
        <v>Eastern Asia</v>
      </c>
      <c r="M70" t="str">
        <f>VLOOKUP('MISO 2.0 Codes'!$B70,COUNTRIES!$C$3:$D$183,2,0)</f>
        <v>miso_1</v>
      </c>
      <c r="N70" t="s">
        <v>1924</v>
      </c>
      <c r="O70" t="s">
        <v>2122</v>
      </c>
      <c r="P70" t="str">
        <f>VLOOKUP($B70,Country_Codes!$A$2:$AB$269,28,0)</f>
        <v>Eastern Asia</v>
      </c>
      <c r="Q70" t="str">
        <f>VLOOKUP($B70,Country_Codes!$A$2:$AB$269,23,0)</f>
        <v/>
      </c>
      <c r="R70" t="str">
        <f>VLOOKUP($B70,Country_Codes!$A$2:$AB$269,10,0)</f>
        <v>IC</v>
      </c>
      <c r="S70" s="2">
        <f>VLOOKUP($B70,Tabelle1[[ISO3166-1-numeric]:[is_independent]],5,0)</f>
        <v>0</v>
      </c>
      <c r="T70" t="str">
        <f>VLOOKUP($A70,'World Bank income'!$B$7:$I$224,6,0)</f>
        <v>High income</v>
      </c>
      <c r="U70" t="str">
        <f>VLOOKUP($A70,'World Bank income'!$K$7:$N$224,4,0)</f>
        <v>High income</v>
      </c>
      <c r="V70" t="str">
        <f>'[2]socioeconomic grouping'!AR75</f>
        <v>g9</v>
      </c>
      <c r="W70" s="110" t="s">
        <v>2076</v>
      </c>
      <c r="X70" s="110" t="s">
        <v>2104</v>
      </c>
      <c r="Z70" s="110" t="s">
        <v>1020</v>
      </c>
      <c r="AA70" s="110" t="s">
        <v>1020</v>
      </c>
      <c r="AB70" s="110" t="s">
        <v>1020</v>
      </c>
      <c r="AC70" s="110" t="s">
        <v>1020</v>
      </c>
      <c r="AD70" s="110" t="s">
        <v>1020</v>
      </c>
      <c r="AE70" s="110" t="s">
        <v>2123</v>
      </c>
      <c r="AF70" t="s">
        <v>71</v>
      </c>
      <c r="AG70" t="s">
        <v>71</v>
      </c>
      <c r="AH70">
        <v>23</v>
      </c>
    </row>
    <row r="71" spans="1:34" x14ac:dyDescent="0.3">
      <c r="A71" s="54" t="str">
        <f>COUNTRIES!AD73</f>
        <v>Jordan</v>
      </c>
      <c r="B71">
        <f>COUNTRIES!AE73</f>
        <v>400</v>
      </c>
      <c r="C71" t="str">
        <f>INDEX(Tabelle1[ISO3166-1-Alpha-2],MATCH('MISO 2.0 Codes'!B71,Tabelle1[ISO3166-1-numeric],0))</f>
        <v>JO</v>
      </c>
      <c r="D71" t="str">
        <f>_xlfn.XLOOKUP(C71,'[1]ISO countries'!B:B,'[1]ISO countries'!C:C)</f>
        <v>JOR</v>
      </c>
      <c r="E71" t="str">
        <f>INDEX(Tabelle1[official_name_en],MATCH('MISO 2.0 Codes'!B71,Tabelle1[ISO3166-1-numeric],0))</f>
        <v>Jordan</v>
      </c>
      <c r="F71">
        <f>VLOOKUP($B71,Country_Codes!$A$2:$AB$269,4,0)</f>
        <v>112</v>
      </c>
      <c r="G71">
        <f>VLOOKUP($B71,Country_Codes!$A$2:$AB$269,3,0)</f>
        <v>106</v>
      </c>
      <c r="H71">
        <f>VLOOKUP($B71,Country_Codes!$A$2:$AB$269,5,0)</f>
        <v>83</v>
      </c>
      <c r="I71">
        <f>VLOOKUP($B71,Tabelle1[[ISO3166-1-numeric]:[is_independent]],10,0)</f>
        <v>142</v>
      </c>
      <c r="J71" t="str">
        <f>VLOOKUP($B71,Tabelle1[[ISO3166-1-numeric]:[is_independent]],9,0)</f>
        <v>Asia</v>
      </c>
      <c r="K71">
        <f>VLOOKUP($B71,Tabelle1[[ISO3166-1-numeric]:[is_independent]],13,0)</f>
        <v>145</v>
      </c>
      <c r="L71" t="str">
        <f>VLOOKUP($B71,Tabelle1[[ISO3166-1-numeric]:[is_independent]],12,0)</f>
        <v>Western Asia</v>
      </c>
      <c r="M71" t="str">
        <f>VLOOKUP('MISO 2.0 Codes'!$B71,COUNTRIES!$C$3:$D$183,2,0)</f>
        <v>miso_7</v>
      </c>
      <c r="N71" t="s">
        <v>1580</v>
      </c>
      <c r="O71" t="s">
        <v>2119</v>
      </c>
      <c r="P71" t="str">
        <f>VLOOKUP($B71,Country_Codes!$A$2:$AB$269,28,0)</f>
        <v>Northern Africa and Western Asia</v>
      </c>
      <c r="Q71" t="str">
        <f>VLOOKUP($B71,Country_Codes!$A$2:$AB$269,23,0)</f>
        <v/>
      </c>
      <c r="R71" t="str">
        <f>VLOOKUP($B71,Country_Codes!$A$2:$AB$269,10,0)</f>
        <v>DC</v>
      </c>
      <c r="S71" s="2">
        <f>VLOOKUP($B71,Tabelle1[[ISO3166-1-numeric]:[is_independent]],5,0)</f>
        <v>0</v>
      </c>
      <c r="T71" t="str">
        <f>VLOOKUP($A71,'World Bank income'!$B$7:$I$224,6,0)</f>
        <v>Upper middle income</v>
      </c>
      <c r="U71" t="str">
        <f>VLOOKUP($A71,'World Bank income'!$K$7:$N$224,4,0)</f>
        <v>Lower middle income</v>
      </c>
      <c r="V71" t="str">
        <f>'[2]socioeconomic grouping'!AR76</f>
        <v>g6</v>
      </c>
      <c r="W71" s="110" t="s">
        <v>2077</v>
      </c>
      <c r="X71" s="110" t="s">
        <v>2103</v>
      </c>
      <c r="Z71" s="110" t="s">
        <v>1020</v>
      </c>
      <c r="AA71" s="110" t="s">
        <v>1020</v>
      </c>
      <c r="AB71" s="110" t="s">
        <v>1020</v>
      </c>
      <c r="AC71" s="110" t="s">
        <v>1020</v>
      </c>
      <c r="AD71" s="110" t="s">
        <v>1020</v>
      </c>
      <c r="AE71" s="110" t="s">
        <v>2123</v>
      </c>
      <c r="AF71" t="s">
        <v>2124</v>
      </c>
      <c r="AG71" t="s">
        <v>1480</v>
      </c>
      <c r="AH71">
        <v>17</v>
      </c>
    </row>
    <row r="72" spans="1:34" x14ac:dyDescent="0.3">
      <c r="A72" s="54" t="str">
        <f>COUNTRIES!AD74</f>
        <v>Kenya</v>
      </c>
      <c r="B72">
        <f>COUNTRIES!AE74</f>
        <v>404</v>
      </c>
      <c r="C72" t="str">
        <f>INDEX(Tabelle1[ISO3166-1-Alpha-2],MATCH('MISO 2.0 Codes'!B72,Tabelle1[ISO3166-1-numeric],0))</f>
        <v>KE</v>
      </c>
      <c r="D72" t="str">
        <f>_xlfn.XLOOKUP(C72,'[1]ISO countries'!B:B,'[1]ISO countries'!C:C)</f>
        <v>KEN</v>
      </c>
      <c r="E72" t="str">
        <f>INDEX(Tabelle1[official_name_en],MATCH('MISO 2.0 Codes'!B72,Tabelle1[ISO3166-1-numeric],0))</f>
        <v>Kenya</v>
      </c>
      <c r="F72">
        <f>VLOOKUP($B72,Country_Codes!$A$2:$AB$269,4,0)</f>
        <v>114</v>
      </c>
      <c r="G72">
        <f>VLOOKUP($B72,Country_Codes!$A$2:$AB$269,3,0)</f>
        <v>108</v>
      </c>
      <c r="H72">
        <f>VLOOKUP($B72,Country_Codes!$A$2:$AB$269,5,0)</f>
        <v>85</v>
      </c>
      <c r="I72">
        <f>VLOOKUP($B72,Tabelle1[[ISO3166-1-numeric]:[is_independent]],10,0)</f>
        <v>2</v>
      </c>
      <c r="J72" t="str">
        <f>VLOOKUP($B72,Tabelle1[[ISO3166-1-numeric]:[is_independent]],9,0)</f>
        <v>Africa</v>
      </c>
      <c r="K72">
        <f>VLOOKUP($B72,Tabelle1[[ISO3166-1-numeric]:[is_independent]],13,0)</f>
        <v>202</v>
      </c>
      <c r="L72" t="str">
        <f>VLOOKUP($B72,Tabelle1[[ISO3166-1-numeric]:[is_independent]],12,0)</f>
        <v>Sub-Saharan Africa</v>
      </c>
      <c r="M72" t="str">
        <f>VLOOKUP('MISO 2.0 Codes'!$B72,COUNTRIES!$C$3:$D$183,2,0)</f>
        <v>miso_9</v>
      </c>
      <c r="N72" t="s">
        <v>1581</v>
      </c>
      <c r="O72" t="s">
        <v>2118</v>
      </c>
      <c r="P72" t="str">
        <f>VLOOKUP($B72,Country_Codes!$A$2:$AB$269,28,0)</f>
        <v>Sub-Saharan Africa</v>
      </c>
      <c r="Q72" t="str">
        <f>VLOOKUP($B72,Country_Codes!$A$2:$AB$269,23,0)</f>
        <v/>
      </c>
      <c r="R72" t="str">
        <f>VLOOKUP($B72,Country_Codes!$A$2:$AB$269,10,0)</f>
        <v>DC</v>
      </c>
      <c r="S72" s="2">
        <f>VLOOKUP($B72,Tabelle1[[ISO3166-1-numeric]:[is_independent]],5,0)</f>
        <v>0</v>
      </c>
      <c r="T72" t="str">
        <f>VLOOKUP($A72,'World Bank income'!$B$7:$I$224,6,0)</f>
        <v>Lower middle income</v>
      </c>
      <c r="U72" t="str">
        <f>VLOOKUP($A72,'World Bank income'!$K$7:$N$224,4,0)</f>
        <v>Lower middle income</v>
      </c>
      <c r="V72" t="str">
        <f>'[2]socioeconomic grouping'!AR77</f>
        <v>g3</v>
      </c>
      <c r="W72" s="110" t="s">
        <v>2077</v>
      </c>
      <c r="X72" s="110" t="s">
        <v>2090</v>
      </c>
      <c r="Z72" s="110" t="s">
        <v>1020</v>
      </c>
      <c r="AA72" s="110" t="s">
        <v>1020</v>
      </c>
      <c r="AB72" s="110" t="s">
        <v>1020</v>
      </c>
      <c r="AC72" s="110" t="s">
        <v>1020</v>
      </c>
      <c r="AD72" s="110" t="s">
        <v>1020</v>
      </c>
      <c r="AE72" s="110" t="s">
        <v>2123</v>
      </c>
      <c r="AF72" t="s">
        <v>2124</v>
      </c>
      <c r="AG72" t="s">
        <v>208</v>
      </c>
      <c r="AH72">
        <v>9</v>
      </c>
    </row>
    <row r="73" spans="1:34" x14ac:dyDescent="0.3">
      <c r="A73" s="54" t="str">
        <f>COUNTRIES!AD75</f>
        <v>Kuwait</v>
      </c>
      <c r="B73">
        <f>COUNTRIES!AE75</f>
        <v>414</v>
      </c>
      <c r="C73" t="str">
        <f>INDEX(Tabelle1[ISO3166-1-Alpha-2],MATCH('MISO 2.0 Codes'!B73,Tabelle1[ISO3166-1-numeric],0))</f>
        <v>KW</v>
      </c>
      <c r="D73" t="str">
        <f>_xlfn.XLOOKUP(C73,'[1]ISO countries'!B:B,'[1]ISO countries'!C:C)</f>
        <v>KWT</v>
      </c>
      <c r="E73" t="str">
        <f>INDEX(Tabelle1[official_name_en],MATCH('MISO 2.0 Codes'!B73,Tabelle1[ISO3166-1-numeric],0))</f>
        <v>Kuwait</v>
      </c>
      <c r="F73">
        <f>VLOOKUP($B73,Country_Codes!$A$2:$AB$269,4,0)</f>
        <v>118</v>
      </c>
      <c r="G73">
        <f>VLOOKUP($B73,Country_Codes!$A$2:$AB$269,3,0)</f>
        <v>112</v>
      </c>
      <c r="H73">
        <f>VLOOKUP($B73,Country_Codes!$A$2:$AB$269,5,0)</f>
        <v>87</v>
      </c>
      <c r="I73">
        <f>VLOOKUP($B73,Tabelle1[[ISO3166-1-numeric]:[is_independent]],10,0)</f>
        <v>142</v>
      </c>
      <c r="J73" t="str">
        <f>VLOOKUP($B73,Tabelle1[[ISO3166-1-numeric]:[is_independent]],9,0)</f>
        <v>Asia</v>
      </c>
      <c r="K73">
        <f>VLOOKUP($B73,Tabelle1[[ISO3166-1-numeric]:[is_independent]],13,0)</f>
        <v>145</v>
      </c>
      <c r="L73" t="str">
        <f>VLOOKUP($B73,Tabelle1[[ISO3166-1-numeric]:[is_independent]],12,0)</f>
        <v>Western Asia</v>
      </c>
      <c r="M73" t="str">
        <f>VLOOKUP('MISO 2.0 Codes'!$B73,COUNTRIES!$C$3:$D$183,2,0)</f>
        <v>miso_7</v>
      </c>
      <c r="N73" t="s">
        <v>1580</v>
      </c>
      <c r="O73" t="s">
        <v>2119</v>
      </c>
      <c r="P73" t="str">
        <f>VLOOKUP($B73,Country_Codes!$A$2:$AB$269,28,0)</f>
        <v>Northern Africa and Western Asia</v>
      </c>
      <c r="Q73" t="str">
        <f>VLOOKUP($B73,Country_Codes!$A$2:$AB$269,23,0)</f>
        <v/>
      </c>
      <c r="R73" t="str">
        <f>VLOOKUP($B73,Country_Codes!$A$2:$AB$269,10,0)</f>
        <v>DC</v>
      </c>
      <c r="S73" s="2">
        <f>VLOOKUP($B73,Tabelle1[[ISO3166-1-numeric]:[is_independent]],5,0)</f>
        <v>0</v>
      </c>
      <c r="T73" t="str">
        <f>VLOOKUP($A73,'World Bank income'!$B$7:$I$224,6,0)</f>
        <v>High income</v>
      </c>
      <c r="U73" t="str">
        <f>VLOOKUP($A73,'World Bank income'!$K$7:$N$224,4,0)</f>
        <v>High income</v>
      </c>
      <c r="V73" t="str">
        <f>'[2]socioeconomic grouping'!AR78</f>
        <v>g10</v>
      </c>
      <c r="W73" s="110" t="s">
        <v>2077</v>
      </c>
      <c r="X73" s="110" t="s">
        <v>2087</v>
      </c>
      <c r="Z73" s="110" t="s">
        <v>1020</v>
      </c>
      <c r="AA73" s="110" t="s">
        <v>1020</v>
      </c>
      <c r="AB73" s="110" t="s">
        <v>1020</v>
      </c>
      <c r="AC73" s="110" t="s">
        <v>1020</v>
      </c>
      <c r="AD73" s="110" t="s">
        <v>1020</v>
      </c>
      <c r="AE73" s="110" t="s">
        <v>2123</v>
      </c>
      <c r="AF73" t="s">
        <v>2124</v>
      </c>
      <c r="AG73" t="s">
        <v>1480</v>
      </c>
      <c r="AH73">
        <v>17</v>
      </c>
    </row>
    <row r="74" spans="1:34" x14ac:dyDescent="0.3">
      <c r="A74" s="54" t="str">
        <f>COUNTRIES!AD76</f>
        <v>Laos</v>
      </c>
      <c r="B74">
        <f>COUNTRIES!AE76</f>
        <v>418</v>
      </c>
      <c r="C74" t="str">
        <f>INDEX(Tabelle1[ISO3166-1-Alpha-2],MATCH('MISO 2.0 Codes'!B74,Tabelle1[ISO3166-1-numeric],0))</f>
        <v>LA</v>
      </c>
      <c r="D74" t="str">
        <f>_xlfn.XLOOKUP(C74,'[1]ISO countries'!B:B,'[1]ISO countries'!C:C)</f>
        <v>LAO</v>
      </c>
      <c r="E74" t="str">
        <f>INDEX(Tabelle1[official_name_en],MATCH('MISO 2.0 Codes'!B74,Tabelle1[ISO3166-1-numeric],0))</f>
        <v>Lao People's Democratic Republic</v>
      </c>
      <c r="F74">
        <f>VLOOKUP($B74,Country_Codes!$A$2:$AB$269,4,0)</f>
        <v>120</v>
      </c>
      <c r="G74">
        <f>VLOOKUP($B74,Country_Codes!$A$2:$AB$269,3,0)</f>
        <v>114</v>
      </c>
      <c r="H74">
        <f>VLOOKUP($B74,Country_Codes!$A$2:$AB$269,5,0)</f>
        <v>89</v>
      </c>
      <c r="I74">
        <f>VLOOKUP($B74,Tabelle1[[ISO3166-1-numeric]:[is_independent]],10,0)</f>
        <v>142</v>
      </c>
      <c r="J74" t="str">
        <f>VLOOKUP($B74,Tabelle1[[ISO3166-1-numeric]:[is_independent]],9,0)</f>
        <v>Asia</v>
      </c>
      <c r="K74">
        <f>VLOOKUP($B74,Tabelle1[[ISO3166-1-numeric]:[is_independent]],13,0)</f>
        <v>35</v>
      </c>
      <c r="L74" t="str">
        <f>VLOOKUP($B74,Tabelle1[[ISO3166-1-numeric]:[is_independent]],12,0)</f>
        <v>South-eastern Asia</v>
      </c>
      <c r="M74" t="str">
        <f>VLOOKUP('MISO 2.0 Codes'!$B74,COUNTRIES!$C$3:$D$183,2,0)</f>
        <v>miso_4</v>
      </c>
      <c r="N74" t="s">
        <v>1579</v>
      </c>
      <c r="O74" t="s">
        <v>2120</v>
      </c>
      <c r="P74" t="str">
        <f>VLOOKUP($B74,Country_Codes!$A$2:$AB$269,28,0)</f>
        <v>South-Eastern Asia</v>
      </c>
      <c r="Q74" t="str">
        <f>VLOOKUP($B74,Country_Codes!$A$2:$AB$269,23,0)</f>
        <v/>
      </c>
      <c r="R74" t="str">
        <f>VLOOKUP($B74,Country_Codes!$A$2:$AB$269,10,0)</f>
        <v>LD</v>
      </c>
      <c r="S74" s="2" t="str">
        <f>VLOOKUP($B74,Tabelle1[[ISO3166-1-numeric]:[is_independent]],5,0)</f>
        <v>x</v>
      </c>
      <c r="T74" t="str">
        <f>VLOOKUP($A74,'World Bank income'!$B$7:$I$224,6,0)</f>
        <v>Lower middle income</v>
      </c>
      <c r="U74" t="str">
        <f>VLOOKUP($A74,'World Bank income'!$K$7:$N$224,4,0)</f>
        <v>Lower middle income</v>
      </c>
      <c r="V74" t="str">
        <f>'[2]socioeconomic grouping'!AR79</f>
        <v>g4</v>
      </c>
      <c r="W74" s="110" t="s">
        <v>2075</v>
      </c>
      <c r="X74" s="110" t="s">
        <v>2095</v>
      </c>
      <c r="Z74" s="110" t="s">
        <v>1020</v>
      </c>
      <c r="AA74" s="110" t="s">
        <v>1020</v>
      </c>
      <c r="AB74" s="110" t="s">
        <v>1020</v>
      </c>
      <c r="AC74" s="110" t="s">
        <v>1020</v>
      </c>
      <c r="AD74" s="110" t="s">
        <v>1020</v>
      </c>
      <c r="AE74" s="110" t="s">
        <v>2123</v>
      </c>
      <c r="AF74" t="s">
        <v>1579</v>
      </c>
      <c r="AG74" t="s">
        <v>2134</v>
      </c>
      <c r="AH74">
        <v>21</v>
      </c>
    </row>
    <row r="75" spans="1:34" x14ac:dyDescent="0.3">
      <c r="A75" s="54" t="str">
        <f>COUNTRIES!AD77</f>
        <v>Lebanon</v>
      </c>
      <c r="B75">
        <f>COUNTRIES!AE77</f>
        <v>422</v>
      </c>
      <c r="C75" t="str">
        <f>INDEX(Tabelle1[ISO3166-1-Alpha-2],MATCH('MISO 2.0 Codes'!B75,Tabelle1[ISO3166-1-numeric],0))</f>
        <v>LB</v>
      </c>
      <c r="D75" t="str">
        <f>_xlfn.XLOOKUP(C75,'[1]ISO countries'!B:B,'[1]ISO countries'!C:C)</f>
        <v>LBN</v>
      </c>
      <c r="E75" t="str">
        <f>INDEX(Tabelle1[official_name_en],MATCH('MISO 2.0 Codes'!B75,Tabelle1[ISO3166-1-numeric],0))</f>
        <v>Lebanon</v>
      </c>
      <c r="F75">
        <f>VLOOKUP($B75,Country_Codes!$A$2:$AB$269,4,0)</f>
        <v>121</v>
      </c>
      <c r="G75">
        <f>VLOOKUP($B75,Country_Codes!$A$2:$AB$269,3,0)</f>
        <v>116</v>
      </c>
      <c r="H75">
        <f>VLOOKUP($B75,Country_Codes!$A$2:$AB$269,5,0)</f>
        <v>91</v>
      </c>
      <c r="I75">
        <f>VLOOKUP($B75,Tabelle1[[ISO3166-1-numeric]:[is_independent]],10,0)</f>
        <v>142</v>
      </c>
      <c r="J75" t="str">
        <f>VLOOKUP($B75,Tabelle1[[ISO3166-1-numeric]:[is_independent]],9,0)</f>
        <v>Asia</v>
      </c>
      <c r="K75">
        <f>VLOOKUP($B75,Tabelle1[[ISO3166-1-numeric]:[is_independent]],13,0)</f>
        <v>145</v>
      </c>
      <c r="L75" t="str">
        <f>VLOOKUP($B75,Tabelle1[[ISO3166-1-numeric]:[is_independent]],12,0)</f>
        <v>Western Asia</v>
      </c>
      <c r="M75" t="str">
        <f>VLOOKUP('MISO 2.0 Codes'!$B75,COUNTRIES!$C$3:$D$183,2,0)</f>
        <v>miso_7</v>
      </c>
      <c r="N75" t="s">
        <v>1580</v>
      </c>
      <c r="O75" t="s">
        <v>2119</v>
      </c>
      <c r="P75" t="str">
        <f>VLOOKUP($B75,Country_Codes!$A$2:$AB$269,28,0)</f>
        <v>Northern Africa and Western Asia</v>
      </c>
      <c r="Q75" t="str">
        <f>VLOOKUP($B75,Country_Codes!$A$2:$AB$269,23,0)</f>
        <v/>
      </c>
      <c r="R75" t="str">
        <f>VLOOKUP($B75,Country_Codes!$A$2:$AB$269,10,0)</f>
        <v>DC</v>
      </c>
      <c r="S75" s="2">
        <f>VLOOKUP($B75,Tabelle1[[ISO3166-1-numeric]:[is_independent]],5,0)</f>
        <v>0</v>
      </c>
      <c r="T75" t="str">
        <f>VLOOKUP($A75,'World Bank income'!$B$7:$I$224,6,0)</f>
        <v>Upper middle income</v>
      </c>
      <c r="U75" t="str">
        <f>VLOOKUP($A75,'World Bank income'!$K$7:$N$224,4,0)</f>
        <v>Upper middle income</v>
      </c>
      <c r="V75" t="str">
        <f>'[2]socioeconomic grouping'!AR80</f>
        <v>g6</v>
      </c>
      <c r="W75" s="110" t="s">
        <v>2077</v>
      </c>
      <c r="X75" s="110" t="s">
        <v>2103</v>
      </c>
      <c r="Z75" s="110" t="s">
        <v>1020</v>
      </c>
      <c r="AA75" s="110" t="s">
        <v>1020</v>
      </c>
      <c r="AB75" s="110" t="s">
        <v>1020</v>
      </c>
      <c r="AC75" s="110" t="s">
        <v>1020</v>
      </c>
      <c r="AD75" s="110" t="s">
        <v>1020</v>
      </c>
      <c r="AE75" s="110" t="s">
        <v>2123</v>
      </c>
      <c r="AF75" t="s">
        <v>2124</v>
      </c>
      <c r="AG75" t="s">
        <v>1480</v>
      </c>
      <c r="AH75">
        <v>17</v>
      </c>
    </row>
    <row r="76" spans="1:34" x14ac:dyDescent="0.3">
      <c r="A76" s="54" t="str">
        <f>COUNTRIES!AD78</f>
        <v>Lesotho</v>
      </c>
      <c r="B76">
        <f>COUNTRIES!AE78</f>
        <v>426</v>
      </c>
      <c r="C76" t="str">
        <f>INDEX(Tabelle1[ISO3166-1-Alpha-2],MATCH('MISO 2.0 Codes'!B76,Tabelle1[ISO3166-1-numeric],0))</f>
        <v>LS</v>
      </c>
      <c r="D76" t="str">
        <f>_xlfn.XLOOKUP(C76,'[1]ISO countries'!B:B,'[1]ISO countries'!C:C)</f>
        <v>LSO</v>
      </c>
      <c r="E76" t="str">
        <f>INDEX(Tabelle1[official_name_en],MATCH('MISO 2.0 Codes'!B76,Tabelle1[ISO3166-1-numeric],0))</f>
        <v>Lesotho</v>
      </c>
      <c r="F76">
        <f>VLOOKUP($B76,Country_Codes!$A$2:$AB$269,4,0)</f>
        <v>122</v>
      </c>
      <c r="G76">
        <f>VLOOKUP($B76,Country_Codes!$A$2:$AB$269,3,0)</f>
        <v>117</v>
      </c>
      <c r="H76">
        <f>VLOOKUP($B76,Country_Codes!$A$2:$AB$269,5,0)</f>
        <v>92</v>
      </c>
      <c r="I76">
        <f>VLOOKUP($B76,Tabelle1[[ISO3166-1-numeric]:[is_independent]],10,0)</f>
        <v>2</v>
      </c>
      <c r="J76" t="str">
        <f>VLOOKUP($B76,Tabelle1[[ISO3166-1-numeric]:[is_independent]],9,0)</f>
        <v>Africa</v>
      </c>
      <c r="K76">
        <f>VLOOKUP($B76,Tabelle1[[ISO3166-1-numeric]:[is_independent]],13,0)</f>
        <v>202</v>
      </c>
      <c r="L76" t="str">
        <f>VLOOKUP($B76,Tabelle1[[ISO3166-1-numeric]:[is_independent]],12,0)</f>
        <v>Sub-Saharan Africa</v>
      </c>
      <c r="M76" t="str">
        <f>VLOOKUP('MISO 2.0 Codes'!$B76,COUNTRIES!$C$3:$D$183,2,0)</f>
        <v>miso_9</v>
      </c>
      <c r="N76" t="s">
        <v>1581</v>
      </c>
      <c r="O76" t="s">
        <v>2118</v>
      </c>
      <c r="P76" t="str">
        <f>VLOOKUP($B76,Country_Codes!$A$2:$AB$269,28,0)</f>
        <v>Sub-Saharan Africa</v>
      </c>
      <c r="Q76" t="str">
        <f>VLOOKUP($B76,Country_Codes!$A$2:$AB$269,23,0)</f>
        <v/>
      </c>
      <c r="R76" t="str">
        <f>VLOOKUP($B76,Country_Codes!$A$2:$AB$269,10,0)</f>
        <v>LD</v>
      </c>
      <c r="S76" s="2" t="str">
        <f>VLOOKUP($B76,Tabelle1[[ISO3166-1-numeric]:[is_independent]],5,0)</f>
        <v>x</v>
      </c>
      <c r="T76" t="str">
        <f>VLOOKUP($A76,'World Bank income'!$B$7:$I$224,6,0)</f>
        <v>Lower middle income</v>
      </c>
      <c r="U76" t="str">
        <f>VLOOKUP($A76,'World Bank income'!$K$7:$N$224,4,0)</f>
        <v>Lower middle income</v>
      </c>
      <c r="V76" t="str">
        <f>'[2]socioeconomic grouping'!AR81</f>
        <v>g3</v>
      </c>
      <c r="W76" s="110" t="s">
        <v>2077</v>
      </c>
      <c r="X76" s="110" t="s">
        <v>2090</v>
      </c>
      <c r="Z76" s="110" t="s">
        <v>1020</v>
      </c>
      <c r="AA76" s="110" t="s">
        <v>1020</v>
      </c>
      <c r="AB76" s="110" t="s">
        <v>1020</v>
      </c>
      <c r="AC76" s="110" t="s">
        <v>1020</v>
      </c>
      <c r="AD76" s="110" t="s">
        <v>1020</v>
      </c>
      <c r="AE76" s="110" t="s">
        <v>2123</v>
      </c>
      <c r="AF76" t="s">
        <v>2124</v>
      </c>
      <c r="AG76" t="s">
        <v>2135</v>
      </c>
      <c r="AH76">
        <v>26</v>
      </c>
    </row>
    <row r="77" spans="1:34" x14ac:dyDescent="0.3">
      <c r="A77" s="54" t="str">
        <f>COUNTRIES!AD79</f>
        <v>Liberia</v>
      </c>
      <c r="B77">
        <f>COUNTRIES!AE79</f>
        <v>430</v>
      </c>
      <c r="C77" t="str">
        <f>INDEX(Tabelle1[ISO3166-1-Alpha-2],MATCH('MISO 2.0 Codes'!B77,Tabelle1[ISO3166-1-numeric],0))</f>
        <v>LR</v>
      </c>
      <c r="D77" t="str">
        <f>_xlfn.XLOOKUP(C77,'[1]ISO countries'!B:B,'[1]ISO countries'!C:C)</f>
        <v>LBR</v>
      </c>
      <c r="E77" t="str">
        <f>INDEX(Tabelle1[official_name_en],MATCH('MISO 2.0 Codes'!B77,Tabelle1[ISO3166-1-numeric],0))</f>
        <v>Liberia</v>
      </c>
      <c r="F77">
        <f>VLOOKUP($B77,Country_Codes!$A$2:$AB$269,4,0)</f>
        <v>123</v>
      </c>
      <c r="G77">
        <f>VLOOKUP($B77,Country_Codes!$A$2:$AB$269,3,0)</f>
        <v>118</v>
      </c>
      <c r="H77">
        <f>VLOOKUP($B77,Country_Codes!$A$2:$AB$269,5,0)</f>
        <v>93</v>
      </c>
      <c r="I77">
        <f>VLOOKUP($B77,Tabelle1[[ISO3166-1-numeric]:[is_independent]],10,0)</f>
        <v>2</v>
      </c>
      <c r="J77" t="str">
        <f>VLOOKUP($B77,Tabelle1[[ISO3166-1-numeric]:[is_independent]],9,0)</f>
        <v>Africa</v>
      </c>
      <c r="K77">
        <f>VLOOKUP($B77,Tabelle1[[ISO3166-1-numeric]:[is_independent]],13,0)</f>
        <v>202</v>
      </c>
      <c r="L77" t="str">
        <f>VLOOKUP($B77,Tabelle1[[ISO3166-1-numeric]:[is_independent]],12,0)</f>
        <v>Sub-Saharan Africa</v>
      </c>
      <c r="M77" t="str">
        <f>VLOOKUP('MISO 2.0 Codes'!$B77,COUNTRIES!$C$3:$D$183,2,0)</f>
        <v>miso_9</v>
      </c>
      <c r="N77" t="s">
        <v>1581</v>
      </c>
      <c r="O77" t="s">
        <v>2118</v>
      </c>
      <c r="P77" t="str">
        <f>VLOOKUP($B77,Country_Codes!$A$2:$AB$269,28,0)</f>
        <v>Sub-Saharan Africa</v>
      </c>
      <c r="Q77" t="str">
        <f>VLOOKUP($B77,Country_Codes!$A$2:$AB$269,23,0)</f>
        <v/>
      </c>
      <c r="R77" t="str">
        <f>VLOOKUP($B77,Country_Codes!$A$2:$AB$269,10,0)</f>
        <v>LD</v>
      </c>
      <c r="S77" s="2" t="str">
        <f>VLOOKUP($B77,Tabelle1[[ISO3166-1-numeric]:[is_independent]],5,0)</f>
        <v>x</v>
      </c>
      <c r="T77" t="str">
        <f>VLOOKUP($A77,'World Bank income'!$B$7:$I$224,6,0)</f>
        <v>Low income</v>
      </c>
      <c r="U77" t="str">
        <f>VLOOKUP($A77,'World Bank income'!$K$7:$N$224,4,0)</f>
        <v>Low income</v>
      </c>
      <c r="V77" t="str">
        <f>'[2]socioeconomic grouping'!AR82</f>
        <v>g2</v>
      </c>
      <c r="W77" s="110" t="s">
        <v>2077</v>
      </c>
      <c r="X77" s="110" t="s">
        <v>2090</v>
      </c>
      <c r="Z77" s="110" t="s">
        <v>1020</v>
      </c>
      <c r="AA77" s="110" t="s">
        <v>1020</v>
      </c>
      <c r="AB77" s="110" t="s">
        <v>1020</v>
      </c>
      <c r="AC77" s="110" t="s">
        <v>1020</v>
      </c>
      <c r="AD77" s="110" t="s">
        <v>1020</v>
      </c>
      <c r="AE77" s="110" t="s">
        <v>2123</v>
      </c>
      <c r="AF77" t="s">
        <v>2124</v>
      </c>
      <c r="AG77" t="s">
        <v>270</v>
      </c>
      <c r="AH77">
        <v>8</v>
      </c>
    </row>
    <row r="78" spans="1:34" x14ac:dyDescent="0.3">
      <c r="A78" s="54" t="str">
        <f>COUNTRIES!AD80</f>
        <v>Libya</v>
      </c>
      <c r="B78">
        <f>COUNTRIES!AE80</f>
        <v>434</v>
      </c>
      <c r="C78" t="str">
        <f>INDEX(Tabelle1[ISO3166-1-Alpha-2],MATCH('MISO 2.0 Codes'!B78,Tabelle1[ISO3166-1-numeric],0))</f>
        <v>LY</v>
      </c>
      <c r="D78" t="str">
        <f>_xlfn.XLOOKUP(C78,'[1]ISO countries'!B:B,'[1]ISO countries'!C:C)</f>
        <v>LBY</v>
      </c>
      <c r="E78" t="str">
        <f>INDEX(Tabelle1[official_name_en],MATCH('MISO 2.0 Codes'!B78,Tabelle1[ISO3166-1-numeric],0))</f>
        <v>Libya</v>
      </c>
      <c r="F78">
        <f>VLOOKUP($B78,Country_Codes!$A$2:$AB$269,4,0)</f>
        <v>124</v>
      </c>
      <c r="G78">
        <f>VLOOKUP($B78,Country_Codes!$A$2:$AB$269,3,0)</f>
        <v>119</v>
      </c>
      <c r="H78">
        <f>VLOOKUP($B78,Country_Codes!$A$2:$AB$269,5,0)</f>
        <v>94</v>
      </c>
      <c r="I78">
        <f>VLOOKUP($B78,Tabelle1[[ISO3166-1-numeric]:[is_independent]],10,0)</f>
        <v>2</v>
      </c>
      <c r="J78" t="str">
        <f>VLOOKUP($B78,Tabelle1[[ISO3166-1-numeric]:[is_independent]],9,0)</f>
        <v>Africa</v>
      </c>
      <c r="K78">
        <f>VLOOKUP($B78,Tabelle1[[ISO3166-1-numeric]:[is_independent]],13,0)</f>
        <v>15</v>
      </c>
      <c r="L78" t="str">
        <f>VLOOKUP($B78,Tabelle1[[ISO3166-1-numeric]:[is_independent]],12,0)</f>
        <v>Northern Africa</v>
      </c>
      <c r="M78" t="str">
        <f>VLOOKUP('MISO 2.0 Codes'!$B78,COUNTRIES!$C$3:$D$183,2,0)</f>
        <v>miso_7</v>
      </c>
      <c r="N78" t="s">
        <v>1580</v>
      </c>
      <c r="O78" t="s">
        <v>2119</v>
      </c>
      <c r="P78" t="str">
        <f>VLOOKUP($B78,Country_Codes!$A$2:$AB$269,28,0)</f>
        <v>Northern Africa and Western Asia</v>
      </c>
      <c r="Q78" t="str">
        <f>VLOOKUP($B78,Country_Codes!$A$2:$AB$269,23,0)</f>
        <v/>
      </c>
      <c r="R78" t="str">
        <f>VLOOKUP($B78,Country_Codes!$A$2:$AB$269,10,0)</f>
        <v>DC</v>
      </c>
      <c r="S78" s="2">
        <f>VLOOKUP($B78,Tabelle1[[ISO3166-1-numeric]:[is_independent]],5,0)</f>
        <v>0</v>
      </c>
      <c r="T78" t="str">
        <f>VLOOKUP($A78,'World Bank income'!$B$7:$I$224,6,0)</f>
        <v>Upper middle income</v>
      </c>
      <c r="U78" t="str">
        <f>VLOOKUP($A78,'World Bank income'!$K$7:$N$224,4,0)</f>
        <v>Upper middle income</v>
      </c>
      <c r="V78" t="str">
        <f>'[2]socioeconomic grouping'!AR83</f>
        <v>g5</v>
      </c>
      <c r="W78" s="110" t="s">
        <v>2077</v>
      </c>
      <c r="X78" s="110" t="s">
        <v>2082</v>
      </c>
      <c r="Z78" s="110" t="s">
        <v>1020</v>
      </c>
      <c r="AA78" s="110" t="s">
        <v>1020</v>
      </c>
      <c r="AB78" s="110" t="s">
        <v>1020</v>
      </c>
      <c r="AC78" s="110" t="s">
        <v>1020</v>
      </c>
      <c r="AD78" s="110" t="s">
        <v>1020</v>
      </c>
      <c r="AE78" s="110" t="s">
        <v>2123</v>
      </c>
      <c r="AF78" t="s">
        <v>2124</v>
      </c>
      <c r="AG78" t="s">
        <v>237</v>
      </c>
      <c r="AH78">
        <v>7</v>
      </c>
    </row>
    <row r="79" spans="1:34" x14ac:dyDescent="0.3">
      <c r="A79" s="54" t="str">
        <f>COUNTRIES!AD81</f>
        <v>Madagascar</v>
      </c>
      <c r="B79">
        <f>COUNTRIES!AE81</f>
        <v>450</v>
      </c>
      <c r="C79" t="str">
        <f>INDEX(Tabelle1[ISO3166-1-Alpha-2],MATCH('MISO 2.0 Codes'!B79,Tabelle1[ISO3166-1-numeric],0))</f>
        <v>MG</v>
      </c>
      <c r="D79" t="str">
        <f>_xlfn.XLOOKUP(C79,'[1]ISO countries'!B:B,'[1]ISO countries'!C:C)</f>
        <v>MDG</v>
      </c>
      <c r="E79" t="str">
        <f>INDEX(Tabelle1[official_name_en],MATCH('MISO 2.0 Codes'!B79,Tabelle1[ISO3166-1-numeric],0))</f>
        <v>Madagascar</v>
      </c>
      <c r="F79">
        <f>VLOOKUP($B79,Country_Codes!$A$2:$AB$269,4,0)</f>
        <v>129</v>
      </c>
      <c r="G79">
        <f>VLOOKUP($B79,Country_Codes!$A$2:$AB$269,3,0)</f>
        <v>124</v>
      </c>
      <c r="H79">
        <f>VLOOKUP($B79,Country_Codes!$A$2:$AB$269,5,0)</f>
        <v>98</v>
      </c>
      <c r="I79">
        <f>VLOOKUP($B79,Tabelle1[[ISO3166-1-numeric]:[is_independent]],10,0)</f>
        <v>2</v>
      </c>
      <c r="J79" t="str">
        <f>VLOOKUP($B79,Tabelle1[[ISO3166-1-numeric]:[is_independent]],9,0)</f>
        <v>Africa</v>
      </c>
      <c r="K79">
        <f>VLOOKUP($B79,Tabelle1[[ISO3166-1-numeric]:[is_independent]],13,0)</f>
        <v>202</v>
      </c>
      <c r="L79" t="str">
        <f>VLOOKUP($B79,Tabelle1[[ISO3166-1-numeric]:[is_independent]],12,0)</f>
        <v>Sub-Saharan Africa</v>
      </c>
      <c r="M79" t="str">
        <f>VLOOKUP('MISO 2.0 Codes'!$B79,COUNTRIES!$C$3:$D$183,2,0)</f>
        <v>miso_9</v>
      </c>
      <c r="N79" t="s">
        <v>1581</v>
      </c>
      <c r="O79" t="s">
        <v>2118</v>
      </c>
      <c r="P79" t="str">
        <f>VLOOKUP($B79,Country_Codes!$A$2:$AB$269,28,0)</f>
        <v>Sub-Saharan Africa</v>
      </c>
      <c r="Q79" t="str">
        <f>VLOOKUP($B79,Country_Codes!$A$2:$AB$269,23,0)</f>
        <v/>
      </c>
      <c r="R79" t="str">
        <f>VLOOKUP($B79,Country_Codes!$A$2:$AB$269,10,0)</f>
        <v>LD</v>
      </c>
      <c r="S79" s="2" t="str">
        <f>VLOOKUP($B79,Tabelle1[[ISO3166-1-numeric]:[is_independent]],5,0)</f>
        <v>x</v>
      </c>
      <c r="T79" t="str">
        <f>VLOOKUP($A79,'World Bank income'!$B$7:$I$224,6,0)</f>
        <v>Low income</v>
      </c>
      <c r="U79" t="str">
        <f>VLOOKUP($A79,'World Bank income'!$K$7:$N$224,4,0)</f>
        <v>Low income</v>
      </c>
      <c r="V79" t="str">
        <f>'[2]socioeconomic grouping'!AR84</f>
        <v>g2</v>
      </c>
      <c r="W79" s="110" t="s">
        <v>2077</v>
      </c>
      <c r="X79" s="110" t="s">
        <v>2090</v>
      </c>
      <c r="Z79" s="110" t="s">
        <v>1020</v>
      </c>
      <c r="AA79" s="110" t="s">
        <v>1020</v>
      </c>
      <c r="AB79" s="110" t="s">
        <v>1020</v>
      </c>
      <c r="AC79" s="110" t="s">
        <v>1020</v>
      </c>
      <c r="AD79" s="110" t="s">
        <v>1020</v>
      </c>
      <c r="AE79" s="110" t="s">
        <v>2123</v>
      </c>
      <c r="AF79" t="s">
        <v>2124</v>
      </c>
      <c r="AG79" t="s">
        <v>208</v>
      </c>
      <c r="AH79">
        <v>9</v>
      </c>
    </row>
    <row r="80" spans="1:34" x14ac:dyDescent="0.3">
      <c r="A80" s="54" t="str">
        <f>COUNTRIES!AD82</f>
        <v>Malawi</v>
      </c>
      <c r="B80">
        <f>COUNTRIES!AE82</f>
        <v>454</v>
      </c>
      <c r="C80" t="str">
        <f>INDEX(Tabelle1[ISO3166-1-Alpha-2],MATCH('MISO 2.0 Codes'!B80,Tabelle1[ISO3166-1-numeric],0))</f>
        <v>MW</v>
      </c>
      <c r="D80" t="str">
        <f>_xlfn.XLOOKUP(C80,'[1]ISO countries'!B:B,'[1]ISO countries'!C:C)</f>
        <v>MWI</v>
      </c>
      <c r="E80" t="str">
        <f>INDEX(Tabelle1[official_name_en],MATCH('MISO 2.0 Codes'!B80,Tabelle1[ISO3166-1-numeric],0))</f>
        <v>Malawi</v>
      </c>
      <c r="F80">
        <f>VLOOKUP($B80,Country_Codes!$A$2:$AB$269,4,0)</f>
        <v>130</v>
      </c>
      <c r="G80">
        <f>VLOOKUP($B80,Country_Codes!$A$2:$AB$269,3,0)</f>
        <v>125</v>
      </c>
      <c r="H80">
        <f>VLOOKUP($B80,Country_Codes!$A$2:$AB$269,5,0)</f>
        <v>99</v>
      </c>
      <c r="I80">
        <f>VLOOKUP($B80,Tabelle1[[ISO3166-1-numeric]:[is_independent]],10,0)</f>
        <v>2</v>
      </c>
      <c r="J80" t="str">
        <f>VLOOKUP($B80,Tabelle1[[ISO3166-1-numeric]:[is_independent]],9,0)</f>
        <v>Africa</v>
      </c>
      <c r="K80">
        <f>VLOOKUP($B80,Tabelle1[[ISO3166-1-numeric]:[is_independent]],13,0)</f>
        <v>202</v>
      </c>
      <c r="L80" t="str">
        <f>VLOOKUP($B80,Tabelle1[[ISO3166-1-numeric]:[is_independent]],12,0)</f>
        <v>Sub-Saharan Africa</v>
      </c>
      <c r="M80" t="str">
        <f>VLOOKUP('MISO 2.0 Codes'!$B80,COUNTRIES!$C$3:$D$183,2,0)</f>
        <v>miso_9</v>
      </c>
      <c r="N80" t="s">
        <v>1581</v>
      </c>
      <c r="O80" t="s">
        <v>2118</v>
      </c>
      <c r="P80" t="str">
        <f>VLOOKUP($B80,Country_Codes!$A$2:$AB$269,28,0)</f>
        <v>Sub-Saharan Africa</v>
      </c>
      <c r="Q80" t="str">
        <f>VLOOKUP($B80,Country_Codes!$A$2:$AB$269,23,0)</f>
        <v/>
      </c>
      <c r="R80" t="str">
        <f>VLOOKUP($B80,Country_Codes!$A$2:$AB$269,10,0)</f>
        <v>LD</v>
      </c>
      <c r="S80" s="2" t="str">
        <f>VLOOKUP($B80,Tabelle1[[ISO3166-1-numeric]:[is_independent]],5,0)</f>
        <v>x</v>
      </c>
      <c r="T80" t="str">
        <f>VLOOKUP($A80,'World Bank income'!$B$7:$I$224,6,0)</f>
        <v>Low income</v>
      </c>
      <c r="U80" t="str">
        <f>VLOOKUP($A80,'World Bank income'!$K$7:$N$224,4,0)</f>
        <v>Low income</v>
      </c>
      <c r="V80" t="str">
        <f>'[2]socioeconomic grouping'!AR85</f>
        <v>g2</v>
      </c>
      <c r="W80" s="110" t="s">
        <v>2077</v>
      </c>
      <c r="X80" s="110" t="s">
        <v>2090</v>
      </c>
      <c r="Z80" s="110" t="s">
        <v>1020</v>
      </c>
      <c r="AA80" s="110" t="s">
        <v>1020</v>
      </c>
      <c r="AB80" s="110" t="s">
        <v>1020</v>
      </c>
      <c r="AC80" s="110" t="s">
        <v>1020</v>
      </c>
      <c r="AD80" s="110" t="s">
        <v>1020</v>
      </c>
      <c r="AE80" s="110" t="s">
        <v>2123</v>
      </c>
      <c r="AF80" t="s">
        <v>2124</v>
      </c>
      <c r="AG80" t="s">
        <v>2135</v>
      </c>
      <c r="AH80">
        <v>26</v>
      </c>
    </row>
    <row r="81" spans="1:34" x14ac:dyDescent="0.3">
      <c r="A81" s="54" t="str">
        <f>COUNTRIES!AD83</f>
        <v>Malaysia</v>
      </c>
      <c r="B81">
        <f>COUNTRIES!AE83</f>
        <v>458</v>
      </c>
      <c r="C81" t="str">
        <f>INDEX(Tabelle1[ISO3166-1-Alpha-2],MATCH('MISO 2.0 Codes'!B81,Tabelle1[ISO3166-1-numeric],0))</f>
        <v>MY</v>
      </c>
      <c r="D81" t="str">
        <f>_xlfn.XLOOKUP(C81,'[1]ISO countries'!B:B,'[1]ISO countries'!C:C)</f>
        <v>MYS</v>
      </c>
      <c r="E81" t="str">
        <f>INDEX(Tabelle1[official_name_en],MATCH('MISO 2.0 Codes'!B81,Tabelle1[ISO3166-1-numeric],0))</f>
        <v>Malaysia</v>
      </c>
      <c r="F81">
        <f>VLOOKUP($B81,Country_Codes!$A$2:$AB$269,4,0)</f>
        <v>131</v>
      </c>
      <c r="G81">
        <f>VLOOKUP($B81,Country_Codes!$A$2:$AB$269,3,0)</f>
        <v>126</v>
      </c>
      <c r="H81">
        <f>VLOOKUP($B81,Country_Codes!$A$2:$AB$269,5,0)</f>
        <v>100</v>
      </c>
      <c r="I81">
        <f>VLOOKUP($B81,Tabelle1[[ISO3166-1-numeric]:[is_independent]],10,0)</f>
        <v>142</v>
      </c>
      <c r="J81" t="str">
        <f>VLOOKUP($B81,Tabelle1[[ISO3166-1-numeric]:[is_independent]],9,0)</f>
        <v>Asia</v>
      </c>
      <c r="K81">
        <f>VLOOKUP($B81,Tabelle1[[ISO3166-1-numeric]:[is_independent]],13,0)</f>
        <v>35</v>
      </c>
      <c r="L81" t="str">
        <f>VLOOKUP($B81,Tabelle1[[ISO3166-1-numeric]:[is_independent]],12,0)</f>
        <v>South-eastern Asia</v>
      </c>
      <c r="M81" t="str">
        <f>VLOOKUP('MISO 2.0 Codes'!$B81,COUNTRIES!$C$3:$D$183,2,0)</f>
        <v>miso_4</v>
      </c>
      <c r="N81" t="s">
        <v>1579</v>
      </c>
      <c r="O81" t="s">
        <v>2120</v>
      </c>
      <c r="P81" t="str">
        <f>VLOOKUP($B81,Country_Codes!$A$2:$AB$269,28,0)</f>
        <v>South-Eastern Asia</v>
      </c>
      <c r="Q81" t="str">
        <f>VLOOKUP($B81,Country_Codes!$A$2:$AB$269,23,0)</f>
        <v/>
      </c>
      <c r="R81" t="str">
        <f>VLOOKUP($B81,Country_Codes!$A$2:$AB$269,10,0)</f>
        <v>DC</v>
      </c>
      <c r="S81" s="2">
        <f>VLOOKUP($B81,Tabelle1[[ISO3166-1-numeric]:[is_independent]],5,0)</f>
        <v>0</v>
      </c>
      <c r="T81" t="str">
        <f>VLOOKUP($A81,'World Bank income'!$B$7:$I$224,6,0)</f>
        <v>Upper middle income</v>
      </c>
      <c r="U81" t="str">
        <f>VLOOKUP($A81,'World Bank income'!$K$7:$N$224,4,0)</f>
        <v>Upper middle income</v>
      </c>
      <c r="V81" t="str">
        <f>'[2]socioeconomic grouping'!AR86</f>
        <v>g8</v>
      </c>
      <c r="W81" s="110" t="s">
        <v>2075</v>
      </c>
      <c r="X81" s="110" t="s">
        <v>2091</v>
      </c>
      <c r="Z81" s="110" t="s">
        <v>1020</v>
      </c>
      <c r="AA81" s="110" t="s">
        <v>1020</v>
      </c>
      <c r="AB81" s="110" t="s">
        <v>1020</v>
      </c>
      <c r="AC81" s="110" t="s">
        <v>1020</v>
      </c>
      <c r="AD81" s="110" t="s">
        <v>1020</v>
      </c>
      <c r="AE81" s="110" t="s">
        <v>2123</v>
      </c>
      <c r="AF81" t="s">
        <v>1579</v>
      </c>
      <c r="AG81" t="s">
        <v>2134</v>
      </c>
      <c r="AH81">
        <v>21</v>
      </c>
    </row>
    <row r="82" spans="1:34" x14ac:dyDescent="0.3">
      <c r="A82" s="54" t="str">
        <f>COUNTRIES!AD84</f>
        <v>Maldives</v>
      </c>
      <c r="B82">
        <f>COUNTRIES!AE84</f>
        <v>462</v>
      </c>
      <c r="C82" t="str">
        <f>INDEX(Tabelle1[ISO3166-1-Alpha-2],MATCH('MISO 2.0 Codes'!B82,Tabelle1[ISO3166-1-numeric],0))</f>
        <v>MV</v>
      </c>
      <c r="D82" t="str">
        <f>_xlfn.XLOOKUP(C82,'[1]ISO countries'!B:B,'[1]ISO countries'!C:C)</f>
        <v>MDV</v>
      </c>
      <c r="E82" t="str">
        <f>INDEX(Tabelle1[official_name_en],MATCH('MISO 2.0 Codes'!B82,Tabelle1[ISO3166-1-numeric],0))</f>
        <v>Maldives</v>
      </c>
      <c r="F82">
        <f>VLOOKUP($B82,Country_Codes!$A$2:$AB$269,4,0)</f>
        <v>132</v>
      </c>
      <c r="G82">
        <f>VLOOKUP($B82,Country_Codes!$A$2:$AB$269,3,0)</f>
        <v>127</v>
      </c>
      <c r="H82">
        <f>VLOOKUP($B82,Country_Codes!$A$2:$AB$269,5,0)</f>
        <v>101</v>
      </c>
      <c r="I82">
        <f>VLOOKUP($B82,Tabelle1[[ISO3166-1-numeric]:[is_independent]],10,0)</f>
        <v>142</v>
      </c>
      <c r="J82" t="str">
        <f>VLOOKUP($B82,Tabelle1[[ISO3166-1-numeric]:[is_independent]],9,0)</f>
        <v>Asia</v>
      </c>
      <c r="K82">
        <f>VLOOKUP($B82,Tabelle1[[ISO3166-1-numeric]:[is_independent]],13,0)</f>
        <v>34</v>
      </c>
      <c r="L82" t="str">
        <f>VLOOKUP($B82,Tabelle1[[ISO3166-1-numeric]:[is_independent]],12,0)</f>
        <v>Southern Asia</v>
      </c>
      <c r="M82" s="61" t="s">
        <v>338</v>
      </c>
      <c r="N82" t="s">
        <v>1579</v>
      </c>
      <c r="O82" t="s">
        <v>2120</v>
      </c>
      <c r="P82" t="str">
        <f>VLOOKUP($B82,Country_Codes!$A$2:$AB$269,28,0)</f>
        <v>Southern Asia</v>
      </c>
      <c r="Q82" t="str">
        <f>VLOOKUP($B82,Country_Codes!$A$2:$AB$269,23,0)</f>
        <v/>
      </c>
      <c r="R82" t="str">
        <f>VLOOKUP($B82,Country_Codes!$A$2:$AB$269,10,0)</f>
        <v>LD</v>
      </c>
      <c r="S82" s="2">
        <f>VLOOKUP($B82,Tabelle1[[ISO3166-1-numeric]:[is_independent]],5,0)</f>
        <v>0</v>
      </c>
      <c r="T82" t="str">
        <f>VLOOKUP($A82,'World Bank income'!$B$7:$I$224,6,0)</f>
        <v>Upper middle income</v>
      </c>
      <c r="U82" t="str">
        <f>VLOOKUP($A82,'World Bank income'!$K$7:$N$224,4,0)</f>
        <v>Upper middle income</v>
      </c>
      <c r="V82" t="str">
        <f>'[2]socioeconomic grouping'!AR87</f>
        <v>g1</v>
      </c>
      <c r="W82" s="110" t="s">
        <v>2075</v>
      </c>
      <c r="X82" s="110" t="s">
        <v>2091</v>
      </c>
      <c r="Z82" s="110" t="s">
        <v>1020</v>
      </c>
      <c r="AA82" s="110" t="s">
        <v>1020</v>
      </c>
      <c r="AB82" s="110" t="s">
        <v>1020</v>
      </c>
      <c r="AC82" s="110" t="s">
        <v>1020</v>
      </c>
      <c r="AD82" s="110" t="s">
        <v>1020</v>
      </c>
      <c r="AE82" s="110" t="s">
        <v>2123</v>
      </c>
      <c r="AF82" t="s">
        <v>1579</v>
      </c>
      <c r="AG82" t="s">
        <v>2126</v>
      </c>
      <c r="AH82">
        <v>25</v>
      </c>
    </row>
    <row r="83" spans="1:34" x14ac:dyDescent="0.3">
      <c r="A83" s="54" t="str">
        <f>COUNTRIES!AD85</f>
        <v>Mali</v>
      </c>
      <c r="B83">
        <f>COUNTRIES!AE85</f>
        <v>466</v>
      </c>
      <c r="C83" t="str">
        <f>INDEX(Tabelle1[ISO3166-1-Alpha-2],MATCH('MISO 2.0 Codes'!B83,Tabelle1[ISO3166-1-numeric],0))</f>
        <v>ML</v>
      </c>
      <c r="D83" t="str">
        <f>_xlfn.XLOOKUP(C83,'[1]ISO countries'!B:B,'[1]ISO countries'!C:C)</f>
        <v>MLI</v>
      </c>
      <c r="E83" t="str">
        <f>INDEX(Tabelle1[official_name_en],MATCH('MISO 2.0 Codes'!B83,Tabelle1[ISO3166-1-numeric],0))</f>
        <v>Mali</v>
      </c>
      <c r="F83">
        <f>VLOOKUP($B83,Country_Codes!$A$2:$AB$269,4,0)</f>
        <v>133</v>
      </c>
      <c r="G83">
        <f>VLOOKUP($B83,Country_Codes!$A$2:$AB$269,3,0)</f>
        <v>128</v>
      </c>
      <c r="H83">
        <f>VLOOKUP($B83,Country_Codes!$A$2:$AB$269,5,0)</f>
        <v>102</v>
      </c>
      <c r="I83">
        <f>VLOOKUP($B83,Tabelle1[[ISO3166-1-numeric]:[is_independent]],10,0)</f>
        <v>2</v>
      </c>
      <c r="J83" t="str">
        <f>VLOOKUP($B83,Tabelle1[[ISO3166-1-numeric]:[is_independent]],9,0)</f>
        <v>Africa</v>
      </c>
      <c r="K83">
        <f>VLOOKUP($B83,Tabelle1[[ISO3166-1-numeric]:[is_independent]],13,0)</f>
        <v>202</v>
      </c>
      <c r="L83" t="str">
        <f>VLOOKUP($B83,Tabelle1[[ISO3166-1-numeric]:[is_independent]],12,0)</f>
        <v>Sub-Saharan Africa</v>
      </c>
      <c r="M83" t="str">
        <f>VLOOKUP('MISO 2.0 Codes'!$B83,COUNTRIES!$C$3:$D$183,2,0)</f>
        <v>miso_9</v>
      </c>
      <c r="N83" t="s">
        <v>1581</v>
      </c>
      <c r="O83" t="s">
        <v>2118</v>
      </c>
      <c r="P83" t="str">
        <f>VLOOKUP($B83,Country_Codes!$A$2:$AB$269,28,0)</f>
        <v>Sub-Saharan Africa</v>
      </c>
      <c r="Q83" t="str">
        <f>VLOOKUP($B83,Country_Codes!$A$2:$AB$269,23,0)</f>
        <v/>
      </c>
      <c r="R83" t="str">
        <f>VLOOKUP($B83,Country_Codes!$A$2:$AB$269,10,0)</f>
        <v>LD</v>
      </c>
      <c r="S83" s="2" t="str">
        <f>VLOOKUP($B83,Tabelle1[[ISO3166-1-numeric]:[is_independent]],5,0)</f>
        <v>x</v>
      </c>
      <c r="T83" t="str">
        <f>VLOOKUP($A83,'World Bank income'!$B$7:$I$224,6,0)</f>
        <v>Low income</v>
      </c>
      <c r="U83" t="str">
        <f>VLOOKUP($A83,'World Bank income'!$K$7:$N$224,4,0)</f>
        <v>Low income</v>
      </c>
      <c r="V83" t="str">
        <f>'[2]socioeconomic grouping'!AR88</f>
        <v>g2</v>
      </c>
      <c r="W83" s="110" t="s">
        <v>2077</v>
      </c>
      <c r="X83" s="110" t="s">
        <v>2090</v>
      </c>
      <c r="Z83" s="110" t="s">
        <v>1020</v>
      </c>
      <c r="AA83" s="110" t="s">
        <v>1020</v>
      </c>
      <c r="AB83" s="110" t="s">
        <v>1020</v>
      </c>
      <c r="AC83" s="110" t="s">
        <v>1020</v>
      </c>
      <c r="AD83" s="110" t="s">
        <v>1020</v>
      </c>
      <c r="AE83" s="110" t="s">
        <v>2123</v>
      </c>
      <c r="AF83" t="s">
        <v>2124</v>
      </c>
      <c r="AG83" t="s">
        <v>270</v>
      </c>
      <c r="AH83">
        <v>8</v>
      </c>
    </row>
    <row r="84" spans="1:34" x14ac:dyDescent="0.3">
      <c r="A84" s="54" t="str">
        <f>COUNTRIES!AD86</f>
        <v>Malta</v>
      </c>
      <c r="B84">
        <f>COUNTRIES!AE86</f>
        <v>470</v>
      </c>
      <c r="C84" t="str">
        <f>INDEX(Tabelle1[ISO3166-1-Alpha-2],MATCH('MISO 2.0 Codes'!B84,Tabelle1[ISO3166-1-numeric],0))</f>
        <v>MT</v>
      </c>
      <c r="D84" t="str">
        <f>_xlfn.XLOOKUP(C84,'[1]ISO countries'!B:B,'[1]ISO countries'!C:C)</f>
        <v>MLT</v>
      </c>
      <c r="E84" t="str">
        <f>INDEX(Tabelle1[official_name_en],MATCH('MISO 2.0 Codes'!B84,Tabelle1[ISO3166-1-numeric],0))</f>
        <v>Malta</v>
      </c>
      <c r="F84">
        <f>VLOOKUP($B84,Country_Codes!$A$2:$AB$269,4,0)</f>
        <v>134</v>
      </c>
      <c r="G84">
        <f>VLOOKUP($B84,Country_Codes!$A$2:$AB$269,3,0)</f>
        <v>129</v>
      </c>
      <c r="H84" t="str">
        <f>VLOOKUP($B84,Country_Codes!$A$2:$AB$269,5,0)</f>
        <v/>
      </c>
      <c r="I84">
        <f>VLOOKUP($B84,Tabelle1[[ISO3166-1-numeric]:[is_independent]],10,0)</f>
        <v>150</v>
      </c>
      <c r="J84" t="str">
        <f>VLOOKUP($B84,Tabelle1[[ISO3166-1-numeric]:[is_independent]],9,0)</f>
        <v>Europe</v>
      </c>
      <c r="K84">
        <f>VLOOKUP($B84,Tabelle1[[ISO3166-1-numeric]:[is_independent]],13,0)</f>
        <v>39</v>
      </c>
      <c r="L84" t="str">
        <f>VLOOKUP($B84,Tabelle1[[ISO3166-1-numeric]:[is_independent]],12,0)</f>
        <v>Southern Europe</v>
      </c>
      <c r="M84" t="str">
        <f>VLOOKUP('MISO 2.0 Codes'!$B84,COUNTRIES!$C$3:$D$183,2,0)</f>
        <v>miso_1</v>
      </c>
      <c r="N84" t="s">
        <v>1924</v>
      </c>
      <c r="O84" t="s">
        <v>2122</v>
      </c>
      <c r="P84" t="str">
        <f>VLOOKUP($B84,Country_Codes!$A$2:$AB$269,28,0)</f>
        <v>Western Europe</v>
      </c>
      <c r="Q84" t="str">
        <f>VLOOKUP($B84,Country_Codes!$A$2:$AB$269,23,0)</f>
        <v>EU25</v>
      </c>
      <c r="R84" t="str">
        <f>VLOOKUP($B84,Country_Codes!$A$2:$AB$269,10,0)</f>
        <v>IC</v>
      </c>
      <c r="S84" s="2">
        <f>VLOOKUP($B84,Tabelle1[[ISO3166-1-numeric]:[is_independent]],5,0)</f>
        <v>0</v>
      </c>
      <c r="T84" t="str">
        <f>VLOOKUP($A84,'World Bank income'!$B$7:$I$224,6,0)</f>
        <v>High income</v>
      </c>
      <c r="U84" t="str">
        <f>VLOOKUP($A84,'World Bank income'!$K$7:$N$224,4,0)</f>
        <v>High income</v>
      </c>
      <c r="V84" t="str">
        <f>'[2]socioeconomic grouping'!AR89</f>
        <v>g8</v>
      </c>
      <c r="W84" s="110" t="s">
        <v>2076</v>
      </c>
      <c r="X84" s="110" t="s">
        <v>2098</v>
      </c>
      <c r="Z84" s="110" t="s">
        <v>1020</v>
      </c>
      <c r="AA84" s="110" t="s">
        <v>1049</v>
      </c>
      <c r="AB84" s="110" t="s">
        <v>1637</v>
      </c>
      <c r="AC84" s="110" t="s">
        <v>1638</v>
      </c>
      <c r="AD84" s="110" t="s">
        <v>2072</v>
      </c>
      <c r="AE84" s="110" t="s">
        <v>2123</v>
      </c>
      <c r="AF84" t="s">
        <v>211</v>
      </c>
      <c r="AG84" t="s">
        <v>272</v>
      </c>
      <c r="AH84">
        <v>11</v>
      </c>
    </row>
    <row r="85" spans="1:34" x14ac:dyDescent="0.3">
      <c r="A85" s="54" t="str">
        <f>COUNTRIES!AD87</f>
        <v>Martinique</v>
      </c>
      <c r="B85">
        <f>COUNTRIES!AE87</f>
        <v>474</v>
      </c>
      <c r="C85" t="str">
        <f>INDEX(Tabelle1[ISO3166-1-Alpha-2],MATCH('MISO 2.0 Codes'!B85,Tabelle1[ISO3166-1-numeric],0))</f>
        <v>MQ</v>
      </c>
      <c r="D85" t="str">
        <f>_xlfn.XLOOKUP(C85,'[1]ISO countries'!B:B,'[1]ISO countries'!C:C)</f>
        <v>MTQ</v>
      </c>
      <c r="E85" t="str">
        <f>INDEX(Tabelle1[official_name_en],MATCH('MISO 2.0 Codes'!B85,Tabelle1[ISO3166-1-numeric],0))</f>
        <v>Martinique</v>
      </c>
      <c r="F85">
        <f>VLOOKUP($B85,Country_Codes!$A$2:$AB$269,4,0)</f>
        <v>135</v>
      </c>
      <c r="G85">
        <f>VLOOKUP($B85,Country_Codes!$A$2:$AB$269,3,0)</f>
        <v>131</v>
      </c>
      <c r="H85" t="str">
        <f>VLOOKUP($B85,Country_Codes!$A$2:$AB$269,5,0)</f>
        <v/>
      </c>
      <c r="I85">
        <f>VLOOKUP($B85,Tabelle1[[ISO3166-1-numeric]:[is_independent]],10,0)</f>
        <v>19</v>
      </c>
      <c r="J85" t="str">
        <f>VLOOKUP($B85,Tabelle1[[ISO3166-1-numeric]:[is_independent]],9,0)</f>
        <v>Americas</v>
      </c>
      <c r="K85">
        <f>VLOOKUP($B85,Tabelle1[[ISO3166-1-numeric]:[is_independent]],13,0)</f>
        <v>419</v>
      </c>
      <c r="L85" t="str">
        <f>VLOOKUP($B85,Tabelle1[[ISO3166-1-numeric]:[is_independent]],12,0)</f>
        <v>Latin America and the Caribbean</v>
      </c>
      <c r="M85" t="str">
        <f>VLOOKUP('MISO 2.0 Codes'!$B85,COUNTRIES!$C$3:$D$183,2,0)</f>
        <v>miso_8</v>
      </c>
      <c r="N85" t="s">
        <v>1582</v>
      </c>
      <c r="O85" t="s">
        <v>2117</v>
      </c>
      <c r="P85" t="str">
        <f>VLOOKUP($B85,Country_Codes!$A$2:$AB$269,28,0)</f>
        <v>Latin America &amp; the Carribean</v>
      </c>
      <c r="Q85" t="str">
        <f>VLOOKUP($B85,Country_Codes!$A$2:$AB$269,23,0)</f>
        <v/>
      </c>
      <c r="R85" t="str">
        <f>VLOOKUP($B85,Country_Codes!$A$2:$AB$269,10,0)</f>
        <v>DC</v>
      </c>
      <c r="S85" s="2">
        <f>VLOOKUP($B85,Tabelle1[[ISO3166-1-numeric]:[is_independent]],5,0)</f>
        <v>0</v>
      </c>
      <c r="T85" s="36" t="s">
        <v>1945</v>
      </c>
      <c r="U85" s="36" t="s">
        <v>1945</v>
      </c>
      <c r="V85" t="str">
        <f>'[2]socioeconomic grouping'!AR90</f>
        <v>g1</v>
      </c>
      <c r="W85" s="110" t="s">
        <v>2078</v>
      </c>
      <c r="X85" s="110" t="s">
        <v>2084</v>
      </c>
      <c r="Z85" s="110" t="s">
        <v>1020</v>
      </c>
      <c r="AA85" s="110" t="s">
        <v>1020</v>
      </c>
      <c r="AB85" s="110" t="s">
        <v>1020</v>
      </c>
      <c r="AC85" s="110" t="s">
        <v>1020</v>
      </c>
      <c r="AD85" s="110" t="s">
        <v>1020</v>
      </c>
      <c r="AE85" s="110" t="s">
        <v>2123</v>
      </c>
      <c r="AF85" t="s">
        <v>1582</v>
      </c>
      <c r="AG85" t="s">
        <v>198</v>
      </c>
      <c r="AH85">
        <v>4</v>
      </c>
    </row>
    <row r="86" spans="1:34" x14ac:dyDescent="0.3">
      <c r="A86" s="54" t="str">
        <f>COUNTRIES!AD88</f>
        <v>Mauritania</v>
      </c>
      <c r="B86">
        <f>COUNTRIES!AE88</f>
        <v>478</v>
      </c>
      <c r="C86" t="str">
        <f>INDEX(Tabelle1[ISO3166-1-Alpha-2],MATCH('MISO 2.0 Codes'!B86,Tabelle1[ISO3166-1-numeric],0))</f>
        <v>MR</v>
      </c>
      <c r="D86" t="str">
        <f>_xlfn.XLOOKUP(C86,'[1]ISO countries'!B:B,'[1]ISO countries'!C:C)</f>
        <v>MRT</v>
      </c>
      <c r="E86" t="str">
        <f>INDEX(Tabelle1[official_name_en],MATCH('MISO 2.0 Codes'!B86,Tabelle1[ISO3166-1-numeric],0))</f>
        <v>Mauritania</v>
      </c>
      <c r="F86">
        <f>VLOOKUP($B86,Country_Codes!$A$2:$AB$269,4,0)</f>
        <v>136</v>
      </c>
      <c r="G86">
        <f>VLOOKUP($B86,Country_Codes!$A$2:$AB$269,3,0)</f>
        <v>132</v>
      </c>
      <c r="H86">
        <f>VLOOKUP($B86,Country_Codes!$A$2:$AB$269,5,0)</f>
        <v>104</v>
      </c>
      <c r="I86">
        <f>VLOOKUP($B86,Tabelle1[[ISO3166-1-numeric]:[is_independent]],10,0)</f>
        <v>2</v>
      </c>
      <c r="J86" t="str">
        <f>VLOOKUP($B86,Tabelle1[[ISO3166-1-numeric]:[is_independent]],9,0)</f>
        <v>Africa</v>
      </c>
      <c r="K86">
        <f>VLOOKUP($B86,Tabelle1[[ISO3166-1-numeric]:[is_independent]],13,0)</f>
        <v>202</v>
      </c>
      <c r="L86" t="str">
        <f>VLOOKUP($B86,Tabelle1[[ISO3166-1-numeric]:[is_independent]],12,0)</f>
        <v>Sub-Saharan Africa</v>
      </c>
      <c r="M86" t="str">
        <f>VLOOKUP('MISO 2.0 Codes'!$B86,COUNTRIES!$C$3:$D$183,2,0)</f>
        <v>miso_9</v>
      </c>
      <c r="N86" t="s">
        <v>1581</v>
      </c>
      <c r="O86" t="s">
        <v>2118</v>
      </c>
      <c r="P86" t="str">
        <f>VLOOKUP($B86,Country_Codes!$A$2:$AB$269,28,0)</f>
        <v>Sub-Saharan Africa</v>
      </c>
      <c r="Q86" t="str">
        <f>VLOOKUP($B86,Country_Codes!$A$2:$AB$269,23,0)</f>
        <v/>
      </c>
      <c r="R86" t="str">
        <f>VLOOKUP($B86,Country_Codes!$A$2:$AB$269,10,0)</f>
        <v>LD</v>
      </c>
      <c r="S86" s="2" t="str">
        <f>VLOOKUP($B86,Tabelle1[[ISO3166-1-numeric]:[is_independent]],5,0)</f>
        <v>x</v>
      </c>
      <c r="T86" t="str">
        <f>VLOOKUP($A86,'World Bank income'!$B$7:$I$224,6,0)</f>
        <v>Lower middle income</v>
      </c>
      <c r="U86" t="str">
        <f>VLOOKUP($A86,'World Bank income'!$K$7:$N$224,4,0)</f>
        <v>Lower middle income</v>
      </c>
      <c r="V86" t="str">
        <f>'[2]socioeconomic grouping'!AR91</f>
        <v>g3</v>
      </c>
      <c r="W86" s="110" t="s">
        <v>2077</v>
      </c>
      <c r="X86" s="110" t="s">
        <v>2090</v>
      </c>
      <c r="Z86" s="110" t="s">
        <v>1020</v>
      </c>
      <c r="AA86" s="110" t="s">
        <v>1020</v>
      </c>
      <c r="AB86" s="110" t="s">
        <v>1020</v>
      </c>
      <c r="AC86" s="110" t="s">
        <v>1020</v>
      </c>
      <c r="AD86" s="110" t="s">
        <v>1020</v>
      </c>
      <c r="AE86" s="110" t="s">
        <v>2123</v>
      </c>
      <c r="AF86" t="s">
        <v>2124</v>
      </c>
      <c r="AG86" t="s">
        <v>270</v>
      </c>
      <c r="AH86">
        <v>8</v>
      </c>
    </row>
    <row r="87" spans="1:34" x14ac:dyDescent="0.3">
      <c r="A87" s="54" t="str">
        <f>COUNTRIES!AD89</f>
        <v>Mauritius</v>
      </c>
      <c r="B87">
        <f>COUNTRIES!AE89</f>
        <v>480</v>
      </c>
      <c r="C87" t="str">
        <f>INDEX(Tabelle1[ISO3166-1-Alpha-2],MATCH('MISO 2.0 Codes'!B87,Tabelle1[ISO3166-1-numeric],0))</f>
        <v>MU</v>
      </c>
      <c r="D87" t="str">
        <f>_xlfn.XLOOKUP(C87,'[1]ISO countries'!B:B,'[1]ISO countries'!C:C)</f>
        <v>MUS</v>
      </c>
      <c r="E87" t="str">
        <f>INDEX(Tabelle1[official_name_en],MATCH('MISO 2.0 Codes'!B87,Tabelle1[ISO3166-1-numeric],0))</f>
        <v>Mauritius</v>
      </c>
      <c r="F87">
        <f>VLOOKUP($B87,Country_Codes!$A$2:$AB$269,4,0)</f>
        <v>137</v>
      </c>
      <c r="G87">
        <f>VLOOKUP($B87,Country_Codes!$A$2:$AB$269,3,0)</f>
        <v>133</v>
      </c>
      <c r="H87">
        <f>VLOOKUP($B87,Country_Codes!$A$2:$AB$269,5,0)</f>
        <v>105</v>
      </c>
      <c r="I87">
        <f>VLOOKUP($B87,Tabelle1[[ISO3166-1-numeric]:[is_independent]],10,0)</f>
        <v>2</v>
      </c>
      <c r="J87" t="str">
        <f>VLOOKUP($B87,Tabelle1[[ISO3166-1-numeric]:[is_independent]],9,0)</f>
        <v>Africa</v>
      </c>
      <c r="K87">
        <f>VLOOKUP($B87,Tabelle1[[ISO3166-1-numeric]:[is_independent]],13,0)</f>
        <v>202</v>
      </c>
      <c r="L87" t="str">
        <f>VLOOKUP($B87,Tabelle1[[ISO3166-1-numeric]:[is_independent]],12,0)</f>
        <v>Sub-Saharan Africa</v>
      </c>
      <c r="M87" t="str">
        <f>VLOOKUP('MISO 2.0 Codes'!$B87,COUNTRIES!$C$3:$D$183,2,0)</f>
        <v>miso_9</v>
      </c>
      <c r="N87" t="s">
        <v>1581</v>
      </c>
      <c r="O87" t="s">
        <v>2118</v>
      </c>
      <c r="P87" t="str">
        <f>VLOOKUP($B87,Country_Codes!$A$2:$AB$269,28,0)</f>
        <v>Sub-Saharan Africa</v>
      </c>
      <c r="Q87" t="str">
        <f>VLOOKUP($B87,Country_Codes!$A$2:$AB$269,23,0)</f>
        <v/>
      </c>
      <c r="R87" t="str">
        <f>VLOOKUP($B87,Country_Codes!$A$2:$AB$269,10,0)</f>
        <v>DC</v>
      </c>
      <c r="S87" s="2">
        <f>VLOOKUP($B87,Tabelle1[[ISO3166-1-numeric]:[is_independent]],5,0)</f>
        <v>0</v>
      </c>
      <c r="T87" t="str">
        <f>VLOOKUP($A87,'World Bank income'!$B$7:$I$224,6,0)</f>
        <v>High income</v>
      </c>
      <c r="U87" t="str">
        <f>VLOOKUP($A87,'World Bank income'!$K$7:$N$224,4,0)</f>
        <v>Upper middle income</v>
      </c>
      <c r="V87" t="str">
        <f>'[2]socioeconomic grouping'!AR92</f>
        <v>g7</v>
      </c>
      <c r="W87" s="110" t="s">
        <v>2077</v>
      </c>
      <c r="X87" s="110" t="s">
        <v>2083</v>
      </c>
      <c r="Z87" s="110" t="s">
        <v>1020</v>
      </c>
      <c r="AA87" s="110" t="s">
        <v>1020</v>
      </c>
      <c r="AB87" s="110" t="s">
        <v>1020</v>
      </c>
      <c r="AC87" s="110" t="s">
        <v>1020</v>
      </c>
      <c r="AD87" s="110" t="s">
        <v>1020</v>
      </c>
      <c r="AE87" s="110" t="s">
        <v>2123</v>
      </c>
      <c r="AF87" t="s">
        <v>2124</v>
      </c>
      <c r="AG87" t="s">
        <v>208</v>
      </c>
      <c r="AH87">
        <v>9</v>
      </c>
    </row>
    <row r="88" spans="1:34" x14ac:dyDescent="0.3">
      <c r="A88" s="54" t="str">
        <f>COUNTRIES!AD90</f>
        <v>Mexico</v>
      </c>
      <c r="B88">
        <f>COUNTRIES!AE90</f>
        <v>484</v>
      </c>
      <c r="C88" t="str">
        <f>INDEX(Tabelle1[ISO3166-1-Alpha-2],MATCH('MISO 2.0 Codes'!B88,Tabelle1[ISO3166-1-numeric],0))</f>
        <v>MX</v>
      </c>
      <c r="D88" t="str">
        <f>_xlfn.XLOOKUP(C88,'[1]ISO countries'!B:B,'[1]ISO countries'!C:C)</f>
        <v>MEX</v>
      </c>
      <c r="E88" t="str">
        <f>INDEX(Tabelle1[official_name_en],MATCH('MISO 2.0 Codes'!B88,Tabelle1[ISO3166-1-numeric],0))</f>
        <v>Mexico</v>
      </c>
      <c r="F88">
        <f>VLOOKUP($B88,Country_Codes!$A$2:$AB$269,4,0)</f>
        <v>138</v>
      </c>
      <c r="G88">
        <f>VLOOKUP($B88,Country_Codes!$A$2:$AB$269,3,0)</f>
        <v>134</v>
      </c>
      <c r="H88">
        <f>VLOOKUP($B88,Country_Codes!$A$2:$AB$269,5,0)</f>
        <v>106</v>
      </c>
      <c r="I88">
        <f>VLOOKUP($B88,Tabelle1[[ISO3166-1-numeric]:[is_independent]],10,0)</f>
        <v>19</v>
      </c>
      <c r="J88" t="str">
        <f>VLOOKUP($B88,Tabelle1[[ISO3166-1-numeric]:[is_independent]],9,0)</f>
        <v>Americas</v>
      </c>
      <c r="K88">
        <f>VLOOKUP($B88,Tabelle1[[ISO3166-1-numeric]:[is_independent]],13,0)</f>
        <v>419</v>
      </c>
      <c r="L88" t="str">
        <f>VLOOKUP($B88,Tabelle1[[ISO3166-1-numeric]:[is_independent]],12,0)</f>
        <v>Latin America and the Caribbean</v>
      </c>
      <c r="M88" t="str">
        <f>VLOOKUP('MISO 2.0 Codes'!$B88,COUNTRIES!$C$3:$D$183,2,0)</f>
        <v>miso_1</v>
      </c>
      <c r="N88" t="s">
        <v>1924</v>
      </c>
      <c r="O88" t="s">
        <v>2122</v>
      </c>
      <c r="P88" t="str">
        <f>VLOOKUP($B88,Country_Codes!$A$2:$AB$269,28,0)</f>
        <v>Latin America &amp; the Carribean</v>
      </c>
      <c r="Q88" t="str">
        <f>VLOOKUP($B88,Country_Codes!$A$2:$AB$269,23,0)</f>
        <v/>
      </c>
      <c r="R88" t="str">
        <f>VLOOKUP($B88,Country_Codes!$A$2:$AB$269,10,0)</f>
        <v>DC</v>
      </c>
      <c r="S88" s="2">
        <f>VLOOKUP($B88,Tabelle1[[ISO3166-1-numeric]:[is_independent]],5,0)</f>
        <v>0</v>
      </c>
      <c r="T88" t="str">
        <f>VLOOKUP($A88,'World Bank income'!$B$7:$I$224,6,0)</f>
        <v>Upper middle income</v>
      </c>
      <c r="U88" t="str">
        <f>VLOOKUP($A88,'World Bank income'!$K$7:$N$224,4,0)</f>
        <v>Upper middle income</v>
      </c>
      <c r="V88" t="str">
        <f>'[2]socioeconomic grouping'!AR93</f>
        <v>g7</v>
      </c>
      <c r="W88" s="110" t="s">
        <v>2078</v>
      </c>
      <c r="X88" s="110" t="s">
        <v>2105</v>
      </c>
      <c r="Z88" s="110" t="s">
        <v>1020</v>
      </c>
      <c r="AA88" s="110" t="s">
        <v>1020</v>
      </c>
      <c r="AB88" s="110" t="s">
        <v>1020</v>
      </c>
      <c r="AC88" s="110" t="s">
        <v>1020</v>
      </c>
      <c r="AD88" s="110" t="s">
        <v>1020</v>
      </c>
      <c r="AE88" s="110" t="s">
        <v>2123</v>
      </c>
      <c r="AF88" t="s">
        <v>211</v>
      </c>
      <c r="AG88" t="s">
        <v>90</v>
      </c>
      <c r="AH88">
        <v>3</v>
      </c>
    </row>
    <row r="89" spans="1:34" x14ac:dyDescent="0.3">
      <c r="A89" s="54" t="str">
        <f>COUNTRIES!AD91</f>
        <v>Mongolia</v>
      </c>
      <c r="B89">
        <f>COUNTRIES!AE91</f>
        <v>496</v>
      </c>
      <c r="C89" t="str">
        <f>INDEX(Tabelle1[ISO3166-1-Alpha-2],MATCH('MISO 2.0 Codes'!B89,Tabelle1[ISO3166-1-numeric],0))</f>
        <v>MN</v>
      </c>
      <c r="D89" t="str">
        <f>_xlfn.XLOOKUP(C89,'[1]ISO countries'!B:B,'[1]ISO countries'!C:C)</f>
        <v>MNG</v>
      </c>
      <c r="E89" t="str">
        <f>INDEX(Tabelle1[official_name_en],MATCH('MISO 2.0 Codes'!B89,Tabelle1[ISO3166-1-numeric],0))</f>
        <v>Mongolia</v>
      </c>
      <c r="F89">
        <f>VLOOKUP($B89,Country_Codes!$A$2:$AB$269,4,0)</f>
        <v>141</v>
      </c>
      <c r="G89">
        <f>VLOOKUP($B89,Country_Codes!$A$2:$AB$269,3,0)</f>
        <v>137</v>
      </c>
      <c r="H89">
        <f>VLOOKUP($B89,Country_Codes!$A$2:$AB$269,5,0)</f>
        <v>108</v>
      </c>
      <c r="I89">
        <f>VLOOKUP($B89,Tabelle1[[ISO3166-1-numeric]:[is_independent]],10,0)</f>
        <v>142</v>
      </c>
      <c r="J89" t="str">
        <f>VLOOKUP($B89,Tabelle1[[ISO3166-1-numeric]:[is_independent]],9,0)</f>
        <v>Asia</v>
      </c>
      <c r="K89">
        <f>VLOOKUP($B89,Tabelle1[[ISO3166-1-numeric]:[is_independent]],13,0)</f>
        <v>30</v>
      </c>
      <c r="L89" t="str">
        <f>VLOOKUP($B89,Tabelle1[[ISO3166-1-numeric]:[is_independent]],12,0)</f>
        <v>Eastern Asia</v>
      </c>
      <c r="M89" t="str">
        <f>VLOOKUP('MISO 2.0 Codes'!$B89,COUNTRIES!$C$3:$D$183,2,0)</f>
        <v>miso_4</v>
      </c>
      <c r="N89" t="s">
        <v>1579</v>
      </c>
      <c r="O89" t="s">
        <v>2120</v>
      </c>
      <c r="P89" t="str">
        <f>VLOOKUP($B89,Country_Codes!$A$2:$AB$269,28,0)</f>
        <v>Eastern Asia</v>
      </c>
      <c r="Q89" t="str">
        <f>VLOOKUP($B89,Country_Codes!$A$2:$AB$269,23,0)</f>
        <v/>
      </c>
      <c r="R89" t="str">
        <f>VLOOKUP($B89,Country_Codes!$A$2:$AB$269,10,0)</f>
        <v>DC</v>
      </c>
      <c r="S89" s="2">
        <f>VLOOKUP($B89,Tabelle1[[ISO3166-1-numeric]:[is_independent]],5,0)</f>
        <v>0</v>
      </c>
      <c r="T89" t="str">
        <f>VLOOKUP($A89,'World Bank income'!$B$7:$I$224,6,0)</f>
        <v>Lower middle income</v>
      </c>
      <c r="U89" t="str">
        <f>VLOOKUP($A89,'World Bank income'!$K$7:$N$224,4,0)</f>
        <v>Lower middle income</v>
      </c>
      <c r="V89" t="str">
        <f>'[2]socioeconomic grouping'!AR94</f>
        <v>g6</v>
      </c>
      <c r="W89" s="110" t="s">
        <v>2075</v>
      </c>
      <c r="X89" s="110" t="s">
        <v>2095</v>
      </c>
      <c r="Z89" s="110" t="s">
        <v>1020</v>
      </c>
      <c r="AA89" s="110" t="s">
        <v>1020</v>
      </c>
      <c r="AB89" s="110" t="s">
        <v>1020</v>
      </c>
      <c r="AC89" s="110" t="s">
        <v>1020</v>
      </c>
      <c r="AD89" s="110" t="s">
        <v>1020</v>
      </c>
      <c r="AE89" s="110" t="s">
        <v>2123</v>
      </c>
      <c r="AF89" t="s">
        <v>1579</v>
      </c>
      <c r="AG89" t="s">
        <v>2131</v>
      </c>
      <c r="AH89">
        <v>20</v>
      </c>
    </row>
    <row r="90" spans="1:34" x14ac:dyDescent="0.3">
      <c r="A90" s="54" t="str">
        <f>COUNTRIES!AD92</f>
        <v>Morocco</v>
      </c>
      <c r="B90">
        <f>COUNTRIES!AE92</f>
        <v>504</v>
      </c>
      <c r="C90" t="str">
        <f>INDEX(Tabelle1[ISO3166-1-Alpha-2],MATCH('MISO 2.0 Codes'!B90,Tabelle1[ISO3166-1-numeric],0))</f>
        <v>MA</v>
      </c>
      <c r="D90" t="str">
        <f>_xlfn.XLOOKUP(C90,'[1]ISO countries'!B:B,'[1]ISO countries'!C:C)</f>
        <v>MAR</v>
      </c>
      <c r="E90" t="str">
        <f>INDEX(Tabelle1[official_name_en],MATCH('MISO 2.0 Codes'!B90,Tabelle1[ISO3166-1-numeric],0))</f>
        <v>Morocco</v>
      </c>
      <c r="F90">
        <f>VLOOKUP($B90,Country_Codes!$A$2:$AB$269,4,0)</f>
        <v>143</v>
      </c>
      <c r="G90">
        <f>VLOOKUP($B90,Country_Codes!$A$2:$AB$269,3,0)</f>
        <v>139</v>
      </c>
      <c r="H90">
        <f>VLOOKUP($B90,Country_Codes!$A$2:$AB$269,5,0)</f>
        <v>110</v>
      </c>
      <c r="I90">
        <f>VLOOKUP($B90,Tabelle1[[ISO3166-1-numeric]:[is_independent]],10,0)</f>
        <v>2</v>
      </c>
      <c r="J90" t="str">
        <f>VLOOKUP($B90,Tabelle1[[ISO3166-1-numeric]:[is_independent]],9,0)</f>
        <v>Africa</v>
      </c>
      <c r="K90">
        <f>VLOOKUP($B90,Tabelle1[[ISO3166-1-numeric]:[is_independent]],13,0)</f>
        <v>15</v>
      </c>
      <c r="L90" t="str">
        <f>VLOOKUP($B90,Tabelle1[[ISO3166-1-numeric]:[is_independent]],12,0)</f>
        <v>Northern Africa</v>
      </c>
      <c r="M90" t="str">
        <f>VLOOKUP('MISO 2.0 Codes'!$B90,COUNTRIES!$C$3:$D$183,2,0)</f>
        <v>miso_7</v>
      </c>
      <c r="N90" t="s">
        <v>1580</v>
      </c>
      <c r="O90" t="s">
        <v>2119</v>
      </c>
      <c r="P90" t="str">
        <f>VLOOKUP($B90,Country_Codes!$A$2:$AB$269,28,0)</f>
        <v>Northern Africa and Western Asia</v>
      </c>
      <c r="Q90" t="str">
        <f>VLOOKUP($B90,Country_Codes!$A$2:$AB$269,23,0)</f>
        <v/>
      </c>
      <c r="R90" t="str">
        <f>VLOOKUP($B90,Country_Codes!$A$2:$AB$269,10,0)</f>
        <v>DC</v>
      </c>
      <c r="S90" s="2">
        <f>VLOOKUP($B90,Tabelle1[[ISO3166-1-numeric]:[is_independent]],5,0)</f>
        <v>0</v>
      </c>
      <c r="T90" t="str">
        <f>VLOOKUP($A90,'World Bank income'!$B$7:$I$224,6,0)</f>
        <v>Lower middle income</v>
      </c>
      <c r="U90" t="str">
        <f>VLOOKUP($A90,'World Bank income'!$K$7:$N$224,4,0)</f>
        <v>Lower middle income</v>
      </c>
      <c r="V90" t="str">
        <f>'[2]socioeconomic grouping'!AR95</f>
        <v>g5</v>
      </c>
      <c r="W90" s="110" t="s">
        <v>2077</v>
      </c>
      <c r="X90" s="110" t="s">
        <v>2082</v>
      </c>
      <c r="Z90" s="110" t="s">
        <v>1020</v>
      </c>
      <c r="AA90" s="110" t="s">
        <v>1020</v>
      </c>
      <c r="AB90" s="110" t="s">
        <v>1020</v>
      </c>
      <c r="AC90" s="110" t="s">
        <v>1020</v>
      </c>
      <c r="AD90" s="110" t="s">
        <v>1020</v>
      </c>
      <c r="AE90" s="110" t="s">
        <v>2123</v>
      </c>
      <c r="AF90" t="s">
        <v>2124</v>
      </c>
      <c r="AG90" t="s">
        <v>237</v>
      </c>
      <c r="AH90">
        <v>7</v>
      </c>
    </row>
    <row r="91" spans="1:34" x14ac:dyDescent="0.3">
      <c r="A91" s="54" t="str">
        <f>COUNTRIES!AD93</f>
        <v>Mozambique</v>
      </c>
      <c r="B91">
        <f>COUNTRIES!AE93</f>
        <v>508</v>
      </c>
      <c r="C91" t="str">
        <f>INDEX(Tabelle1[ISO3166-1-Alpha-2],MATCH('MISO 2.0 Codes'!B91,Tabelle1[ISO3166-1-numeric],0))</f>
        <v>MZ</v>
      </c>
      <c r="D91" t="str">
        <f>_xlfn.XLOOKUP(C91,'[1]ISO countries'!B:B,'[1]ISO countries'!C:C)</f>
        <v>MOZ</v>
      </c>
      <c r="E91" t="str">
        <f>INDEX(Tabelle1[official_name_en],MATCH('MISO 2.0 Codes'!B91,Tabelle1[ISO3166-1-numeric],0))</f>
        <v>Mozambique</v>
      </c>
      <c r="F91">
        <f>VLOOKUP($B91,Country_Codes!$A$2:$AB$269,4,0)</f>
        <v>144</v>
      </c>
      <c r="G91">
        <f>VLOOKUP($B91,Country_Codes!$A$2:$AB$269,3,0)</f>
        <v>140</v>
      </c>
      <c r="H91">
        <f>VLOOKUP($B91,Country_Codes!$A$2:$AB$269,5,0)</f>
        <v>111</v>
      </c>
      <c r="I91">
        <f>VLOOKUP($B91,Tabelle1[[ISO3166-1-numeric]:[is_independent]],10,0)</f>
        <v>2</v>
      </c>
      <c r="J91" t="str">
        <f>VLOOKUP($B91,Tabelle1[[ISO3166-1-numeric]:[is_independent]],9,0)</f>
        <v>Africa</v>
      </c>
      <c r="K91">
        <f>VLOOKUP($B91,Tabelle1[[ISO3166-1-numeric]:[is_independent]],13,0)</f>
        <v>202</v>
      </c>
      <c r="L91" t="str">
        <f>VLOOKUP($B91,Tabelle1[[ISO3166-1-numeric]:[is_independent]],12,0)</f>
        <v>Sub-Saharan Africa</v>
      </c>
      <c r="M91" t="str">
        <f>VLOOKUP('MISO 2.0 Codes'!$B91,COUNTRIES!$C$3:$D$183,2,0)</f>
        <v>miso_9</v>
      </c>
      <c r="N91" t="s">
        <v>1581</v>
      </c>
      <c r="O91" t="s">
        <v>2118</v>
      </c>
      <c r="P91" t="str">
        <f>VLOOKUP($B91,Country_Codes!$A$2:$AB$269,28,0)</f>
        <v>Sub-Saharan Africa</v>
      </c>
      <c r="Q91" t="str">
        <f>VLOOKUP($B91,Country_Codes!$A$2:$AB$269,23,0)</f>
        <v/>
      </c>
      <c r="R91" t="str">
        <f>VLOOKUP($B91,Country_Codes!$A$2:$AB$269,10,0)</f>
        <v>LD</v>
      </c>
      <c r="S91" s="2" t="str">
        <f>VLOOKUP($B91,Tabelle1[[ISO3166-1-numeric]:[is_independent]],5,0)</f>
        <v>x</v>
      </c>
      <c r="T91" t="str">
        <f>VLOOKUP($A91,'World Bank income'!$B$7:$I$224,6,0)</f>
        <v>Low income</v>
      </c>
      <c r="U91" t="str">
        <f>VLOOKUP($A91,'World Bank income'!$K$7:$N$224,4,0)</f>
        <v>Low income</v>
      </c>
      <c r="V91" t="str">
        <f>'[2]socioeconomic grouping'!AR96</f>
        <v>g2</v>
      </c>
      <c r="W91" s="110" t="s">
        <v>2077</v>
      </c>
      <c r="X91" s="110" t="s">
        <v>2090</v>
      </c>
      <c r="Z91" s="110" t="s">
        <v>1020</v>
      </c>
      <c r="AA91" s="110" t="s">
        <v>1020</v>
      </c>
      <c r="AB91" s="110" t="s">
        <v>1020</v>
      </c>
      <c r="AC91" s="110" t="s">
        <v>1020</v>
      </c>
      <c r="AD91" s="110" t="s">
        <v>1020</v>
      </c>
      <c r="AE91" s="110" t="s">
        <v>2123</v>
      </c>
      <c r="AF91" t="s">
        <v>2124</v>
      </c>
      <c r="AG91" t="s">
        <v>2135</v>
      </c>
      <c r="AH91">
        <v>26</v>
      </c>
    </row>
    <row r="92" spans="1:34" x14ac:dyDescent="0.3">
      <c r="A92" s="54" t="str">
        <f>COUNTRIES!AD94</f>
        <v>Myanmar</v>
      </c>
      <c r="B92">
        <f>COUNTRIES!AE94</f>
        <v>104</v>
      </c>
      <c r="C92" t="str">
        <f>INDEX(Tabelle1[ISO3166-1-Alpha-2],MATCH('MISO 2.0 Codes'!B92,Tabelle1[ISO3166-1-numeric],0))</f>
        <v>MM</v>
      </c>
      <c r="D92" t="str">
        <f>_xlfn.XLOOKUP(C92,'[1]ISO countries'!B:B,'[1]ISO countries'!C:C)</f>
        <v>MMR</v>
      </c>
      <c r="E92" t="str">
        <f>INDEX(Tabelle1[official_name_en],MATCH('MISO 2.0 Codes'!B92,Tabelle1[ISO3166-1-numeric],0))</f>
        <v>Myanmar</v>
      </c>
      <c r="F92">
        <f>VLOOKUP($B92,Country_Codes!$A$2:$AB$269,4,0)</f>
        <v>28</v>
      </c>
      <c r="G92">
        <f>VLOOKUP($B92,Country_Codes!$A$2:$AB$269,3,0)</f>
        <v>141</v>
      </c>
      <c r="H92">
        <f>VLOOKUP($B92,Country_Codes!$A$2:$AB$269,5,0)</f>
        <v>112</v>
      </c>
      <c r="I92">
        <f>VLOOKUP($B92,Tabelle1[[ISO3166-1-numeric]:[is_independent]],10,0)</f>
        <v>142</v>
      </c>
      <c r="J92" t="str">
        <f>VLOOKUP($B92,Tabelle1[[ISO3166-1-numeric]:[is_independent]],9,0)</f>
        <v>Asia</v>
      </c>
      <c r="K92">
        <f>VLOOKUP($B92,Tabelle1[[ISO3166-1-numeric]:[is_independent]],13,0)</f>
        <v>35</v>
      </c>
      <c r="L92" t="str">
        <f>VLOOKUP($B92,Tabelle1[[ISO3166-1-numeric]:[is_independent]],12,0)</f>
        <v>South-eastern Asia</v>
      </c>
      <c r="M92" t="str">
        <f>VLOOKUP('MISO 2.0 Codes'!$B92,COUNTRIES!$C$3:$D$183,2,0)</f>
        <v>miso_4</v>
      </c>
      <c r="N92" t="s">
        <v>1579</v>
      </c>
      <c r="O92" t="s">
        <v>2120</v>
      </c>
      <c r="P92" t="str">
        <f>VLOOKUP($B92,Country_Codes!$A$2:$AB$269,28,0)</f>
        <v>South-Eastern Asia</v>
      </c>
      <c r="Q92" t="str">
        <f>VLOOKUP($B92,Country_Codes!$A$2:$AB$269,23,0)</f>
        <v/>
      </c>
      <c r="R92" t="str">
        <f>VLOOKUP($B92,Country_Codes!$A$2:$AB$269,10,0)</f>
        <v>LD</v>
      </c>
      <c r="S92" s="2" t="str">
        <f>VLOOKUP($B92,Tabelle1[[ISO3166-1-numeric]:[is_independent]],5,0)</f>
        <v>x</v>
      </c>
      <c r="T92" t="str">
        <f>VLOOKUP($A92,'World Bank income'!$B$7:$I$224,6,0)</f>
        <v>Lower middle income</v>
      </c>
      <c r="U92" t="str">
        <f>VLOOKUP($A92,'World Bank income'!$K$7:$N$224,4,0)</f>
        <v>Lower middle income</v>
      </c>
      <c r="V92" t="str">
        <f>'[2]socioeconomic grouping'!AR97</f>
        <v>g4</v>
      </c>
      <c r="W92" s="110" t="s">
        <v>2075</v>
      </c>
      <c r="X92" s="110" t="s">
        <v>2088</v>
      </c>
      <c r="Z92" s="110" t="s">
        <v>1020</v>
      </c>
      <c r="AA92" s="110" t="s">
        <v>1020</v>
      </c>
      <c r="AB92" s="110" t="s">
        <v>1020</v>
      </c>
      <c r="AC92" s="110" t="s">
        <v>1020</v>
      </c>
      <c r="AD92" s="110" t="s">
        <v>1020</v>
      </c>
      <c r="AE92" s="110" t="s">
        <v>2123</v>
      </c>
      <c r="AF92" t="s">
        <v>1579</v>
      </c>
      <c r="AG92" t="s">
        <v>2134</v>
      </c>
      <c r="AH92">
        <v>21</v>
      </c>
    </row>
    <row r="93" spans="1:34" x14ac:dyDescent="0.3">
      <c r="A93" s="54" t="str">
        <f>COUNTRIES!AD95</f>
        <v>Namibia</v>
      </c>
      <c r="B93">
        <f>COUNTRIES!AE95</f>
        <v>516</v>
      </c>
      <c r="C93" t="str">
        <f>INDEX(Tabelle1[ISO3166-1-Alpha-2],MATCH('MISO 2.0 Codes'!B93,Tabelle1[ISO3166-1-numeric],0))</f>
        <v>NA</v>
      </c>
      <c r="D93" t="str">
        <f>_xlfn.XLOOKUP(C93,'[1]ISO countries'!B:B,'[1]ISO countries'!C:C)</f>
        <v>NAM</v>
      </c>
      <c r="E93" t="str">
        <f>INDEX(Tabelle1[official_name_en],MATCH('MISO 2.0 Codes'!B93,Tabelle1[ISO3166-1-numeric],0))</f>
        <v>Namibia</v>
      </c>
      <c r="F93">
        <f>VLOOKUP($B93,Country_Codes!$A$2:$AB$269,4,0)</f>
        <v>147</v>
      </c>
      <c r="G93">
        <f>VLOOKUP($B93,Country_Codes!$A$2:$AB$269,3,0)</f>
        <v>142</v>
      </c>
      <c r="H93">
        <f>VLOOKUP($B93,Country_Codes!$A$2:$AB$269,5,0)</f>
        <v>113</v>
      </c>
      <c r="I93">
        <f>VLOOKUP($B93,Tabelle1[[ISO3166-1-numeric]:[is_independent]],10,0)</f>
        <v>2</v>
      </c>
      <c r="J93" t="str">
        <f>VLOOKUP($B93,Tabelle1[[ISO3166-1-numeric]:[is_independent]],9,0)</f>
        <v>Africa</v>
      </c>
      <c r="K93">
        <f>VLOOKUP($B93,Tabelle1[[ISO3166-1-numeric]:[is_independent]],13,0)</f>
        <v>202</v>
      </c>
      <c r="L93" t="str">
        <f>VLOOKUP($B93,Tabelle1[[ISO3166-1-numeric]:[is_independent]],12,0)</f>
        <v>Sub-Saharan Africa</v>
      </c>
      <c r="M93" t="str">
        <f>VLOOKUP('MISO 2.0 Codes'!$B93,COUNTRIES!$C$3:$D$183,2,0)</f>
        <v>miso_9</v>
      </c>
      <c r="N93" t="s">
        <v>1581</v>
      </c>
      <c r="O93" t="s">
        <v>2118</v>
      </c>
      <c r="P93" t="str">
        <f>VLOOKUP($B93,Country_Codes!$A$2:$AB$269,28,0)</f>
        <v>Sub-Saharan Africa</v>
      </c>
      <c r="Q93" t="str">
        <f>VLOOKUP($B93,Country_Codes!$A$2:$AB$269,23,0)</f>
        <v/>
      </c>
      <c r="R93" t="str">
        <f>VLOOKUP($B93,Country_Codes!$A$2:$AB$269,10,0)</f>
        <v>DC</v>
      </c>
      <c r="S93" s="2">
        <f>VLOOKUP($B93,Tabelle1[[ISO3166-1-numeric]:[is_independent]],5,0)</f>
        <v>0</v>
      </c>
      <c r="T93" t="str">
        <f>VLOOKUP($A93,'World Bank income'!$B$7:$I$224,6,0)</f>
        <v>Upper middle income</v>
      </c>
      <c r="U93" t="str">
        <f>VLOOKUP($A93,'World Bank income'!$K$7:$N$224,4,0)</f>
        <v>Upper middle income</v>
      </c>
      <c r="V93" t="str">
        <f>'[2]socioeconomic grouping'!AR98</f>
        <v>g6</v>
      </c>
      <c r="W93" s="110" t="s">
        <v>2077</v>
      </c>
      <c r="X93" s="110" t="s">
        <v>2083</v>
      </c>
      <c r="Z93" s="110" t="s">
        <v>1020</v>
      </c>
      <c r="AA93" s="110" t="s">
        <v>1020</v>
      </c>
      <c r="AB93" s="110" t="s">
        <v>1020</v>
      </c>
      <c r="AC93" s="110" t="s">
        <v>1020</v>
      </c>
      <c r="AD93" s="110" t="s">
        <v>1020</v>
      </c>
      <c r="AE93" s="110" t="s">
        <v>2123</v>
      </c>
      <c r="AF93" t="s">
        <v>2124</v>
      </c>
      <c r="AG93" t="s">
        <v>2135</v>
      </c>
      <c r="AH93">
        <v>26</v>
      </c>
    </row>
    <row r="94" spans="1:34" x14ac:dyDescent="0.3">
      <c r="A94" s="54" t="str">
        <f>COUNTRIES!AD96</f>
        <v>Nepal</v>
      </c>
      <c r="B94">
        <f>COUNTRIES!AE96</f>
        <v>524</v>
      </c>
      <c r="C94" t="str">
        <f>INDEX(Tabelle1[ISO3166-1-Alpha-2],MATCH('MISO 2.0 Codes'!B94,Tabelle1[ISO3166-1-numeric],0))</f>
        <v>NP</v>
      </c>
      <c r="D94" t="str">
        <f>_xlfn.XLOOKUP(C94,'[1]ISO countries'!B:B,'[1]ISO countries'!C:C)</f>
        <v>NPL</v>
      </c>
      <c r="E94" t="str">
        <f>INDEX(Tabelle1[official_name_en],MATCH('MISO 2.0 Codes'!B94,Tabelle1[ISO3166-1-numeric],0))</f>
        <v>Nepal</v>
      </c>
      <c r="F94">
        <f>VLOOKUP($B94,Country_Codes!$A$2:$AB$269,4,0)</f>
        <v>149</v>
      </c>
      <c r="G94">
        <f>VLOOKUP($B94,Country_Codes!$A$2:$AB$269,3,0)</f>
        <v>144</v>
      </c>
      <c r="H94">
        <f>VLOOKUP($B94,Country_Codes!$A$2:$AB$269,5,0)</f>
        <v>114</v>
      </c>
      <c r="I94">
        <f>VLOOKUP($B94,Tabelle1[[ISO3166-1-numeric]:[is_independent]],10,0)</f>
        <v>142</v>
      </c>
      <c r="J94" t="str">
        <f>VLOOKUP($B94,Tabelle1[[ISO3166-1-numeric]:[is_independent]],9,0)</f>
        <v>Asia</v>
      </c>
      <c r="K94">
        <f>VLOOKUP($B94,Tabelle1[[ISO3166-1-numeric]:[is_independent]],13,0)</f>
        <v>34</v>
      </c>
      <c r="L94" t="str">
        <f>VLOOKUP($B94,Tabelle1[[ISO3166-1-numeric]:[is_independent]],12,0)</f>
        <v>Southern Asia</v>
      </c>
      <c r="M94" t="str">
        <f>VLOOKUP('MISO 2.0 Codes'!$B94,COUNTRIES!$C$3:$D$183,2,0)</f>
        <v>miso_4</v>
      </c>
      <c r="N94" t="s">
        <v>1579</v>
      </c>
      <c r="O94" t="s">
        <v>2120</v>
      </c>
      <c r="P94" t="str">
        <f>VLOOKUP($B94,Country_Codes!$A$2:$AB$269,28,0)</f>
        <v>Southern Asia</v>
      </c>
      <c r="Q94" t="str">
        <f>VLOOKUP($B94,Country_Codes!$A$2:$AB$269,23,0)</f>
        <v/>
      </c>
      <c r="R94" t="str">
        <f>VLOOKUP($B94,Country_Codes!$A$2:$AB$269,10,0)</f>
        <v>LD</v>
      </c>
      <c r="S94" s="2" t="str">
        <f>VLOOKUP($B94,Tabelle1[[ISO3166-1-numeric]:[is_independent]],5,0)</f>
        <v>x</v>
      </c>
      <c r="T94" t="str">
        <f>VLOOKUP($A94,'World Bank income'!$B$7:$I$224,6,0)</f>
        <v>Lower middle income</v>
      </c>
      <c r="U94" t="str">
        <f>VLOOKUP($A94,'World Bank income'!$K$7:$N$224,4,0)</f>
        <v>Low income</v>
      </c>
      <c r="V94" t="str">
        <f>'[2]socioeconomic grouping'!AR99</f>
        <v>g3</v>
      </c>
      <c r="W94" s="110" t="s">
        <v>2075</v>
      </c>
      <c r="X94" s="110" t="s">
        <v>2088</v>
      </c>
      <c r="Z94" s="110" t="s">
        <v>1020</v>
      </c>
      <c r="AA94" s="110" t="s">
        <v>1020</v>
      </c>
      <c r="AB94" s="110" t="s">
        <v>1020</v>
      </c>
      <c r="AC94" s="110" t="s">
        <v>1020</v>
      </c>
      <c r="AD94" s="110" t="s">
        <v>1020</v>
      </c>
      <c r="AE94" s="110" t="s">
        <v>2123</v>
      </c>
      <c r="AF94" t="s">
        <v>1579</v>
      </c>
      <c r="AG94" t="s">
        <v>2126</v>
      </c>
      <c r="AH94">
        <v>25</v>
      </c>
    </row>
    <row r="95" spans="1:34" x14ac:dyDescent="0.3">
      <c r="A95" s="54" t="str">
        <f>COUNTRIES!AD97</f>
        <v>Netherlands</v>
      </c>
      <c r="B95">
        <f>COUNTRIES!AE97</f>
        <v>528</v>
      </c>
      <c r="C95" t="str">
        <f>INDEX(Tabelle1[ISO3166-1-Alpha-2],MATCH('MISO 2.0 Codes'!B95,Tabelle1[ISO3166-1-numeric],0))</f>
        <v>NL</v>
      </c>
      <c r="D95" t="str">
        <f>_xlfn.XLOOKUP(C95,'[1]ISO countries'!B:B,'[1]ISO countries'!C:C)</f>
        <v>NLD</v>
      </c>
      <c r="E95" t="str">
        <f>INDEX(Tabelle1[official_name_en],MATCH('MISO 2.0 Codes'!B95,Tabelle1[ISO3166-1-numeric],0))</f>
        <v>Netherlands</v>
      </c>
      <c r="F95">
        <f>VLOOKUP($B95,Country_Codes!$A$2:$AB$269,4,0)</f>
        <v>150</v>
      </c>
      <c r="G95">
        <f>VLOOKUP($B95,Country_Codes!$A$2:$AB$269,3,0)</f>
        <v>145</v>
      </c>
      <c r="H95">
        <f>VLOOKUP($B95,Country_Codes!$A$2:$AB$269,5,0)</f>
        <v>115</v>
      </c>
      <c r="I95">
        <f>VLOOKUP($B95,Tabelle1[[ISO3166-1-numeric]:[is_independent]],10,0)</f>
        <v>150</v>
      </c>
      <c r="J95" t="str">
        <f>VLOOKUP($B95,Tabelle1[[ISO3166-1-numeric]:[is_independent]],9,0)</f>
        <v>Europe</v>
      </c>
      <c r="K95">
        <f>VLOOKUP($B95,Tabelle1[[ISO3166-1-numeric]:[is_independent]],13,0)</f>
        <v>155</v>
      </c>
      <c r="L95" t="str">
        <f>VLOOKUP($B95,Tabelle1[[ISO3166-1-numeric]:[is_independent]],12,0)</f>
        <v>Western Europe</v>
      </c>
      <c r="M95" t="str">
        <f>VLOOKUP('MISO 2.0 Codes'!$B95,COUNTRIES!$C$3:$D$183,2,0)</f>
        <v>miso_1</v>
      </c>
      <c r="N95" t="s">
        <v>1924</v>
      </c>
      <c r="O95" t="s">
        <v>2122</v>
      </c>
      <c r="P95" t="str">
        <f>VLOOKUP($B95,Country_Codes!$A$2:$AB$269,28,0)</f>
        <v>Western Europe</v>
      </c>
      <c r="Q95" t="str">
        <f>VLOOKUP($B95,Country_Codes!$A$2:$AB$269,23,0)</f>
        <v>EU15</v>
      </c>
      <c r="R95" t="str">
        <f>VLOOKUP($B95,Country_Codes!$A$2:$AB$269,10,0)</f>
        <v>IC</v>
      </c>
      <c r="S95" s="2">
        <f>VLOOKUP($B95,Tabelle1[[ISO3166-1-numeric]:[is_independent]],5,0)</f>
        <v>0</v>
      </c>
      <c r="T95" t="str">
        <f>VLOOKUP($A95,'World Bank income'!$B$7:$I$224,6,0)</f>
        <v>High income</v>
      </c>
      <c r="U95" t="str">
        <f>VLOOKUP($A95,'World Bank income'!$K$7:$N$224,4,0)</f>
        <v>High income</v>
      </c>
      <c r="V95" t="str">
        <f>'[2]socioeconomic grouping'!AR100</f>
        <v>g10</v>
      </c>
      <c r="W95" s="110" t="s">
        <v>2076</v>
      </c>
      <c r="X95" s="110" t="s">
        <v>2086</v>
      </c>
      <c r="Y95" s="110" t="s">
        <v>2071</v>
      </c>
      <c r="Z95" s="110" t="s">
        <v>1039</v>
      </c>
      <c r="AA95" s="110" t="s">
        <v>1049</v>
      </c>
      <c r="AB95" s="110" t="s">
        <v>1637</v>
      </c>
      <c r="AC95" s="110" t="s">
        <v>1638</v>
      </c>
      <c r="AD95" s="110" t="s">
        <v>2072</v>
      </c>
      <c r="AE95" s="110" t="s">
        <v>2123</v>
      </c>
      <c r="AF95" t="s">
        <v>211</v>
      </c>
      <c r="AG95" t="s">
        <v>272</v>
      </c>
      <c r="AH95">
        <v>11</v>
      </c>
    </row>
    <row r="96" spans="1:34" x14ac:dyDescent="0.3">
      <c r="A96" s="54" t="str">
        <f>COUNTRIES!AD98</f>
        <v>New Zealand</v>
      </c>
      <c r="B96">
        <f>COUNTRIES!AE98</f>
        <v>554</v>
      </c>
      <c r="C96" t="str">
        <f>INDEX(Tabelle1[ISO3166-1-Alpha-2],MATCH('MISO 2.0 Codes'!B96,Tabelle1[ISO3166-1-numeric],0))</f>
        <v>NZ</v>
      </c>
      <c r="D96" t="str">
        <f>_xlfn.XLOOKUP(C96,'[1]ISO countries'!B:B,'[1]ISO countries'!C:C)</f>
        <v>NZL</v>
      </c>
      <c r="E96" t="str">
        <f>INDEX(Tabelle1[official_name_en],MATCH('MISO 2.0 Codes'!B96,Tabelle1[ISO3166-1-numeric],0))</f>
        <v>New Zealand</v>
      </c>
      <c r="F96">
        <f>VLOOKUP($B96,Country_Codes!$A$2:$AB$269,4,0)</f>
        <v>156</v>
      </c>
      <c r="G96">
        <f>VLOOKUP($B96,Country_Codes!$A$2:$AB$269,3,0)</f>
        <v>148</v>
      </c>
      <c r="H96">
        <f>VLOOKUP($B96,Country_Codes!$A$2:$AB$269,5,0)</f>
        <v>117</v>
      </c>
      <c r="I96">
        <f>VLOOKUP($B96,Tabelle1[[ISO3166-1-numeric]:[is_independent]],10,0)</f>
        <v>9</v>
      </c>
      <c r="J96" t="str">
        <f>VLOOKUP($B96,Tabelle1[[ISO3166-1-numeric]:[is_independent]],9,0)</f>
        <v>Oceania</v>
      </c>
      <c r="K96">
        <f>VLOOKUP($B96,Tabelle1[[ISO3166-1-numeric]:[is_independent]],13,0)</f>
        <v>53</v>
      </c>
      <c r="L96" t="str">
        <f>VLOOKUP($B96,Tabelle1[[ISO3166-1-numeric]:[is_independent]],12,0)</f>
        <v>Australia and New Zealand</v>
      </c>
      <c r="M96" t="str">
        <f>VLOOKUP('MISO 2.0 Codes'!$B96,COUNTRIES!$C$3:$D$183,2,0)</f>
        <v>miso_2</v>
      </c>
      <c r="N96" t="s">
        <v>1583</v>
      </c>
      <c r="O96" t="s">
        <v>2121</v>
      </c>
      <c r="P96" t="str">
        <f>VLOOKUP($B96,Country_Codes!$A$2:$AB$269,28,0)</f>
        <v>Oceania and Australia</v>
      </c>
      <c r="Q96" t="str">
        <f>VLOOKUP($B96,Country_Codes!$A$2:$AB$269,23,0)</f>
        <v/>
      </c>
      <c r="R96" t="str">
        <f>VLOOKUP($B96,Country_Codes!$A$2:$AB$269,10,0)</f>
        <v>IC</v>
      </c>
      <c r="S96" s="2">
        <f>VLOOKUP($B96,Tabelle1[[ISO3166-1-numeric]:[is_independent]],5,0)</f>
        <v>0</v>
      </c>
      <c r="T96" t="str">
        <f>VLOOKUP($A96,'World Bank income'!$B$7:$I$224,6,0)</f>
        <v>High income</v>
      </c>
      <c r="U96" t="str">
        <f>VLOOKUP($A96,'World Bank income'!$K$7:$N$224,4,0)</f>
        <v>High income</v>
      </c>
      <c r="V96" t="str">
        <f>'[2]socioeconomic grouping'!AR101</f>
        <v>g9</v>
      </c>
      <c r="W96" s="110" t="s">
        <v>2076</v>
      </c>
      <c r="X96" s="110" t="s">
        <v>2085</v>
      </c>
      <c r="Z96" s="110" t="s">
        <v>1020</v>
      </c>
      <c r="AA96" s="110" t="s">
        <v>1020</v>
      </c>
      <c r="AB96" s="110" t="s">
        <v>1020</v>
      </c>
      <c r="AC96" s="110" t="s">
        <v>1020</v>
      </c>
      <c r="AD96" s="110" t="s">
        <v>1020</v>
      </c>
      <c r="AE96" s="110" t="s">
        <v>2123</v>
      </c>
      <c r="AF96" t="s">
        <v>241</v>
      </c>
      <c r="AG96" t="s">
        <v>241</v>
      </c>
      <c r="AH96">
        <v>24</v>
      </c>
    </row>
    <row r="97" spans="1:34" x14ac:dyDescent="0.3">
      <c r="A97" s="54" t="str">
        <f>COUNTRIES!AD99</f>
        <v>Nicaragua</v>
      </c>
      <c r="B97">
        <f>COUNTRIES!AE99</f>
        <v>558</v>
      </c>
      <c r="C97" t="str">
        <f>INDEX(Tabelle1[ISO3166-1-Alpha-2],MATCH('MISO 2.0 Codes'!B97,Tabelle1[ISO3166-1-numeric],0))</f>
        <v>NI</v>
      </c>
      <c r="D97" t="str">
        <f>_xlfn.XLOOKUP(C97,'[1]ISO countries'!B:B,'[1]ISO countries'!C:C)</f>
        <v>NIC</v>
      </c>
      <c r="E97" t="str">
        <f>INDEX(Tabelle1[official_name_en],MATCH('MISO 2.0 Codes'!B97,Tabelle1[ISO3166-1-numeric],0))</f>
        <v>Nicaragua</v>
      </c>
      <c r="F97">
        <f>VLOOKUP($B97,Country_Codes!$A$2:$AB$269,4,0)</f>
        <v>157</v>
      </c>
      <c r="G97">
        <f>VLOOKUP($B97,Country_Codes!$A$2:$AB$269,3,0)</f>
        <v>149</v>
      </c>
      <c r="H97">
        <f>VLOOKUP($B97,Country_Codes!$A$2:$AB$269,5,0)</f>
        <v>118</v>
      </c>
      <c r="I97">
        <f>VLOOKUP($B97,Tabelle1[[ISO3166-1-numeric]:[is_independent]],10,0)</f>
        <v>19</v>
      </c>
      <c r="J97" t="str">
        <f>VLOOKUP($B97,Tabelle1[[ISO3166-1-numeric]:[is_independent]],9,0)</f>
        <v>Americas</v>
      </c>
      <c r="K97">
        <f>VLOOKUP($B97,Tabelle1[[ISO3166-1-numeric]:[is_independent]],13,0)</f>
        <v>419</v>
      </c>
      <c r="L97" t="str">
        <f>VLOOKUP($B97,Tabelle1[[ISO3166-1-numeric]:[is_independent]],12,0)</f>
        <v>Latin America and the Caribbean</v>
      </c>
      <c r="M97" t="str">
        <f>VLOOKUP('MISO 2.0 Codes'!$B97,COUNTRIES!$C$3:$D$183,2,0)</f>
        <v>miso_8</v>
      </c>
      <c r="N97" t="s">
        <v>1582</v>
      </c>
      <c r="O97" t="s">
        <v>2117</v>
      </c>
      <c r="P97" t="str">
        <f>VLOOKUP($B97,Country_Codes!$A$2:$AB$269,28,0)</f>
        <v>Latin America &amp; the Carribean</v>
      </c>
      <c r="Q97" t="str">
        <f>VLOOKUP($B97,Country_Codes!$A$2:$AB$269,23,0)</f>
        <v/>
      </c>
      <c r="R97" t="str">
        <f>VLOOKUP($B97,Country_Codes!$A$2:$AB$269,10,0)</f>
        <v>DC</v>
      </c>
      <c r="S97" s="2">
        <f>VLOOKUP($B97,Tabelle1[[ISO3166-1-numeric]:[is_independent]],5,0)</f>
        <v>0</v>
      </c>
      <c r="T97" t="str">
        <f>VLOOKUP($A97,'World Bank income'!$B$7:$I$224,6,0)</f>
        <v>Lower middle income</v>
      </c>
      <c r="U97" t="str">
        <f>VLOOKUP($A97,'World Bank income'!$K$7:$N$224,4,0)</f>
        <v>Lower middle income</v>
      </c>
      <c r="V97" t="str">
        <f>'[2]socioeconomic grouping'!AR102</f>
        <v>g4</v>
      </c>
      <c r="W97" s="110" t="s">
        <v>2078</v>
      </c>
      <c r="X97" s="110" t="s">
        <v>2089</v>
      </c>
      <c r="Z97" s="110" t="s">
        <v>1020</v>
      </c>
      <c r="AA97" s="110" t="s">
        <v>1020</v>
      </c>
      <c r="AB97" s="110" t="s">
        <v>1020</v>
      </c>
      <c r="AC97" s="110" t="s">
        <v>1020</v>
      </c>
      <c r="AD97" s="110" t="s">
        <v>1020</v>
      </c>
      <c r="AE97" s="110" t="s">
        <v>2123</v>
      </c>
      <c r="AF97" t="s">
        <v>1582</v>
      </c>
      <c r="AG97" t="s">
        <v>198</v>
      </c>
      <c r="AH97">
        <v>4</v>
      </c>
    </row>
    <row r="98" spans="1:34" x14ac:dyDescent="0.3">
      <c r="A98" s="54" t="str">
        <f>COUNTRIES!AD100</f>
        <v>Niger</v>
      </c>
      <c r="B98">
        <f>COUNTRIES!AE100</f>
        <v>562</v>
      </c>
      <c r="C98" t="str">
        <f>INDEX(Tabelle1[ISO3166-1-Alpha-2],MATCH('MISO 2.0 Codes'!B98,Tabelle1[ISO3166-1-numeric],0))</f>
        <v>NE</v>
      </c>
      <c r="D98" t="str">
        <f>_xlfn.XLOOKUP(C98,'[1]ISO countries'!B:B,'[1]ISO countries'!C:C)</f>
        <v>NER</v>
      </c>
      <c r="E98" t="str">
        <f>INDEX(Tabelle1[official_name_en],MATCH('MISO 2.0 Codes'!B98,Tabelle1[ISO3166-1-numeric],0))</f>
        <v>Niger</v>
      </c>
      <c r="F98">
        <f>VLOOKUP($B98,Country_Codes!$A$2:$AB$269,4,0)</f>
        <v>158</v>
      </c>
      <c r="G98">
        <f>VLOOKUP($B98,Country_Codes!$A$2:$AB$269,3,0)</f>
        <v>150</v>
      </c>
      <c r="H98">
        <f>VLOOKUP($B98,Country_Codes!$A$2:$AB$269,5,0)</f>
        <v>119</v>
      </c>
      <c r="I98">
        <f>VLOOKUP($B98,Tabelle1[[ISO3166-1-numeric]:[is_independent]],10,0)</f>
        <v>2</v>
      </c>
      <c r="J98" t="str">
        <f>VLOOKUP($B98,Tabelle1[[ISO3166-1-numeric]:[is_independent]],9,0)</f>
        <v>Africa</v>
      </c>
      <c r="K98">
        <f>VLOOKUP($B98,Tabelle1[[ISO3166-1-numeric]:[is_independent]],13,0)</f>
        <v>202</v>
      </c>
      <c r="L98" t="str">
        <f>VLOOKUP($B98,Tabelle1[[ISO3166-1-numeric]:[is_independent]],12,0)</f>
        <v>Sub-Saharan Africa</v>
      </c>
      <c r="M98" t="str">
        <f>VLOOKUP('MISO 2.0 Codes'!$B98,COUNTRIES!$C$3:$D$183,2,0)</f>
        <v>miso_9</v>
      </c>
      <c r="N98" t="s">
        <v>1581</v>
      </c>
      <c r="O98" t="s">
        <v>2118</v>
      </c>
      <c r="P98" t="str">
        <f>VLOOKUP($B98,Country_Codes!$A$2:$AB$269,28,0)</f>
        <v>Sub-Saharan Africa</v>
      </c>
      <c r="Q98" t="str">
        <f>VLOOKUP($B98,Country_Codes!$A$2:$AB$269,23,0)</f>
        <v/>
      </c>
      <c r="R98" t="str">
        <f>VLOOKUP($B98,Country_Codes!$A$2:$AB$269,10,0)</f>
        <v>LD</v>
      </c>
      <c r="S98" s="2" t="str">
        <f>VLOOKUP($B98,Tabelle1[[ISO3166-1-numeric]:[is_independent]],5,0)</f>
        <v>x</v>
      </c>
      <c r="T98" t="str">
        <f>VLOOKUP($A98,'World Bank income'!$B$7:$I$224,6,0)</f>
        <v>Low income</v>
      </c>
      <c r="U98" t="str">
        <f>VLOOKUP($A98,'World Bank income'!$K$7:$N$224,4,0)</f>
        <v>Low income</v>
      </c>
      <c r="V98" t="str">
        <f>'[2]socioeconomic grouping'!AR103</f>
        <v>g2</v>
      </c>
      <c r="W98" s="110" t="s">
        <v>2077</v>
      </c>
      <c r="X98" s="110" t="s">
        <v>2090</v>
      </c>
      <c r="Z98" s="110" t="s">
        <v>1020</v>
      </c>
      <c r="AA98" s="110" t="s">
        <v>1020</v>
      </c>
      <c r="AB98" s="110" t="s">
        <v>1020</v>
      </c>
      <c r="AC98" s="110" t="s">
        <v>1020</v>
      </c>
      <c r="AD98" s="110" t="s">
        <v>1020</v>
      </c>
      <c r="AE98" s="110" t="s">
        <v>2123</v>
      </c>
      <c r="AF98" t="s">
        <v>2124</v>
      </c>
      <c r="AG98" t="s">
        <v>270</v>
      </c>
      <c r="AH98">
        <v>8</v>
      </c>
    </row>
    <row r="99" spans="1:34" x14ac:dyDescent="0.3">
      <c r="A99" s="54" t="str">
        <f>COUNTRIES!AD101</f>
        <v>Nigeria</v>
      </c>
      <c r="B99">
        <f>COUNTRIES!AE101</f>
        <v>566</v>
      </c>
      <c r="C99" t="str">
        <f>INDEX(Tabelle1[ISO3166-1-Alpha-2],MATCH('MISO 2.0 Codes'!B99,Tabelle1[ISO3166-1-numeric],0))</f>
        <v>NG</v>
      </c>
      <c r="D99" t="str">
        <f>_xlfn.XLOOKUP(C99,'[1]ISO countries'!B:B,'[1]ISO countries'!C:C)</f>
        <v>NGA</v>
      </c>
      <c r="E99" t="str">
        <f>INDEX(Tabelle1[official_name_en],MATCH('MISO 2.0 Codes'!B99,Tabelle1[ISO3166-1-numeric],0))</f>
        <v>Nigeria</v>
      </c>
      <c r="F99">
        <f>VLOOKUP($B99,Country_Codes!$A$2:$AB$269,4,0)</f>
        <v>159</v>
      </c>
      <c r="G99">
        <f>VLOOKUP($B99,Country_Codes!$A$2:$AB$269,3,0)</f>
        <v>151</v>
      </c>
      <c r="H99">
        <f>VLOOKUP($B99,Country_Codes!$A$2:$AB$269,5,0)</f>
        <v>120</v>
      </c>
      <c r="I99">
        <f>VLOOKUP($B99,Tabelle1[[ISO3166-1-numeric]:[is_independent]],10,0)</f>
        <v>2</v>
      </c>
      <c r="J99" t="str">
        <f>VLOOKUP($B99,Tabelle1[[ISO3166-1-numeric]:[is_independent]],9,0)</f>
        <v>Africa</v>
      </c>
      <c r="K99">
        <f>VLOOKUP($B99,Tabelle1[[ISO3166-1-numeric]:[is_independent]],13,0)</f>
        <v>202</v>
      </c>
      <c r="L99" t="str">
        <f>VLOOKUP($B99,Tabelle1[[ISO3166-1-numeric]:[is_independent]],12,0)</f>
        <v>Sub-Saharan Africa</v>
      </c>
      <c r="M99" t="str">
        <f>VLOOKUP('MISO 2.0 Codes'!$B99,COUNTRIES!$C$3:$D$183,2,0)</f>
        <v>miso_9</v>
      </c>
      <c r="N99" t="s">
        <v>1581</v>
      </c>
      <c r="O99" t="s">
        <v>2118</v>
      </c>
      <c r="P99" t="str">
        <f>VLOOKUP($B99,Country_Codes!$A$2:$AB$269,28,0)</f>
        <v>Sub-Saharan Africa</v>
      </c>
      <c r="Q99" t="str">
        <f>VLOOKUP($B99,Country_Codes!$A$2:$AB$269,23,0)</f>
        <v/>
      </c>
      <c r="R99" t="str">
        <f>VLOOKUP($B99,Country_Codes!$A$2:$AB$269,10,0)</f>
        <v>DC</v>
      </c>
      <c r="S99" s="2">
        <f>VLOOKUP($B99,Tabelle1[[ISO3166-1-numeric]:[is_independent]],5,0)</f>
        <v>0</v>
      </c>
      <c r="T99" t="str">
        <f>VLOOKUP($A99,'World Bank income'!$B$7:$I$224,6,0)</f>
        <v>Lower middle income</v>
      </c>
      <c r="U99" t="str">
        <f>VLOOKUP($A99,'World Bank income'!$K$7:$N$224,4,0)</f>
        <v>Lower middle income</v>
      </c>
      <c r="V99" t="str">
        <f>'[2]socioeconomic grouping'!AR104</f>
        <v>g4</v>
      </c>
      <c r="W99" s="110" t="s">
        <v>2077</v>
      </c>
      <c r="X99" s="110" t="s">
        <v>2090</v>
      </c>
      <c r="Z99" s="110" t="s">
        <v>1020</v>
      </c>
      <c r="AA99" s="110" t="s">
        <v>1020</v>
      </c>
      <c r="AB99" s="110" t="s">
        <v>1020</v>
      </c>
      <c r="AC99" s="110" t="s">
        <v>1020</v>
      </c>
      <c r="AD99" s="110" t="s">
        <v>1020</v>
      </c>
      <c r="AE99" s="110" t="s">
        <v>2123</v>
      </c>
      <c r="AF99" t="s">
        <v>2124</v>
      </c>
      <c r="AG99" t="s">
        <v>270</v>
      </c>
      <c r="AH99">
        <v>8</v>
      </c>
    </row>
    <row r="100" spans="1:34" x14ac:dyDescent="0.3">
      <c r="A100" s="54" t="str">
        <f>COUNTRIES!AD102</f>
        <v>North Korea</v>
      </c>
      <c r="B100">
        <f>COUNTRIES!AE102</f>
        <v>408</v>
      </c>
      <c r="C100" t="str">
        <f>INDEX(Tabelle1[ISO3166-1-Alpha-2],MATCH('MISO 2.0 Codes'!B100,Tabelle1[ISO3166-1-numeric],0))</f>
        <v>KP</v>
      </c>
      <c r="D100" t="str">
        <f>_xlfn.XLOOKUP(C100,'[1]ISO countries'!B:B,'[1]ISO countries'!C:C)</f>
        <v>PRK</v>
      </c>
      <c r="E100" t="str">
        <f>INDEX(Tabelle1[official_name_en],MATCH('MISO 2.0 Codes'!B100,Tabelle1[ISO3166-1-numeric],0))</f>
        <v>Democratic People's Republic of Korea</v>
      </c>
      <c r="F100">
        <f>VLOOKUP($B100,Country_Codes!$A$2:$AB$269,4,0)</f>
        <v>116</v>
      </c>
      <c r="G100">
        <f>VLOOKUP($B100,Country_Codes!$A$2:$AB$269,3,0)</f>
        <v>110</v>
      </c>
      <c r="H100">
        <f>VLOOKUP($B100,Country_Codes!$A$2:$AB$269,5,0)</f>
        <v>121</v>
      </c>
      <c r="I100">
        <f>VLOOKUP($B100,Tabelle1[[ISO3166-1-numeric]:[is_independent]],10,0)</f>
        <v>142</v>
      </c>
      <c r="J100" t="str">
        <f>VLOOKUP($B100,Tabelle1[[ISO3166-1-numeric]:[is_independent]],9,0)</f>
        <v>Asia</v>
      </c>
      <c r="K100">
        <f>VLOOKUP($B100,Tabelle1[[ISO3166-1-numeric]:[is_independent]],13,0)</f>
        <v>30</v>
      </c>
      <c r="L100" t="str">
        <f>VLOOKUP($B100,Tabelle1[[ISO3166-1-numeric]:[is_independent]],12,0)</f>
        <v>Eastern Asia</v>
      </c>
      <c r="M100" t="str">
        <f>VLOOKUP('MISO 2.0 Codes'!$B100,COUNTRIES!$C$3:$D$183,2,0)</f>
        <v>miso_4</v>
      </c>
      <c r="N100" t="s">
        <v>1579</v>
      </c>
      <c r="O100" t="s">
        <v>2120</v>
      </c>
      <c r="P100" t="str">
        <f>VLOOKUP($B100,Country_Codes!$A$2:$AB$269,28,0)</f>
        <v>Eastern Asia</v>
      </c>
      <c r="Q100" t="str">
        <f>VLOOKUP($B100,Country_Codes!$A$2:$AB$269,23,0)</f>
        <v/>
      </c>
      <c r="R100" t="str">
        <f>VLOOKUP($B100,Country_Codes!$A$2:$AB$269,10,0)</f>
        <v>DC</v>
      </c>
      <c r="S100" s="2">
        <f>VLOOKUP($B100,Tabelle1[[ISO3166-1-numeric]:[is_independent]],5,0)</f>
        <v>0</v>
      </c>
      <c r="T100" t="str">
        <f>VLOOKUP($A100,'World Bank income'!$B$7:$I$224,6,0)</f>
        <v>Low income</v>
      </c>
      <c r="U100" t="str">
        <f>VLOOKUP($A100,'World Bank income'!$K$7:$N$224,4,0)</f>
        <v>Low income</v>
      </c>
      <c r="V100" t="str">
        <f>'[2]socioeconomic grouping'!AR105</f>
        <v>g2</v>
      </c>
      <c r="W100" s="110" t="s">
        <v>2075</v>
      </c>
      <c r="X100" s="110" t="s">
        <v>2088</v>
      </c>
      <c r="Z100" s="110" t="s">
        <v>1020</v>
      </c>
      <c r="AA100" s="110" t="s">
        <v>1020</v>
      </c>
      <c r="AB100" s="110" t="s">
        <v>1020</v>
      </c>
      <c r="AC100" s="110" t="s">
        <v>1020</v>
      </c>
      <c r="AD100" s="110" t="s">
        <v>1020</v>
      </c>
      <c r="AE100" s="110" t="s">
        <v>2123</v>
      </c>
      <c r="AF100" t="s">
        <v>1579</v>
      </c>
      <c r="AG100" t="s">
        <v>2128</v>
      </c>
      <c r="AH100">
        <v>19</v>
      </c>
    </row>
    <row r="101" spans="1:34" x14ac:dyDescent="0.3">
      <c r="A101" s="54" t="str">
        <f>COUNTRIES!AD103</f>
        <v>Norway</v>
      </c>
      <c r="B101">
        <f>COUNTRIES!AE103</f>
        <v>578</v>
      </c>
      <c r="C101" t="str">
        <f>INDEX(Tabelle1[ISO3166-1-Alpha-2],MATCH('MISO 2.0 Codes'!B101,Tabelle1[ISO3166-1-numeric],0))</f>
        <v>NO</v>
      </c>
      <c r="D101" t="str">
        <f>_xlfn.XLOOKUP(C101,'[1]ISO countries'!B:B,'[1]ISO countries'!C:C)</f>
        <v>NOR</v>
      </c>
      <c r="E101" t="str">
        <f>INDEX(Tabelle1[official_name_en],MATCH('MISO 2.0 Codes'!B101,Tabelle1[ISO3166-1-numeric],0))</f>
        <v>Norway</v>
      </c>
      <c r="F101">
        <f>VLOOKUP($B101,Country_Codes!$A$2:$AB$269,4,0)</f>
        <v>162</v>
      </c>
      <c r="G101">
        <f>VLOOKUP($B101,Country_Codes!$A$2:$AB$269,3,0)</f>
        <v>155</v>
      </c>
      <c r="H101">
        <f>VLOOKUP($B101,Country_Codes!$A$2:$AB$269,5,0)</f>
        <v>123</v>
      </c>
      <c r="I101">
        <f>VLOOKUP($B101,Tabelle1[[ISO3166-1-numeric]:[is_independent]],10,0)</f>
        <v>150</v>
      </c>
      <c r="J101" t="str">
        <f>VLOOKUP($B101,Tabelle1[[ISO3166-1-numeric]:[is_independent]],9,0)</f>
        <v>Europe</v>
      </c>
      <c r="K101">
        <f>VLOOKUP($B101,Tabelle1[[ISO3166-1-numeric]:[is_independent]],13,0)</f>
        <v>154</v>
      </c>
      <c r="L101" t="str">
        <f>VLOOKUP($B101,Tabelle1[[ISO3166-1-numeric]:[is_independent]],12,0)</f>
        <v>Northern Europe</v>
      </c>
      <c r="M101" t="str">
        <f>VLOOKUP('MISO 2.0 Codes'!$B101,COUNTRIES!$C$3:$D$183,2,0)</f>
        <v>miso_1</v>
      </c>
      <c r="N101" t="s">
        <v>1924</v>
      </c>
      <c r="O101" t="s">
        <v>2122</v>
      </c>
      <c r="P101" t="str">
        <f>VLOOKUP($B101,Country_Codes!$A$2:$AB$269,28,0)</f>
        <v>Western Europe</v>
      </c>
      <c r="Q101" t="str">
        <f>VLOOKUP($B101,Country_Codes!$A$2:$AB$269,23,0)</f>
        <v/>
      </c>
      <c r="R101" t="str">
        <f>VLOOKUP($B101,Country_Codes!$A$2:$AB$269,10,0)</f>
        <v>IC</v>
      </c>
      <c r="S101" s="2">
        <f>VLOOKUP($B101,Tabelle1[[ISO3166-1-numeric]:[is_independent]],5,0)</f>
        <v>0</v>
      </c>
      <c r="T101" t="str">
        <f>VLOOKUP($A101,'World Bank income'!$B$7:$I$224,6,0)</f>
        <v>High income</v>
      </c>
      <c r="U101" t="str">
        <f>VLOOKUP($A101,'World Bank income'!$K$7:$N$224,4,0)</f>
        <v>High income</v>
      </c>
      <c r="V101" t="str">
        <f>'[2]socioeconomic grouping'!AR106</f>
        <v>g10</v>
      </c>
      <c r="W101" s="110" t="s">
        <v>2076</v>
      </c>
      <c r="X101" s="110" t="s">
        <v>2100</v>
      </c>
      <c r="Z101" s="110" t="s">
        <v>1020</v>
      </c>
      <c r="AA101" s="110" t="s">
        <v>1020</v>
      </c>
      <c r="AB101" s="110" t="s">
        <v>1020</v>
      </c>
      <c r="AC101" s="110" t="s">
        <v>1020</v>
      </c>
      <c r="AD101" s="110" t="s">
        <v>1020</v>
      </c>
      <c r="AE101" s="110" t="s">
        <v>2123</v>
      </c>
      <c r="AF101" t="s">
        <v>211</v>
      </c>
      <c r="AG101" t="s">
        <v>272</v>
      </c>
      <c r="AH101">
        <v>11</v>
      </c>
    </row>
    <row r="102" spans="1:34" x14ac:dyDescent="0.3">
      <c r="A102" s="54" t="str">
        <f>COUNTRIES!AD104</f>
        <v>Oman</v>
      </c>
      <c r="B102">
        <f>COUNTRIES!AE104</f>
        <v>512</v>
      </c>
      <c r="C102" t="str">
        <f>INDEX(Tabelle1[ISO3166-1-Alpha-2],MATCH('MISO 2.0 Codes'!B102,Tabelle1[ISO3166-1-numeric],0))</f>
        <v>OM</v>
      </c>
      <c r="D102" t="str">
        <f>_xlfn.XLOOKUP(C102,'[1]ISO countries'!B:B,'[1]ISO countries'!C:C)</f>
        <v>OMN</v>
      </c>
      <c r="E102" t="str">
        <f>INDEX(Tabelle1[official_name_en],MATCH('MISO 2.0 Codes'!B102,Tabelle1[ISO3166-1-numeric],0))</f>
        <v>Oman</v>
      </c>
      <c r="F102">
        <f>VLOOKUP($B102,Country_Codes!$A$2:$AB$269,4,0)</f>
        <v>221</v>
      </c>
      <c r="G102">
        <f>VLOOKUP($B102,Country_Codes!$A$2:$AB$269,3,0)</f>
        <v>156</v>
      </c>
      <c r="H102">
        <f>VLOOKUP($B102,Country_Codes!$A$2:$AB$269,5,0)</f>
        <v>124</v>
      </c>
      <c r="I102">
        <f>VLOOKUP($B102,Tabelle1[[ISO3166-1-numeric]:[is_independent]],10,0)</f>
        <v>142</v>
      </c>
      <c r="J102" t="str">
        <f>VLOOKUP($B102,Tabelle1[[ISO3166-1-numeric]:[is_independent]],9,0)</f>
        <v>Asia</v>
      </c>
      <c r="K102">
        <f>VLOOKUP($B102,Tabelle1[[ISO3166-1-numeric]:[is_independent]],13,0)</f>
        <v>145</v>
      </c>
      <c r="L102" t="str">
        <f>VLOOKUP($B102,Tabelle1[[ISO3166-1-numeric]:[is_independent]],12,0)</f>
        <v>Western Asia</v>
      </c>
      <c r="M102" t="str">
        <f>VLOOKUP('MISO 2.0 Codes'!$B102,COUNTRIES!$C$3:$D$183,2,0)</f>
        <v>miso_7</v>
      </c>
      <c r="N102" t="s">
        <v>1580</v>
      </c>
      <c r="O102" t="s">
        <v>2119</v>
      </c>
      <c r="P102" t="str">
        <f>VLOOKUP($B102,Country_Codes!$A$2:$AB$269,28,0)</f>
        <v>Northern Africa and Western Asia</v>
      </c>
      <c r="Q102" t="str">
        <f>VLOOKUP($B102,Country_Codes!$A$2:$AB$269,23,0)</f>
        <v/>
      </c>
      <c r="R102" t="str">
        <f>VLOOKUP($B102,Country_Codes!$A$2:$AB$269,10,0)</f>
        <v>DC</v>
      </c>
      <c r="S102" s="2">
        <f>VLOOKUP($B102,Tabelle1[[ISO3166-1-numeric]:[is_independent]],5,0)</f>
        <v>0</v>
      </c>
      <c r="T102" t="str">
        <f>VLOOKUP($A102,'World Bank income'!$B$7:$I$224,6,0)</f>
        <v>High income</v>
      </c>
      <c r="U102" t="str">
        <f>VLOOKUP($A102,'World Bank income'!$K$7:$N$224,4,0)</f>
        <v>High income</v>
      </c>
      <c r="V102" t="str">
        <f>'[2]socioeconomic grouping'!AR107</f>
        <v>g9</v>
      </c>
      <c r="W102" s="110" t="s">
        <v>2077</v>
      </c>
      <c r="X102" s="110" t="s">
        <v>2087</v>
      </c>
      <c r="Z102" s="110" t="s">
        <v>1020</v>
      </c>
      <c r="AA102" s="110" t="s">
        <v>1020</v>
      </c>
      <c r="AB102" s="110" t="s">
        <v>1020</v>
      </c>
      <c r="AC102" s="110" t="s">
        <v>1020</v>
      </c>
      <c r="AD102" s="110" t="s">
        <v>1020</v>
      </c>
      <c r="AE102" s="110" t="s">
        <v>2123</v>
      </c>
      <c r="AF102" t="s">
        <v>2124</v>
      </c>
      <c r="AG102" t="s">
        <v>1480</v>
      </c>
      <c r="AH102">
        <v>17</v>
      </c>
    </row>
    <row r="103" spans="1:34" x14ac:dyDescent="0.3">
      <c r="A103" s="54" t="str">
        <f>COUNTRIES!AD105</f>
        <v>Pakistan</v>
      </c>
      <c r="B103">
        <f>COUNTRIES!AE105</f>
        <v>586</v>
      </c>
      <c r="C103" t="str">
        <f>INDEX(Tabelle1[ISO3166-1-Alpha-2],MATCH('MISO 2.0 Codes'!B103,Tabelle1[ISO3166-1-numeric],0))</f>
        <v>PK</v>
      </c>
      <c r="D103" t="str">
        <f>_xlfn.XLOOKUP(C103,'[1]ISO countries'!B:B,'[1]ISO countries'!C:C)</f>
        <v>PAK</v>
      </c>
      <c r="E103" t="str">
        <f>INDEX(Tabelle1[official_name_en],MATCH('MISO 2.0 Codes'!B103,Tabelle1[ISO3166-1-numeric],0))</f>
        <v>Pakistan</v>
      </c>
      <c r="F103">
        <f>VLOOKUP($B103,Country_Codes!$A$2:$AB$269,4,0)</f>
        <v>165</v>
      </c>
      <c r="G103">
        <f>VLOOKUP($B103,Country_Codes!$A$2:$AB$269,3,0)</f>
        <v>157</v>
      </c>
      <c r="H103">
        <f>VLOOKUP($B103,Country_Codes!$A$2:$AB$269,5,0)</f>
        <v>125</v>
      </c>
      <c r="I103">
        <f>VLOOKUP($B103,Tabelle1[[ISO3166-1-numeric]:[is_independent]],10,0)</f>
        <v>142</v>
      </c>
      <c r="J103" t="str">
        <f>VLOOKUP($B103,Tabelle1[[ISO3166-1-numeric]:[is_independent]],9,0)</f>
        <v>Asia</v>
      </c>
      <c r="K103">
        <f>VLOOKUP($B103,Tabelle1[[ISO3166-1-numeric]:[is_independent]],13,0)</f>
        <v>34</v>
      </c>
      <c r="L103" t="str">
        <f>VLOOKUP($B103,Tabelle1[[ISO3166-1-numeric]:[is_independent]],12,0)</f>
        <v>Southern Asia</v>
      </c>
      <c r="M103" t="str">
        <f>VLOOKUP('MISO 2.0 Codes'!$B103,COUNTRIES!$C$3:$D$183,2,0)</f>
        <v>miso_4</v>
      </c>
      <c r="N103" t="s">
        <v>1579</v>
      </c>
      <c r="O103" t="s">
        <v>2120</v>
      </c>
      <c r="P103" t="str">
        <f>VLOOKUP($B103,Country_Codes!$A$2:$AB$269,28,0)</f>
        <v>Southern Asia</v>
      </c>
      <c r="Q103" t="str">
        <f>VLOOKUP($B103,Country_Codes!$A$2:$AB$269,23,0)</f>
        <v/>
      </c>
      <c r="R103" t="str">
        <f>VLOOKUP($B103,Country_Codes!$A$2:$AB$269,10,0)</f>
        <v>DC</v>
      </c>
      <c r="S103" s="2">
        <f>VLOOKUP($B103,Tabelle1[[ISO3166-1-numeric]:[is_independent]],5,0)</f>
        <v>0</v>
      </c>
      <c r="T103" t="str">
        <f>VLOOKUP($A103,'World Bank income'!$B$7:$I$224,6,0)</f>
        <v>Lower middle income</v>
      </c>
      <c r="U103" t="str">
        <f>VLOOKUP($A103,'World Bank income'!$K$7:$N$224,4,0)</f>
        <v>Lower middle income</v>
      </c>
      <c r="V103" t="str">
        <f>'[2]socioeconomic grouping'!AR108</f>
        <v>g4</v>
      </c>
      <c r="W103" s="110" t="s">
        <v>2075</v>
      </c>
      <c r="X103" s="110" t="s">
        <v>2080</v>
      </c>
      <c r="Z103" s="110" t="s">
        <v>1020</v>
      </c>
      <c r="AA103" s="110" t="s">
        <v>1020</v>
      </c>
      <c r="AB103" s="110" t="s">
        <v>1020</v>
      </c>
      <c r="AC103" s="110" t="s">
        <v>1020</v>
      </c>
      <c r="AD103" s="110" t="s">
        <v>1020</v>
      </c>
      <c r="AE103" s="110" t="s">
        <v>2123</v>
      </c>
      <c r="AF103" t="s">
        <v>1579</v>
      </c>
      <c r="AG103" t="s">
        <v>2126</v>
      </c>
      <c r="AH103">
        <v>25</v>
      </c>
    </row>
    <row r="104" spans="1:34" x14ac:dyDescent="0.3">
      <c r="A104" s="54" t="str">
        <f>COUNTRIES!AD106</f>
        <v>Panama</v>
      </c>
      <c r="B104">
        <f>COUNTRIES!AE106</f>
        <v>591</v>
      </c>
      <c r="C104" t="str">
        <f>INDEX(Tabelle1[ISO3166-1-Alpha-2],MATCH('MISO 2.0 Codes'!B104,Tabelle1[ISO3166-1-numeric],0))</f>
        <v>PA</v>
      </c>
      <c r="D104" t="str">
        <f>_xlfn.XLOOKUP(C104,'[1]ISO countries'!B:B,'[1]ISO countries'!C:C)</f>
        <v>PAN</v>
      </c>
      <c r="E104" t="str">
        <f>INDEX(Tabelle1[official_name_en],MATCH('MISO 2.0 Codes'!B104,Tabelle1[ISO3166-1-numeric],0))</f>
        <v>Panama</v>
      </c>
      <c r="F104">
        <f>VLOOKUP($B104,Country_Codes!$A$2:$AB$269,4,0)</f>
        <v>166</v>
      </c>
      <c r="G104">
        <f>VLOOKUP($B104,Country_Codes!$A$2:$AB$269,3,0)</f>
        <v>160</v>
      </c>
      <c r="H104">
        <f>VLOOKUP($B104,Country_Codes!$A$2:$AB$269,5,0)</f>
        <v>126</v>
      </c>
      <c r="I104">
        <f>VLOOKUP($B104,Tabelle1[[ISO3166-1-numeric]:[is_independent]],10,0)</f>
        <v>19</v>
      </c>
      <c r="J104" t="str">
        <f>VLOOKUP($B104,Tabelle1[[ISO3166-1-numeric]:[is_independent]],9,0)</f>
        <v>Americas</v>
      </c>
      <c r="K104">
        <f>VLOOKUP($B104,Tabelle1[[ISO3166-1-numeric]:[is_independent]],13,0)</f>
        <v>419</v>
      </c>
      <c r="L104" t="str">
        <f>VLOOKUP($B104,Tabelle1[[ISO3166-1-numeric]:[is_independent]],12,0)</f>
        <v>Latin America and the Caribbean</v>
      </c>
      <c r="M104" t="str">
        <f>VLOOKUP('MISO 2.0 Codes'!$B104,COUNTRIES!$C$3:$D$183,2,0)</f>
        <v>miso_8</v>
      </c>
      <c r="N104" t="s">
        <v>1582</v>
      </c>
      <c r="O104" t="s">
        <v>2117</v>
      </c>
      <c r="P104" t="str">
        <f>VLOOKUP($B104,Country_Codes!$A$2:$AB$269,28,0)</f>
        <v>Latin America &amp; the Carribean</v>
      </c>
      <c r="Q104" t="str">
        <f>VLOOKUP($B104,Country_Codes!$A$2:$AB$269,23,0)</f>
        <v/>
      </c>
      <c r="R104" t="str">
        <f>VLOOKUP($B104,Country_Codes!$A$2:$AB$269,10,0)</f>
        <v>DC</v>
      </c>
      <c r="S104" s="2">
        <f>VLOOKUP($B104,Tabelle1[[ISO3166-1-numeric]:[is_independent]],5,0)</f>
        <v>0</v>
      </c>
      <c r="T104" t="str">
        <f>VLOOKUP($A104,'World Bank income'!$B$7:$I$224,6,0)</f>
        <v>High income</v>
      </c>
      <c r="U104" t="str">
        <f>VLOOKUP($A104,'World Bank income'!$K$7:$N$224,4,0)</f>
        <v>Upper middle income</v>
      </c>
      <c r="V104" t="str">
        <f>'[2]socioeconomic grouping'!AR109</f>
        <v>g8</v>
      </c>
      <c r="W104" s="110" t="s">
        <v>2078</v>
      </c>
      <c r="X104" s="110" t="s">
        <v>2084</v>
      </c>
      <c r="Z104" s="110" t="s">
        <v>1020</v>
      </c>
      <c r="AA104" s="110" t="s">
        <v>1020</v>
      </c>
      <c r="AB104" s="110" t="s">
        <v>1020</v>
      </c>
      <c r="AC104" s="110" t="s">
        <v>1020</v>
      </c>
      <c r="AD104" s="110" t="s">
        <v>1020</v>
      </c>
      <c r="AE104" s="110" t="s">
        <v>2123</v>
      </c>
      <c r="AF104" t="s">
        <v>1582</v>
      </c>
      <c r="AG104" t="s">
        <v>198</v>
      </c>
      <c r="AH104">
        <v>4</v>
      </c>
    </row>
    <row r="105" spans="1:34" x14ac:dyDescent="0.3">
      <c r="A105" s="54" t="str">
        <f>COUNTRIES!AD107</f>
        <v>Papua New Guinea</v>
      </c>
      <c r="B105">
        <f>COUNTRIES!AE107</f>
        <v>598</v>
      </c>
      <c r="C105" t="str">
        <f>INDEX(Tabelle1[ISO3166-1-Alpha-2],MATCH('MISO 2.0 Codes'!B105,Tabelle1[ISO3166-1-numeric],0))</f>
        <v>PG</v>
      </c>
      <c r="D105" t="str">
        <f>_xlfn.XLOOKUP(C105,'[1]ISO countries'!B:B,'[1]ISO countries'!C:C)</f>
        <v>PNG</v>
      </c>
      <c r="E105" t="str">
        <f>INDEX(Tabelle1[official_name_en],MATCH('MISO 2.0 Codes'!B105,Tabelle1[ISO3166-1-numeric],0))</f>
        <v>Papua New Guinea</v>
      </c>
      <c r="F105">
        <f>VLOOKUP($B105,Country_Codes!$A$2:$AB$269,4,0)</f>
        <v>168</v>
      </c>
      <c r="G105">
        <f>VLOOKUP($B105,Country_Codes!$A$2:$AB$269,3,0)</f>
        <v>161</v>
      </c>
      <c r="H105">
        <f>VLOOKUP($B105,Country_Codes!$A$2:$AB$269,5,0)</f>
        <v>127</v>
      </c>
      <c r="I105">
        <f>VLOOKUP($B105,Tabelle1[[ISO3166-1-numeric]:[is_independent]],10,0)</f>
        <v>9</v>
      </c>
      <c r="J105" t="str">
        <f>VLOOKUP($B105,Tabelle1[[ISO3166-1-numeric]:[is_independent]],9,0)</f>
        <v>Oceania</v>
      </c>
      <c r="K105">
        <f>VLOOKUP($B105,Tabelle1[[ISO3166-1-numeric]:[is_independent]],13,0)</f>
        <v>54</v>
      </c>
      <c r="L105" t="str">
        <f>VLOOKUP($B105,Tabelle1[[ISO3166-1-numeric]:[is_independent]],12,0)</f>
        <v>Melanesia</v>
      </c>
      <c r="M105" t="str">
        <f>VLOOKUP('MISO 2.0 Codes'!$B105,COUNTRIES!$C$3:$D$183,2,0)</f>
        <v>miso_4</v>
      </c>
      <c r="N105" t="s">
        <v>1579</v>
      </c>
      <c r="O105" t="s">
        <v>2120</v>
      </c>
      <c r="P105" t="str">
        <f>VLOOKUP($B105,Country_Codes!$A$2:$AB$269,28,0)</f>
        <v>Oceania and Australia</v>
      </c>
      <c r="Q105" t="str">
        <f>VLOOKUP($B105,Country_Codes!$A$2:$AB$269,23,0)</f>
        <v/>
      </c>
      <c r="R105" t="str">
        <f>VLOOKUP($B105,Country_Codes!$A$2:$AB$269,10,0)</f>
        <v>DC</v>
      </c>
      <c r="S105" s="2">
        <f>VLOOKUP($B105,Tabelle1[[ISO3166-1-numeric]:[is_independent]],5,0)</f>
        <v>0</v>
      </c>
      <c r="T105" t="str">
        <f>VLOOKUP($A105,'World Bank income'!$B$7:$I$224,6,0)</f>
        <v>Lower middle income</v>
      </c>
      <c r="U105" t="str">
        <f>VLOOKUP($A105,'World Bank income'!$K$7:$N$224,4,0)</f>
        <v>Lower middle income</v>
      </c>
      <c r="V105" t="str">
        <f>'[2]socioeconomic grouping'!AR110</f>
        <v>g1</v>
      </c>
      <c r="W105" s="110" t="s">
        <v>2075</v>
      </c>
      <c r="X105" s="110" t="s">
        <v>2088</v>
      </c>
      <c r="Z105" s="110" t="s">
        <v>1020</v>
      </c>
      <c r="AA105" s="110" t="s">
        <v>1020</v>
      </c>
      <c r="AB105" s="110" t="s">
        <v>1020</v>
      </c>
      <c r="AC105" s="110" t="s">
        <v>1020</v>
      </c>
      <c r="AD105" s="110" t="s">
        <v>1020</v>
      </c>
      <c r="AE105" s="110" t="s">
        <v>2123</v>
      </c>
      <c r="AF105" t="s">
        <v>1579</v>
      </c>
      <c r="AG105" t="s">
        <v>2132</v>
      </c>
      <c r="AH105">
        <v>22</v>
      </c>
    </row>
    <row r="106" spans="1:34" x14ac:dyDescent="0.3">
      <c r="A106" s="54" t="str">
        <f>COUNTRIES!AD108</f>
        <v>Paraguay</v>
      </c>
      <c r="B106">
        <f>COUNTRIES!AE108</f>
        <v>600</v>
      </c>
      <c r="C106" t="str">
        <f>INDEX(Tabelle1[ISO3166-1-Alpha-2],MATCH('MISO 2.0 Codes'!B106,Tabelle1[ISO3166-1-numeric],0))</f>
        <v>PY</v>
      </c>
      <c r="D106" t="str">
        <f>_xlfn.XLOOKUP(C106,'[1]ISO countries'!B:B,'[1]ISO countries'!C:C)</f>
        <v>PRY</v>
      </c>
      <c r="E106" t="str">
        <f>INDEX(Tabelle1[official_name_en],MATCH('MISO 2.0 Codes'!B106,Tabelle1[ISO3166-1-numeric],0))</f>
        <v>Paraguay</v>
      </c>
      <c r="F106">
        <f>VLOOKUP($B106,Country_Codes!$A$2:$AB$269,4,0)</f>
        <v>169</v>
      </c>
      <c r="G106">
        <f>VLOOKUP($B106,Country_Codes!$A$2:$AB$269,3,0)</f>
        <v>162</v>
      </c>
      <c r="H106">
        <f>VLOOKUP($B106,Country_Codes!$A$2:$AB$269,5,0)</f>
        <v>128</v>
      </c>
      <c r="I106">
        <f>VLOOKUP($B106,Tabelle1[[ISO3166-1-numeric]:[is_independent]],10,0)</f>
        <v>19</v>
      </c>
      <c r="J106" t="str">
        <f>VLOOKUP($B106,Tabelle1[[ISO3166-1-numeric]:[is_independent]],9,0)</f>
        <v>Americas</v>
      </c>
      <c r="K106">
        <f>VLOOKUP($B106,Tabelle1[[ISO3166-1-numeric]:[is_independent]],13,0)</f>
        <v>419</v>
      </c>
      <c r="L106" t="str">
        <f>VLOOKUP($B106,Tabelle1[[ISO3166-1-numeric]:[is_independent]],12,0)</f>
        <v>Latin America and the Caribbean</v>
      </c>
      <c r="M106" t="str">
        <f>VLOOKUP('MISO 2.0 Codes'!$B106,COUNTRIES!$C$3:$D$183,2,0)</f>
        <v>miso_8</v>
      </c>
      <c r="N106" t="s">
        <v>1582</v>
      </c>
      <c r="O106" t="s">
        <v>2117</v>
      </c>
      <c r="P106" t="str">
        <f>VLOOKUP($B106,Country_Codes!$A$2:$AB$269,28,0)</f>
        <v>Latin America &amp; the Carribean</v>
      </c>
      <c r="Q106" t="str">
        <f>VLOOKUP($B106,Country_Codes!$A$2:$AB$269,23,0)</f>
        <v/>
      </c>
      <c r="R106" t="str">
        <f>VLOOKUP($B106,Country_Codes!$A$2:$AB$269,10,0)</f>
        <v>DC</v>
      </c>
      <c r="S106" s="2">
        <f>VLOOKUP($B106,Tabelle1[[ISO3166-1-numeric]:[is_independent]],5,0)</f>
        <v>0</v>
      </c>
      <c r="T106" t="str">
        <f>VLOOKUP($A106,'World Bank income'!$B$7:$I$224,6,0)</f>
        <v>Upper middle income</v>
      </c>
      <c r="U106" t="str">
        <f>VLOOKUP($A106,'World Bank income'!$K$7:$N$224,4,0)</f>
        <v>Upper middle income</v>
      </c>
      <c r="V106" t="str">
        <f>'[2]socioeconomic grouping'!AR111</f>
        <v>g5</v>
      </c>
      <c r="W106" s="110" t="s">
        <v>2078</v>
      </c>
      <c r="X106" s="110" t="s">
        <v>2084</v>
      </c>
      <c r="Z106" s="110" t="s">
        <v>1020</v>
      </c>
      <c r="AA106" s="110" t="s">
        <v>1020</v>
      </c>
      <c r="AB106" s="110" t="s">
        <v>1020</v>
      </c>
      <c r="AC106" s="110" t="s">
        <v>1020</v>
      </c>
      <c r="AD106" s="110" t="s">
        <v>1020</v>
      </c>
      <c r="AE106" s="110" t="s">
        <v>2123</v>
      </c>
      <c r="AF106" t="s">
        <v>1582</v>
      </c>
      <c r="AG106" t="s">
        <v>2137</v>
      </c>
      <c r="AH106">
        <v>6</v>
      </c>
    </row>
    <row r="107" spans="1:34" x14ac:dyDescent="0.3">
      <c r="A107" s="54" t="str">
        <f>COUNTRIES!AD109</f>
        <v>Peru</v>
      </c>
      <c r="B107">
        <f>COUNTRIES!AE109</f>
        <v>604</v>
      </c>
      <c r="C107" t="str">
        <f>INDEX(Tabelle1[ISO3166-1-Alpha-2],MATCH('MISO 2.0 Codes'!B107,Tabelle1[ISO3166-1-numeric],0))</f>
        <v>PE</v>
      </c>
      <c r="D107" t="str">
        <f>_xlfn.XLOOKUP(C107,'[1]ISO countries'!B:B,'[1]ISO countries'!C:C)</f>
        <v>PER</v>
      </c>
      <c r="E107" t="str">
        <f>INDEX(Tabelle1[official_name_en],MATCH('MISO 2.0 Codes'!B107,Tabelle1[ISO3166-1-numeric],0))</f>
        <v>Peru</v>
      </c>
      <c r="F107">
        <f>VLOOKUP($B107,Country_Codes!$A$2:$AB$269,4,0)</f>
        <v>170</v>
      </c>
      <c r="G107">
        <f>VLOOKUP($B107,Country_Codes!$A$2:$AB$269,3,0)</f>
        <v>163</v>
      </c>
      <c r="H107">
        <f>VLOOKUP($B107,Country_Codes!$A$2:$AB$269,5,0)</f>
        <v>129</v>
      </c>
      <c r="I107">
        <f>VLOOKUP($B107,Tabelle1[[ISO3166-1-numeric]:[is_independent]],10,0)</f>
        <v>19</v>
      </c>
      <c r="J107" t="str">
        <f>VLOOKUP($B107,Tabelle1[[ISO3166-1-numeric]:[is_independent]],9,0)</f>
        <v>Americas</v>
      </c>
      <c r="K107">
        <f>VLOOKUP($B107,Tabelle1[[ISO3166-1-numeric]:[is_independent]],13,0)</f>
        <v>419</v>
      </c>
      <c r="L107" t="str">
        <f>VLOOKUP($B107,Tabelle1[[ISO3166-1-numeric]:[is_independent]],12,0)</f>
        <v>Latin America and the Caribbean</v>
      </c>
      <c r="M107" t="str">
        <f>VLOOKUP('MISO 2.0 Codes'!$B107,COUNTRIES!$C$3:$D$183,2,0)</f>
        <v>miso_8</v>
      </c>
      <c r="N107" t="s">
        <v>1582</v>
      </c>
      <c r="O107" t="s">
        <v>2117</v>
      </c>
      <c r="P107" t="str">
        <f>VLOOKUP($B107,Country_Codes!$A$2:$AB$269,28,0)</f>
        <v>Latin America &amp; the Carribean</v>
      </c>
      <c r="Q107" t="str">
        <f>VLOOKUP($B107,Country_Codes!$A$2:$AB$269,23,0)</f>
        <v/>
      </c>
      <c r="R107" t="str">
        <f>VLOOKUP($B107,Country_Codes!$A$2:$AB$269,10,0)</f>
        <v>DC</v>
      </c>
      <c r="S107" s="2">
        <f>VLOOKUP($B107,Tabelle1[[ISO3166-1-numeric]:[is_independent]],5,0)</f>
        <v>0</v>
      </c>
      <c r="T107" t="str">
        <f>VLOOKUP($A107,'World Bank income'!$B$7:$I$224,6,0)</f>
        <v>Upper middle income</v>
      </c>
      <c r="U107" t="str">
        <f>VLOOKUP($A107,'World Bank income'!$K$7:$N$224,4,0)</f>
        <v>Upper middle income</v>
      </c>
      <c r="V107" t="str">
        <f>'[2]socioeconomic grouping'!AR112</f>
        <v>g6</v>
      </c>
      <c r="W107" s="110" t="s">
        <v>2078</v>
      </c>
      <c r="X107" s="110" t="s">
        <v>2084</v>
      </c>
      <c r="Z107" s="110" t="s">
        <v>1020</v>
      </c>
      <c r="AA107" s="110" t="s">
        <v>1020</v>
      </c>
      <c r="AB107" s="110" t="s">
        <v>1020</v>
      </c>
      <c r="AC107" s="110" t="s">
        <v>1020</v>
      </c>
      <c r="AD107" s="110" t="s">
        <v>1020</v>
      </c>
      <c r="AE107" s="110" t="s">
        <v>2123</v>
      </c>
      <c r="AF107" t="s">
        <v>1582</v>
      </c>
      <c r="AG107" t="s">
        <v>2137</v>
      </c>
      <c r="AH107">
        <v>6</v>
      </c>
    </row>
    <row r="108" spans="1:34" x14ac:dyDescent="0.3">
      <c r="A108" s="54" t="str">
        <f>COUNTRIES!AD110</f>
        <v>Philippines</v>
      </c>
      <c r="B108">
        <f>COUNTRIES!AE110</f>
        <v>608</v>
      </c>
      <c r="C108" t="str">
        <f>INDEX(Tabelle1[ISO3166-1-Alpha-2],MATCH('MISO 2.0 Codes'!B108,Tabelle1[ISO3166-1-numeric],0))</f>
        <v>PH</v>
      </c>
      <c r="D108" t="str">
        <f>_xlfn.XLOOKUP(C108,'[1]ISO countries'!B:B,'[1]ISO countries'!C:C)</f>
        <v>PHL</v>
      </c>
      <c r="E108" t="str">
        <f>INDEX(Tabelle1[official_name_en],MATCH('MISO 2.0 Codes'!B108,Tabelle1[ISO3166-1-numeric],0))</f>
        <v>Philippines</v>
      </c>
      <c r="F108">
        <f>VLOOKUP($B108,Country_Codes!$A$2:$AB$269,4,0)</f>
        <v>171</v>
      </c>
      <c r="G108">
        <f>VLOOKUP($B108,Country_Codes!$A$2:$AB$269,3,0)</f>
        <v>164</v>
      </c>
      <c r="H108">
        <f>VLOOKUP($B108,Country_Codes!$A$2:$AB$269,5,0)</f>
        <v>130</v>
      </c>
      <c r="I108">
        <f>VLOOKUP($B108,Tabelle1[[ISO3166-1-numeric]:[is_independent]],10,0)</f>
        <v>142</v>
      </c>
      <c r="J108" t="str">
        <f>VLOOKUP($B108,Tabelle1[[ISO3166-1-numeric]:[is_independent]],9,0)</f>
        <v>Asia</v>
      </c>
      <c r="K108">
        <f>VLOOKUP($B108,Tabelle1[[ISO3166-1-numeric]:[is_independent]],13,0)</f>
        <v>35</v>
      </c>
      <c r="L108" t="str">
        <f>VLOOKUP($B108,Tabelle1[[ISO3166-1-numeric]:[is_independent]],12,0)</f>
        <v>South-eastern Asia</v>
      </c>
      <c r="M108" t="str">
        <f>VLOOKUP('MISO 2.0 Codes'!$B108,COUNTRIES!$C$3:$D$183,2,0)</f>
        <v>miso_4</v>
      </c>
      <c r="N108" t="s">
        <v>1579</v>
      </c>
      <c r="O108" t="s">
        <v>2120</v>
      </c>
      <c r="P108" t="str">
        <f>VLOOKUP($B108,Country_Codes!$A$2:$AB$269,28,0)</f>
        <v>South-Eastern Asia</v>
      </c>
      <c r="Q108" t="str">
        <f>VLOOKUP($B108,Country_Codes!$A$2:$AB$269,23,0)</f>
        <v/>
      </c>
      <c r="R108" t="str">
        <f>VLOOKUP($B108,Country_Codes!$A$2:$AB$269,10,0)</f>
        <v>DC</v>
      </c>
      <c r="S108" s="2">
        <f>VLOOKUP($B108,Tabelle1[[ISO3166-1-numeric]:[is_independent]],5,0)</f>
        <v>0</v>
      </c>
      <c r="T108" t="str">
        <f>VLOOKUP($A108,'World Bank income'!$B$7:$I$224,6,0)</f>
        <v>Lower middle income</v>
      </c>
      <c r="U108" t="str">
        <f>VLOOKUP($A108,'World Bank income'!$K$7:$N$224,4,0)</f>
        <v>Lower middle income</v>
      </c>
      <c r="V108" t="str">
        <f>'[2]socioeconomic grouping'!AR113</f>
        <v>g5</v>
      </c>
      <c r="W108" s="110" t="s">
        <v>2075</v>
      </c>
      <c r="X108" s="110" t="s">
        <v>2088</v>
      </c>
      <c r="Z108" s="110" t="s">
        <v>1020</v>
      </c>
      <c r="AA108" s="110" t="s">
        <v>1020</v>
      </c>
      <c r="AB108" s="110" t="s">
        <v>1020</v>
      </c>
      <c r="AC108" s="110" t="s">
        <v>1020</v>
      </c>
      <c r="AD108" s="110" t="s">
        <v>1020</v>
      </c>
      <c r="AE108" s="110" t="s">
        <v>2123</v>
      </c>
      <c r="AF108" t="s">
        <v>1579</v>
      </c>
      <c r="AG108" t="s">
        <v>2134</v>
      </c>
      <c r="AH108">
        <v>21</v>
      </c>
    </row>
    <row r="109" spans="1:34" x14ac:dyDescent="0.3">
      <c r="A109" s="54" t="str">
        <f>COUNTRIES!AD111</f>
        <v>Poland</v>
      </c>
      <c r="B109">
        <f>COUNTRIES!AE111</f>
        <v>616</v>
      </c>
      <c r="C109" t="str">
        <f>INDEX(Tabelle1[ISO3166-1-Alpha-2],MATCH('MISO 2.0 Codes'!B109,Tabelle1[ISO3166-1-numeric],0))</f>
        <v>PL</v>
      </c>
      <c r="D109" t="str">
        <f>_xlfn.XLOOKUP(C109,'[1]ISO countries'!B:B,'[1]ISO countries'!C:C)</f>
        <v>POL</v>
      </c>
      <c r="E109" t="str">
        <f>INDEX(Tabelle1[official_name_en],MATCH('MISO 2.0 Codes'!B109,Tabelle1[ISO3166-1-numeric],0))</f>
        <v>Poland</v>
      </c>
      <c r="F109">
        <f>VLOOKUP($B109,Country_Codes!$A$2:$AB$269,4,0)</f>
        <v>173</v>
      </c>
      <c r="G109">
        <f>VLOOKUP($B109,Country_Codes!$A$2:$AB$269,3,0)</f>
        <v>165</v>
      </c>
      <c r="H109">
        <f>VLOOKUP($B109,Country_Codes!$A$2:$AB$269,5,0)</f>
        <v>132</v>
      </c>
      <c r="I109">
        <f>VLOOKUP($B109,Tabelle1[[ISO3166-1-numeric]:[is_independent]],10,0)</f>
        <v>150</v>
      </c>
      <c r="J109" t="str">
        <f>VLOOKUP($B109,Tabelle1[[ISO3166-1-numeric]:[is_independent]],9,0)</f>
        <v>Europe</v>
      </c>
      <c r="K109">
        <f>VLOOKUP($B109,Tabelle1[[ISO3166-1-numeric]:[is_independent]],13,0)</f>
        <v>151</v>
      </c>
      <c r="L109" t="str">
        <f>VLOOKUP($B109,Tabelle1[[ISO3166-1-numeric]:[is_independent]],12,0)</f>
        <v>Eastern Europe</v>
      </c>
      <c r="M109" t="str">
        <f>VLOOKUP('MISO 2.0 Codes'!$B109,COUNTRIES!$C$3:$D$183,2,0)</f>
        <v>miso_1</v>
      </c>
      <c r="N109" t="s">
        <v>1924</v>
      </c>
      <c r="O109" t="s">
        <v>2122</v>
      </c>
      <c r="P109" t="str">
        <f>VLOOKUP($B109,Country_Codes!$A$2:$AB$269,28,0)</f>
        <v>Eastern &amp; South-Eastern Europe</v>
      </c>
      <c r="Q109" t="str">
        <f>VLOOKUP($B109,Country_Codes!$A$2:$AB$269,23,0)</f>
        <v>EU25</v>
      </c>
      <c r="R109" t="str">
        <f>VLOOKUP($B109,Country_Codes!$A$2:$AB$269,10,0)</f>
        <v>TM</v>
      </c>
      <c r="S109" s="2">
        <f>VLOOKUP($B109,Tabelle1[[ISO3166-1-numeric]:[is_independent]],5,0)</f>
        <v>0</v>
      </c>
      <c r="T109" t="str">
        <f>VLOOKUP($A109,'World Bank income'!$B$7:$I$224,6,0)</f>
        <v>High income</v>
      </c>
      <c r="U109" t="str">
        <f>VLOOKUP($A109,'World Bank income'!$K$7:$N$224,4,0)</f>
        <v>High income</v>
      </c>
      <c r="V109" t="str">
        <f>'[2]socioeconomic grouping'!AR114</f>
        <v>g8</v>
      </c>
      <c r="W109" s="110" t="s">
        <v>2076</v>
      </c>
      <c r="X109" s="110" t="s">
        <v>2098</v>
      </c>
      <c r="Z109" s="110" t="s">
        <v>1020</v>
      </c>
      <c r="AA109" s="110" t="s">
        <v>1049</v>
      </c>
      <c r="AB109" s="110" t="s">
        <v>1637</v>
      </c>
      <c r="AC109" s="110" t="s">
        <v>1638</v>
      </c>
      <c r="AD109" s="110" t="s">
        <v>2072</v>
      </c>
      <c r="AE109" s="110" t="s">
        <v>2123</v>
      </c>
      <c r="AF109" t="s">
        <v>211</v>
      </c>
      <c r="AG109" t="s">
        <v>2136</v>
      </c>
      <c r="AH109">
        <v>12</v>
      </c>
    </row>
    <row r="110" spans="1:34" x14ac:dyDescent="0.3">
      <c r="A110" s="54" t="str">
        <f>COUNTRIES!AD112</f>
        <v>Portugal</v>
      </c>
      <c r="B110">
        <f>COUNTRIES!AE112</f>
        <v>620</v>
      </c>
      <c r="C110" t="str">
        <f>INDEX(Tabelle1[ISO3166-1-Alpha-2],MATCH('MISO 2.0 Codes'!B110,Tabelle1[ISO3166-1-numeric],0))</f>
        <v>PT</v>
      </c>
      <c r="D110" t="str">
        <f>_xlfn.XLOOKUP(C110,'[1]ISO countries'!B:B,'[1]ISO countries'!C:C)</f>
        <v>PRT</v>
      </c>
      <c r="E110" t="str">
        <f>INDEX(Tabelle1[official_name_en],MATCH('MISO 2.0 Codes'!B110,Tabelle1[ISO3166-1-numeric],0))</f>
        <v>Portugal</v>
      </c>
      <c r="F110">
        <f>VLOOKUP($B110,Country_Codes!$A$2:$AB$269,4,0)</f>
        <v>174</v>
      </c>
      <c r="G110">
        <f>VLOOKUP($B110,Country_Codes!$A$2:$AB$269,3,0)</f>
        <v>166</v>
      </c>
      <c r="H110">
        <f>VLOOKUP($B110,Country_Codes!$A$2:$AB$269,5,0)</f>
        <v>133</v>
      </c>
      <c r="I110">
        <f>VLOOKUP($B110,Tabelle1[[ISO3166-1-numeric]:[is_independent]],10,0)</f>
        <v>150</v>
      </c>
      <c r="J110" t="str">
        <f>VLOOKUP($B110,Tabelle1[[ISO3166-1-numeric]:[is_independent]],9,0)</f>
        <v>Europe</v>
      </c>
      <c r="K110">
        <f>VLOOKUP($B110,Tabelle1[[ISO3166-1-numeric]:[is_independent]],13,0)</f>
        <v>39</v>
      </c>
      <c r="L110" t="str">
        <f>VLOOKUP($B110,Tabelle1[[ISO3166-1-numeric]:[is_independent]],12,0)</f>
        <v>Southern Europe</v>
      </c>
      <c r="M110" t="str">
        <f>VLOOKUP('MISO 2.0 Codes'!$B110,COUNTRIES!$C$3:$D$183,2,0)</f>
        <v>miso_1</v>
      </c>
      <c r="N110" t="s">
        <v>1924</v>
      </c>
      <c r="O110" t="s">
        <v>2122</v>
      </c>
      <c r="P110" t="str">
        <f>VLOOKUP($B110,Country_Codes!$A$2:$AB$269,28,0)</f>
        <v>Western Europe</v>
      </c>
      <c r="Q110" t="str">
        <f>VLOOKUP($B110,Country_Codes!$A$2:$AB$269,23,0)</f>
        <v>EU15</v>
      </c>
      <c r="R110" t="str">
        <f>VLOOKUP($B110,Country_Codes!$A$2:$AB$269,10,0)</f>
        <v>IC</v>
      </c>
      <c r="S110" s="2">
        <f>VLOOKUP($B110,Tabelle1[[ISO3166-1-numeric]:[is_independent]],5,0)</f>
        <v>0</v>
      </c>
      <c r="T110" t="str">
        <f>VLOOKUP($A110,'World Bank income'!$B$7:$I$224,6,0)</f>
        <v>High income</v>
      </c>
      <c r="U110" t="str">
        <f>VLOOKUP($A110,'World Bank income'!$K$7:$N$224,4,0)</f>
        <v>High income</v>
      </c>
      <c r="V110" t="str">
        <f>'[2]socioeconomic grouping'!AR115</f>
        <v>g8</v>
      </c>
      <c r="W110" s="110" t="s">
        <v>2076</v>
      </c>
      <c r="X110" s="110" t="s">
        <v>2086</v>
      </c>
      <c r="Y110" s="110" t="s">
        <v>2071</v>
      </c>
      <c r="Z110" s="110" t="s">
        <v>1039</v>
      </c>
      <c r="AA110" s="110" t="s">
        <v>1049</v>
      </c>
      <c r="AB110" s="110" t="s">
        <v>1637</v>
      </c>
      <c r="AC110" s="110" t="s">
        <v>1638</v>
      </c>
      <c r="AD110" s="110" t="s">
        <v>2072</v>
      </c>
      <c r="AE110" s="110" t="s">
        <v>2123</v>
      </c>
      <c r="AF110" t="s">
        <v>211</v>
      </c>
      <c r="AG110" t="s">
        <v>272</v>
      </c>
      <c r="AH110">
        <v>11</v>
      </c>
    </row>
    <row r="111" spans="1:34" x14ac:dyDescent="0.3">
      <c r="A111" s="54" t="str">
        <f>COUNTRIES!AD113</f>
        <v>Puerto Rico</v>
      </c>
      <c r="B111">
        <f>COUNTRIES!AE113</f>
        <v>630</v>
      </c>
      <c r="C111" t="str">
        <f>INDEX(Tabelle1[ISO3166-1-Alpha-2],MATCH('MISO 2.0 Codes'!B111,Tabelle1[ISO3166-1-numeric],0))</f>
        <v>PR</v>
      </c>
      <c r="D111" t="str">
        <f>_xlfn.XLOOKUP(C111,'[1]ISO countries'!B:B,'[1]ISO countries'!C:C)</f>
        <v>PRI</v>
      </c>
      <c r="E111" t="str">
        <f>INDEX(Tabelle1[official_name_en],MATCH('MISO 2.0 Codes'!B111,Tabelle1[ISO3166-1-numeric],0))</f>
        <v>Puerto Rico</v>
      </c>
      <c r="F111">
        <f>VLOOKUP($B111,Country_Codes!$A$2:$AB$269,4,0)</f>
        <v>177</v>
      </c>
      <c r="G111">
        <f>VLOOKUP($B111,Country_Codes!$A$2:$AB$269,3,0)</f>
        <v>167</v>
      </c>
      <c r="H111">
        <f>VLOOKUP($B111,Country_Codes!$A$2:$AB$269,5,0)</f>
        <v>134</v>
      </c>
      <c r="I111">
        <f>VLOOKUP($B111,Tabelle1[[ISO3166-1-numeric]:[is_independent]],10,0)</f>
        <v>19</v>
      </c>
      <c r="J111" t="str">
        <f>VLOOKUP($B111,Tabelle1[[ISO3166-1-numeric]:[is_independent]],9,0)</f>
        <v>Americas</v>
      </c>
      <c r="K111">
        <f>VLOOKUP($B111,Tabelle1[[ISO3166-1-numeric]:[is_independent]],13,0)</f>
        <v>419</v>
      </c>
      <c r="L111" t="str">
        <f>VLOOKUP($B111,Tabelle1[[ISO3166-1-numeric]:[is_independent]],12,0)</f>
        <v>Latin America and the Caribbean</v>
      </c>
      <c r="M111" t="str">
        <f>VLOOKUP('MISO 2.0 Codes'!$B111,COUNTRIES!$C$3:$D$183,2,0)</f>
        <v>miso_8</v>
      </c>
      <c r="N111" t="s">
        <v>1582</v>
      </c>
      <c r="O111" t="s">
        <v>2117</v>
      </c>
      <c r="P111" t="str">
        <f>VLOOKUP($B111,Country_Codes!$A$2:$AB$269,28,0)</f>
        <v>Latin America &amp; the Carribean</v>
      </c>
      <c r="Q111" t="str">
        <f>VLOOKUP($B111,Country_Codes!$A$2:$AB$269,23,0)</f>
        <v/>
      </c>
      <c r="R111" t="str">
        <f>VLOOKUP($B111,Country_Codes!$A$2:$AB$269,10,0)</f>
        <v>DC</v>
      </c>
      <c r="S111" s="2">
        <f>VLOOKUP($B111,Tabelle1[[ISO3166-1-numeric]:[is_independent]],5,0)</f>
        <v>0</v>
      </c>
      <c r="T111" t="str">
        <f>VLOOKUP($A111,'World Bank income'!$B$7:$I$224,6,0)</f>
        <v>High income</v>
      </c>
      <c r="U111" t="str">
        <f>VLOOKUP($A111,'World Bank income'!$K$7:$N$224,4,0)</f>
        <v>High income</v>
      </c>
      <c r="V111" t="str">
        <f>'[2]socioeconomic grouping'!AR116</f>
        <v>g9</v>
      </c>
      <c r="W111" s="110" t="s">
        <v>2076</v>
      </c>
      <c r="X111" s="110" t="s">
        <v>2106</v>
      </c>
      <c r="Z111" s="110" t="s">
        <v>1020</v>
      </c>
      <c r="AA111" s="110" t="s">
        <v>1020</v>
      </c>
      <c r="AB111" s="110" t="s">
        <v>1020</v>
      </c>
      <c r="AC111" s="110" t="s">
        <v>1020</v>
      </c>
      <c r="AD111" s="110" t="s">
        <v>1020</v>
      </c>
      <c r="AE111" s="110" t="s">
        <v>2123</v>
      </c>
      <c r="AF111" t="s">
        <v>1582</v>
      </c>
      <c r="AG111" t="s">
        <v>198</v>
      </c>
      <c r="AH111">
        <v>4</v>
      </c>
    </row>
    <row r="112" spans="1:34" x14ac:dyDescent="0.3">
      <c r="A112" s="54" t="str">
        <f>COUNTRIES!AD114</f>
        <v>Qatar</v>
      </c>
      <c r="B112">
        <f>COUNTRIES!AE114</f>
        <v>634</v>
      </c>
      <c r="C112" t="str">
        <f>INDEX(Tabelle1[ISO3166-1-Alpha-2],MATCH('MISO 2.0 Codes'!B112,Tabelle1[ISO3166-1-numeric],0))</f>
        <v>QA</v>
      </c>
      <c r="D112" t="str">
        <f>_xlfn.XLOOKUP(C112,'[1]ISO countries'!B:B,'[1]ISO countries'!C:C)</f>
        <v>QAT</v>
      </c>
      <c r="E112" t="str">
        <f>INDEX(Tabelle1[official_name_en],MATCH('MISO 2.0 Codes'!B112,Tabelle1[ISO3166-1-numeric],0))</f>
        <v>Qatar</v>
      </c>
      <c r="F112">
        <f>VLOOKUP($B112,Country_Codes!$A$2:$AB$269,4,0)</f>
        <v>179</v>
      </c>
      <c r="G112">
        <f>VLOOKUP($B112,Country_Codes!$A$2:$AB$269,3,0)</f>
        <v>168</v>
      </c>
      <c r="H112">
        <f>VLOOKUP($B112,Country_Codes!$A$2:$AB$269,5,0)</f>
        <v>135</v>
      </c>
      <c r="I112">
        <f>VLOOKUP($B112,Tabelle1[[ISO3166-1-numeric]:[is_independent]],10,0)</f>
        <v>142</v>
      </c>
      <c r="J112" t="str">
        <f>VLOOKUP($B112,Tabelle1[[ISO3166-1-numeric]:[is_independent]],9,0)</f>
        <v>Asia</v>
      </c>
      <c r="K112">
        <f>VLOOKUP($B112,Tabelle1[[ISO3166-1-numeric]:[is_independent]],13,0)</f>
        <v>145</v>
      </c>
      <c r="L112" t="str">
        <f>VLOOKUP($B112,Tabelle1[[ISO3166-1-numeric]:[is_independent]],12,0)</f>
        <v>Western Asia</v>
      </c>
      <c r="M112" t="str">
        <f>VLOOKUP('MISO 2.0 Codes'!$B112,COUNTRIES!$C$3:$D$183,2,0)</f>
        <v>miso_7</v>
      </c>
      <c r="N112" t="s">
        <v>1580</v>
      </c>
      <c r="O112" t="s">
        <v>2119</v>
      </c>
      <c r="P112" t="str">
        <f>VLOOKUP($B112,Country_Codes!$A$2:$AB$269,28,0)</f>
        <v>Northern Africa and Western Asia</v>
      </c>
      <c r="Q112" t="str">
        <f>VLOOKUP($B112,Country_Codes!$A$2:$AB$269,23,0)</f>
        <v/>
      </c>
      <c r="R112" t="str">
        <f>VLOOKUP($B112,Country_Codes!$A$2:$AB$269,10,0)</f>
        <v>DC</v>
      </c>
      <c r="S112" s="2">
        <f>VLOOKUP($B112,Tabelle1[[ISO3166-1-numeric]:[is_independent]],5,0)</f>
        <v>0</v>
      </c>
      <c r="T112" t="str">
        <f>VLOOKUP($A112,'World Bank income'!$B$7:$I$224,6,0)</f>
        <v>High income</v>
      </c>
      <c r="U112" t="str">
        <f>VLOOKUP($A112,'World Bank income'!$K$7:$N$224,4,0)</f>
        <v>High income</v>
      </c>
      <c r="V112" t="str">
        <f>'[2]socioeconomic grouping'!AR117</f>
        <v>g10</v>
      </c>
      <c r="W112" s="110" t="s">
        <v>2077</v>
      </c>
      <c r="X112" s="110" t="s">
        <v>2087</v>
      </c>
      <c r="Z112" s="110" t="s">
        <v>1020</v>
      </c>
      <c r="AA112" s="110" t="s">
        <v>1020</v>
      </c>
      <c r="AB112" s="110" t="s">
        <v>1020</v>
      </c>
      <c r="AC112" s="110" t="s">
        <v>1020</v>
      </c>
      <c r="AD112" s="110" t="s">
        <v>1020</v>
      </c>
      <c r="AE112" s="110" t="s">
        <v>2123</v>
      </c>
      <c r="AF112" t="s">
        <v>2124</v>
      </c>
      <c r="AG112" t="s">
        <v>1480</v>
      </c>
      <c r="AH112">
        <v>17</v>
      </c>
    </row>
    <row r="113" spans="1:34" x14ac:dyDescent="0.3">
      <c r="A113" s="119" t="s">
        <v>1069</v>
      </c>
      <c r="B113">
        <f>COUNTRIES!AE115</f>
        <v>638</v>
      </c>
      <c r="C113" t="str">
        <f>INDEX(Tabelle1[ISO3166-1-Alpha-2],MATCH('MISO 2.0 Codes'!B113,Tabelle1[ISO3166-1-numeric],0))</f>
        <v>RE</v>
      </c>
      <c r="D113" t="str">
        <f>_xlfn.XLOOKUP(C113,'[1]ISO countries'!B:B,'[1]ISO countries'!C:C)</f>
        <v>REU</v>
      </c>
      <c r="E113" t="str">
        <f>INDEX(Tabelle1[official_name_en],MATCH('MISO 2.0 Codes'!B113,Tabelle1[ISO3166-1-numeric],0))</f>
        <v>Réunion</v>
      </c>
      <c r="F113">
        <f>VLOOKUP($B113,Country_Codes!$A$2:$AB$269,4,0)</f>
        <v>182</v>
      </c>
      <c r="G113">
        <f>VLOOKUP($B113,Country_Codes!$A$2:$AB$269,3,0)</f>
        <v>172</v>
      </c>
      <c r="H113">
        <f>VLOOKUP($B113,Country_Codes!$A$2:$AB$269,5,0)</f>
        <v>136</v>
      </c>
      <c r="I113">
        <f>VLOOKUP($B113,Tabelle1[[ISO3166-1-numeric]:[is_independent]],10,0)</f>
        <v>2</v>
      </c>
      <c r="J113" t="str">
        <f>VLOOKUP($B113,Tabelle1[[ISO3166-1-numeric]:[is_independent]],9,0)</f>
        <v>Africa</v>
      </c>
      <c r="K113">
        <f>VLOOKUP($B113,Tabelle1[[ISO3166-1-numeric]:[is_independent]],13,0)</f>
        <v>202</v>
      </c>
      <c r="L113" t="str">
        <f>VLOOKUP($B113,Tabelle1[[ISO3166-1-numeric]:[is_independent]],12,0)</f>
        <v>Sub-Saharan Africa</v>
      </c>
      <c r="M113" t="str">
        <f>VLOOKUP('MISO 2.0 Codes'!$B113,COUNTRIES!$C$3:$D$183,2,0)</f>
        <v>miso_9</v>
      </c>
      <c r="N113" t="s">
        <v>1581</v>
      </c>
      <c r="O113" t="s">
        <v>2118</v>
      </c>
      <c r="P113" t="str">
        <f>VLOOKUP($B113,Country_Codes!$A$2:$AB$269,28,0)</f>
        <v>Sub-Saharan Africa</v>
      </c>
      <c r="Q113" t="str">
        <f>VLOOKUP($B113,Country_Codes!$A$2:$AB$269,23,0)</f>
        <v/>
      </c>
      <c r="R113" t="str">
        <f>VLOOKUP($B113,Country_Codes!$A$2:$AB$269,10,0)</f>
        <v>DC</v>
      </c>
      <c r="S113" s="2">
        <f>VLOOKUP($B113,Tabelle1[[ISO3166-1-numeric]:[is_independent]],5,0)</f>
        <v>0</v>
      </c>
      <c r="T113" s="36" t="s">
        <v>1942</v>
      </c>
      <c r="U113" s="36" t="s">
        <v>1942</v>
      </c>
      <c r="V113" t="str">
        <f>'[2]socioeconomic grouping'!AR118</f>
        <v>g1</v>
      </c>
      <c r="W113" s="110" t="s">
        <v>2077</v>
      </c>
      <c r="X113" s="110" t="s">
        <v>2083</v>
      </c>
      <c r="Z113" s="110" t="s">
        <v>1020</v>
      </c>
      <c r="AA113" s="110" t="s">
        <v>1020</v>
      </c>
      <c r="AB113" s="110" t="s">
        <v>1020</v>
      </c>
      <c r="AC113" s="110" t="s">
        <v>1020</v>
      </c>
      <c r="AD113" s="110" t="s">
        <v>1020</v>
      </c>
      <c r="AE113" s="110" t="s">
        <v>2123</v>
      </c>
      <c r="AF113" t="s">
        <v>2124</v>
      </c>
      <c r="AG113" t="s">
        <v>208</v>
      </c>
      <c r="AH113">
        <v>9</v>
      </c>
    </row>
    <row r="114" spans="1:34" x14ac:dyDescent="0.3">
      <c r="A114" s="54" t="str">
        <f>COUNTRIES!AD116</f>
        <v>Romania</v>
      </c>
      <c r="B114">
        <f>COUNTRIES!AE116</f>
        <v>642</v>
      </c>
      <c r="C114" t="str">
        <f>INDEX(Tabelle1[ISO3166-1-Alpha-2],MATCH('MISO 2.0 Codes'!B114,Tabelle1[ISO3166-1-numeric],0))</f>
        <v>RO</v>
      </c>
      <c r="D114" t="str">
        <f>_xlfn.XLOOKUP(C114,'[1]ISO countries'!B:B,'[1]ISO countries'!C:C)</f>
        <v>ROU</v>
      </c>
      <c r="E114" t="str">
        <f>INDEX(Tabelle1[official_name_en],MATCH('MISO 2.0 Codes'!B114,Tabelle1[ISO3166-1-numeric],0))</f>
        <v>Romania</v>
      </c>
      <c r="F114">
        <f>VLOOKUP($B114,Country_Codes!$A$2:$AB$269,4,0)</f>
        <v>183</v>
      </c>
      <c r="G114">
        <f>VLOOKUP($B114,Country_Codes!$A$2:$AB$269,3,0)</f>
        <v>169</v>
      </c>
      <c r="H114">
        <f>VLOOKUP($B114,Country_Codes!$A$2:$AB$269,5,0)</f>
        <v>137</v>
      </c>
      <c r="I114">
        <f>VLOOKUP($B114,Tabelle1[[ISO3166-1-numeric]:[is_independent]],10,0)</f>
        <v>150</v>
      </c>
      <c r="J114" t="str">
        <f>VLOOKUP($B114,Tabelle1[[ISO3166-1-numeric]:[is_independent]],9,0)</f>
        <v>Europe</v>
      </c>
      <c r="K114">
        <f>VLOOKUP($B114,Tabelle1[[ISO3166-1-numeric]:[is_independent]],13,0)</f>
        <v>151</v>
      </c>
      <c r="L114" t="str">
        <f>VLOOKUP($B114,Tabelle1[[ISO3166-1-numeric]:[is_independent]],12,0)</f>
        <v>Eastern Europe</v>
      </c>
      <c r="M114" t="str">
        <f>VLOOKUP('MISO 2.0 Codes'!$B114,COUNTRIES!$C$3:$D$183,2,0)</f>
        <v>miso_1</v>
      </c>
      <c r="N114" t="s">
        <v>1924</v>
      </c>
      <c r="O114" t="s">
        <v>2122</v>
      </c>
      <c r="P114" t="str">
        <f>VLOOKUP($B114,Country_Codes!$A$2:$AB$269,28,0)</f>
        <v>Eastern &amp; South-Eastern Europe</v>
      </c>
      <c r="Q114" t="s">
        <v>1637</v>
      </c>
      <c r="R114" t="str">
        <f>VLOOKUP($B114,Country_Codes!$A$2:$AB$269,10,0)</f>
        <v>TM</v>
      </c>
      <c r="S114" s="2">
        <f>VLOOKUP($B114,Tabelle1[[ISO3166-1-numeric]:[is_independent]],5,0)</f>
        <v>0</v>
      </c>
      <c r="T114" t="str">
        <f>VLOOKUP($A114,'World Bank income'!$B$7:$I$224,6,0)</f>
        <v>High income</v>
      </c>
      <c r="U114" t="str">
        <f>VLOOKUP($A114,'World Bank income'!$K$7:$N$224,4,0)</f>
        <v>Upper middle income</v>
      </c>
      <c r="V114" t="str">
        <f>'[2]socioeconomic grouping'!AR119</f>
        <v>g7</v>
      </c>
      <c r="W114" s="110" t="s">
        <v>2076</v>
      </c>
      <c r="X114" s="110" t="s">
        <v>2094</v>
      </c>
      <c r="Z114" s="110" t="s">
        <v>1020</v>
      </c>
      <c r="AA114" s="110" t="s">
        <v>1020</v>
      </c>
      <c r="AB114" s="110" t="s">
        <v>1637</v>
      </c>
      <c r="AC114" s="110" t="s">
        <v>1638</v>
      </c>
      <c r="AD114" s="110" t="s">
        <v>2072</v>
      </c>
      <c r="AE114" s="110" t="s">
        <v>2123</v>
      </c>
      <c r="AF114" t="s">
        <v>211</v>
      </c>
      <c r="AG114" t="s">
        <v>2136</v>
      </c>
      <c r="AH114">
        <v>12</v>
      </c>
    </row>
    <row r="115" spans="1:34" x14ac:dyDescent="0.3">
      <c r="A115" s="54" t="str">
        <f>COUNTRIES!AD117</f>
        <v>Rwanda</v>
      </c>
      <c r="B115">
        <f>COUNTRIES!AE117</f>
        <v>646</v>
      </c>
      <c r="C115" t="str">
        <f>INDEX(Tabelle1[ISO3166-1-Alpha-2],MATCH('MISO 2.0 Codes'!B115,Tabelle1[ISO3166-1-numeric],0))</f>
        <v>RW</v>
      </c>
      <c r="D115" t="str">
        <f>_xlfn.XLOOKUP(C115,'[1]ISO countries'!B:B,'[1]ISO countries'!C:C)</f>
        <v>RWA</v>
      </c>
      <c r="E115" t="str">
        <f>INDEX(Tabelle1[official_name_en],MATCH('MISO 2.0 Codes'!B115,Tabelle1[ISO3166-1-numeric],0))</f>
        <v>Rwanda</v>
      </c>
      <c r="F115">
        <f>VLOOKUP($B115,Country_Codes!$A$2:$AB$269,4,0)</f>
        <v>184</v>
      </c>
      <c r="G115">
        <f>VLOOKUP($B115,Country_Codes!$A$2:$AB$269,3,0)</f>
        <v>171</v>
      </c>
      <c r="H115">
        <f>VLOOKUP($B115,Country_Codes!$A$2:$AB$269,5,0)</f>
        <v>138</v>
      </c>
      <c r="I115">
        <f>VLOOKUP($B115,Tabelle1[[ISO3166-1-numeric]:[is_independent]],10,0)</f>
        <v>2</v>
      </c>
      <c r="J115" t="str">
        <f>VLOOKUP($B115,Tabelle1[[ISO3166-1-numeric]:[is_independent]],9,0)</f>
        <v>Africa</v>
      </c>
      <c r="K115">
        <f>VLOOKUP($B115,Tabelle1[[ISO3166-1-numeric]:[is_independent]],13,0)</f>
        <v>202</v>
      </c>
      <c r="L115" t="str">
        <f>VLOOKUP($B115,Tabelle1[[ISO3166-1-numeric]:[is_independent]],12,0)</f>
        <v>Sub-Saharan Africa</v>
      </c>
      <c r="M115" t="str">
        <f>VLOOKUP('MISO 2.0 Codes'!$B115,COUNTRIES!$C$3:$D$183,2,0)</f>
        <v>miso_9</v>
      </c>
      <c r="N115" t="s">
        <v>1581</v>
      </c>
      <c r="O115" t="s">
        <v>2118</v>
      </c>
      <c r="P115" t="str">
        <f>VLOOKUP($B115,Country_Codes!$A$2:$AB$269,28,0)</f>
        <v>Sub-Saharan Africa</v>
      </c>
      <c r="Q115" t="str">
        <f>VLOOKUP($B115,Country_Codes!$A$2:$AB$269,23,0)</f>
        <v/>
      </c>
      <c r="R115" t="str">
        <f>VLOOKUP($B115,Country_Codes!$A$2:$AB$269,10,0)</f>
        <v>LD</v>
      </c>
      <c r="S115" s="2" t="str">
        <f>VLOOKUP($B115,Tabelle1[[ISO3166-1-numeric]:[is_independent]],5,0)</f>
        <v>x</v>
      </c>
      <c r="T115" t="str">
        <f>VLOOKUP($A115,'World Bank income'!$B$7:$I$224,6,0)</f>
        <v>Low income</v>
      </c>
      <c r="U115" t="str">
        <f>VLOOKUP($A115,'World Bank income'!$K$7:$N$224,4,0)</f>
        <v>Low income</v>
      </c>
      <c r="V115" t="str">
        <f>'[2]socioeconomic grouping'!AR120</f>
        <v>g3</v>
      </c>
      <c r="W115" s="110" t="s">
        <v>2077</v>
      </c>
      <c r="X115" s="110" t="s">
        <v>2090</v>
      </c>
      <c r="Z115" s="110" t="s">
        <v>1020</v>
      </c>
      <c r="AA115" s="110" t="s">
        <v>1020</v>
      </c>
      <c r="AB115" s="110" t="s">
        <v>1020</v>
      </c>
      <c r="AC115" s="110" t="s">
        <v>1020</v>
      </c>
      <c r="AD115" s="110" t="s">
        <v>1020</v>
      </c>
      <c r="AE115" s="110" t="s">
        <v>2123</v>
      </c>
      <c r="AF115" t="s">
        <v>2124</v>
      </c>
      <c r="AG115" t="s">
        <v>208</v>
      </c>
      <c r="AH115">
        <v>9</v>
      </c>
    </row>
    <row r="116" spans="1:34" x14ac:dyDescent="0.3">
      <c r="A116" s="54" t="str">
        <f>COUNTRIES!AD118</f>
        <v>Saudi Arabia</v>
      </c>
      <c r="B116">
        <f>COUNTRIES!AE118</f>
        <v>682</v>
      </c>
      <c r="C116" t="str">
        <f>INDEX(Tabelle1[ISO3166-1-Alpha-2],MATCH('MISO 2.0 Codes'!B116,Tabelle1[ISO3166-1-numeric],0))</f>
        <v>SA</v>
      </c>
      <c r="D116" t="str">
        <f>_xlfn.XLOOKUP(C116,'[1]ISO countries'!B:B,'[1]ISO countries'!C:C)</f>
        <v>SAU</v>
      </c>
      <c r="E116" t="str">
        <f>INDEX(Tabelle1[official_name_en],MATCH('MISO 2.0 Codes'!B116,Tabelle1[ISO3166-1-numeric],0))</f>
        <v>Saudi Arabia</v>
      </c>
      <c r="F116">
        <f>VLOOKUP($B116,Country_Codes!$A$2:$AB$269,4,0)</f>
        <v>194</v>
      </c>
      <c r="G116">
        <f>VLOOKUP($B116,Country_Codes!$A$2:$AB$269,3,0)</f>
        <v>181</v>
      </c>
      <c r="H116">
        <f>VLOOKUP($B116,Country_Codes!$A$2:$AB$269,5,0)</f>
        <v>140</v>
      </c>
      <c r="I116">
        <f>VLOOKUP($B116,Tabelle1[[ISO3166-1-numeric]:[is_independent]],10,0)</f>
        <v>142</v>
      </c>
      <c r="J116" t="str">
        <f>VLOOKUP($B116,Tabelle1[[ISO3166-1-numeric]:[is_independent]],9,0)</f>
        <v>Asia</v>
      </c>
      <c r="K116">
        <f>VLOOKUP($B116,Tabelle1[[ISO3166-1-numeric]:[is_independent]],13,0)</f>
        <v>145</v>
      </c>
      <c r="L116" t="str">
        <f>VLOOKUP($B116,Tabelle1[[ISO3166-1-numeric]:[is_independent]],12,0)</f>
        <v>Western Asia</v>
      </c>
      <c r="M116" t="str">
        <f>VLOOKUP('MISO 2.0 Codes'!$B116,COUNTRIES!$C$3:$D$183,2,0)</f>
        <v>miso_7</v>
      </c>
      <c r="N116" t="s">
        <v>1580</v>
      </c>
      <c r="O116" t="s">
        <v>2119</v>
      </c>
      <c r="P116" t="str">
        <f>VLOOKUP($B116,Country_Codes!$A$2:$AB$269,28,0)</f>
        <v>Northern Africa and Western Asia</v>
      </c>
      <c r="Q116" t="str">
        <f>VLOOKUP($B116,Country_Codes!$A$2:$AB$269,23,0)</f>
        <v/>
      </c>
      <c r="R116" t="str">
        <f>VLOOKUP($B116,Country_Codes!$A$2:$AB$269,10,0)</f>
        <v>DC</v>
      </c>
      <c r="S116" s="2">
        <f>VLOOKUP($B116,Tabelle1[[ISO3166-1-numeric]:[is_independent]],5,0)</f>
        <v>0</v>
      </c>
      <c r="T116" t="str">
        <f>VLOOKUP($A116,'World Bank income'!$B$7:$I$224,6,0)</f>
        <v>High income</v>
      </c>
      <c r="U116" t="str">
        <f>VLOOKUP($A116,'World Bank income'!$K$7:$N$224,4,0)</f>
        <v>High income</v>
      </c>
      <c r="V116" t="str">
        <f>'[2]socioeconomic grouping'!AR121</f>
        <v>g10</v>
      </c>
      <c r="W116" s="110" t="s">
        <v>2077</v>
      </c>
      <c r="X116" s="110" t="s">
        <v>2087</v>
      </c>
      <c r="Z116" s="110" t="s">
        <v>1020</v>
      </c>
      <c r="AA116" s="110" t="s">
        <v>1020</v>
      </c>
      <c r="AB116" s="110" t="s">
        <v>1020</v>
      </c>
      <c r="AC116" s="110" t="s">
        <v>1020</v>
      </c>
      <c r="AD116" s="110" t="s">
        <v>1020</v>
      </c>
      <c r="AE116" s="110" t="s">
        <v>2123</v>
      </c>
      <c r="AF116" t="s">
        <v>2124</v>
      </c>
      <c r="AG116" t="s">
        <v>1480</v>
      </c>
      <c r="AH116">
        <v>17</v>
      </c>
    </row>
    <row r="117" spans="1:34" x14ac:dyDescent="0.3">
      <c r="A117" s="54" t="str">
        <f>COUNTRIES!AD119</f>
        <v>Senegal</v>
      </c>
      <c r="B117">
        <f>COUNTRIES!AE119</f>
        <v>686</v>
      </c>
      <c r="C117" t="str">
        <f>INDEX(Tabelle1[ISO3166-1-Alpha-2],MATCH('MISO 2.0 Codes'!B117,Tabelle1[ISO3166-1-numeric],0))</f>
        <v>SN</v>
      </c>
      <c r="D117" t="str">
        <f>_xlfn.XLOOKUP(C117,'[1]ISO countries'!B:B,'[1]ISO countries'!C:C)</f>
        <v>SEN</v>
      </c>
      <c r="E117" t="str">
        <f>INDEX(Tabelle1[official_name_en],MATCH('MISO 2.0 Codes'!B117,Tabelle1[ISO3166-1-numeric],0))</f>
        <v>Senegal</v>
      </c>
      <c r="F117">
        <f>VLOOKUP($B117,Country_Codes!$A$2:$AB$269,4,0)</f>
        <v>195</v>
      </c>
      <c r="G117">
        <f>VLOOKUP($B117,Country_Codes!$A$2:$AB$269,3,0)</f>
        <v>182</v>
      </c>
      <c r="H117">
        <f>VLOOKUP($B117,Country_Codes!$A$2:$AB$269,5,0)</f>
        <v>141</v>
      </c>
      <c r="I117">
        <f>VLOOKUP($B117,Tabelle1[[ISO3166-1-numeric]:[is_independent]],10,0)</f>
        <v>2</v>
      </c>
      <c r="J117" t="str">
        <f>VLOOKUP($B117,Tabelle1[[ISO3166-1-numeric]:[is_independent]],9,0)</f>
        <v>Africa</v>
      </c>
      <c r="K117">
        <f>VLOOKUP($B117,Tabelle1[[ISO3166-1-numeric]:[is_independent]],13,0)</f>
        <v>202</v>
      </c>
      <c r="L117" t="str">
        <f>VLOOKUP($B117,Tabelle1[[ISO3166-1-numeric]:[is_independent]],12,0)</f>
        <v>Sub-Saharan Africa</v>
      </c>
      <c r="M117" t="str">
        <f>VLOOKUP('MISO 2.0 Codes'!$B117,COUNTRIES!$C$3:$D$183,2,0)</f>
        <v>miso_9</v>
      </c>
      <c r="N117" t="s">
        <v>1581</v>
      </c>
      <c r="O117" t="s">
        <v>2118</v>
      </c>
      <c r="P117" t="str">
        <f>VLOOKUP($B117,Country_Codes!$A$2:$AB$269,28,0)</f>
        <v>Sub-Saharan Africa</v>
      </c>
      <c r="Q117" t="str">
        <f>VLOOKUP($B117,Country_Codes!$A$2:$AB$269,23,0)</f>
        <v/>
      </c>
      <c r="R117" t="str">
        <f>VLOOKUP($B117,Country_Codes!$A$2:$AB$269,10,0)</f>
        <v>LD</v>
      </c>
      <c r="S117" s="2" t="str">
        <f>VLOOKUP($B117,Tabelle1[[ISO3166-1-numeric]:[is_independent]],5,0)</f>
        <v>x</v>
      </c>
      <c r="T117" t="str">
        <f>VLOOKUP($A117,'World Bank income'!$B$7:$I$224,6,0)</f>
        <v>Lower middle income</v>
      </c>
      <c r="U117" t="str">
        <f>VLOOKUP($A117,'World Bank income'!$K$7:$N$224,4,0)</f>
        <v>Low income</v>
      </c>
      <c r="V117" t="str">
        <f>'[2]socioeconomic grouping'!AR122</f>
        <v>g3</v>
      </c>
      <c r="W117" s="110" t="s">
        <v>2077</v>
      </c>
      <c r="X117" s="110" t="s">
        <v>2090</v>
      </c>
      <c r="Z117" s="110" t="s">
        <v>1020</v>
      </c>
      <c r="AA117" s="110" t="s">
        <v>1020</v>
      </c>
      <c r="AB117" s="110" t="s">
        <v>1020</v>
      </c>
      <c r="AC117" s="110" t="s">
        <v>1020</v>
      </c>
      <c r="AD117" s="110" t="s">
        <v>1020</v>
      </c>
      <c r="AE117" s="110" t="s">
        <v>2123</v>
      </c>
      <c r="AF117" t="s">
        <v>2124</v>
      </c>
      <c r="AG117" t="s">
        <v>270</v>
      </c>
      <c r="AH117">
        <v>8</v>
      </c>
    </row>
    <row r="118" spans="1:34" x14ac:dyDescent="0.3">
      <c r="A118" s="54" t="str">
        <f>COUNTRIES!AD120</f>
        <v>Sierra Leone</v>
      </c>
      <c r="B118">
        <f>COUNTRIES!AE120</f>
        <v>694</v>
      </c>
      <c r="C118" t="str">
        <f>INDEX(Tabelle1[ISO3166-1-Alpha-2],MATCH('MISO 2.0 Codes'!B118,Tabelle1[ISO3166-1-numeric],0))</f>
        <v>SL</v>
      </c>
      <c r="D118" t="str">
        <f>_xlfn.XLOOKUP(C118,'[1]ISO countries'!B:B,'[1]ISO countries'!C:C)</f>
        <v>SLE</v>
      </c>
      <c r="E118" t="str">
        <f>INDEX(Tabelle1[official_name_en],MATCH('MISO 2.0 Codes'!B118,Tabelle1[ISO3166-1-numeric],0))</f>
        <v>Sierra Leone</v>
      </c>
      <c r="F118">
        <f>VLOOKUP($B118,Country_Codes!$A$2:$AB$269,4,0)</f>
        <v>197</v>
      </c>
      <c r="G118">
        <f>VLOOKUP($B118,Country_Codes!$A$2:$AB$269,3,0)</f>
        <v>185</v>
      </c>
      <c r="H118">
        <f>VLOOKUP($B118,Country_Codes!$A$2:$AB$269,5,0)</f>
        <v>143</v>
      </c>
      <c r="I118">
        <f>VLOOKUP($B118,Tabelle1[[ISO3166-1-numeric]:[is_independent]],10,0)</f>
        <v>2</v>
      </c>
      <c r="J118" t="str">
        <f>VLOOKUP($B118,Tabelle1[[ISO3166-1-numeric]:[is_independent]],9,0)</f>
        <v>Africa</v>
      </c>
      <c r="K118">
        <f>VLOOKUP($B118,Tabelle1[[ISO3166-1-numeric]:[is_independent]],13,0)</f>
        <v>202</v>
      </c>
      <c r="L118" t="str">
        <f>VLOOKUP($B118,Tabelle1[[ISO3166-1-numeric]:[is_independent]],12,0)</f>
        <v>Sub-Saharan Africa</v>
      </c>
      <c r="M118" t="str">
        <f>VLOOKUP('MISO 2.0 Codes'!$B118,COUNTRIES!$C$3:$D$183,2,0)</f>
        <v>miso_9</v>
      </c>
      <c r="N118" t="s">
        <v>1581</v>
      </c>
      <c r="O118" t="s">
        <v>2118</v>
      </c>
      <c r="P118" t="str">
        <f>VLOOKUP($B118,Country_Codes!$A$2:$AB$269,28,0)</f>
        <v>Sub-Saharan Africa</v>
      </c>
      <c r="Q118" t="str">
        <f>VLOOKUP($B118,Country_Codes!$A$2:$AB$269,23,0)</f>
        <v/>
      </c>
      <c r="R118" t="str">
        <f>VLOOKUP($B118,Country_Codes!$A$2:$AB$269,10,0)</f>
        <v>LD</v>
      </c>
      <c r="S118" s="2" t="str">
        <f>VLOOKUP($B118,Tabelle1[[ISO3166-1-numeric]:[is_independent]],5,0)</f>
        <v>x</v>
      </c>
      <c r="T118" t="str">
        <f>VLOOKUP($A118,'World Bank income'!$B$7:$I$224,6,0)</f>
        <v>Low income</v>
      </c>
      <c r="U118" t="str">
        <f>VLOOKUP($A118,'World Bank income'!$K$7:$N$224,4,0)</f>
        <v>Low income</v>
      </c>
      <c r="V118" t="str">
        <f>'[2]socioeconomic grouping'!AR123</f>
        <v>g2</v>
      </c>
      <c r="W118" s="110" t="s">
        <v>2077</v>
      </c>
      <c r="X118" s="110" t="s">
        <v>2090</v>
      </c>
      <c r="Z118" s="110" t="s">
        <v>1020</v>
      </c>
      <c r="AA118" s="110" t="s">
        <v>1020</v>
      </c>
      <c r="AB118" s="110" t="s">
        <v>1020</v>
      </c>
      <c r="AC118" s="110" t="s">
        <v>1020</v>
      </c>
      <c r="AD118" s="110" t="s">
        <v>1020</v>
      </c>
      <c r="AE118" s="110" t="s">
        <v>2123</v>
      </c>
      <c r="AF118" t="s">
        <v>2124</v>
      </c>
      <c r="AG118" t="s">
        <v>270</v>
      </c>
      <c r="AH118">
        <v>8</v>
      </c>
    </row>
    <row r="119" spans="1:34" x14ac:dyDescent="0.3">
      <c r="A119" s="54" t="str">
        <f>COUNTRIES!AD121</f>
        <v>Singapore</v>
      </c>
      <c r="B119">
        <f>COUNTRIES!AE121</f>
        <v>702</v>
      </c>
      <c r="C119" t="str">
        <f>INDEX(Tabelle1[ISO3166-1-Alpha-2],MATCH('MISO 2.0 Codes'!B119,Tabelle1[ISO3166-1-numeric],0))</f>
        <v>SG</v>
      </c>
      <c r="D119" t="str">
        <f>_xlfn.XLOOKUP(C119,'[1]ISO countries'!B:B,'[1]ISO countries'!C:C)</f>
        <v>SGP</v>
      </c>
      <c r="E119" t="str">
        <f>INDEX(Tabelle1[official_name_en],MATCH('MISO 2.0 Codes'!B119,Tabelle1[ISO3166-1-numeric],0))</f>
        <v>Singapore</v>
      </c>
      <c r="F119">
        <f>VLOOKUP($B119,Country_Codes!$A$2:$AB$269,4,0)</f>
        <v>200</v>
      </c>
      <c r="G119">
        <f>VLOOKUP($B119,Country_Codes!$A$2:$AB$269,3,0)</f>
        <v>186</v>
      </c>
      <c r="H119" t="str">
        <f>VLOOKUP($B119,Country_Codes!$A$2:$AB$269,5,0)</f>
        <v/>
      </c>
      <c r="I119">
        <f>VLOOKUP($B119,Tabelle1[[ISO3166-1-numeric]:[is_independent]],10,0)</f>
        <v>142</v>
      </c>
      <c r="J119" t="str">
        <f>VLOOKUP($B119,Tabelle1[[ISO3166-1-numeric]:[is_independent]],9,0)</f>
        <v>Asia</v>
      </c>
      <c r="K119">
        <f>VLOOKUP($B119,Tabelle1[[ISO3166-1-numeric]:[is_independent]],13,0)</f>
        <v>35</v>
      </c>
      <c r="L119" t="str">
        <f>VLOOKUP($B119,Tabelle1[[ISO3166-1-numeric]:[is_independent]],12,0)</f>
        <v>South-eastern Asia</v>
      </c>
      <c r="M119" s="61" t="s">
        <v>338</v>
      </c>
      <c r="N119" t="s">
        <v>1579</v>
      </c>
      <c r="O119" t="s">
        <v>2120</v>
      </c>
      <c r="P119" t="str">
        <f>VLOOKUP($B119,Country_Codes!$A$2:$AB$269,28,0)</f>
        <v>South-Eastern Asia</v>
      </c>
      <c r="Q119" t="str">
        <f>VLOOKUP($B119,Country_Codes!$A$2:$AB$269,23,0)</f>
        <v/>
      </c>
      <c r="R119" t="str">
        <f>VLOOKUP($B119,Country_Codes!$A$2:$AB$269,10,0)</f>
        <v>DC</v>
      </c>
      <c r="S119" s="2">
        <f>VLOOKUP($B119,Tabelle1[[ISO3166-1-numeric]:[is_independent]],5,0)</f>
        <v>0</v>
      </c>
      <c r="T119" t="str">
        <f>VLOOKUP($A119,'World Bank income'!$B$7:$I$224,6,0)</f>
        <v>High income</v>
      </c>
      <c r="U119" t="str">
        <f>VLOOKUP($A119,'World Bank income'!$K$7:$N$224,4,0)</f>
        <v>High income</v>
      </c>
      <c r="V119" t="str">
        <f>'[2]socioeconomic grouping'!AR124</f>
        <v>g10</v>
      </c>
      <c r="W119" s="110" t="s">
        <v>2075</v>
      </c>
      <c r="X119" s="110" t="s">
        <v>2091</v>
      </c>
      <c r="Z119" s="110" t="s">
        <v>1020</v>
      </c>
      <c r="AA119" s="110" t="s">
        <v>1020</v>
      </c>
      <c r="AB119" s="110" t="s">
        <v>1020</v>
      </c>
      <c r="AC119" s="110" t="s">
        <v>1020</v>
      </c>
      <c r="AD119" s="110" t="s">
        <v>1020</v>
      </c>
      <c r="AE119" s="110" t="s">
        <v>2123</v>
      </c>
      <c r="AF119" t="s">
        <v>1579</v>
      </c>
      <c r="AG119" t="s">
        <v>2134</v>
      </c>
      <c r="AH119">
        <v>21</v>
      </c>
    </row>
    <row r="120" spans="1:34" x14ac:dyDescent="0.3">
      <c r="A120" s="54" t="str">
        <f>COUNTRIES!AD122</f>
        <v>Solomon Islands</v>
      </c>
      <c r="B120">
        <f>COUNTRIES!AE122</f>
        <v>90</v>
      </c>
      <c r="C120" t="str">
        <f>INDEX(Tabelle1[ISO3166-1-Alpha-2],MATCH('MISO 2.0 Codes'!B120,Tabelle1[ISO3166-1-numeric],0))</f>
        <v>SB</v>
      </c>
      <c r="D120" t="str">
        <f>_xlfn.XLOOKUP(C120,'[1]ISO countries'!B:B,'[1]ISO countries'!C:C)</f>
        <v>SLB</v>
      </c>
      <c r="E120" t="str">
        <f>INDEX(Tabelle1[official_name_en],MATCH('MISO 2.0 Codes'!B120,Tabelle1[ISO3166-1-numeric],0))</f>
        <v>Solomon Islands</v>
      </c>
      <c r="F120">
        <f>VLOOKUP($B120,Country_Codes!$A$2:$AB$269,4,0)</f>
        <v>25</v>
      </c>
      <c r="G120">
        <f>VLOOKUP($B120,Country_Codes!$A$2:$AB$269,3,0)</f>
        <v>189</v>
      </c>
      <c r="H120">
        <f>VLOOKUP($B120,Country_Codes!$A$2:$AB$269,5,0)</f>
        <v>146</v>
      </c>
      <c r="I120">
        <f>VLOOKUP($B120,Tabelle1[[ISO3166-1-numeric]:[is_independent]],10,0)</f>
        <v>9</v>
      </c>
      <c r="J120" t="str">
        <f>VLOOKUP($B120,Tabelle1[[ISO3166-1-numeric]:[is_independent]],9,0)</f>
        <v>Oceania</v>
      </c>
      <c r="K120">
        <f>VLOOKUP($B120,Tabelle1[[ISO3166-1-numeric]:[is_independent]],13,0)</f>
        <v>54</v>
      </c>
      <c r="L120" t="str">
        <f>VLOOKUP($B120,Tabelle1[[ISO3166-1-numeric]:[is_independent]],12,0)</f>
        <v>Melanesia</v>
      </c>
      <c r="M120" t="str">
        <f>VLOOKUP('MISO 2.0 Codes'!$B120,COUNTRIES!$C$3:$D$183,2,0)</f>
        <v>miso_4</v>
      </c>
      <c r="N120" t="s">
        <v>1579</v>
      </c>
      <c r="O120" t="s">
        <v>2120</v>
      </c>
      <c r="P120" t="str">
        <f>VLOOKUP($B120,Country_Codes!$A$2:$AB$269,28,0)</f>
        <v>Oceania and Australia</v>
      </c>
      <c r="Q120" t="str">
        <f>VLOOKUP($B120,Country_Codes!$A$2:$AB$269,23,0)</f>
        <v/>
      </c>
      <c r="R120" t="str">
        <f>VLOOKUP($B120,Country_Codes!$A$2:$AB$269,10,0)</f>
        <v>LD</v>
      </c>
      <c r="S120" s="2" t="str">
        <f>VLOOKUP($B120,Tabelle1[[ISO3166-1-numeric]:[is_independent]],5,0)</f>
        <v>x</v>
      </c>
      <c r="T120" t="str">
        <f>VLOOKUP($A120,'World Bank income'!$B$7:$I$224,6,0)</f>
        <v>Lower middle income</v>
      </c>
      <c r="U120" t="str">
        <f>VLOOKUP($A120,'World Bank income'!$K$7:$N$224,4,0)</f>
        <v>Lower middle income</v>
      </c>
      <c r="V120" t="str">
        <f>'[2]socioeconomic grouping'!AR125</f>
        <v>g1</v>
      </c>
      <c r="W120" s="110" t="s">
        <v>2075</v>
      </c>
      <c r="X120" s="110" t="s">
        <v>2088</v>
      </c>
      <c r="Z120" s="110" t="s">
        <v>1020</v>
      </c>
      <c r="AA120" s="110" t="s">
        <v>1020</v>
      </c>
      <c r="AB120" s="110" t="s">
        <v>1020</v>
      </c>
      <c r="AC120" s="110" t="s">
        <v>1020</v>
      </c>
      <c r="AD120" s="110" t="s">
        <v>1020</v>
      </c>
      <c r="AE120" s="110" t="s">
        <v>2123</v>
      </c>
      <c r="AF120" t="s">
        <v>1579</v>
      </c>
      <c r="AG120" t="s">
        <v>241</v>
      </c>
      <c r="AH120">
        <v>24</v>
      </c>
    </row>
    <row r="121" spans="1:34" x14ac:dyDescent="0.3">
      <c r="A121" s="54" t="str">
        <f>COUNTRIES!AD123</f>
        <v>Somalia</v>
      </c>
      <c r="B121">
        <f>COUNTRIES!AE123</f>
        <v>706</v>
      </c>
      <c r="C121" t="str">
        <f>INDEX(Tabelle1[ISO3166-1-Alpha-2],MATCH('MISO 2.0 Codes'!B121,Tabelle1[ISO3166-1-numeric],0))</f>
        <v>SO</v>
      </c>
      <c r="D121" t="str">
        <f>_xlfn.XLOOKUP(C121,'[1]ISO countries'!B:B,'[1]ISO countries'!C:C)</f>
        <v>SOM</v>
      </c>
      <c r="E121" t="str">
        <f>INDEX(Tabelle1[official_name_en],MATCH('MISO 2.0 Codes'!B121,Tabelle1[ISO3166-1-numeric],0))</f>
        <v>Somalia</v>
      </c>
      <c r="F121">
        <f>VLOOKUP($B121,Country_Codes!$A$2:$AB$269,4,0)</f>
        <v>201</v>
      </c>
      <c r="G121">
        <f>VLOOKUP($B121,Country_Codes!$A$2:$AB$269,3,0)</f>
        <v>190</v>
      </c>
      <c r="H121">
        <f>VLOOKUP($B121,Country_Codes!$A$2:$AB$269,5,0)</f>
        <v>147</v>
      </c>
      <c r="I121">
        <f>VLOOKUP($B121,Tabelle1[[ISO3166-1-numeric]:[is_independent]],10,0)</f>
        <v>2</v>
      </c>
      <c r="J121" t="str">
        <f>VLOOKUP($B121,Tabelle1[[ISO3166-1-numeric]:[is_independent]],9,0)</f>
        <v>Africa</v>
      </c>
      <c r="K121">
        <f>VLOOKUP($B121,Tabelle1[[ISO3166-1-numeric]:[is_independent]],13,0)</f>
        <v>202</v>
      </c>
      <c r="L121" t="str">
        <f>VLOOKUP($B121,Tabelle1[[ISO3166-1-numeric]:[is_independent]],12,0)</f>
        <v>Sub-Saharan Africa</v>
      </c>
      <c r="M121" t="str">
        <f>VLOOKUP('MISO 2.0 Codes'!$B121,COUNTRIES!$C$3:$D$183,2,0)</f>
        <v>miso_9</v>
      </c>
      <c r="N121" t="s">
        <v>1581</v>
      </c>
      <c r="O121" t="s">
        <v>2118</v>
      </c>
      <c r="P121" t="str">
        <f>VLOOKUP($B121,Country_Codes!$A$2:$AB$269,28,0)</f>
        <v>Sub-Saharan Africa</v>
      </c>
      <c r="Q121" t="str">
        <f>VLOOKUP($B121,Country_Codes!$A$2:$AB$269,23,0)</f>
        <v/>
      </c>
      <c r="R121" t="str">
        <f>VLOOKUP($B121,Country_Codes!$A$2:$AB$269,10,0)</f>
        <v>LD</v>
      </c>
      <c r="S121" s="2" t="str">
        <f>VLOOKUP($B121,Tabelle1[[ISO3166-1-numeric]:[is_independent]],5,0)</f>
        <v>x</v>
      </c>
      <c r="T121" t="str">
        <f>VLOOKUP($A121,'World Bank income'!$B$7:$I$224,6,0)</f>
        <v>Low income</v>
      </c>
      <c r="U121" t="str">
        <f>VLOOKUP($A121,'World Bank income'!$K$7:$N$224,4,0)</f>
        <v>Low income</v>
      </c>
      <c r="V121" t="str">
        <f>'[2]socioeconomic grouping'!AR126</f>
        <v>g1</v>
      </c>
      <c r="W121" s="110" t="s">
        <v>2077</v>
      </c>
      <c r="X121" s="110" t="s">
        <v>2090</v>
      </c>
      <c r="Z121" s="110" t="s">
        <v>1020</v>
      </c>
      <c r="AA121" s="110" t="s">
        <v>1020</v>
      </c>
      <c r="AB121" s="110" t="s">
        <v>1020</v>
      </c>
      <c r="AC121" s="110" t="s">
        <v>1020</v>
      </c>
      <c r="AD121" s="110" t="s">
        <v>1020</v>
      </c>
      <c r="AE121" s="110" t="s">
        <v>2123</v>
      </c>
      <c r="AF121" t="s">
        <v>2124</v>
      </c>
      <c r="AG121" t="s">
        <v>208</v>
      </c>
      <c r="AH121">
        <v>9</v>
      </c>
    </row>
    <row r="122" spans="1:34" x14ac:dyDescent="0.3">
      <c r="A122" s="54" t="str">
        <f>COUNTRIES!AD124</f>
        <v>South Africa</v>
      </c>
      <c r="B122">
        <f>COUNTRIES!AE124</f>
        <v>710</v>
      </c>
      <c r="C122" t="str">
        <f>INDEX(Tabelle1[ISO3166-1-Alpha-2],MATCH('MISO 2.0 Codes'!B122,Tabelle1[ISO3166-1-numeric],0))</f>
        <v>ZA</v>
      </c>
      <c r="D122" t="str">
        <f>_xlfn.XLOOKUP(C122,'[1]ISO countries'!B:B,'[1]ISO countries'!C:C)</f>
        <v>ZAF</v>
      </c>
      <c r="E122" t="str">
        <f>INDEX(Tabelle1[official_name_en],MATCH('MISO 2.0 Codes'!B122,Tabelle1[ISO3166-1-numeric],0))</f>
        <v>South Africa</v>
      </c>
      <c r="F122">
        <f>VLOOKUP($B122,Country_Codes!$A$2:$AB$269,4,0)</f>
        <v>202</v>
      </c>
      <c r="G122">
        <f>VLOOKUP($B122,Country_Codes!$A$2:$AB$269,3,0)</f>
        <v>191</v>
      </c>
      <c r="H122">
        <f>VLOOKUP($B122,Country_Codes!$A$2:$AB$269,5,0)</f>
        <v>148</v>
      </c>
      <c r="I122">
        <f>VLOOKUP($B122,Tabelle1[[ISO3166-1-numeric]:[is_independent]],10,0)</f>
        <v>2</v>
      </c>
      <c r="J122" t="str">
        <f>VLOOKUP($B122,Tabelle1[[ISO3166-1-numeric]:[is_independent]],9,0)</f>
        <v>Africa</v>
      </c>
      <c r="K122">
        <f>VLOOKUP($B122,Tabelle1[[ISO3166-1-numeric]:[is_independent]],13,0)</f>
        <v>202</v>
      </c>
      <c r="L122" t="str">
        <f>VLOOKUP($B122,Tabelle1[[ISO3166-1-numeric]:[is_independent]],12,0)</f>
        <v>Sub-Saharan Africa</v>
      </c>
      <c r="M122" t="str">
        <f>VLOOKUP('MISO 2.0 Codes'!$B122,COUNTRIES!$C$3:$D$183,2,0)</f>
        <v>miso_9</v>
      </c>
      <c r="N122" t="s">
        <v>1581</v>
      </c>
      <c r="O122" t="s">
        <v>2118</v>
      </c>
      <c r="P122" t="str">
        <f>VLOOKUP($B122,Country_Codes!$A$2:$AB$269,28,0)</f>
        <v>Sub-Saharan Africa</v>
      </c>
      <c r="Q122" t="str">
        <f>VLOOKUP($B122,Country_Codes!$A$2:$AB$269,23,0)</f>
        <v/>
      </c>
      <c r="R122" t="str">
        <f>VLOOKUP($B122,Country_Codes!$A$2:$AB$269,10,0)</f>
        <v>IC</v>
      </c>
      <c r="S122" s="2">
        <f>VLOOKUP($B122,Tabelle1[[ISO3166-1-numeric]:[is_independent]],5,0)</f>
        <v>0</v>
      </c>
      <c r="T122" t="str">
        <f>VLOOKUP($A122,'World Bank income'!$B$7:$I$224,6,0)</f>
        <v>Upper middle income</v>
      </c>
      <c r="U122" t="str">
        <f>VLOOKUP($A122,'World Bank income'!$K$7:$N$224,4,0)</f>
        <v>Upper middle income</v>
      </c>
      <c r="V122" t="str">
        <f>'[2]socioeconomic grouping'!AR127</f>
        <v>g6</v>
      </c>
      <c r="W122" s="110" t="s">
        <v>2077</v>
      </c>
      <c r="X122" s="110" t="s">
        <v>2107</v>
      </c>
      <c r="Z122" s="110" t="s">
        <v>1020</v>
      </c>
      <c r="AA122" s="110" t="s">
        <v>1020</v>
      </c>
      <c r="AB122" s="110" t="s">
        <v>1020</v>
      </c>
      <c r="AC122" s="110" t="s">
        <v>1020</v>
      </c>
      <c r="AD122" s="110" t="s">
        <v>1020</v>
      </c>
      <c r="AE122" s="110" t="s">
        <v>2123</v>
      </c>
      <c r="AF122" t="s">
        <v>2124</v>
      </c>
      <c r="AG122" t="s">
        <v>124</v>
      </c>
      <c r="AH122">
        <v>10</v>
      </c>
    </row>
    <row r="123" spans="1:34" x14ac:dyDescent="0.3">
      <c r="A123" s="54" t="str">
        <f>COUNTRIES!AD125</f>
        <v>South Korea</v>
      </c>
      <c r="B123">
        <f>COUNTRIES!AE125</f>
        <v>410</v>
      </c>
      <c r="C123" t="str">
        <f>INDEX(Tabelle1[ISO3166-1-Alpha-2],MATCH('MISO 2.0 Codes'!B123,Tabelle1[ISO3166-1-numeric],0))</f>
        <v>KR</v>
      </c>
      <c r="D123" t="str">
        <f>_xlfn.XLOOKUP(C123,'[1]ISO countries'!B:B,'[1]ISO countries'!C:C)</f>
        <v>KOR</v>
      </c>
      <c r="E123" t="str">
        <f>INDEX(Tabelle1[official_name_en],MATCH('MISO 2.0 Codes'!B123,Tabelle1[ISO3166-1-numeric],0))</f>
        <v>Republic of Korea</v>
      </c>
      <c r="F123">
        <f>VLOOKUP($B123,Country_Codes!$A$2:$AB$269,4,0)</f>
        <v>117</v>
      </c>
      <c r="G123">
        <f>VLOOKUP($B123,Country_Codes!$A$2:$AB$269,3,0)</f>
        <v>111</v>
      </c>
      <c r="H123">
        <f>VLOOKUP($B123,Country_Codes!$A$2:$AB$269,5,0)</f>
        <v>150</v>
      </c>
      <c r="I123">
        <f>VLOOKUP($B123,Tabelle1[[ISO3166-1-numeric]:[is_independent]],10,0)</f>
        <v>142</v>
      </c>
      <c r="J123" t="str">
        <f>VLOOKUP($B123,Tabelle1[[ISO3166-1-numeric]:[is_independent]],9,0)</f>
        <v>Asia</v>
      </c>
      <c r="K123">
        <f>VLOOKUP($B123,Tabelle1[[ISO3166-1-numeric]:[is_independent]],13,0)</f>
        <v>30</v>
      </c>
      <c r="L123" t="str">
        <f>VLOOKUP($B123,Tabelle1[[ISO3166-1-numeric]:[is_independent]],12,0)</f>
        <v>Eastern Asia</v>
      </c>
      <c r="M123" t="str">
        <f>VLOOKUP('MISO 2.0 Codes'!$B123,COUNTRIES!$C$3:$D$183,2,0)</f>
        <v>miso_1</v>
      </c>
      <c r="N123" t="s">
        <v>1924</v>
      </c>
      <c r="O123" t="s">
        <v>2122</v>
      </c>
      <c r="P123" t="str">
        <f>VLOOKUP($B123,Country_Codes!$A$2:$AB$269,28,0)</f>
        <v>Eastern Asia</v>
      </c>
      <c r="Q123" t="str">
        <f>VLOOKUP($B123,Country_Codes!$A$2:$AB$269,23,0)</f>
        <v/>
      </c>
      <c r="R123" t="str">
        <f>VLOOKUP($B123,Country_Codes!$A$2:$AB$269,10,0)</f>
        <v>DC</v>
      </c>
      <c r="S123" s="2">
        <f>VLOOKUP($B123,Tabelle1[[ISO3166-1-numeric]:[is_independent]],5,0)</f>
        <v>0</v>
      </c>
      <c r="T123" t="str">
        <f>VLOOKUP($A123,'World Bank income'!$B$7:$I$224,6,0)</f>
        <v>High income</v>
      </c>
      <c r="U123" t="str">
        <f>VLOOKUP($A123,'World Bank income'!$K$7:$N$224,4,0)</f>
        <v>High income</v>
      </c>
      <c r="V123" t="str">
        <f>'[2]socioeconomic grouping'!AR128</f>
        <v>g9</v>
      </c>
      <c r="W123" s="110" t="s">
        <v>2075</v>
      </c>
      <c r="X123" s="110" t="s">
        <v>2108</v>
      </c>
      <c r="Z123" s="110" t="s">
        <v>1020</v>
      </c>
      <c r="AA123" s="110" t="s">
        <v>1020</v>
      </c>
      <c r="AB123" s="110" t="s">
        <v>1020</v>
      </c>
      <c r="AC123" s="110" t="s">
        <v>1020</v>
      </c>
      <c r="AD123" s="110" t="s">
        <v>1020</v>
      </c>
      <c r="AE123" s="110" t="s">
        <v>2123</v>
      </c>
      <c r="AF123" t="s">
        <v>1579</v>
      </c>
      <c r="AG123" t="s">
        <v>2128</v>
      </c>
      <c r="AH123">
        <v>19</v>
      </c>
    </row>
    <row r="124" spans="1:34" x14ac:dyDescent="0.3">
      <c r="A124" s="54" t="str">
        <f>COUNTRIES!AD126</f>
        <v>Spain</v>
      </c>
      <c r="B124">
        <f>COUNTRIES!AE126</f>
        <v>724</v>
      </c>
      <c r="C124" t="str">
        <f>INDEX(Tabelle1[ISO3166-1-Alpha-2],MATCH('MISO 2.0 Codes'!B124,Tabelle1[ISO3166-1-numeric],0))</f>
        <v>ES</v>
      </c>
      <c r="D124" t="str">
        <f>_xlfn.XLOOKUP(C124,'[1]ISO countries'!B:B,'[1]ISO countries'!C:C)</f>
        <v>ESP</v>
      </c>
      <c r="E124" t="str">
        <f>INDEX(Tabelle1[official_name_en],MATCH('MISO 2.0 Codes'!B124,Tabelle1[ISO3166-1-numeric],0))</f>
        <v>Spain</v>
      </c>
      <c r="F124">
        <f>VLOOKUP($B124,Country_Codes!$A$2:$AB$269,4,0)</f>
        <v>203</v>
      </c>
      <c r="G124">
        <f>VLOOKUP($B124,Country_Codes!$A$2:$AB$269,3,0)</f>
        <v>192</v>
      </c>
      <c r="H124">
        <f>VLOOKUP($B124,Country_Codes!$A$2:$AB$269,5,0)</f>
        <v>151</v>
      </c>
      <c r="I124">
        <f>VLOOKUP($B124,Tabelle1[[ISO3166-1-numeric]:[is_independent]],10,0)</f>
        <v>150</v>
      </c>
      <c r="J124" t="str">
        <f>VLOOKUP($B124,Tabelle1[[ISO3166-1-numeric]:[is_independent]],9,0)</f>
        <v>Europe</v>
      </c>
      <c r="K124">
        <f>VLOOKUP($B124,Tabelle1[[ISO3166-1-numeric]:[is_independent]],13,0)</f>
        <v>39</v>
      </c>
      <c r="L124" t="str">
        <f>VLOOKUP($B124,Tabelle1[[ISO3166-1-numeric]:[is_independent]],12,0)</f>
        <v>Southern Europe</v>
      </c>
      <c r="M124" t="str">
        <f>VLOOKUP('MISO 2.0 Codes'!$B124,COUNTRIES!$C$3:$D$183,2,0)</f>
        <v>miso_1</v>
      </c>
      <c r="N124" t="s">
        <v>1924</v>
      </c>
      <c r="O124" t="s">
        <v>2122</v>
      </c>
      <c r="P124" t="str">
        <f>VLOOKUP($B124,Country_Codes!$A$2:$AB$269,28,0)</f>
        <v>Western Europe</v>
      </c>
      <c r="Q124" t="str">
        <f>VLOOKUP($B124,Country_Codes!$A$2:$AB$269,23,0)</f>
        <v>EU15</v>
      </c>
      <c r="R124" t="str">
        <f>VLOOKUP($B124,Country_Codes!$A$2:$AB$269,10,0)</f>
        <v>IC</v>
      </c>
      <c r="S124" s="2">
        <f>VLOOKUP($B124,Tabelle1[[ISO3166-1-numeric]:[is_independent]],5,0)</f>
        <v>0</v>
      </c>
      <c r="T124" t="str">
        <f>VLOOKUP($A124,'World Bank income'!$B$7:$I$224,6,0)</f>
        <v>High income</v>
      </c>
      <c r="U124" t="str">
        <f>VLOOKUP($A124,'World Bank income'!$K$7:$N$224,4,0)</f>
        <v>High income</v>
      </c>
      <c r="V124" t="str">
        <f>'[2]socioeconomic grouping'!AR129</f>
        <v>g9</v>
      </c>
      <c r="W124" s="110" t="s">
        <v>2076</v>
      </c>
      <c r="X124" s="110" t="s">
        <v>2086</v>
      </c>
      <c r="Y124" s="110" t="s">
        <v>2071</v>
      </c>
      <c r="Z124" s="110" t="s">
        <v>1039</v>
      </c>
      <c r="AA124" s="110" t="s">
        <v>1049</v>
      </c>
      <c r="AB124" s="110" t="s">
        <v>1637</v>
      </c>
      <c r="AC124" s="110" t="s">
        <v>1638</v>
      </c>
      <c r="AD124" s="110" t="s">
        <v>2072</v>
      </c>
      <c r="AE124" s="110" t="s">
        <v>2123</v>
      </c>
      <c r="AF124" t="s">
        <v>211</v>
      </c>
      <c r="AG124" t="s">
        <v>272</v>
      </c>
      <c r="AH124">
        <v>11</v>
      </c>
    </row>
    <row r="125" spans="1:34" x14ac:dyDescent="0.3">
      <c r="A125" s="54" t="str">
        <f>COUNTRIES!AD127</f>
        <v>Sri Lanka</v>
      </c>
      <c r="B125">
        <f>COUNTRIES!AE127</f>
        <v>144</v>
      </c>
      <c r="C125" t="str">
        <f>INDEX(Tabelle1[ISO3166-1-Alpha-2],MATCH('MISO 2.0 Codes'!B125,Tabelle1[ISO3166-1-numeric],0))</f>
        <v>LK</v>
      </c>
      <c r="D125" t="str">
        <f>_xlfn.XLOOKUP(C125,'[1]ISO countries'!B:B,'[1]ISO countries'!C:C)</f>
        <v>LKA</v>
      </c>
      <c r="E125" t="str">
        <f>INDEX(Tabelle1[official_name_en],MATCH('MISO 2.0 Codes'!B125,Tabelle1[ISO3166-1-numeric],0))</f>
        <v>Sri Lanka</v>
      </c>
      <c r="F125">
        <f>VLOOKUP($B125,Country_Codes!$A$2:$AB$269,4,0)</f>
        <v>38</v>
      </c>
      <c r="G125">
        <f>VLOOKUP($B125,Country_Codes!$A$2:$AB$269,3,0)</f>
        <v>193</v>
      </c>
      <c r="H125">
        <f>VLOOKUP($B125,Country_Codes!$A$2:$AB$269,5,0)</f>
        <v>152</v>
      </c>
      <c r="I125">
        <f>VLOOKUP($B125,Tabelle1[[ISO3166-1-numeric]:[is_independent]],10,0)</f>
        <v>142</v>
      </c>
      <c r="J125" t="str">
        <f>VLOOKUP($B125,Tabelle1[[ISO3166-1-numeric]:[is_independent]],9,0)</f>
        <v>Asia</v>
      </c>
      <c r="K125">
        <f>VLOOKUP($B125,Tabelle1[[ISO3166-1-numeric]:[is_independent]],13,0)</f>
        <v>34</v>
      </c>
      <c r="L125" t="str">
        <f>VLOOKUP($B125,Tabelle1[[ISO3166-1-numeric]:[is_independent]],12,0)</f>
        <v>Southern Asia</v>
      </c>
      <c r="M125" t="str">
        <f>VLOOKUP('MISO 2.0 Codes'!$B125,COUNTRIES!$C$3:$D$183,2,0)</f>
        <v>miso_4</v>
      </c>
      <c r="N125" t="s">
        <v>1579</v>
      </c>
      <c r="O125" t="s">
        <v>2120</v>
      </c>
      <c r="P125" t="str">
        <f>VLOOKUP($B125,Country_Codes!$A$2:$AB$269,28,0)</f>
        <v>Southern Asia</v>
      </c>
      <c r="Q125" t="str">
        <f>VLOOKUP($B125,Country_Codes!$A$2:$AB$269,23,0)</f>
        <v/>
      </c>
      <c r="R125" t="str">
        <f>VLOOKUP($B125,Country_Codes!$A$2:$AB$269,10,0)</f>
        <v>DC</v>
      </c>
      <c r="S125" s="2">
        <f>VLOOKUP($B125,Tabelle1[[ISO3166-1-numeric]:[is_independent]],5,0)</f>
        <v>0</v>
      </c>
      <c r="T125" t="str">
        <f>VLOOKUP($A125,'World Bank income'!$B$7:$I$224,6,0)</f>
        <v>Lower middle income</v>
      </c>
      <c r="U125" t="str">
        <f>VLOOKUP($A125,'World Bank income'!$K$7:$N$224,4,0)</f>
        <v>Lower middle income</v>
      </c>
      <c r="V125" t="str">
        <f>'[2]socioeconomic grouping'!AR130</f>
        <v>g6</v>
      </c>
      <c r="W125" s="110" t="s">
        <v>2075</v>
      </c>
      <c r="X125" s="110" t="s">
        <v>2091</v>
      </c>
      <c r="Z125" s="110" t="s">
        <v>1020</v>
      </c>
      <c r="AA125" s="110" t="s">
        <v>1020</v>
      </c>
      <c r="AB125" s="110" t="s">
        <v>1020</v>
      </c>
      <c r="AC125" s="110" t="s">
        <v>1020</v>
      </c>
      <c r="AD125" s="110" t="s">
        <v>1020</v>
      </c>
      <c r="AE125" s="110" t="s">
        <v>2123</v>
      </c>
      <c r="AF125" t="s">
        <v>1579</v>
      </c>
      <c r="AG125" t="s">
        <v>2126</v>
      </c>
      <c r="AH125">
        <v>25</v>
      </c>
    </row>
    <row r="126" spans="1:34" x14ac:dyDescent="0.3">
      <c r="A126" s="54" t="str">
        <f>COUNTRIES!AD128</f>
        <v>Suriname</v>
      </c>
      <c r="B126">
        <f>COUNTRIES!AE128</f>
        <v>740</v>
      </c>
      <c r="C126" t="str">
        <f>INDEX(Tabelle1[ISO3166-1-Alpha-2],MATCH('MISO 2.0 Codes'!B126,Tabelle1[ISO3166-1-numeric],0))</f>
        <v>SR</v>
      </c>
      <c r="D126" t="str">
        <f>_xlfn.XLOOKUP(C126,'[1]ISO countries'!B:B,'[1]ISO countries'!C:C)</f>
        <v>SUR</v>
      </c>
      <c r="E126" t="str">
        <f>INDEX(Tabelle1[official_name_en],MATCH('MISO 2.0 Codes'!B126,Tabelle1[ISO3166-1-numeric],0))</f>
        <v>Suriname</v>
      </c>
      <c r="F126">
        <f>VLOOKUP($B126,Country_Codes!$A$2:$AB$269,4,0)</f>
        <v>207</v>
      </c>
      <c r="G126">
        <f>VLOOKUP($B126,Country_Codes!$A$2:$AB$269,3,0)</f>
        <v>195</v>
      </c>
      <c r="H126">
        <f>VLOOKUP($B126,Country_Codes!$A$2:$AB$269,5,0)</f>
        <v>155</v>
      </c>
      <c r="I126">
        <f>VLOOKUP($B126,Tabelle1[[ISO3166-1-numeric]:[is_independent]],10,0)</f>
        <v>19</v>
      </c>
      <c r="J126" t="str">
        <f>VLOOKUP($B126,Tabelle1[[ISO3166-1-numeric]:[is_independent]],9,0)</f>
        <v>Americas</v>
      </c>
      <c r="K126">
        <f>VLOOKUP($B126,Tabelle1[[ISO3166-1-numeric]:[is_independent]],13,0)</f>
        <v>419</v>
      </c>
      <c r="L126" t="str">
        <f>VLOOKUP($B126,Tabelle1[[ISO3166-1-numeric]:[is_independent]],12,0)</f>
        <v>Latin America and the Caribbean</v>
      </c>
      <c r="M126" t="str">
        <f>VLOOKUP('MISO 2.0 Codes'!$B126,COUNTRIES!$C$3:$D$183,2,0)</f>
        <v>miso_8</v>
      </c>
      <c r="N126" t="s">
        <v>1582</v>
      </c>
      <c r="O126" t="s">
        <v>2117</v>
      </c>
      <c r="P126" t="str">
        <f>VLOOKUP($B126,Country_Codes!$A$2:$AB$269,28,0)</f>
        <v>Latin America &amp; the Carribean</v>
      </c>
      <c r="Q126" t="str">
        <f>VLOOKUP($B126,Country_Codes!$A$2:$AB$269,23,0)</f>
        <v/>
      </c>
      <c r="R126" t="str">
        <f>VLOOKUP($B126,Country_Codes!$A$2:$AB$269,10,0)</f>
        <v>DC</v>
      </c>
      <c r="S126" s="2">
        <f>VLOOKUP($B126,Tabelle1[[ISO3166-1-numeric]:[is_independent]],5,0)</f>
        <v>0</v>
      </c>
      <c r="T126" t="str">
        <f>VLOOKUP($A126,'World Bank income'!$B$7:$I$224,6,0)</f>
        <v>Upper middle income</v>
      </c>
      <c r="U126" t="str">
        <f>VLOOKUP($A126,'World Bank income'!$K$7:$N$224,4,0)</f>
        <v>Upper middle income</v>
      </c>
      <c r="V126" t="str">
        <f>'[2]socioeconomic grouping'!AR131</f>
        <v>g1</v>
      </c>
      <c r="W126" s="110" t="s">
        <v>2078</v>
      </c>
      <c r="X126" s="110" t="s">
        <v>2084</v>
      </c>
      <c r="Z126" s="110" t="s">
        <v>1020</v>
      </c>
      <c r="AA126" s="110" t="s">
        <v>1020</v>
      </c>
      <c r="AB126" s="110" t="s">
        <v>1020</v>
      </c>
      <c r="AC126" s="110" t="s">
        <v>1020</v>
      </c>
      <c r="AD126" s="110" t="s">
        <v>1020</v>
      </c>
      <c r="AE126" s="110" t="s">
        <v>2123</v>
      </c>
      <c r="AF126" t="s">
        <v>1582</v>
      </c>
      <c r="AG126" t="s">
        <v>2137</v>
      </c>
      <c r="AH126">
        <v>6</v>
      </c>
    </row>
    <row r="127" spans="1:34" x14ac:dyDescent="0.3">
      <c r="A127" s="54" t="str">
        <f>COUNTRIES!AD129</f>
        <v>Swaziland</v>
      </c>
      <c r="B127">
        <f>COUNTRIES!AE129</f>
        <v>748</v>
      </c>
      <c r="C127" t="str">
        <f>INDEX(Tabelle1[ISO3166-1-Alpha-2],MATCH('MISO 2.0 Codes'!B127,Tabelle1[ISO3166-1-numeric],0))</f>
        <v>SZ</v>
      </c>
      <c r="D127" t="str">
        <f>_xlfn.XLOOKUP(C127,'[1]ISO countries'!B:B,'[1]ISO countries'!C:C)</f>
        <v>SWZ</v>
      </c>
      <c r="E127" t="str">
        <f>INDEX(Tabelle1[official_name_en],MATCH('MISO 2.0 Codes'!B127,Tabelle1[ISO3166-1-numeric],0))</f>
        <v>Swaziland</v>
      </c>
      <c r="F127">
        <f>VLOOKUP($B127,Country_Codes!$A$2:$AB$269,4,0)</f>
        <v>209</v>
      </c>
      <c r="G127">
        <f>VLOOKUP($B127,Country_Codes!$A$2:$AB$269,3,0)</f>
        <v>196</v>
      </c>
      <c r="H127">
        <f>VLOOKUP($B127,Country_Codes!$A$2:$AB$269,5,0)</f>
        <v>157</v>
      </c>
      <c r="I127">
        <f>VLOOKUP($B127,Tabelle1[[ISO3166-1-numeric]:[is_independent]],10,0)</f>
        <v>2</v>
      </c>
      <c r="J127" t="str">
        <f>VLOOKUP($B127,Tabelle1[[ISO3166-1-numeric]:[is_independent]],9,0)</f>
        <v>Africa</v>
      </c>
      <c r="K127">
        <f>VLOOKUP($B127,Tabelle1[[ISO3166-1-numeric]:[is_independent]],13,0)</f>
        <v>202</v>
      </c>
      <c r="L127" t="str">
        <f>VLOOKUP($B127,Tabelle1[[ISO3166-1-numeric]:[is_independent]],12,0)</f>
        <v>Sub-Saharan Africa</v>
      </c>
      <c r="M127" t="str">
        <f>VLOOKUP('MISO 2.0 Codes'!$B127,COUNTRIES!$C$3:$D$183,2,0)</f>
        <v>miso_9</v>
      </c>
      <c r="N127" t="s">
        <v>1581</v>
      </c>
      <c r="O127" t="s">
        <v>2118</v>
      </c>
      <c r="P127" t="str">
        <f>VLOOKUP($B127,Country_Codes!$A$2:$AB$269,28,0)</f>
        <v>Sub-Saharan Africa</v>
      </c>
      <c r="Q127" t="str">
        <f>VLOOKUP($B127,Country_Codes!$A$2:$AB$269,23,0)</f>
        <v/>
      </c>
      <c r="R127" t="str">
        <f>VLOOKUP($B127,Country_Codes!$A$2:$AB$269,10,0)</f>
        <v>DC</v>
      </c>
      <c r="S127" s="2">
        <f>VLOOKUP($B127,Tabelle1[[ISO3166-1-numeric]:[is_independent]],5,0)</f>
        <v>0</v>
      </c>
      <c r="T127" t="str">
        <f>VLOOKUP($A127,'World Bank income'!$B$7:$I$224,6,0)</f>
        <v>Lower middle income</v>
      </c>
      <c r="U127" t="str">
        <f>VLOOKUP($A127,'World Bank income'!$K$7:$N$224,4,0)</f>
        <v>Lower middle income</v>
      </c>
      <c r="V127" t="str">
        <f>'[2]socioeconomic grouping'!AR132</f>
        <v>g5</v>
      </c>
      <c r="W127" s="110" t="s">
        <v>2077</v>
      </c>
      <c r="X127" s="110" t="s">
        <v>2090</v>
      </c>
      <c r="Z127" s="110" t="s">
        <v>1020</v>
      </c>
      <c r="AA127" s="110" t="s">
        <v>1020</v>
      </c>
      <c r="AB127" s="110" t="s">
        <v>1020</v>
      </c>
      <c r="AC127" s="110" t="s">
        <v>1020</v>
      </c>
      <c r="AD127" s="110" t="s">
        <v>1020</v>
      </c>
      <c r="AE127" s="110" t="s">
        <v>2123</v>
      </c>
      <c r="AF127" t="s">
        <v>2124</v>
      </c>
      <c r="AG127" t="s">
        <v>2135</v>
      </c>
      <c r="AH127">
        <v>26</v>
      </c>
    </row>
    <row r="128" spans="1:34" x14ac:dyDescent="0.3">
      <c r="A128" s="54" t="str">
        <f>COUNTRIES!AD130</f>
        <v>Sweden</v>
      </c>
      <c r="B128">
        <f>COUNTRIES!AE130</f>
        <v>752</v>
      </c>
      <c r="C128" t="str">
        <f>INDEX(Tabelle1[ISO3166-1-Alpha-2],MATCH('MISO 2.0 Codes'!B128,Tabelle1[ISO3166-1-numeric],0))</f>
        <v>SE</v>
      </c>
      <c r="D128" t="str">
        <f>_xlfn.XLOOKUP(C128,'[1]ISO countries'!B:B,'[1]ISO countries'!C:C)</f>
        <v>SWE</v>
      </c>
      <c r="E128" t="str">
        <f>INDEX(Tabelle1[official_name_en],MATCH('MISO 2.0 Codes'!B128,Tabelle1[ISO3166-1-numeric],0))</f>
        <v>Sweden</v>
      </c>
      <c r="F128">
        <f>VLOOKUP($B128,Country_Codes!$A$2:$AB$269,4,0)</f>
        <v>210</v>
      </c>
      <c r="G128">
        <f>VLOOKUP($B128,Country_Codes!$A$2:$AB$269,3,0)</f>
        <v>197</v>
      </c>
      <c r="H128">
        <f>VLOOKUP($B128,Country_Codes!$A$2:$AB$269,5,0)</f>
        <v>158</v>
      </c>
      <c r="I128">
        <f>VLOOKUP($B128,Tabelle1[[ISO3166-1-numeric]:[is_independent]],10,0)</f>
        <v>150</v>
      </c>
      <c r="J128" t="str">
        <f>VLOOKUP($B128,Tabelle1[[ISO3166-1-numeric]:[is_independent]],9,0)</f>
        <v>Europe</v>
      </c>
      <c r="K128">
        <f>VLOOKUP($B128,Tabelle1[[ISO3166-1-numeric]:[is_independent]],13,0)</f>
        <v>154</v>
      </c>
      <c r="L128" t="str">
        <f>VLOOKUP($B128,Tabelle1[[ISO3166-1-numeric]:[is_independent]],12,0)</f>
        <v>Northern Europe</v>
      </c>
      <c r="M128" t="str">
        <f>VLOOKUP('MISO 2.0 Codes'!$B128,COUNTRIES!$C$3:$D$183,2,0)</f>
        <v>miso_1</v>
      </c>
      <c r="N128" t="s">
        <v>1924</v>
      </c>
      <c r="O128" t="s">
        <v>2122</v>
      </c>
      <c r="P128" t="str">
        <f>VLOOKUP($B128,Country_Codes!$A$2:$AB$269,28,0)</f>
        <v>Western Europe</v>
      </c>
      <c r="Q128" t="str">
        <f>VLOOKUP($B128,Country_Codes!$A$2:$AB$269,23,0)</f>
        <v>EU15</v>
      </c>
      <c r="R128" t="str">
        <f>VLOOKUP($B128,Country_Codes!$A$2:$AB$269,10,0)</f>
        <v>IC</v>
      </c>
      <c r="S128" s="2">
        <f>VLOOKUP($B128,Tabelle1[[ISO3166-1-numeric]:[is_independent]],5,0)</f>
        <v>0</v>
      </c>
      <c r="T128" t="str">
        <f>VLOOKUP($A128,'World Bank income'!$B$7:$I$224,6,0)</f>
        <v>High income</v>
      </c>
      <c r="U128" t="str">
        <f>VLOOKUP($A128,'World Bank income'!$K$7:$N$224,4,0)</f>
        <v>High income</v>
      </c>
      <c r="V128" t="str">
        <f>'[2]socioeconomic grouping'!AR133</f>
        <v>g10</v>
      </c>
      <c r="W128" s="110" t="s">
        <v>2076</v>
      </c>
      <c r="X128" s="110" t="s">
        <v>2086</v>
      </c>
      <c r="Z128" s="110" t="s">
        <v>1039</v>
      </c>
      <c r="AA128" s="110" t="s">
        <v>1049</v>
      </c>
      <c r="AB128" s="110" t="s">
        <v>1637</v>
      </c>
      <c r="AC128" s="110" t="s">
        <v>1638</v>
      </c>
      <c r="AD128" s="110" t="s">
        <v>2072</v>
      </c>
      <c r="AE128" s="110" t="s">
        <v>2123</v>
      </c>
      <c r="AF128" t="s">
        <v>211</v>
      </c>
      <c r="AG128" t="s">
        <v>272</v>
      </c>
      <c r="AH128">
        <v>11</v>
      </c>
    </row>
    <row r="129" spans="1:34" x14ac:dyDescent="0.3">
      <c r="A129" s="54" t="str">
        <f>COUNTRIES!AD131</f>
        <v>Switzerland</v>
      </c>
      <c r="B129">
        <f>COUNTRIES!AE131</f>
        <v>756</v>
      </c>
      <c r="C129" t="str">
        <f>INDEX(Tabelle1[ISO3166-1-Alpha-2],MATCH('MISO 2.0 Codes'!B129,Tabelle1[ISO3166-1-numeric],0))</f>
        <v>CH</v>
      </c>
      <c r="D129" t="str">
        <f>_xlfn.XLOOKUP(C129,'[1]ISO countries'!B:B,'[1]ISO countries'!C:C)</f>
        <v>CHE</v>
      </c>
      <c r="E129" t="str">
        <f>INDEX(Tabelle1[official_name_en],MATCH('MISO 2.0 Codes'!B129,Tabelle1[ISO3166-1-numeric],0))</f>
        <v>Switzerland</v>
      </c>
      <c r="F129">
        <f>VLOOKUP($B129,Country_Codes!$A$2:$AB$269,4,0)</f>
        <v>211</v>
      </c>
      <c r="G129">
        <f>VLOOKUP($B129,Country_Codes!$A$2:$AB$269,3,0)</f>
        <v>198</v>
      </c>
      <c r="H129">
        <f>VLOOKUP($B129,Country_Codes!$A$2:$AB$269,5,0)</f>
        <v>159</v>
      </c>
      <c r="I129">
        <f>VLOOKUP($B129,Tabelle1[[ISO3166-1-numeric]:[is_independent]],10,0)</f>
        <v>150</v>
      </c>
      <c r="J129" t="str">
        <f>VLOOKUP($B129,Tabelle1[[ISO3166-1-numeric]:[is_independent]],9,0)</f>
        <v>Europe</v>
      </c>
      <c r="K129">
        <f>VLOOKUP($B129,Tabelle1[[ISO3166-1-numeric]:[is_independent]],13,0)</f>
        <v>155</v>
      </c>
      <c r="L129" t="str">
        <f>VLOOKUP($B129,Tabelle1[[ISO3166-1-numeric]:[is_independent]],12,0)</f>
        <v>Western Europe</v>
      </c>
      <c r="M129" t="str">
        <f>VLOOKUP('MISO 2.0 Codes'!$B129,COUNTRIES!$C$3:$D$183,2,0)</f>
        <v>miso_1</v>
      </c>
      <c r="N129" t="s">
        <v>1924</v>
      </c>
      <c r="O129" t="s">
        <v>2122</v>
      </c>
      <c r="P129" t="str">
        <f>VLOOKUP($B129,Country_Codes!$A$2:$AB$269,28,0)</f>
        <v>Western Europe</v>
      </c>
      <c r="Q129" t="str">
        <f>VLOOKUP($B129,Country_Codes!$A$2:$AB$269,23,0)</f>
        <v/>
      </c>
      <c r="R129" t="str">
        <f>VLOOKUP($B129,Country_Codes!$A$2:$AB$269,10,0)</f>
        <v>IC</v>
      </c>
      <c r="S129" s="2">
        <f>VLOOKUP($B129,Tabelle1[[ISO3166-1-numeric]:[is_independent]],5,0)</f>
        <v>0</v>
      </c>
      <c r="T129" t="str">
        <f>VLOOKUP($A129,'World Bank income'!$B$7:$I$224,6,0)</f>
        <v>High income</v>
      </c>
      <c r="U129" t="str">
        <f>VLOOKUP($A129,'World Bank income'!$K$7:$N$224,4,0)</f>
        <v>High income</v>
      </c>
      <c r="V129" t="str">
        <f>'[2]socioeconomic grouping'!AR134</f>
        <v>g10</v>
      </c>
      <c r="W129" s="110" t="s">
        <v>2076</v>
      </c>
      <c r="X129" s="110" t="s">
        <v>2100</v>
      </c>
      <c r="Z129" s="110" t="s">
        <v>1020</v>
      </c>
      <c r="AA129" s="110" t="s">
        <v>1020</v>
      </c>
      <c r="AB129" s="110" t="s">
        <v>1020</v>
      </c>
      <c r="AC129" s="110" t="s">
        <v>1020</v>
      </c>
      <c r="AD129" s="110" t="s">
        <v>1020</v>
      </c>
      <c r="AE129" s="110" t="s">
        <v>2123</v>
      </c>
      <c r="AF129" t="s">
        <v>211</v>
      </c>
      <c r="AG129" t="s">
        <v>272</v>
      </c>
      <c r="AH129">
        <v>11</v>
      </c>
    </row>
    <row r="130" spans="1:34" x14ac:dyDescent="0.3">
      <c r="A130" s="54" t="str">
        <f>COUNTRIES!AD132</f>
        <v>Syria</v>
      </c>
      <c r="B130">
        <f>COUNTRIES!AE132</f>
        <v>760</v>
      </c>
      <c r="C130" t="str">
        <f>INDEX(Tabelle1[ISO3166-1-Alpha-2],MATCH('MISO 2.0 Codes'!B130,Tabelle1[ISO3166-1-numeric],0))</f>
        <v>SY</v>
      </c>
      <c r="D130" t="str">
        <f>_xlfn.XLOOKUP(C130,'[1]ISO countries'!B:B,'[1]ISO countries'!C:C)</f>
        <v>SYR</v>
      </c>
      <c r="E130" t="str">
        <f>INDEX(Tabelle1[official_name_en],MATCH('MISO 2.0 Codes'!B130,Tabelle1[ISO3166-1-numeric],0))</f>
        <v>Syrian Arab Republic</v>
      </c>
      <c r="F130">
        <f>VLOOKUP($B130,Country_Codes!$A$2:$AB$269,4,0)</f>
        <v>212</v>
      </c>
      <c r="G130">
        <f>VLOOKUP($B130,Country_Codes!$A$2:$AB$269,3,0)</f>
        <v>199</v>
      </c>
      <c r="H130">
        <f>VLOOKUP($B130,Country_Codes!$A$2:$AB$269,5,0)</f>
        <v>160</v>
      </c>
      <c r="I130">
        <f>VLOOKUP($B130,Tabelle1[[ISO3166-1-numeric]:[is_independent]],10,0)</f>
        <v>142</v>
      </c>
      <c r="J130" t="str">
        <f>VLOOKUP($B130,Tabelle1[[ISO3166-1-numeric]:[is_independent]],9,0)</f>
        <v>Asia</v>
      </c>
      <c r="K130">
        <f>VLOOKUP($B130,Tabelle1[[ISO3166-1-numeric]:[is_independent]],13,0)</f>
        <v>145</v>
      </c>
      <c r="L130" t="str">
        <f>VLOOKUP($B130,Tabelle1[[ISO3166-1-numeric]:[is_independent]],12,0)</f>
        <v>Western Asia</v>
      </c>
      <c r="M130" t="str">
        <f>VLOOKUP('MISO 2.0 Codes'!$B130,COUNTRIES!$C$3:$D$183,2,0)</f>
        <v>miso_7</v>
      </c>
      <c r="N130" t="s">
        <v>1580</v>
      </c>
      <c r="O130" t="s">
        <v>2119</v>
      </c>
      <c r="P130" t="str">
        <f>VLOOKUP($B130,Country_Codes!$A$2:$AB$269,28,0)</f>
        <v>Northern Africa and Western Asia</v>
      </c>
      <c r="Q130" t="str">
        <f>VLOOKUP($B130,Country_Codes!$A$2:$AB$269,23,0)</f>
        <v/>
      </c>
      <c r="R130" t="str">
        <f>VLOOKUP($B130,Country_Codes!$A$2:$AB$269,10,0)</f>
        <v>DC</v>
      </c>
      <c r="S130" s="2">
        <f>VLOOKUP($B130,Tabelle1[[ISO3166-1-numeric]:[is_independent]],5,0)</f>
        <v>0</v>
      </c>
      <c r="T130" t="str">
        <f>VLOOKUP($A130,'World Bank income'!$B$7:$I$224,6,0)</f>
        <v>Low income</v>
      </c>
      <c r="U130" t="str">
        <f>VLOOKUP($A130,'World Bank income'!$K$7:$N$224,4,0)</f>
        <v>Lower middle income</v>
      </c>
      <c r="V130" t="str">
        <f>'[2]socioeconomic grouping'!AR135</f>
        <v>g4</v>
      </c>
      <c r="W130" s="110" t="s">
        <v>2077</v>
      </c>
      <c r="X130" s="110" t="s">
        <v>2103</v>
      </c>
      <c r="Z130" s="110" t="s">
        <v>1020</v>
      </c>
      <c r="AA130" s="110" t="s">
        <v>1020</v>
      </c>
      <c r="AB130" s="110" t="s">
        <v>1020</v>
      </c>
      <c r="AC130" s="110" t="s">
        <v>1020</v>
      </c>
      <c r="AD130" s="110" t="s">
        <v>1020</v>
      </c>
      <c r="AE130" s="110" t="s">
        <v>2123</v>
      </c>
      <c r="AF130" t="s">
        <v>2124</v>
      </c>
      <c r="AG130" t="s">
        <v>1480</v>
      </c>
      <c r="AH130">
        <v>17</v>
      </c>
    </row>
    <row r="131" spans="1:34" x14ac:dyDescent="0.3">
      <c r="A131" s="54" t="str">
        <f>COUNTRIES!AD133</f>
        <v>Taiwan</v>
      </c>
      <c r="B131">
        <f>COUNTRIES!AE133</f>
        <v>158</v>
      </c>
      <c r="C131" t="str">
        <f>INDEX(Tabelle1[ISO3166-1-Alpha-2],MATCH('MISO 2.0 Codes'!B131,Tabelle1[ISO3166-1-numeric],0))</f>
        <v>TW</v>
      </c>
      <c r="D131" t="str">
        <f>_xlfn.XLOOKUP(C131,'[1]ISO countries'!B:B,'[1]ISO countries'!C:C)</f>
        <v>TWN</v>
      </c>
      <c r="E131" s="61" t="s">
        <v>277</v>
      </c>
      <c r="F131" s="61">
        <f>VLOOKUP($B131,Country_Codes!$A$2:$AB$269,4,0)</f>
        <v>0</v>
      </c>
      <c r="G131">
        <f>VLOOKUP($B131,Country_Codes!$A$2:$AB$269,3,0)</f>
        <v>313</v>
      </c>
      <c r="H131">
        <f>VLOOKUP($B131,Country_Codes!$A$2:$AB$269,5,0)</f>
        <v>161</v>
      </c>
      <c r="I131" s="62">
        <v>142</v>
      </c>
      <c r="J131" s="61" t="s">
        <v>189</v>
      </c>
      <c r="K131" s="62">
        <v>30</v>
      </c>
      <c r="L131" s="61" t="s">
        <v>209</v>
      </c>
      <c r="M131" s="61" t="s">
        <v>338</v>
      </c>
      <c r="N131" t="s">
        <v>1579</v>
      </c>
      <c r="O131" t="s">
        <v>2120</v>
      </c>
      <c r="P131" t="str">
        <f>VLOOKUP($B131,Country_Codes!$A$2:$AB$269,28,0)</f>
        <v>Eastern Asia</v>
      </c>
      <c r="Q131" t="str">
        <f>VLOOKUP($B131,Country_Codes!$A$2:$AB$269,23,0)</f>
        <v/>
      </c>
      <c r="R131" t="str">
        <f>VLOOKUP($B131,Country_Codes!$A$2:$AB$269,10,0)</f>
        <v>DC</v>
      </c>
      <c r="S131" s="2">
        <f>VLOOKUP($B131,Tabelle1[[ISO3166-1-numeric]:[is_independent]],5,0)</f>
        <v>0</v>
      </c>
      <c r="T131" t="str">
        <f>VLOOKUP($A131,'World Bank income'!$B$7:$I$224,6,0)</f>
        <v>High income</v>
      </c>
      <c r="U131" t="str">
        <f>VLOOKUP($A131,'World Bank income'!$K$7:$N$224,4,0)</f>
        <v>High income</v>
      </c>
      <c r="V131" t="str">
        <f>'[2]socioeconomic grouping'!AR136</f>
        <v>g9</v>
      </c>
      <c r="W131" s="110" t="s">
        <v>2075</v>
      </c>
      <c r="X131" s="110" t="s">
        <v>2109</v>
      </c>
      <c r="Z131" s="110" t="s">
        <v>1020</v>
      </c>
      <c r="AA131" s="110" t="s">
        <v>1020</v>
      </c>
      <c r="AB131" s="110" t="s">
        <v>1020</v>
      </c>
      <c r="AC131" s="110" t="s">
        <v>1020</v>
      </c>
      <c r="AD131" s="110" t="s">
        <v>1020</v>
      </c>
      <c r="AE131" s="110" t="s">
        <v>2123</v>
      </c>
      <c r="AF131" t="s">
        <v>1579</v>
      </c>
      <c r="AG131" t="s">
        <v>2131</v>
      </c>
      <c r="AH131">
        <v>20</v>
      </c>
    </row>
    <row r="132" spans="1:34" x14ac:dyDescent="0.3">
      <c r="A132" s="54" t="str">
        <f>COUNTRIES!AD134</f>
        <v>Tanzania</v>
      </c>
      <c r="B132">
        <f>COUNTRIES!AE134</f>
        <v>834</v>
      </c>
      <c r="C132" t="str">
        <f>INDEX(Tabelle1[ISO3166-1-Alpha-2],MATCH('MISO 2.0 Codes'!B132,Tabelle1[ISO3166-1-numeric],0))</f>
        <v>TZ</v>
      </c>
      <c r="D132" t="str">
        <f>_xlfn.XLOOKUP(C132,'[1]ISO countries'!B:B,'[1]ISO countries'!C:C)</f>
        <v>TZA</v>
      </c>
      <c r="E132" t="str">
        <f>INDEX(Tabelle1[official_name_en],MATCH('MISO 2.0 Codes'!B132,Tabelle1[ISO3166-1-numeric],0))</f>
        <v>United Republic of Tanzania</v>
      </c>
      <c r="F132">
        <f>VLOOKUP($B132,Country_Codes!$A$2:$AB$269,4,0)</f>
        <v>215</v>
      </c>
      <c r="G132">
        <f>VLOOKUP($B132,Country_Codes!$A$2:$AB$269,3,0)</f>
        <v>201</v>
      </c>
      <c r="H132">
        <f>VLOOKUP($B132,Country_Codes!$A$2:$AB$269,5,0)</f>
        <v>163</v>
      </c>
      <c r="I132">
        <f>VLOOKUP($B132,Tabelle1[[ISO3166-1-numeric]:[is_independent]],10,0)</f>
        <v>2</v>
      </c>
      <c r="J132" t="str">
        <f>VLOOKUP($B132,Tabelle1[[ISO3166-1-numeric]:[is_independent]],9,0)</f>
        <v>Africa</v>
      </c>
      <c r="K132">
        <f>VLOOKUP($B132,Tabelle1[[ISO3166-1-numeric]:[is_independent]],13,0)</f>
        <v>202</v>
      </c>
      <c r="L132" t="str">
        <f>VLOOKUP($B132,Tabelle1[[ISO3166-1-numeric]:[is_independent]],12,0)</f>
        <v>Sub-Saharan Africa</v>
      </c>
      <c r="M132" t="str">
        <f>VLOOKUP('MISO 2.0 Codes'!$B132,COUNTRIES!$C$3:$D$183,2,0)</f>
        <v>miso_9</v>
      </c>
      <c r="N132" t="s">
        <v>1581</v>
      </c>
      <c r="O132" t="s">
        <v>2118</v>
      </c>
      <c r="P132" t="str">
        <f>VLOOKUP($B132,Country_Codes!$A$2:$AB$269,28,0)</f>
        <v>Sub-Saharan Africa</v>
      </c>
      <c r="Q132" t="str">
        <f>VLOOKUP($B132,Country_Codes!$A$2:$AB$269,23,0)</f>
        <v/>
      </c>
      <c r="R132" t="str">
        <f>VLOOKUP($B132,Country_Codes!$A$2:$AB$269,10,0)</f>
        <v>LD</v>
      </c>
      <c r="S132" s="2" t="str">
        <f>VLOOKUP($B132,Tabelle1[[ISO3166-1-numeric]:[is_independent]],5,0)</f>
        <v>x</v>
      </c>
      <c r="T132" t="str">
        <f>VLOOKUP($A132,'World Bank income'!$B$7:$I$224,6,0)</f>
        <v>Lower middle income</v>
      </c>
      <c r="U132" t="str">
        <f>VLOOKUP($A132,'World Bank income'!$K$7:$N$224,4,0)</f>
        <v>Low income</v>
      </c>
      <c r="V132" t="str">
        <f>'[2]socioeconomic grouping'!AR137</f>
        <v>g3</v>
      </c>
      <c r="W132" s="110" t="s">
        <v>2077</v>
      </c>
      <c r="X132" s="110" t="s">
        <v>2090</v>
      </c>
      <c r="Z132" s="110" t="s">
        <v>1020</v>
      </c>
      <c r="AA132" s="110" t="s">
        <v>1020</v>
      </c>
      <c r="AB132" s="110" t="s">
        <v>1020</v>
      </c>
      <c r="AC132" s="110" t="s">
        <v>1020</v>
      </c>
      <c r="AD132" s="110" t="s">
        <v>1020</v>
      </c>
      <c r="AE132" s="110" t="s">
        <v>2123</v>
      </c>
      <c r="AF132" t="s">
        <v>2124</v>
      </c>
      <c r="AG132" t="s">
        <v>2135</v>
      </c>
      <c r="AH132">
        <v>26</v>
      </c>
    </row>
    <row r="133" spans="1:34" x14ac:dyDescent="0.3">
      <c r="A133" s="54" t="str">
        <f>COUNTRIES!AD135</f>
        <v>Thailand</v>
      </c>
      <c r="B133">
        <f>COUNTRIES!AE135</f>
        <v>764</v>
      </c>
      <c r="C133" t="str">
        <f>INDEX(Tabelle1[ISO3166-1-Alpha-2],MATCH('MISO 2.0 Codes'!B133,Tabelle1[ISO3166-1-numeric],0))</f>
        <v>TH</v>
      </c>
      <c r="D133" t="str">
        <f>_xlfn.XLOOKUP(C133,'[1]ISO countries'!B:B,'[1]ISO countries'!C:C)</f>
        <v>THA</v>
      </c>
      <c r="E133" t="str">
        <f>INDEX(Tabelle1[official_name_en],MATCH('MISO 2.0 Codes'!B133,Tabelle1[ISO3166-1-numeric],0))</f>
        <v>Thailand</v>
      </c>
      <c r="F133">
        <f>VLOOKUP($B133,Country_Codes!$A$2:$AB$269,4,0)</f>
        <v>216</v>
      </c>
      <c r="G133">
        <f>VLOOKUP($B133,Country_Codes!$A$2:$AB$269,3,0)</f>
        <v>202</v>
      </c>
      <c r="H133">
        <f>VLOOKUP($B133,Country_Codes!$A$2:$AB$269,5,0)</f>
        <v>164</v>
      </c>
      <c r="I133">
        <f>VLOOKUP($B133,Tabelle1[[ISO3166-1-numeric]:[is_independent]],10,0)</f>
        <v>142</v>
      </c>
      <c r="J133" t="str">
        <f>VLOOKUP($B133,Tabelle1[[ISO3166-1-numeric]:[is_independent]],9,0)</f>
        <v>Asia</v>
      </c>
      <c r="K133">
        <f>VLOOKUP($B133,Tabelle1[[ISO3166-1-numeric]:[is_independent]],13,0)</f>
        <v>35</v>
      </c>
      <c r="L133" t="str">
        <f>VLOOKUP($B133,Tabelle1[[ISO3166-1-numeric]:[is_independent]],12,0)</f>
        <v>South-eastern Asia</v>
      </c>
      <c r="M133" t="str">
        <f>VLOOKUP('MISO 2.0 Codes'!$B133,COUNTRIES!$C$3:$D$183,2,0)</f>
        <v>miso_4</v>
      </c>
      <c r="N133" t="s">
        <v>1579</v>
      </c>
      <c r="O133" t="s">
        <v>2120</v>
      </c>
      <c r="P133" t="str">
        <f>VLOOKUP($B133,Country_Codes!$A$2:$AB$269,28,0)</f>
        <v>South-Eastern Asia</v>
      </c>
      <c r="Q133" t="str">
        <f>VLOOKUP($B133,Country_Codes!$A$2:$AB$269,23,0)</f>
        <v/>
      </c>
      <c r="R133" t="str">
        <f>VLOOKUP($B133,Country_Codes!$A$2:$AB$269,10,0)</f>
        <v>DC</v>
      </c>
      <c r="S133" s="2">
        <f>VLOOKUP($B133,Tabelle1[[ISO3166-1-numeric]:[is_independent]],5,0)</f>
        <v>0</v>
      </c>
      <c r="T133" t="str">
        <f>VLOOKUP($A133,'World Bank income'!$B$7:$I$224,6,0)</f>
        <v>Upper middle income</v>
      </c>
      <c r="U133" t="str">
        <f>VLOOKUP($A133,'World Bank income'!$K$7:$N$224,4,0)</f>
        <v>Upper middle income</v>
      </c>
      <c r="V133" t="str">
        <f>'[2]socioeconomic grouping'!AR138</f>
        <v>g7</v>
      </c>
      <c r="W133" s="110" t="s">
        <v>2075</v>
      </c>
      <c r="X133" s="110" t="s">
        <v>2091</v>
      </c>
      <c r="Z133" s="110" t="s">
        <v>1020</v>
      </c>
      <c r="AA133" s="110" t="s">
        <v>1020</v>
      </c>
      <c r="AB133" s="110" t="s">
        <v>1020</v>
      </c>
      <c r="AC133" s="110" t="s">
        <v>1020</v>
      </c>
      <c r="AD133" s="110" t="s">
        <v>1020</v>
      </c>
      <c r="AE133" s="110" t="s">
        <v>2123</v>
      </c>
      <c r="AF133" t="s">
        <v>1579</v>
      </c>
      <c r="AG133" t="s">
        <v>2134</v>
      </c>
      <c r="AH133">
        <v>21</v>
      </c>
    </row>
    <row r="134" spans="1:34" x14ac:dyDescent="0.3">
      <c r="A134" s="54" t="str">
        <f>COUNTRIES!AD136</f>
        <v>The Gambia</v>
      </c>
      <c r="B134">
        <f>COUNTRIES!AE136</f>
        <v>270</v>
      </c>
      <c r="C134" t="str">
        <f>INDEX(Tabelle1[ISO3166-1-Alpha-2],MATCH('MISO 2.0 Codes'!B134,Tabelle1[ISO3166-1-numeric],0))</f>
        <v>GM</v>
      </c>
      <c r="D134" t="str">
        <f>_xlfn.XLOOKUP(C134,'[1]ISO countries'!B:B,'[1]ISO countries'!C:C)</f>
        <v>GMB</v>
      </c>
      <c r="E134" t="str">
        <f>INDEX(Tabelle1[official_name_en],MATCH('MISO 2.0 Codes'!B134,Tabelle1[ISO3166-1-numeric],0))</f>
        <v>Gambia</v>
      </c>
      <c r="F134">
        <f>VLOOKUP($B134,Country_Codes!$A$2:$AB$269,4,0)</f>
        <v>75</v>
      </c>
      <c r="G134">
        <f>VLOOKUP($B134,Country_Codes!$A$2:$AB$269,3,0)</f>
        <v>78</v>
      </c>
      <c r="H134">
        <f>VLOOKUP($B134,Country_Codes!$A$2:$AB$269,5,0)</f>
        <v>59</v>
      </c>
      <c r="I134">
        <f>VLOOKUP($B134,Tabelle1[[ISO3166-1-numeric]:[is_independent]],10,0)</f>
        <v>2</v>
      </c>
      <c r="J134" t="str">
        <f>VLOOKUP($B134,Tabelle1[[ISO3166-1-numeric]:[is_independent]],9,0)</f>
        <v>Africa</v>
      </c>
      <c r="K134">
        <f>VLOOKUP($B134,Tabelle1[[ISO3166-1-numeric]:[is_independent]],13,0)</f>
        <v>202</v>
      </c>
      <c r="L134" t="str">
        <f>VLOOKUP($B134,Tabelle1[[ISO3166-1-numeric]:[is_independent]],12,0)</f>
        <v>Sub-Saharan Africa</v>
      </c>
      <c r="M134" t="str">
        <f>VLOOKUP('MISO 2.0 Codes'!$B134,COUNTRIES!$C$3:$D$183,2,0)</f>
        <v>miso_9</v>
      </c>
      <c r="N134" t="s">
        <v>1581</v>
      </c>
      <c r="O134" t="s">
        <v>2118</v>
      </c>
      <c r="P134" t="str">
        <f>VLOOKUP($B134,Country_Codes!$A$2:$AB$269,28,0)</f>
        <v>Sub-Saharan Africa</v>
      </c>
      <c r="Q134" t="str">
        <f>VLOOKUP($B134,Country_Codes!$A$2:$AB$269,23,0)</f>
        <v/>
      </c>
      <c r="R134" t="str">
        <f>VLOOKUP($B134,Country_Codes!$A$2:$AB$269,10,0)</f>
        <v>LD</v>
      </c>
      <c r="S134" s="2" t="str">
        <f>VLOOKUP($B134,Tabelle1[[ISO3166-1-numeric]:[is_independent]],5,0)</f>
        <v>x</v>
      </c>
      <c r="T134" t="str">
        <f>VLOOKUP($A134,'World Bank income'!$B$7:$I$224,6,0)</f>
        <v>Low income</v>
      </c>
      <c r="U134" t="str">
        <f>VLOOKUP($A134,'World Bank income'!$K$7:$N$224,4,0)</f>
        <v>Low income</v>
      </c>
      <c r="V134" t="str">
        <f>'[2]socioeconomic grouping'!AR139</f>
        <v>g3</v>
      </c>
      <c r="W134" s="110" t="s">
        <v>2077</v>
      </c>
      <c r="X134" s="110" t="s">
        <v>2090</v>
      </c>
      <c r="Z134" s="110" t="s">
        <v>1020</v>
      </c>
      <c r="AA134" s="110" t="s">
        <v>1020</v>
      </c>
      <c r="AB134" s="110" t="s">
        <v>1020</v>
      </c>
      <c r="AC134" s="110" t="s">
        <v>1020</v>
      </c>
      <c r="AD134" s="110" t="s">
        <v>1020</v>
      </c>
      <c r="AE134" s="110" t="s">
        <v>2123</v>
      </c>
      <c r="AF134" t="s">
        <v>2124</v>
      </c>
      <c r="AG134" t="s">
        <v>270</v>
      </c>
      <c r="AH134">
        <v>8</v>
      </c>
    </row>
    <row r="135" spans="1:34" x14ac:dyDescent="0.3">
      <c r="A135" s="54" t="str">
        <f>COUNTRIES!AD137</f>
        <v>Timor-Leste</v>
      </c>
      <c r="B135">
        <f>COUNTRIES!AE137</f>
        <v>626</v>
      </c>
      <c r="C135" t="str">
        <f>INDEX(Tabelle1[ISO3166-1-Alpha-2],MATCH('MISO 2.0 Codes'!B135,Tabelle1[ISO3166-1-numeric],0))</f>
        <v>TL</v>
      </c>
      <c r="D135" t="str">
        <f>_xlfn.XLOOKUP(C135,'[1]ISO countries'!B:B,'[1]ISO countries'!C:C)</f>
        <v>TLS</v>
      </c>
      <c r="E135" t="str">
        <f>INDEX(Tabelle1[official_name_en],MATCH('MISO 2.0 Codes'!B135,Tabelle1[ISO3166-1-numeric],0))</f>
        <v>Timor-Leste</v>
      </c>
      <c r="F135">
        <f>VLOOKUP($B135,Country_Codes!$A$2:$AB$269,4,0)</f>
        <v>176</v>
      </c>
      <c r="G135">
        <f>VLOOKUP($B135,Country_Codes!$A$2:$AB$269,3,0)</f>
        <v>203</v>
      </c>
      <c r="H135" t="str">
        <f>VLOOKUP($B135,Country_Codes!$A$2:$AB$269,5,0)</f>
        <v/>
      </c>
      <c r="I135">
        <f>VLOOKUP($B135,Tabelle1[[ISO3166-1-numeric]:[is_independent]],10,0)</f>
        <v>142</v>
      </c>
      <c r="J135" t="str">
        <f>VLOOKUP($B135,Tabelle1[[ISO3166-1-numeric]:[is_independent]],9,0)</f>
        <v>Asia</v>
      </c>
      <c r="K135">
        <f>VLOOKUP($B135,Tabelle1[[ISO3166-1-numeric]:[is_independent]],13,0)</f>
        <v>35</v>
      </c>
      <c r="L135" t="str">
        <f>VLOOKUP($B135,Tabelle1[[ISO3166-1-numeric]:[is_independent]],12,0)</f>
        <v>South-eastern Asia</v>
      </c>
      <c r="M135" t="str">
        <f>VLOOKUP('MISO 2.0 Codes'!$B135,COUNTRIES!$C$3:$D$183,2,0)</f>
        <v>miso_4</v>
      </c>
      <c r="N135" t="s">
        <v>1579</v>
      </c>
      <c r="O135" t="s">
        <v>2120</v>
      </c>
      <c r="P135" t="str">
        <f>VLOOKUP($B135,Country_Codes!$A$2:$AB$269,28,0)</f>
        <v>South-Eastern Asia</v>
      </c>
      <c r="Q135" t="str">
        <f>VLOOKUP($B135,Country_Codes!$A$2:$AB$269,23,0)</f>
        <v/>
      </c>
      <c r="R135" t="str">
        <f>VLOOKUP($B135,Country_Codes!$A$2:$AB$269,10,0)</f>
        <v>DC</v>
      </c>
      <c r="S135" s="2" t="str">
        <f>VLOOKUP($B135,Tabelle1[[ISO3166-1-numeric]:[is_independent]],5,0)</f>
        <v>x</v>
      </c>
      <c r="T135" t="str">
        <f>VLOOKUP($A135,'World Bank income'!$B$7:$I$224,6,0)</f>
        <v>Lower middle income</v>
      </c>
      <c r="U135" t="str">
        <f>VLOOKUP($A135,'World Bank income'!$K$7:$N$224,4,0)</f>
        <v>Lower middle income</v>
      </c>
      <c r="V135" t="str">
        <f>'[2]socioeconomic grouping'!AR140</f>
        <v>g1</v>
      </c>
      <c r="W135" s="110" t="s">
        <v>2075</v>
      </c>
      <c r="X135" s="110" t="s">
        <v>2088</v>
      </c>
      <c r="Z135" s="110" t="s">
        <v>1020</v>
      </c>
      <c r="AA135" s="110" t="s">
        <v>1020</v>
      </c>
      <c r="AB135" s="110" t="s">
        <v>1020</v>
      </c>
      <c r="AC135" s="110" t="s">
        <v>1020</v>
      </c>
      <c r="AD135" s="110" t="s">
        <v>1020</v>
      </c>
      <c r="AE135" s="110" t="s">
        <v>2123</v>
      </c>
      <c r="AF135" t="s">
        <v>1579</v>
      </c>
      <c r="AG135" t="s">
        <v>2132</v>
      </c>
      <c r="AH135">
        <v>22</v>
      </c>
    </row>
    <row r="136" spans="1:34" x14ac:dyDescent="0.3">
      <c r="A136" s="54" t="str">
        <f>COUNTRIES!AD138</f>
        <v>Togo</v>
      </c>
      <c r="B136">
        <f>COUNTRIES!AE138</f>
        <v>768</v>
      </c>
      <c r="C136" t="str">
        <f>INDEX(Tabelle1[ISO3166-1-Alpha-2],MATCH('MISO 2.0 Codes'!B136,Tabelle1[ISO3166-1-numeric],0))</f>
        <v>TG</v>
      </c>
      <c r="D136" t="str">
        <f>_xlfn.XLOOKUP(C136,'[1]ISO countries'!B:B,'[1]ISO countries'!C:C)</f>
        <v>TGO</v>
      </c>
      <c r="E136" t="str">
        <f>INDEX(Tabelle1[official_name_en],MATCH('MISO 2.0 Codes'!B136,Tabelle1[ISO3166-1-numeric],0))</f>
        <v>Togo</v>
      </c>
      <c r="F136">
        <f>VLOOKUP($B136,Country_Codes!$A$2:$AB$269,4,0)</f>
        <v>217</v>
      </c>
      <c r="G136">
        <f>VLOOKUP($B136,Country_Codes!$A$2:$AB$269,3,0)</f>
        <v>204</v>
      </c>
      <c r="H136">
        <f>VLOOKUP($B136,Country_Codes!$A$2:$AB$269,5,0)</f>
        <v>165</v>
      </c>
      <c r="I136">
        <f>VLOOKUP($B136,Tabelle1[[ISO3166-1-numeric]:[is_independent]],10,0)</f>
        <v>2</v>
      </c>
      <c r="J136" t="str">
        <f>VLOOKUP($B136,Tabelle1[[ISO3166-1-numeric]:[is_independent]],9,0)</f>
        <v>Africa</v>
      </c>
      <c r="K136">
        <f>VLOOKUP($B136,Tabelle1[[ISO3166-1-numeric]:[is_independent]],13,0)</f>
        <v>202</v>
      </c>
      <c r="L136" t="str">
        <f>VLOOKUP($B136,Tabelle1[[ISO3166-1-numeric]:[is_independent]],12,0)</f>
        <v>Sub-Saharan Africa</v>
      </c>
      <c r="M136" t="str">
        <f>VLOOKUP('MISO 2.0 Codes'!$B136,COUNTRIES!$C$3:$D$183,2,0)</f>
        <v>miso_9</v>
      </c>
      <c r="N136" t="s">
        <v>1581</v>
      </c>
      <c r="O136" t="s">
        <v>2118</v>
      </c>
      <c r="P136" t="str">
        <f>VLOOKUP($B136,Country_Codes!$A$2:$AB$269,28,0)</f>
        <v>Sub-Saharan Africa</v>
      </c>
      <c r="Q136" t="str">
        <f>VLOOKUP($B136,Country_Codes!$A$2:$AB$269,23,0)</f>
        <v/>
      </c>
      <c r="R136" t="str">
        <f>VLOOKUP($B136,Country_Codes!$A$2:$AB$269,10,0)</f>
        <v>LD</v>
      </c>
      <c r="S136" s="2" t="str">
        <f>VLOOKUP($B136,Tabelle1[[ISO3166-1-numeric]:[is_independent]],5,0)</f>
        <v>x</v>
      </c>
      <c r="T136" t="str">
        <f>VLOOKUP($A136,'World Bank income'!$B$7:$I$224,6,0)</f>
        <v>Low income</v>
      </c>
      <c r="U136" t="str">
        <f>VLOOKUP($A136,'World Bank income'!$K$7:$N$224,4,0)</f>
        <v>Low income</v>
      </c>
      <c r="V136" t="str">
        <f>'[2]socioeconomic grouping'!AR141</f>
        <v>g2</v>
      </c>
      <c r="W136" s="110" t="s">
        <v>2077</v>
      </c>
      <c r="X136" s="110" t="s">
        <v>2090</v>
      </c>
      <c r="Z136" s="110" t="s">
        <v>1020</v>
      </c>
      <c r="AA136" s="110" t="s">
        <v>1020</v>
      </c>
      <c r="AB136" s="110" t="s">
        <v>1020</v>
      </c>
      <c r="AC136" s="110" t="s">
        <v>1020</v>
      </c>
      <c r="AD136" s="110" t="s">
        <v>1020</v>
      </c>
      <c r="AE136" s="110" t="s">
        <v>2123</v>
      </c>
      <c r="AF136" t="s">
        <v>2124</v>
      </c>
      <c r="AG136" t="s">
        <v>270</v>
      </c>
      <c r="AH136">
        <v>8</v>
      </c>
    </row>
    <row r="137" spans="1:34" x14ac:dyDescent="0.3">
      <c r="A137" s="54" t="str">
        <f>COUNTRIES!AD139</f>
        <v>Trinidad and Tobago</v>
      </c>
      <c r="B137">
        <f>COUNTRIES!AE139</f>
        <v>780</v>
      </c>
      <c r="C137" t="str">
        <f>INDEX(Tabelle1[ISO3166-1-Alpha-2],MATCH('MISO 2.0 Codes'!B137,Tabelle1[ISO3166-1-numeric],0))</f>
        <v>TT</v>
      </c>
      <c r="D137" t="str">
        <f>_xlfn.XLOOKUP(C137,'[1]ISO countries'!B:B,'[1]ISO countries'!C:C)</f>
        <v>TTO</v>
      </c>
      <c r="E137" t="str">
        <f>INDEX(Tabelle1[official_name_en],MATCH('MISO 2.0 Codes'!B137,Tabelle1[ISO3166-1-numeric],0))</f>
        <v>Trinidad and Tobago</v>
      </c>
      <c r="F137">
        <f>VLOOKUP($B137,Country_Codes!$A$2:$AB$269,4,0)</f>
        <v>220</v>
      </c>
      <c r="G137">
        <f>VLOOKUP($B137,Country_Codes!$A$2:$AB$269,3,0)</f>
        <v>207</v>
      </c>
      <c r="H137">
        <f>VLOOKUP($B137,Country_Codes!$A$2:$AB$269,5,0)</f>
        <v>167</v>
      </c>
      <c r="I137">
        <f>VLOOKUP($B137,Tabelle1[[ISO3166-1-numeric]:[is_independent]],10,0)</f>
        <v>19</v>
      </c>
      <c r="J137" t="str">
        <f>VLOOKUP($B137,Tabelle1[[ISO3166-1-numeric]:[is_independent]],9,0)</f>
        <v>Americas</v>
      </c>
      <c r="K137">
        <f>VLOOKUP($B137,Tabelle1[[ISO3166-1-numeric]:[is_independent]],13,0)</f>
        <v>419</v>
      </c>
      <c r="L137" t="str">
        <f>VLOOKUP($B137,Tabelle1[[ISO3166-1-numeric]:[is_independent]],12,0)</f>
        <v>Latin America and the Caribbean</v>
      </c>
      <c r="M137" t="str">
        <f>VLOOKUP('MISO 2.0 Codes'!$B137,COUNTRIES!$C$3:$D$183,2,0)</f>
        <v>miso_8</v>
      </c>
      <c r="N137" t="s">
        <v>1582</v>
      </c>
      <c r="O137" t="s">
        <v>2117</v>
      </c>
      <c r="P137" t="str">
        <f>VLOOKUP($B137,Country_Codes!$A$2:$AB$269,28,0)</f>
        <v>Latin America &amp; the Carribean</v>
      </c>
      <c r="Q137" t="str">
        <f>VLOOKUP($B137,Country_Codes!$A$2:$AB$269,23,0)</f>
        <v/>
      </c>
      <c r="R137" t="str">
        <f>VLOOKUP($B137,Country_Codes!$A$2:$AB$269,10,0)</f>
        <v>DC</v>
      </c>
      <c r="S137" s="2">
        <f>VLOOKUP($B137,Tabelle1[[ISO3166-1-numeric]:[is_independent]],5,0)</f>
        <v>0</v>
      </c>
      <c r="T137" t="str">
        <f>VLOOKUP($A137,'World Bank income'!$B$7:$I$224,6,0)</f>
        <v>High income</v>
      </c>
      <c r="U137" t="str">
        <f>VLOOKUP($A137,'World Bank income'!$K$7:$N$224,4,0)</f>
        <v>High income</v>
      </c>
      <c r="V137" t="str">
        <f>'[2]socioeconomic grouping'!AR142</f>
        <v>g9</v>
      </c>
      <c r="W137" s="110" t="s">
        <v>2078</v>
      </c>
      <c r="X137" s="110" t="s">
        <v>2084</v>
      </c>
      <c r="Z137" s="110" t="s">
        <v>1020</v>
      </c>
      <c r="AA137" s="110" t="s">
        <v>1020</v>
      </c>
      <c r="AB137" s="110" t="s">
        <v>1020</v>
      </c>
      <c r="AC137" s="110" t="s">
        <v>1020</v>
      </c>
      <c r="AD137" s="110" t="s">
        <v>1020</v>
      </c>
      <c r="AE137" s="110" t="s">
        <v>2123</v>
      </c>
      <c r="AF137" t="s">
        <v>1582</v>
      </c>
      <c r="AG137" t="s">
        <v>198</v>
      </c>
      <c r="AH137">
        <v>4</v>
      </c>
    </row>
    <row r="138" spans="1:34" x14ac:dyDescent="0.3">
      <c r="A138" s="54" t="str">
        <f>COUNTRIES!AD140</f>
        <v>Tunisia</v>
      </c>
      <c r="B138">
        <f>COUNTRIES!AE140</f>
        <v>788</v>
      </c>
      <c r="C138" t="str">
        <f>INDEX(Tabelle1[ISO3166-1-Alpha-2],MATCH('MISO 2.0 Codes'!B138,Tabelle1[ISO3166-1-numeric],0))</f>
        <v>TN</v>
      </c>
      <c r="D138" t="str">
        <f>_xlfn.XLOOKUP(C138,'[1]ISO countries'!B:B,'[1]ISO countries'!C:C)</f>
        <v>TUN</v>
      </c>
      <c r="E138" t="str">
        <f>INDEX(Tabelle1[official_name_en],MATCH('MISO 2.0 Codes'!B138,Tabelle1[ISO3166-1-numeric],0))</f>
        <v>Tunisia</v>
      </c>
      <c r="F138">
        <f>VLOOKUP($B138,Country_Codes!$A$2:$AB$269,4,0)</f>
        <v>222</v>
      </c>
      <c r="G138">
        <f>VLOOKUP($B138,Country_Codes!$A$2:$AB$269,3,0)</f>
        <v>208</v>
      </c>
      <c r="H138">
        <f>VLOOKUP($B138,Country_Codes!$A$2:$AB$269,5,0)</f>
        <v>168</v>
      </c>
      <c r="I138">
        <f>VLOOKUP($B138,Tabelle1[[ISO3166-1-numeric]:[is_independent]],10,0)</f>
        <v>2</v>
      </c>
      <c r="J138" t="str">
        <f>VLOOKUP($B138,Tabelle1[[ISO3166-1-numeric]:[is_independent]],9,0)</f>
        <v>Africa</v>
      </c>
      <c r="K138">
        <f>VLOOKUP($B138,Tabelle1[[ISO3166-1-numeric]:[is_independent]],13,0)</f>
        <v>15</v>
      </c>
      <c r="L138" t="str">
        <f>VLOOKUP($B138,Tabelle1[[ISO3166-1-numeric]:[is_independent]],12,0)</f>
        <v>Northern Africa</v>
      </c>
      <c r="M138" t="str">
        <f>VLOOKUP('MISO 2.0 Codes'!$B138,COUNTRIES!$C$3:$D$183,2,0)</f>
        <v>miso_7</v>
      </c>
      <c r="N138" t="s">
        <v>1580</v>
      </c>
      <c r="O138" t="s">
        <v>2119</v>
      </c>
      <c r="P138" t="str">
        <f>VLOOKUP($B138,Country_Codes!$A$2:$AB$269,28,0)</f>
        <v>Northern Africa and Western Asia</v>
      </c>
      <c r="Q138" t="str">
        <f>VLOOKUP($B138,Country_Codes!$A$2:$AB$269,23,0)</f>
        <v/>
      </c>
      <c r="R138" t="str">
        <f>VLOOKUP($B138,Country_Codes!$A$2:$AB$269,10,0)</f>
        <v>DC</v>
      </c>
      <c r="S138" s="2">
        <f>VLOOKUP($B138,Tabelle1[[ISO3166-1-numeric]:[is_independent]],5,0)</f>
        <v>0</v>
      </c>
      <c r="T138" t="str">
        <f>VLOOKUP($A138,'World Bank income'!$B$7:$I$224,6,0)</f>
        <v>Lower middle income</v>
      </c>
      <c r="U138" t="str">
        <f>VLOOKUP($A138,'World Bank income'!$K$7:$N$224,4,0)</f>
        <v>Lower middle income</v>
      </c>
      <c r="V138" t="str">
        <f>'[2]socioeconomic grouping'!AR143</f>
        <v>g6</v>
      </c>
      <c r="W138" s="110" t="s">
        <v>2077</v>
      </c>
      <c r="X138" s="110" t="s">
        <v>2082</v>
      </c>
      <c r="Z138" s="110" t="s">
        <v>1020</v>
      </c>
      <c r="AA138" s="110" t="s">
        <v>1020</v>
      </c>
      <c r="AB138" s="110" t="s">
        <v>1020</v>
      </c>
      <c r="AC138" s="110" t="s">
        <v>1020</v>
      </c>
      <c r="AD138" s="110" t="s">
        <v>1020</v>
      </c>
      <c r="AE138" s="110" t="s">
        <v>2123</v>
      </c>
      <c r="AF138" t="s">
        <v>2124</v>
      </c>
      <c r="AG138" t="s">
        <v>237</v>
      </c>
      <c r="AH138">
        <v>7</v>
      </c>
    </row>
    <row r="139" spans="1:34" x14ac:dyDescent="0.3">
      <c r="A139" s="54" t="str">
        <f>COUNTRIES!AD141</f>
        <v>Turkey</v>
      </c>
      <c r="B139">
        <f>COUNTRIES!AE141</f>
        <v>792</v>
      </c>
      <c r="C139" t="str">
        <f>INDEX(Tabelle1[ISO3166-1-Alpha-2],MATCH('MISO 2.0 Codes'!B139,Tabelle1[ISO3166-1-numeric],0))</f>
        <v>TR</v>
      </c>
      <c r="D139" t="str">
        <f>_xlfn.XLOOKUP(C139,'[1]ISO countries'!B:B,'[1]ISO countries'!C:C)</f>
        <v>TUR</v>
      </c>
      <c r="E139" t="str">
        <f>INDEX(Tabelle1[official_name_en],MATCH('MISO 2.0 Codes'!B139,Tabelle1[ISO3166-1-numeric],0))</f>
        <v>Turkey</v>
      </c>
      <c r="F139">
        <f>VLOOKUP($B139,Country_Codes!$A$2:$AB$269,4,0)</f>
        <v>223</v>
      </c>
      <c r="G139">
        <f>VLOOKUP($B139,Country_Codes!$A$2:$AB$269,3,0)</f>
        <v>209</v>
      </c>
      <c r="H139">
        <f>VLOOKUP($B139,Country_Codes!$A$2:$AB$269,5,0)</f>
        <v>169</v>
      </c>
      <c r="I139">
        <f>VLOOKUP($B139,Tabelle1[[ISO3166-1-numeric]:[is_independent]],10,0)</f>
        <v>142</v>
      </c>
      <c r="J139" t="str">
        <f>VLOOKUP($B139,Tabelle1[[ISO3166-1-numeric]:[is_independent]],9,0)</f>
        <v>Asia</v>
      </c>
      <c r="K139">
        <f>VLOOKUP($B139,Tabelle1[[ISO3166-1-numeric]:[is_independent]],13,0)</f>
        <v>145</v>
      </c>
      <c r="L139" t="str">
        <f>VLOOKUP($B139,Tabelle1[[ISO3166-1-numeric]:[is_independent]],12,0)</f>
        <v>Western Asia</v>
      </c>
      <c r="M139" t="str">
        <f>VLOOKUP('MISO 2.0 Codes'!$B139,COUNTRIES!$C$3:$D$183,2,0)</f>
        <v>miso_1</v>
      </c>
      <c r="N139" t="s">
        <v>1924</v>
      </c>
      <c r="O139" t="s">
        <v>2122</v>
      </c>
      <c r="P139" t="str">
        <f>VLOOKUP($B139,Country_Codes!$A$2:$AB$269,28,0)</f>
        <v>Northern Africa and Western Asia</v>
      </c>
      <c r="Q139" t="str">
        <f>VLOOKUP($B139,Country_Codes!$A$2:$AB$269,23,0)</f>
        <v/>
      </c>
      <c r="R139" t="str">
        <f>VLOOKUP($B139,Country_Codes!$A$2:$AB$269,10,0)</f>
        <v>DC</v>
      </c>
      <c r="S139" s="2">
        <f>VLOOKUP($B139,Tabelle1[[ISO3166-1-numeric]:[is_independent]],5,0)</f>
        <v>0</v>
      </c>
      <c r="T139" t="str">
        <f>VLOOKUP($A139,'World Bank income'!$B$7:$I$224,6,0)</f>
        <v>Upper middle income</v>
      </c>
      <c r="U139" t="str">
        <f>VLOOKUP($A139,'World Bank income'!$K$7:$N$224,4,0)</f>
        <v>Upper middle income</v>
      </c>
      <c r="V139" t="str">
        <f>'[2]socioeconomic grouping'!AR144</f>
        <v>g7</v>
      </c>
      <c r="W139" s="110" t="s">
        <v>2076</v>
      </c>
      <c r="X139" s="110" t="s">
        <v>2110</v>
      </c>
      <c r="Z139" s="110" t="s">
        <v>1020</v>
      </c>
      <c r="AA139" s="110" t="s">
        <v>1020</v>
      </c>
      <c r="AB139" s="110" t="s">
        <v>1020</v>
      </c>
      <c r="AC139" s="110" t="s">
        <v>1020</v>
      </c>
      <c r="AD139" s="110" t="s">
        <v>1020</v>
      </c>
      <c r="AE139" s="110" t="s">
        <v>2123</v>
      </c>
      <c r="AF139" t="s">
        <v>211</v>
      </c>
      <c r="AG139" t="s">
        <v>139</v>
      </c>
      <c r="AH139">
        <v>13</v>
      </c>
    </row>
    <row r="140" spans="1:34" x14ac:dyDescent="0.3">
      <c r="A140" s="54" t="str">
        <f>COUNTRIES!AD142</f>
        <v>Uganda</v>
      </c>
      <c r="B140">
        <f>COUNTRIES!AE142</f>
        <v>800</v>
      </c>
      <c r="C140" t="str">
        <f>INDEX(Tabelle1[ISO3166-1-Alpha-2],MATCH('MISO 2.0 Codes'!B140,Tabelle1[ISO3166-1-numeric],0))</f>
        <v>UG</v>
      </c>
      <c r="D140" t="str">
        <f>_xlfn.XLOOKUP(C140,'[1]ISO countries'!B:B,'[1]ISO countries'!C:C)</f>
        <v>UGA</v>
      </c>
      <c r="E140" t="str">
        <f>INDEX(Tabelle1[official_name_en],MATCH('MISO 2.0 Codes'!B140,Tabelle1[ISO3166-1-numeric],0))</f>
        <v>Uganda</v>
      </c>
      <c r="F140">
        <f>VLOOKUP($B140,Country_Codes!$A$2:$AB$269,4,0)</f>
        <v>226</v>
      </c>
      <c r="G140">
        <f>VLOOKUP($B140,Country_Codes!$A$2:$AB$269,3,0)</f>
        <v>214</v>
      </c>
      <c r="H140">
        <f>VLOOKUP($B140,Country_Codes!$A$2:$AB$269,5,0)</f>
        <v>172</v>
      </c>
      <c r="I140">
        <f>VLOOKUP($B140,Tabelle1[[ISO3166-1-numeric]:[is_independent]],10,0)</f>
        <v>2</v>
      </c>
      <c r="J140" t="str">
        <f>VLOOKUP($B140,Tabelle1[[ISO3166-1-numeric]:[is_independent]],9,0)</f>
        <v>Africa</v>
      </c>
      <c r="K140">
        <f>VLOOKUP($B140,Tabelle1[[ISO3166-1-numeric]:[is_independent]],13,0)</f>
        <v>202</v>
      </c>
      <c r="L140" t="str">
        <f>VLOOKUP($B140,Tabelle1[[ISO3166-1-numeric]:[is_independent]],12,0)</f>
        <v>Sub-Saharan Africa</v>
      </c>
      <c r="M140" t="str">
        <f>VLOOKUP('MISO 2.0 Codes'!$B140,COUNTRIES!$C$3:$D$183,2,0)</f>
        <v>miso_9</v>
      </c>
      <c r="N140" t="s">
        <v>1581</v>
      </c>
      <c r="O140" t="s">
        <v>2118</v>
      </c>
      <c r="P140" t="str">
        <f>VLOOKUP($B140,Country_Codes!$A$2:$AB$269,28,0)</f>
        <v>Sub-Saharan Africa</v>
      </c>
      <c r="Q140" t="str">
        <f>VLOOKUP($B140,Country_Codes!$A$2:$AB$269,23,0)</f>
        <v/>
      </c>
      <c r="R140" t="str">
        <f>VLOOKUP($B140,Country_Codes!$A$2:$AB$269,10,0)</f>
        <v>LD</v>
      </c>
      <c r="S140" s="2" t="str">
        <f>VLOOKUP($B140,Tabelle1[[ISO3166-1-numeric]:[is_independent]],5,0)</f>
        <v>x</v>
      </c>
      <c r="T140" t="str">
        <f>VLOOKUP($A140,'World Bank income'!$B$7:$I$224,6,0)</f>
        <v>Low income</v>
      </c>
      <c r="U140" t="str">
        <f>VLOOKUP($A140,'World Bank income'!$K$7:$N$224,4,0)</f>
        <v>Low income</v>
      </c>
      <c r="V140" t="str">
        <f>'[2]socioeconomic grouping'!AR145</f>
        <v>g3</v>
      </c>
      <c r="W140" s="110" t="s">
        <v>2077</v>
      </c>
      <c r="X140" s="110" t="s">
        <v>2090</v>
      </c>
      <c r="Z140" s="110" t="s">
        <v>1020</v>
      </c>
      <c r="AA140" s="110" t="s">
        <v>1020</v>
      </c>
      <c r="AB140" s="110" t="s">
        <v>1020</v>
      </c>
      <c r="AC140" s="110" t="s">
        <v>1020</v>
      </c>
      <c r="AD140" s="110" t="s">
        <v>1020</v>
      </c>
      <c r="AE140" s="110" t="s">
        <v>2123</v>
      </c>
      <c r="AF140" t="s">
        <v>2124</v>
      </c>
      <c r="AG140" t="s">
        <v>208</v>
      </c>
      <c r="AH140">
        <v>9</v>
      </c>
    </row>
    <row r="141" spans="1:34" x14ac:dyDescent="0.3">
      <c r="A141" s="54" t="str">
        <f>COUNTRIES!AD143</f>
        <v>United Arab Emirates</v>
      </c>
      <c r="B141">
        <f>COUNTRIES!AE143</f>
        <v>784</v>
      </c>
      <c r="C141" t="str">
        <f>INDEX(Tabelle1[ISO3166-1-Alpha-2],MATCH('MISO 2.0 Codes'!B141,Tabelle1[ISO3166-1-numeric],0))</f>
        <v>AE</v>
      </c>
      <c r="D141" t="str">
        <f>_xlfn.XLOOKUP(C141,'[1]ISO countries'!B:B,'[1]ISO countries'!C:C)</f>
        <v>ARE</v>
      </c>
      <c r="E141" t="str">
        <f>INDEX(Tabelle1[official_name_en],MATCH('MISO 2.0 Codes'!B141,Tabelle1[ISO3166-1-numeric],0))</f>
        <v>United Arab Emirates</v>
      </c>
      <c r="F141">
        <f>VLOOKUP($B141,Country_Codes!$A$2:$AB$269,4,0)</f>
        <v>225</v>
      </c>
      <c r="G141">
        <f>VLOOKUP($B141,Country_Codes!$A$2:$AB$269,3,0)</f>
        <v>216</v>
      </c>
      <c r="H141">
        <f>VLOOKUP($B141,Country_Codes!$A$2:$AB$269,5,0)</f>
        <v>174</v>
      </c>
      <c r="I141">
        <f>VLOOKUP($B141,Tabelle1[[ISO3166-1-numeric]:[is_independent]],10,0)</f>
        <v>142</v>
      </c>
      <c r="J141" t="str">
        <f>VLOOKUP($B141,Tabelle1[[ISO3166-1-numeric]:[is_independent]],9,0)</f>
        <v>Asia</v>
      </c>
      <c r="K141">
        <f>VLOOKUP($B141,Tabelle1[[ISO3166-1-numeric]:[is_independent]],13,0)</f>
        <v>145</v>
      </c>
      <c r="L141" t="str">
        <f>VLOOKUP($B141,Tabelle1[[ISO3166-1-numeric]:[is_independent]],12,0)</f>
        <v>Western Asia</v>
      </c>
      <c r="M141" t="str">
        <f>VLOOKUP('MISO 2.0 Codes'!$B141,COUNTRIES!$C$3:$D$183,2,0)</f>
        <v>miso_7</v>
      </c>
      <c r="N141" t="s">
        <v>1580</v>
      </c>
      <c r="O141" t="s">
        <v>2119</v>
      </c>
      <c r="P141" t="str">
        <f>VLOOKUP($B141,Country_Codes!$A$2:$AB$269,28,0)</f>
        <v>Northern Africa and Western Asia</v>
      </c>
      <c r="Q141" t="str">
        <f>VLOOKUP($B141,Country_Codes!$A$2:$AB$269,23,0)</f>
        <v/>
      </c>
      <c r="R141" t="str">
        <f>VLOOKUP($B141,Country_Codes!$A$2:$AB$269,10,0)</f>
        <v>DC</v>
      </c>
      <c r="S141" s="2">
        <f>VLOOKUP($B141,Tabelle1[[ISO3166-1-numeric]:[is_independent]],5,0)</f>
        <v>0</v>
      </c>
      <c r="T141" t="str">
        <f>VLOOKUP($A141,'World Bank income'!$B$7:$I$224,6,0)</f>
        <v>High income</v>
      </c>
      <c r="U141" t="str">
        <f>VLOOKUP($A141,'World Bank income'!$K$7:$N$224,4,0)</f>
        <v>High income</v>
      </c>
      <c r="V141" t="str">
        <f>'[2]socioeconomic grouping'!AR146</f>
        <v>g10</v>
      </c>
      <c r="W141" s="110" t="s">
        <v>2077</v>
      </c>
      <c r="X141" s="110" t="s">
        <v>2087</v>
      </c>
      <c r="Z141" s="110" t="s">
        <v>1020</v>
      </c>
      <c r="AA141" s="110" t="s">
        <v>1020</v>
      </c>
      <c r="AB141" s="110" t="s">
        <v>1020</v>
      </c>
      <c r="AC141" s="110" t="s">
        <v>1020</v>
      </c>
      <c r="AD141" s="110" t="s">
        <v>1020</v>
      </c>
      <c r="AE141" s="110" t="s">
        <v>2123</v>
      </c>
      <c r="AF141" t="s">
        <v>2124</v>
      </c>
      <c r="AG141" t="s">
        <v>1480</v>
      </c>
      <c r="AH141">
        <v>17</v>
      </c>
    </row>
    <row r="142" spans="1:34" x14ac:dyDescent="0.3">
      <c r="A142" s="54" t="str">
        <f>COUNTRIES!AD144</f>
        <v>United Kingdom</v>
      </c>
      <c r="B142">
        <f>COUNTRIES!AE144</f>
        <v>826</v>
      </c>
      <c r="C142" t="str">
        <f>INDEX(Tabelle1[ISO3166-1-Alpha-2],MATCH('MISO 2.0 Codes'!B142,Tabelle1[ISO3166-1-numeric],0))</f>
        <v>GB</v>
      </c>
      <c r="D142" t="str">
        <f>_xlfn.XLOOKUP(C142,'[1]ISO countries'!B:B,'[1]ISO countries'!C:C)</f>
        <v>GBR</v>
      </c>
      <c r="E142" t="str">
        <f>INDEX(Tabelle1[official_name_en],MATCH('MISO 2.0 Codes'!B142,Tabelle1[ISO3166-1-numeric],0))</f>
        <v>United Kingdom of Great Britain and Northern Ireland</v>
      </c>
      <c r="F142">
        <f>VLOOKUP($B142,Country_Codes!$A$2:$AB$269,4,0)</f>
        <v>229</v>
      </c>
      <c r="G142">
        <f>VLOOKUP($B142,Country_Codes!$A$2:$AB$269,3,0)</f>
        <v>217</v>
      </c>
      <c r="H142">
        <f>VLOOKUP($B142,Country_Codes!$A$2:$AB$269,5,0)</f>
        <v>175</v>
      </c>
      <c r="I142">
        <f>VLOOKUP($B142,Tabelle1[[ISO3166-1-numeric]:[is_independent]],10,0)</f>
        <v>150</v>
      </c>
      <c r="J142" t="str">
        <f>VLOOKUP($B142,Tabelle1[[ISO3166-1-numeric]:[is_independent]],9,0)</f>
        <v>Europe</v>
      </c>
      <c r="K142">
        <f>VLOOKUP($B142,Tabelle1[[ISO3166-1-numeric]:[is_independent]],13,0)</f>
        <v>154</v>
      </c>
      <c r="L142" t="str">
        <f>VLOOKUP($B142,Tabelle1[[ISO3166-1-numeric]:[is_independent]],12,0)</f>
        <v>Northern Europe</v>
      </c>
      <c r="M142" t="str">
        <f>VLOOKUP('MISO 2.0 Codes'!$B142,COUNTRIES!$C$3:$D$183,2,0)</f>
        <v>miso_1</v>
      </c>
      <c r="N142" t="s">
        <v>1924</v>
      </c>
      <c r="O142" t="s">
        <v>2122</v>
      </c>
      <c r="P142" t="str">
        <f>VLOOKUP($B142,Country_Codes!$A$2:$AB$269,28,0)</f>
        <v>Western Europe</v>
      </c>
      <c r="Q142" t="str">
        <f>VLOOKUP($B142,Country_Codes!$A$2:$AB$269,23,0)</f>
        <v>EU15</v>
      </c>
      <c r="R142" t="str">
        <f>VLOOKUP($B142,Country_Codes!$A$2:$AB$269,10,0)</f>
        <v>IC</v>
      </c>
      <c r="S142" s="2">
        <f>VLOOKUP($B142,Tabelle1[[ISO3166-1-numeric]:[is_independent]],5,0)</f>
        <v>0</v>
      </c>
      <c r="T142" t="str">
        <f>VLOOKUP($A142,'World Bank income'!$B$7:$I$224,6,0)</f>
        <v>High income</v>
      </c>
      <c r="U142" t="str">
        <f>VLOOKUP($A142,'World Bank income'!$K$7:$N$224,4,0)</f>
        <v>High income</v>
      </c>
      <c r="V142" t="str">
        <f>'[2]socioeconomic grouping'!AR147</f>
        <v>g9</v>
      </c>
      <c r="W142" s="110" t="s">
        <v>2076</v>
      </c>
      <c r="X142" s="110" t="s">
        <v>2086</v>
      </c>
      <c r="Y142" s="110" t="s">
        <v>2071</v>
      </c>
      <c r="Z142" s="110" t="s">
        <v>1039</v>
      </c>
      <c r="AA142" s="110" t="s">
        <v>1049</v>
      </c>
      <c r="AB142" s="110" t="s">
        <v>1637</v>
      </c>
      <c r="AC142" s="110" t="s">
        <v>1638</v>
      </c>
      <c r="AE142" s="110" t="s">
        <v>2123</v>
      </c>
      <c r="AF142" t="s">
        <v>211</v>
      </c>
      <c r="AG142" t="s">
        <v>272</v>
      </c>
      <c r="AH142">
        <v>11</v>
      </c>
    </row>
    <row r="143" spans="1:34" x14ac:dyDescent="0.3">
      <c r="A143" s="54" t="str">
        <f>COUNTRIES!AD145</f>
        <v>United States of America</v>
      </c>
      <c r="B143">
        <f>COUNTRIES!AE145</f>
        <v>840</v>
      </c>
      <c r="C143" t="str">
        <f>INDEX(Tabelle1[ISO3166-1-Alpha-2],MATCH('MISO 2.0 Codes'!B143,Tabelle1[ISO3166-1-numeric],0))</f>
        <v>US</v>
      </c>
      <c r="D143" t="str">
        <f>_xlfn.XLOOKUP(C143,'[1]ISO countries'!B:B,'[1]ISO countries'!C:C)</f>
        <v>USA</v>
      </c>
      <c r="E143" t="str">
        <f>INDEX(Tabelle1[official_name_en],MATCH('MISO 2.0 Codes'!B143,Tabelle1[ISO3166-1-numeric],0))</f>
        <v>United States of America</v>
      </c>
      <c r="F143">
        <f>VLOOKUP($B143,Country_Codes!$A$2:$AB$269,4,0)</f>
        <v>231</v>
      </c>
      <c r="G143">
        <f>VLOOKUP($B143,Country_Codes!$A$2:$AB$269,3,0)</f>
        <v>218</v>
      </c>
      <c r="H143">
        <f>VLOOKUP($B143,Country_Codes!$A$2:$AB$269,5,0)</f>
        <v>196</v>
      </c>
      <c r="I143">
        <f>VLOOKUP($B143,Tabelle1[[ISO3166-1-numeric]:[is_independent]],10,0)</f>
        <v>19</v>
      </c>
      <c r="J143" t="str">
        <f>VLOOKUP($B143,Tabelle1[[ISO3166-1-numeric]:[is_independent]],9,0)</f>
        <v>Americas</v>
      </c>
      <c r="K143">
        <f>VLOOKUP($B143,Tabelle1[[ISO3166-1-numeric]:[is_independent]],13,0)</f>
        <v>21</v>
      </c>
      <c r="L143" t="str">
        <f>VLOOKUP($B143,Tabelle1[[ISO3166-1-numeric]:[is_independent]],12,0)</f>
        <v>Northern America</v>
      </c>
      <c r="M143" t="str">
        <f>VLOOKUP('MISO 2.0 Codes'!$B143,COUNTRIES!$C$3:$D$183,2,0)</f>
        <v>miso_2</v>
      </c>
      <c r="N143" t="s">
        <v>1583</v>
      </c>
      <c r="O143" t="s">
        <v>2121</v>
      </c>
      <c r="P143" t="str">
        <f>VLOOKUP($B143,Country_Codes!$A$2:$AB$269,28,0)</f>
        <v>Northern America</v>
      </c>
      <c r="Q143" t="str">
        <f>VLOOKUP($B143,Country_Codes!$A$2:$AB$269,23,0)</f>
        <v/>
      </c>
      <c r="R143" t="str">
        <f>VLOOKUP($B143,Country_Codes!$A$2:$AB$269,10,0)</f>
        <v>IC</v>
      </c>
      <c r="S143" s="2">
        <f>VLOOKUP($B143,Tabelle1[[ISO3166-1-numeric]:[is_independent]],5,0)</f>
        <v>0</v>
      </c>
      <c r="T143" t="str">
        <f>VLOOKUP($A143,'World Bank income'!$B$7:$I$224,6,0)</f>
        <v>High income</v>
      </c>
      <c r="U143" t="str">
        <f>VLOOKUP($A143,'World Bank income'!$K$7:$N$224,4,0)</f>
        <v>High income</v>
      </c>
      <c r="V143" t="str">
        <f>'[2]socioeconomic grouping'!AR148</f>
        <v>g10</v>
      </c>
      <c r="W143" s="110" t="s">
        <v>2076</v>
      </c>
      <c r="X143" s="110" t="s">
        <v>2106</v>
      </c>
      <c r="Z143" s="110" t="s">
        <v>1020</v>
      </c>
      <c r="AA143" s="110" t="s">
        <v>1020</v>
      </c>
      <c r="AB143" s="110" t="s">
        <v>1020</v>
      </c>
      <c r="AC143" s="110" t="s">
        <v>1020</v>
      </c>
      <c r="AD143" s="110" t="s">
        <v>1020</v>
      </c>
      <c r="AE143" s="110" t="s">
        <v>2123</v>
      </c>
      <c r="AF143" t="s">
        <v>1135</v>
      </c>
      <c r="AG143" t="s">
        <v>390</v>
      </c>
      <c r="AH143">
        <v>2</v>
      </c>
    </row>
    <row r="144" spans="1:34" x14ac:dyDescent="0.3">
      <c r="A144" s="54" t="str">
        <f>COUNTRIES!AD146</f>
        <v>Uruguay</v>
      </c>
      <c r="B144">
        <f>COUNTRIES!AE146</f>
        <v>858</v>
      </c>
      <c r="C144" t="str">
        <f>INDEX(Tabelle1[ISO3166-1-Alpha-2],MATCH('MISO 2.0 Codes'!B144,Tabelle1[ISO3166-1-numeric],0))</f>
        <v>UY</v>
      </c>
      <c r="D144" t="str">
        <f>_xlfn.XLOOKUP(C144,'[1]ISO countries'!B:B,'[1]ISO countries'!C:C)</f>
        <v>URY</v>
      </c>
      <c r="E144" t="str">
        <f>INDEX(Tabelle1[official_name_en],MATCH('MISO 2.0 Codes'!B144,Tabelle1[ISO3166-1-numeric],0))</f>
        <v>Uruguay</v>
      </c>
      <c r="F144">
        <f>VLOOKUP($B144,Country_Codes!$A$2:$AB$269,4,0)</f>
        <v>234</v>
      </c>
      <c r="G144">
        <f>VLOOKUP($B144,Country_Codes!$A$2:$AB$269,3,0)</f>
        <v>219</v>
      </c>
      <c r="H144">
        <f>VLOOKUP($B144,Country_Codes!$A$2:$AB$269,5,0)</f>
        <v>176</v>
      </c>
      <c r="I144">
        <f>VLOOKUP($B144,Tabelle1[[ISO3166-1-numeric]:[is_independent]],10,0)</f>
        <v>19</v>
      </c>
      <c r="J144" t="str">
        <f>VLOOKUP($B144,Tabelle1[[ISO3166-1-numeric]:[is_independent]],9,0)</f>
        <v>Americas</v>
      </c>
      <c r="K144">
        <f>VLOOKUP($B144,Tabelle1[[ISO3166-1-numeric]:[is_independent]],13,0)</f>
        <v>419</v>
      </c>
      <c r="L144" t="str">
        <f>VLOOKUP($B144,Tabelle1[[ISO3166-1-numeric]:[is_independent]],12,0)</f>
        <v>Latin America and the Caribbean</v>
      </c>
      <c r="M144" t="str">
        <f>VLOOKUP('MISO 2.0 Codes'!$B144,COUNTRIES!$C$3:$D$183,2,0)</f>
        <v>miso_8</v>
      </c>
      <c r="N144" t="s">
        <v>1582</v>
      </c>
      <c r="O144" t="s">
        <v>2117</v>
      </c>
      <c r="P144" t="str">
        <f>VLOOKUP($B144,Country_Codes!$A$2:$AB$269,28,0)</f>
        <v>Latin America &amp; the Carribean</v>
      </c>
      <c r="Q144" t="str">
        <f>VLOOKUP($B144,Country_Codes!$A$2:$AB$269,23,0)</f>
        <v/>
      </c>
      <c r="R144" t="str">
        <f>VLOOKUP($B144,Country_Codes!$A$2:$AB$269,10,0)</f>
        <v>DC</v>
      </c>
      <c r="S144" s="2">
        <f>VLOOKUP($B144,Tabelle1[[ISO3166-1-numeric]:[is_independent]],5,0)</f>
        <v>0</v>
      </c>
      <c r="T144" t="str">
        <f>VLOOKUP($A144,'World Bank income'!$B$7:$I$224,6,0)</f>
        <v>High income</v>
      </c>
      <c r="U144" t="str">
        <f>VLOOKUP($A144,'World Bank income'!$K$7:$N$224,4,0)</f>
        <v>High income</v>
      </c>
      <c r="V144" t="str">
        <f>'[2]socioeconomic grouping'!AR149</f>
        <v>g7</v>
      </c>
      <c r="W144" s="110" t="s">
        <v>2078</v>
      </c>
      <c r="X144" s="110" t="s">
        <v>2084</v>
      </c>
      <c r="Z144" s="110" t="s">
        <v>1020</v>
      </c>
      <c r="AA144" s="110" t="s">
        <v>1020</v>
      </c>
      <c r="AB144" s="110" t="s">
        <v>1020</v>
      </c>
      <c r="AC144" s="110" t="s">
        <v>1020</v>
      </c>
      <c r="AD144" s="110" t="s">
        <v>1020</v>
      </c>
      <c r="AE144" s="110" t="s">
        <v>2123</v>
      </c>
      <c r="AF144" t="s">
        <v>1582</v>
      </c>
      <c r="AG144" t="s">
        <v>2137</v>
      </c>
      <c r="AH144">
        <v>6</v>
      </c>
    </row>
    <row r="145" spans="1:34" x14ac:dyDescent="0.3">
      <c r="A145" s="54" t="str">
        <f>COUNTRIES!AD147</f>
        <v>Venezuela</v>
      </c>
      <c r="B145">
        <f>COUNTRIES!AE147</f>
        <v>862</v>
      </c>
      <c r="C145" t="str">
        <f>INDEX(Tabelle1[ISO3166-1-Alpha-2],MATCH('MISO 2.0 Codes'!B145,Tabelle1[ISO3166-1-numeric],0))</f>
        <v>VE</v>
      </c>
      <c r="D145" t="str">
        <f>_xlfn.XLOOKUP(C145,'[1]ISO countries'!B:B,'[1]ISO countries'!C:C)</f>
        <v>VEN</v>
      </c>
      <c r="E145" t="str">
        <f>INDEX(Tabelle1[official_name_en],MATCH('MISO 2.0 Codes'!B145,Tabelle1[ISO3166-1-numeric],0))</f>
        <v>Venezuela (Bolivarian Republic of)</v>
      </c>
      <c r="F145">
        <f>VLOOKUP($B145,Country_Codes!$A$2:$AB$269,4,0)</f>
        <v>236</v>
      </c>
      <c r="G145">
        <f>VLOOKUP($B145,Country_Codes!$A$2:$AB$269,3,0)</f>
        <v>222</v>
      </c>
      <c r="H145">
        <f>VLOOKUP($B145,Country_Codes!$A$2:$AB$269,5,0)</f>
        <v>179</v>
      </c>
      <c r="I145">
        <f>VLOOKUP($B145,Tabelle1[[ISO3166-1-numeric]:[is_independent]],10,0)</f>
        <v>19</v>
      </c>
      <c r="J145" t="str">
        <f>VLOOKUP($B145,Tabelle1[[ISO3166-1-numeric]:[is_independent]],9,0)</f>
        <v>Americas</v>
      </c>
      <c r="K145">
        <f>VLOOKUP($B145,Tabelle1[[ISO3166-1-numeric]:[is_independent]],13,0)</f>
        <v>419</v>
      </c>
      <c r="L145" t="str">
        <f>VLOOKUP($B145,Tabelle1[[ISO3166-1-numeric]:[is_independent]],12,0)</f>
        <v>Latin America and the Caribbean</v>
      </c>
      <c r="M145" t="str">
        <f>VLOOKUP('MISO 2.0 Codes'!$B145,COUNTRIES!$C$3:$D$183,2,0)</f>
        <v>miso_8</v>
      </c>
      <c r="N145" t="s">
        <v>1582</v>
      </c>
      <c r="O145" t="s">
        <v>2117</v>
      </c>
      <c r="P145" t="str">
        <f>VLOOKUP($B145,Country_Codes!$A$2:$AB$269,28,0)</f>
        <v>Latin America &amp; the Carribean</v>
      </c>
      <c r="Q145" t="str">
        <f>VLOOKUP($B145,Country_Codes!$A$2:$AB$269,23,0)</f>
        <v/>
      </c>
      <c r="R145" t="str">
        <f>VLOOKUP($B145,Country_Codes!$A$2:$AB$269,10,0)</f>
        <v>DC</v>
      </c>
      <c r="S145" s="2">
        <f>VLOOKUP($B145,Tabelle1[[ISO3166-1-numeric]:[is_independent]],5,0)</f>
        <v>0</v>
      </c>
      <c r="T145" t="str">
        <f>VLOOKUP($A145,'World Bank income'!$B$7:$I$224,6,0)</f>
        <v>Upper middle income</v>
      </c>
      <c r="U145" t="str">
        <f>VLOOKUP($A145,'World Bank income'!$K$7:$N$224,4,0)</f>
        <v>Upper middle income</v>
      </c>
      <c r="V145" t="str">
        <f>'[2]socioeconomic grouping'!AR150</f>
        <v>g6</v>
      </c>
      <c r="W145" s="110" t="s">
        <v>2078</v>
      </c>
      <c r="X145" s="110" t="s">
        <v>2084</v>
      </c>
      <c r="Z145" s="110" t="s">
        <v>1020</v>
      </c>
      <c r="AA145" s="110" t="s">
        <v>1020</v>
      </c>
      <c r="AB145" s="110" t="s">
        <v>1020</v>
      </c>
      <c r="AC145" s="110" t="s">
        <v>1020</v>
      </c>
      <c r="AD145" s="110" t="s">
        <v>1020</v>
      </c>
      <c r="AE145" s="110" t="s">
        <v>2123</v>
      </c>
      <c r="AF145" t="s">
        <v>1582</v>
      </c>
      <c r="AG145" t="s">
        <v>2137</v>
      </c>
      <c r="AH145">
        <v>6</v>
      </c>
    </row>
    <row r="146" spans="1:34" x14ac:dyDescent="0.3">
      <c r="A146" s="54" t="str">
        <f>COUNTRIES!AD148</f>
        <v>Vietnam</v>
      </c>
      <c r="B146">
        <f>COUNTRIES!AE148</f>
        <v>704</v>
      </c>
      <c r="C146" t="str">
        <f>INDEX(Tabelle1[ISO3166-1-Alpha-2],MATCH('MISO 2.0 Codes'!B146,Tabelle1[ISO3166-1-numeric],0))</f>
        <v>VN</v>
      </c>
      <c r="D146" t="str">
        <f>_xlfn.XLOOKUP(C146,'[1]ISO countries'!B:B,'[1]ISO countries'!C:C)</f>
        <v>VNM</v>
      </c>
      <c r="E146" t="str">
        <f>INDEX(Tabelle1[official_name_en],MATCH('MISO 2.0 Codes'!B146,Tabelle1[ISO3166-1-numeric],0))</f>
        <v>Viet Nam</v>
      </c>
      <c r="F146">
        <f>VLOOKUP($B146,Country_Codes!$A$2:$AB$269,4,0)</f>
        <v>237</v>
      </c>
      <c r="G146">
        <f>VLOOKUP($B146,Country_Codes!$A$2:$AB$269,3,0)</f>
        <v>223</v>
      </c>
      <c r="H146">
        <f>VLOOKUP($B146,Country_Codes!$A$2:$AB$269,5,0)</f>
        <v>180</v>
      </c>
      <c r="I146">
        <f>VLOOKUP($B146,Tabelle1[[ISO3166-1-numeric]:[is_independent]],10,0)</f>
        <v>142</v>
      </c>
      <c r="J146" t="str">
        <f>VLOOKUP($B146,Tabelle1[[ISO3166-1-numeric]:[is_independent]],9,0)</f>
        <v>Asia</v>
      </c>
      <c r="K146">
        <f>VLOOKUP($B146,Tabelle1[[ISO3166-1-numeric]:[is_independent]],13,0)</f>
        <v>35</v>
      </c>
      <c r="L146" t="str">
        <f>VLOOKUP($B146,Tabelle1[[ISO3166-1-numeric]:[is_independent]],12,0)</f>
        <v>South-eastern Asia</v>
      </c>
      <c r="M146" t="str">
        <f>VLOOKUP('MISO 2.0 Codes'!$B146,COUNTRIES!$C$3:$D$183,2,0)</f>
        <v>miso_4</v>
      </c>
      <c r="N146" t="s">
        <v>1579</v>
      </c>
      <c r="O146" t="s">
        <v>2120</v>
      </c>
      <c r="P146" t="str">
        <f>VLOOKUP($B146,Country_Codes!$A$2:$AB$269,28,0)</f>
        <v>South-Eastern Asia</v>
      </c>
      <c r="Q146" t="str">
        <f>VLOOKUP($B146,Country_Codes!$A$2:$AB$269,23,0)</f>
        <v/>
      </c>
      <c r="R146" t="str">
        <f>VLOOKUP($B146,Country_Codes!$A$2:$AB$269,10,0)</f>
        <v>DC</v>
      </c>
      <c r="S146" s="2">
        <f>VLOOKUP($B146,Tabelle1[[ISO3166-1-numeric]:[is_independent]],5,0)</f>
        <v>0</v>
      </c>
      <c r="T146" t="str">
        <f>VLOOKUP($A146,'World Bank income'!$B$7:$I$224,6,0)</f>
        <v>Lower middle income</v>
      </c>
      <c r="U146" t="str">
        <f>VLOOKUP($A146,'World Bank income'!$K$7:$N$224,4,0)</f>
        <v>Lower middle income</v>
      </c>
      <c r="V146" t="str">
        <f>'[2]socioeconomic grouping'!AR151</f>
        <v>g4</v>
      </c>
      <c r="W146" s="110" t="s">
        <v>2075</v>
      </c>
      <c r="X146" s="110" t="s">
        <v>2095</v>
      </c>
      <c r="Z146" s="110" t="s">
        <v>1020</v>
      </c>
      <c r="AA146" s="110" t="s">
        <v>1020</v>
      </c>
      <c r="AB146" s="110" t="s">
        <v>1020</v>
      </c>
      <c r="AC146" s="110" t="s">
        <v>1020</v>
      </c>
      <c r="AD146" s="110" t="s">
        <v>1020</v>
      </c>
      <c r="AE146" s="110" t="s">
        <v>2123</v>
      </c>
      <c r="AF146" t="s">
        <v>1579</v>
      </c>
      <c r="AG146" t="s">
        <v>2134</v>
      </c>
      <c r="AH146">
        <v>21</v>
      </c>
    </row>
    <row r="147" spans="1:34" x14ac:dyDescent="0.3">
      <c r="A147" s="54" t="str">
        <f>COUNTRIES!AD149</f>
        <v>Yemen</v>
      </c>
      <c r="B147">
        <f>COUNTRIES!AE149</f>
        <v>887</v>
      </c>
      <c r="C147" t="str">
        <f>INDEX(Tabelle1[ISO3166-1-Alpha-2],MATCH('MISO 2.0 Codes'!B147,Tabelle1[ISO3166-1-numeric],0))</f>
        <v>YE</v>
      </c>
      <c r="D147" t="str">
        <f>_xlfn.XLOOKUP(C147,'[1]ISO countries'!B:B,'[1]ISO countries'!C:C)</f>
        <v>YEM</v>
      </c>
      <c r="E147" t="str">
        <f>INDEX(Tabelle1[official_name_en],MATCH('MISO 2.0 Codes'!B147,Tabelle1[ISO3166-1-numeric],0))</f>
        <v>Yemen</v>
      </c>
      <c r="F147">
        <f>VLOOKUP($B147,Country_Codes!$A$2:$AB$269,4,0)</f>
        <v>249</v>
      </c>
      <c r="G147">
        <f>VLOOKUP($B147,Country_Codes!$A$2:$AB$269,3,0)</f>
        <v>227</v>
      </c>
      <c r="H147">
        <f>VLOOKUP($B147,Country_Codes!$A$2:$AB$269,5,0)</f>
        <v>186</v>
      </c>
      <c r="I147">
        <f>VLOOKUP($B147,Tabelle1[[ISO3166-1-numeric]:[is_independent]],10,0)</f>
        <v>142</v>
      </c>
      <c r="J147" t="str">
        <f>VLOOKUP($B147,Tabelle1[[ISO3166-1-numeric]:[is_independent]],9,0)</f>
        <v>Asia</v>
      </c>
      <c r="K147">
        <f>VLOOKUP($B147,Tabelle1[[ISO3166-1-numeric]:[is_independent]],13,0)</f>
        <v>145</v>
      </c>
      <c r="L147" t="str">
        <f>VLOOKUP($B147,Tabelle1[[ISO3166-1-numeric]:[is_independent]],12,0)</f>
        <v>Western Asia</v>
      </c>
      <c r="M147" t="str">
        <f>VLOOKUP('MISO 2.0 Codes'!$B147,COUNTRIES!$C$3:$D$183,2,0)</f>
        <v>miso_7</v>
      </c>
      <c r="N147" t="s">
        <v>1580</v>
      </c>
      <c r="O147" t="s">
        <v>2119</v>
      </c>
      <c r="P147" t="str">
        <f>VLOOKUP($B147,Country_Codes!$A$2:$AB$269,28,0)</f>
        <v>Northern Africa and Western Asia</v>
      </c>
      <c r="Q147" t="str">
        <f>VLOOKUP($B147,Country_Codes!$A$2:$AB$269,23,0)</f>
        <v/>
      </c>
      <c r="R147" t="str">
        <f>VLOOKUP($B147,Country_Codes!$A$2:$AB$269,10,0)</f>
        <v>LD</v>
      </c>
      <c r="S147" s="2" t="str">
        <f>VLOOKUP($B147,Tabelle1[[ISO3166-1-numeric]:[is_independent]],5,0)</f>
        <v>x</v>
      </c>
      <c r="T147" t="str">
        <f>VLOOKUP($A147,'World Bank income'!$B$7:$I$224,6,0)</f>
        <v>Low income</v>
      </c>
      <c r="U147" t="str">
        <f>VLOOKUP($A147,'World Bank income'!$K$7:$N$224,4,0)</f>
        <v>Lower middle income</v>
      </c>
      <c r="V147" t="str">
        <f>'[2]socioeconomic grouping'!AR152</f>
        <v>g3</v>
      </c>
      <c r="W147" s="110" t="s">
        <v>2077</v>
      </c>
      <c r="X147" s="110" t="s">
        <v>2103</v>
      </c>
      <c r="Z147" s="110" t="s">
        <v>1020</v>
      </c>
      <c r="AA147" s="110" t="s">
        <v>1020</v>
      </c>
      <c r="AB147" s="110" t="s">
        <v>1020</v>
      </c>
      <c r="AC147" s="110" t="s">
        <v>1020</v>
      </c>
      <c r="AD147" s="110" t="s">
        <v>1020</v>
      </c>
      <c r="AE147" s="110" t="s">
        <v>2123</v>
      </c>
      <c r="AF147" t="s">
        <v>2124</v>
      </c>
      <c r="AG147" t="s">
        <v>1480</v>
      </c>
      <c r="AH147">
        <v>17</v>
      </c>
    </row>
    <row r="148" spans="1:34" x14ac:dyDescent="0.3">
      <c r="A148" s="54" t="str">
        <f>COUNTRIES!AD150</f>
        <v>Zambia</v>
      </c>
      <c r="B148">
        <f>COUNTRIES!AE150</f>
        <v>894</v>
      </c>
      <c r="C148" t="str">
        <f>INDEX(Tabelle1[ISO3166-1-Alpha-2],MATCH('MISO 2.0 Codes'!B148,Tabelle1[ISO3166-1-numeric],0))</f>
        <v>ZM</v>
      </c>
      <c r="D148" t="str">
        <f>_xlfn.XLOOKUP(C148,'[1]ISO countries'!B:B,'[1]ISO countries'!C:C)</f>
        <v>ZMB</v>
      </c>
      <c r="E148" t="str">
        <f>INDEX(Tabelle1[official_name_en],MATCH('MISO 2.0 Codes'!B148,Tabelle1[ISO3166-1-numeric],0))</f>
        <v>Zambia</v>
      </c>
      <c r="F148">
        <f>VLOOKUP($B148,Country_Codes!$A$2:$AB$269,4,0)</f>
        <v>251</v>
      </c>
      <c r="G148">
        <f>VLOOKUP($B148,Country_Codes!$A$2:$AB$269,3,0)</f>
        <v>228</v>
      </c>
      <c r="H148">
        <f>VLOOKUP($B148,Country_Codes!$A$2:$AB$269,5,0)</f>
        <v>188</v>
      </c>
      <c r="I148">
        <f>VLOOKUP($B148,Tabelle1[[ISO3166-1-numeric]:[is_independent]],10,0)</f>
        <v>2</v>
      </c>
      <c r="J148" t="str">
        <f>VLOOKUP($B148,Tabelle1[[ISO3166-1-numeric]:[is_independent]],9,0)</f>
        <v>Africa</v>
      </c>
      <c r="K148">
        <f>VLOOKUP($B148,Tabelle1[[ISO3166-1-numeric]:[is_independent]],13,0)</f>
        <v>202</v>
      </c>
      <c r="L148" t="str">
        <f>VLOOKUP($B148,Tabelle1[[ISO3166-1-numeric]:[is_independent]],12,0)</f>
        <v>Sub-Saharan Africa</v>
      </c>
      <c r="M148" t="str">
        <f>VLOOKUP('MISO 2.0 Codes'!$B148,COUNTRIES!$C$3:$D$183,2,0)</f>
        <v>miso_9</v>
      </c>
      <c r="N148" t="s">
        <v>1581</v>
      </c>
      <c r="O148" t="s">
        <v>2118</v>
      </c>
      <c r="P148" t="str">
        <f>VLOOKUP($B148,Country_Codes!$A$2:$AB$269,28,0)</f>
        <v>Sub-Saharan Africa</v>
      </c>
      <c r="Q148" t="str">
        <f>VLOOKUP($B148,Country_Codes!$A$2:$AB$269,23,0)</f>
        <v/>
      </c>
      <c r="R148" t="str">
        <f>VLOOKUP($B148,Country_Codes!$A$2:$AB$269,10,0)</f>
        <v>LD</v>
      </c>
      <c r="S148" s="2" t="str">
        <f>VLOOKUP($B148,Tabelle1[[ISO3166-1-numeric]:[is_independent]],5,0)</f>
        <v>x</v>
      </c>
      <c r="T148" t="str">
        <f>VLOOKUP($A148,'World Bank income'!$B$7:$I$224,6,0)</f>
        <v>Lower middle income</v>
      </c>
      <c r="U148" t="str">
        <f>VLOOKUP($A148,'World Bank income'!$K$7:$N$224,4,0)</f>
        <v>Lower middle income</v>
      </c>
      <c r="V148" t="str">
        <f>'[2]socioeconomic grouping'!AR153</f>
        <v>g4</v>
      </c>
      <c r="W148" s="110" t="s">
        <v>2077</v>
      </c>
      <c r="X148" s="110" t="s">
        <v>2090</v>
      </c>
      <c r="Z148" s="110" t="s">
        <v>1020</v>
      </c>
      <c r="AA148" s="110" t="s">
        <v>1020</v>
      </c>
      <c r="AB148" s="110" t="s">
        <v>1020</v>
      </c>
      <c r="AC148" s="110" t="s">
        <v>1020</v>
      </c>
      <c r="AD148" s="110" t="s">
        <v>1020</v>
      </c>
      <c r="AE148" s="110" t="s">
        <v>2123</v>
      </c>
      <c r="AF148" t="s">
        <v>2124</v>
      </c>
      <c r="AG148" t="s">
        <v>2135</v>
      </c>
      <c r="AH148">
        <v>26</v>
      </c>
    </row>
    <row r="149" spans="1:34" x14ac:dyDescent="0.3">
      <c r="A149" s="54" t="str">
        <f>COUNTRIES!AD151</f>
        <v>Zimbabwe</v>
      </c>
      <c r="B149">
        <f>COUNTRIES!AE151</f>
        <v>716</v>
      </c>
      <c r="C149" t="str">
        <f>INDEX(Tabelle1[ISO3166-1-Alpha-2],MATCH('MISO 2.0 Codes'!B149,Tabelle1[ISO3166-1-numeric],0))</f>
        <v>ZW</v>
      </c>
      <c r="D149" t="str">
        <f>_xlfn.XLOOKUP(C149,'[1]ISO countries'!B:B,'[1]ISO countries'!C:C)</f>
        <v>ZWE</v>
      </c>
      <c r="E149" t="str">
        <f>INDEX(Tabelle1[official_name_en],MATCH('MISO 2.0 Codes'!B149,Tabelle1[ISO3166-1-numeric],0))</f>
        <v>Zimbabwe</v>
      </c>
      <c r="F149">
        <f>VLOOKUP($B149,Country_Codes!$A$2:$AB$269,4,0)</f>
        <v>181</v>
      </c>
      <c r="G149">
        <f>VLOOKUP($B149,Country_Codes!$A$2:$AB$269,3,0)</f>
        <v>229</v>
      </c>
      <c r="H149">
        <f>VLOOKUP($B149,Country_Codes!$A$2:$AB$269,5,0)</f>
        <v>189</v>
      </c>
      <c r="I149">
        <f>VLOOKUP($B149,Tabelle1[[ISO3166-1-numeric]:[is_independent]],10,0)</f>
        <v>2</v>
      </c>
      <c r="J149" t="str">
        <f>VLOOKUP($B149,Tabelle1[[ISO3166-1-numeric]:[is_independent]],9,0)</f>
        <v>Africa</v>
      </c>
      <c r="K149">
        <f>VLOOKUP($B149,Tabelle1[[ISO3166-1-numeric]:[is_independent]],13,0)</f>
        <v>202</v>
      </c>
      <c r="L149" t="str">
        <f>VLOOKUP($B149,Tabelle1[[ISO3166-1-numeric]:[is_independent]],12,0)</f>
        <v>Sub-Saharan Africa</v>
      </c>
      <c r="M149" t="str">
        <f>VLOOKUP('MISO 2.0 Codes'!$B149,COUNTRIES!$C$3:$D$183,2,0)</f>
        <v>miso_9</v>
      </c>
      <c r="N149" t="s">
        <v>1581</v>
      </c>
      <c r="O149" t="s">
        <v>2118</v>
      </c>
      <c r="P149" t="str">
        <f>VLOOKUP($B149,Country_Codes!$A$2:$AB$269,28,0)</f>
        <v>Sub-Saharan Africa</v>
      </c>
      <c r="Q149" t="str">
        <f>VLOOKUP($B149,Country_Codes!$A$2:$AB$269,23,0)</f>
        <v/>
      </c>
      <c r="R149" t="str">
        <f>VLOOKUP($B149,Country_Codes!$A$2:$AB$269,10,0)</f>
        <v>DC</v>
      </c>
      <c r="S149" s="2">
        <f>VLOOKUP($B149,Tabelle1[[ISO3166-1-numeric]:[is_independent]],5,0)</f>
        <v>0</v>
      </c>
      <c r="T149" t="str">
        <f>VLOOKUP($A149,'World Bank income'!$B$7:$I$224,6,0)</f>
        <v>Lower middle income</v>
      </c>
      <c r="U149" t="str">
        <f>VLOOKUP($A149,'World Bank income'!$K$7:$N$224,4,0)</f>
        <v>Low income</v>
      </c>
      <c r="V149" t="str">
        <f>'[2]socioeconomic grouping'!AR154</f>
        <v>g2</v>
      </c>
      <c r="W149" s="110" t="s">
        <v>2077</v>
      </c>
      <c r="X149" s="110" t="s">
        <v>2090</v>
      </c>
      <c r="Z149" s="110" t="s">
        <v>1020</v>
      </c>
      <c r="AA149" s="110" t="s">
        <v>1020</v>
      </c>
      <c r="AB149" s="110" t="s">
        <v>1020</v>
      </c>
      <c r="AC149" s="110" t="s">
        <v>1020</v>
      </c>
      <c r="AD149" s="110" t="s">
        <v>1020</v>
      </c>
      <c r="AE149" s="110" t="s">
        <v>2123</v>
      </c>
      <c r="AF149" t="s">
        <v>2124</v>
      </c>
      <c r="AG149" t="s">
        <v>2135</v>
      </c>
      <c r="AH149">
        <v>26</v>
      </c>
    </row>
    <row r="150" spans="1:34" x14ac:dyDescent="0.3">
      <c r="A150" s="55" t="str">
        <f>COUNTRIES!AD152</f>
        <v>Armenia</v>
      </c>
      <c r="B150" s="1">
        <f>COUNTRIES!AE152</f>
        <v>51</v>
      </c>
      <c r="C150" t="str">
        <f>INDEX(Tabelle1[ISO3166-1-Alpha-2],MATCH('MISO 2.0 Codes'!B150,Tabelle1[ISO3166-1-numeric],0))</f>
        <v>AM</v>
      </c>
      <c r="D150" t="str">
        <f>_xlfn.XLOOKUP(C150,'[1]ISO countries'!B:B,'[1]ISO countries'!C:C)</f>
        <v>ARM</v>
      </c>
      <c r="E150" t="str">
        <f>INDEX(Tabelle1[official_name_en],MATCH('MISO 2.0 Codes'!B150,Tabelle1[ISO3166-1-numeric],0))</f>
        <v>Armenia</v>
      </c>
      <c r="F150">
        <f>VLOOKUP($B150,Country_Codes!$A$2:$AB$269,4,0)</f>
        <v>1</v>
      </c>
      <c r="G150">
        <f>VLOOKUP($B150,Country_Codes!$A$2:$AB$269,3,0)</f>
        <v>10</v>
      </c>
      <c r="H150">
        <f>VLOOKUP($B150,Country_Codes!$A$2:$AB$269,5,0)</f>
        <v>6</v>
      </c>
      <c r="I150">
        <f>VLOOKUP($B150,Tabelle1[[ISO3166-1-numeric]:[is_independent]],10,0)</f>
        <v>142</v>
      </c>
      <c r="J150" t="str">
        <f>VLOOKUP($B150,Tabelle1[[ISO3166-1-numeric]:[is_independent]],9,0)</f>
        <v>Asia</v>
      </c>
      <c r="K150">
        <f>VLOOKUP($B150,Tabelle1[[ISO3166-1-numeric]:[is_independent]],13,0)</f>
        <v>145</v>
      </c>
      <c r="L150" t="str">
        <f>VLOOKUP($B150,Tabelle1[[ISO3166-1-numeric]:[is_independent]],12,0)</f>
        <v>Western Asia</v>
      </c>
      <c r="M150" t="str">
        <f>VLOOKUP('MISO 2.0 Codes'!$B150,COUNTRIES!$C$3:$D$183,2,0)</f>
        <v>miso_3</v>
      </c>
      <c r="N150" t="s">
        <v>1925</v>
      </c>
      <c r="O150" t="s">
        <v>2116</v>
      </c>
      <c r="P150" t="str">
        <f>VLOOKUP($B150,Country_Codes!$A$2:$AB$269,28,0)</f>
        <v>Northern Africa and Western Asia</v>
      </c>
      <c r="Q150" t="str">
        <f>VLOOKUP($B150,Country_Codes!$A$2:$AB$269,23,0)</f>
        <v/>
      </c>
      <c r="R150" t="str">
        <f>VLOOKUP($B150,Country_Codes!$A$2:$AB$269,10,0)</f>
        <v>TM</v>
      </c>
      <c r="S150" s="2">
        <f>VLOOKUP($B150,Tabelle1[[ISO3166-1-numeric]:[is_independent]],5,0)</f>
        <v>0</v>
      </c>
      <c r="T150" t="str">
        <f>VLOOKUP($A150,'World Bank income'!$B$7:$I$224,6,0)</f>
        <v>Upper middle income</v>
      </c>
      <c r="U150" t="str">
        <f>VLOOKUP($A150,'World Bank income'!$K$7:$N$224,4,0)</f>
        <v>Lower middle income</v>
      </c>
      <c r="V150" t="str">
        <f>'[2]socioeconomic grouping'!AR155</f>
        <v>g5</v>
      </c>
      <c r="W150" s="110" t="s">
        <v>2079</v>
      </c>
      <c r="X150" s="110" t="s">
        <v>2111</v>
      </c>
      <c r="Z150" s="110" t="s">
        <v>1020</v>
      </c>
      <c r="AA150" s="110" t="s">
        <v>1020</v>
      </c>
      <c r="AB150" s="110" t="s">
        <v>1020</v>
      </c>
      <c r="AC150" s="110" t="s">
        <v>1020</v>
      </c>
      <c r="AD150" s="110" t="s">
        <v>1020</v>
      </c>
      <c r="AE150" s="110" t="s">
        <v>2123</v>
      </c>
      <c r="AF150" t="s">
        <v>1925</v>
      </c>
      <c r="AG150" t="s">
        <v>2133</v>
      </c>
      <c r="AH150">
        <v>16</v>
      </c>
    </row>
    <row r="151" spans="1:34" x14ac:dyDescent="0.3">
      <c r="A151" s="54" t="str">
        <f>COUNTRIES!AD153</f>
        <v>Azerbaijan</v>
      </c>
      <c r="B151">
        <f>COUNTRIES!AE153</f>
        <v>31</v>
      </c>
      <c r="C151" t="str">
        <f>INDEX(Tabelle1[ISO3166-1-Alpha-2],MATCH('MISO 2.0 Codes'!B151,Tabelle1[ISO3166-1-numeric],0))</f>
        <v>AZ</v>
      </c>
      <c r="D151" t="str">
        <f>_xlfn.XLOOKUP(C151,'[1]ISO countries'!B:B,'[1]ISO countries'!C:C)</f>
        <v>AZE</v>
      </c>
      <c r="E151" t="str">
        <f>INDEX(Tabelle1[official_name_en],MATCH('MISO 2.0 Codes'!B151,Tabelle1[ISO3166-1-numeric],0))</f>
        <v>Azerbaijan</v>
      </c>
      <c r="F151">
        <f>VLOOKUP($B151,Country_Codes!$A$2:$AB$269,4,0)</f>
        <v>52</v>
      </c>
      <c r="G151">
        <f>VLOOKUP($B151,Country_Codes!$A$2:$AB$269,3,0)</f>
        <v>14</v>
      </c>
      <c r="H151">
        <f>VLOOKUP($B151,Country_Codes!$A$2:$AB$269,5,0)</f>
        <v>8</v>
      </c>
      <c r="I151">
        <f>VLOOKUP($B151,Tabelle1[[ISO3166-1-numeric]:[is_independent]],10,0)</f>
        <v>142</v>
      </c>
      <c r="J151" t="str">
        <f>VLOOKUP($B151,Tabelle1[[ISO3166-1-numeric]:[is_independent]],9,0)</f>
        <v>Asia</v>
      </c>
      <c r="K151">
        <f>VLOOKUP($B151,Tabelle1[[ISO3166-1-numeric]:[is_independent]],13,0)</f>
        <v>145</v>
      </c>
      <c r="L151" t="str">
        <f>VLOOKUP($B151,Tabelle1[[ISO3166-1-numeric]:[is_independent]],12,0)</f>
        <v>Western Asia</v>
      </c>
      <c r="M151" t="str">
        <f>VLOOKUP('MISO 2.0 Codes'!$B151,COUNTRIES!$C$3:$D$183,2,0)</f>
        <v>miso_3</v>
      </c>
      <c r="N151" t="s">
        <v>1925</v>
      </c>
      <c r="O151" t="s">
        <v>2116</v>
      </c>
      <c r="P151" t="str">
        <f>VLOOKUP($B151,Country_Codes!$A$2:$AB$269,28,0)</f>
        <v>Northern Africa and Western Asia</v>
      </c>
      <c r="Q151" t="str">
        <f>VLOOKUP($B151,Country_Codes!$A$2:$AB$269,23,0)</f>
        <v/>
      </c>
      <c r="R151" t="str">
        <f>VLOOKUP($B151,Country_Codes!$A$2:$AB$269,10,0)</f>
        <v>TM</v>
      </c>
      <c r="S151" s="2">
        <f>VLOOKUP($B151,Tabelle1[[ISO3166-1-numeric]:[is_independent]],5,0)</f>
        <v>0</v>
      </c>
      <c r="T151" t="str">
        <f>VLOOKUP($A151,'World Bank income'!$B$7:$I$224,6,0)</f>
        <v>Upper middle income</v>
      </c>
      <c r="U151" t="str">
        <f>VLOOKUP($A151,'World Bank income'!$K$7:$N$224,4,0)</f>
        <v>Upper middle income</v>
      </c>
      <c r="V151" t="str">
        <f>'[2]socioeconomic grouping'!AR156</f>
        <v>g7</v>
      </c>
      <c r="W151" s="110" t="s">
        <v>2079</v>
      </c>
      <c r="X151" s="110" t="s">
        <v>2111</v>
      </c>
      <c r="Z151" s="110" t="s">
        <v>1020</v>
      </c>
      <c r="AA151" s="110" t="s">
        <v>1020</v>
      </c>
      <c r="AB151" s="110" t="s">
        <v>1020</v>
      </c>
      <c r="AC151" s="110" t="s">
        <v>1020</v>
      </c>
      <c r="AD151" s="110" t="s">
        <v>1020</v>
      </c>
      <c r="AE151" s="110" t="s">
        <v>2123</v>
      </c>
      <c r="AF151" t="s">
        <v>1925</v>
      </c>
      <c r="AG151" t="s">
        <v>2133</v>
      </c>
      <c r="AH151">
        <v>16</v>
      </c>
    </row>
    <row r="152" spans="1:34" x14ac:dyDescent="0.3">
      <c r="A152" s="54" t="str">
        <f>COUNTRIES!AD154</f>
        <v>Belarus</v>
      </c>
      <c r="B152">
        <f>COUNTRIES!AE154</f>
        <v>112</v>
      </c>
      <c r="C152" t="str">
        <f>INDEX(Tabelle1[ISO3166-1-Alpha-2],MATCH('MISO 2.0 Codes'!B152,Tabelle1[ISO3166-1-numeric],0))</f>
        <v>BY</v>
      </c>
      <c r="D152" t="str">
        <f>_xlfn.XLOOKUP(C152,'[1]ISO countries'!B:B,'[1]ISO countries'!C:C)</f>
        <v>BLR</v>
      </c>
      <c r="E152" t="str">
        <f>INDEX(Tabelle1[official_name_en],MATCH('MISO 2.0 Codes'!B152,Tabelle1[ISO3166-1-numeric],0))</f>
        <v>Belarus</v>
      </c>
      <c r="F152">
        <f>VLOOKUP($B152,Country_Codes!$A$2:$AB$269,4,0)</f>
        <v>57</v>
      </c>
      <c r="G152">
        <f>VLOOKUP($B152,Country_Codes!$A$2:$AB$269,3,0)</f>
        <v>19</v>
      </c>
      <c r="H152">
        <f>VLOOKUP($B152,Country_Codes!$A$2:$AB$269,5,0)</f>
        <v>22</v>
      </c>
      <c r="I152">
        <f>VLOOKUP($B152,Tabelle1[[ISO3166-1-numeric]:[is_independent]],10,0)</f>
        <v>150</v>
      </c>
      <c r="J152" t="str">
        <f>VLOOKUP($B152,Tabelle1[[ISO3166-1-numeric]:[is_independent]],9,0)</f>
        <v>Europe</v>
      </c>
      <c r="K152">
        <f>VLOOKUP($B152,Tabelle1[[ISO3166-1-numeric]:[is_independent]],13,0)</f>
        <v>151</v>
      </c>
      <c r="L152" t="str">
        <f>VLOOKUP($B152,Tabelle1[[ISO3166-1-numeric]:[is_independent]],12,0)</f>
        <v>Eastern Europe</v>
      </c>
      <c r="M152" t="str">
        <f>VLOOKUP('MISO 2.0 Codes'!$B152,COUNTRIES!$C$3:$D$183,2,0)</f>
        <v>miso_3</v>
      </c>
      <c r="N152" t="s">
        <v>1925</v>
      </c>
      <c r="O152" t="s">
        <v>2116</v>
      </c>
      <c r="P152" t="str">
        <f>VLOOKUP($B152,Country_Codes!$A$2:$AB$269,28,0)</f>
        <v>Eastern &amp; South-Eastern Europe</v>
      </c>
      <c r="Q152" t="str">
        <f>VLOOKUP($B152,Country_Codes!$A$2:$AB$269,23,0)</f>
        <v/>
      </c>
      <c r="R152" t="str">
        <f>VLOOKUP($B152,Country_Codes!$A$2:$AB$269,10,0)</f>
        <v>TM</v>
      </c>
      <c r="S152" s="2">
        <f>VLOOKUP($B152,Tabelle1[[ISO3166-1-numeric]:[is_independent]],5,0)</f>
        <v>0</v>
      </c>
      <c r="T152" t="str">
        <f>VLOOKUP($A152,'World Bank income'!$B$7:$I$224,6,0)</f>
        <v>Upper middle income</v>
      </c>
      <c r="U152" t="str">
        <f>VLOOKUP($A152,'World Bank income'!$K$7:$N$224,4,0)</f>
        <v>Upper middle income</v>
      </c>
      <c r="V152" t="str">
        <f>'[2]socioeconomic grouping'!AR157</f>
        <v>g7</v>
      </c>
      <c r="W152" s="110" t="s">
        <v>2079</v>
      </c>
      <c r="X152" s="110" t="s">
        <v>2112</v>
      </c>
      <c r="Z152" s="110" t="s">
        <v>1020</v>
      </c>
      <c r="AA152" s="110" t="s">
        <v>1020</v>
      </c>
      <c r="AB152" s="110" t="s">
        <v>1020</v>
      </c>
      <c r="AC152" s="110" t="s">
        <v>1020</v>
      </c>
      <c r="AD152" s="110" t="s">
        <v>1020</v>
      </c>
      <c r="AE152" s="110" t="s">
        <v>2123</v>
      </c>
      <c r="AF152" t="s">
        <v>1925</v>
      </c>
      <c r="AG152" t="s">
        <v>2127</v>
      </c>
      <c r="AH152">
        <v>14</v>
      </c>
    </row>
    <row r="153" spans="1:34" x14ac:dyDescent="0.3">
      <c r="A153" s="54" t="str">
        <f>COUNTRIES!AD155</f>
        <v>Belgium</v>
      </c>
      <c r="B153">
        <f>COUNTRIES!AE155</f>
        <v>56</v>
      </c>
      <c r="C153" t="str">
        <f>INDEX(Tabelle1[ISO3166-1-Alpha-2],MATCH('MISO 2.0 Codes'!B153,Tabelle1[ISO3166-1-numeric],0))</f>
        <v>BE</v>
      </c>
      <c r="D153" t="str">
        <f>_xlfn.XLOOKUP(C153,'[1]ISO countries'!B:B,'[1]ISO countries'!C:C)</f>
        <v>BEL</v>
      </c>
      <c r="E153" t="str">
        <f>INDEX(Tabelle1[official_name_en],MATCH('MISO 2.0 Codes'!B153,Tabelle1[ISO3166-1-numeric],0))</f>
        <v>Belgium</v>
      </c>
      <c r="F153">
        <f>VLOOKUP($B153,Country_Codes!$A$2:$AB$269,4,0)</f>
        <v>255</v>
      </c>
      <c r="G153">
        <f>VLOOKUP($B153,Country_Codes!$A$2:$AB$269,3,0)</f>
        <v>20</v>
      </c>
      <c r="H153">
        <f>VLOOKUP($B153,Country_Codes!$A$2:$AB$269,5,0)</f>
        <v>11</v>
      </c>
      <c r="I153">
        <f>VLOOKUP($B153,Tabelle1[[ISO3166-1-numeric]:[is_independent]],10,0)</f>
        <v>150</v>
      </c>
      <c r="J153" t="str">
        <f>VLOOKUP($B153,Tabelle1[[ISO3166-1-numeric]:[is_independent]],9,0)</f>
        <v>Europe</v>
      </c>
      <c r="K153">
        <f>VLOOKUP($B153,Tabelle1[[ISO3166-1-numeric]:[is_independent]],13,0)</f>
        <v>155</v>
      </c>
      <c r="L153" t="str">
        <f>VLOOKUP($B153,Tabelle1[[ISO3166-1-numeric]:[is_independent]],12,0)</f>
        <v>Western Europe</v>
      </c>
      <c r="M153" t="str">
        <f>VLOOKUP('MISO 2.0 Codes'!$B153,COUNTRIES!$C$3:$D$183,2,0)</f>
        <v>miso_1</v>
      </c>
      <c r="N153" t="s">
        <v>1924</v>
      </c>
      <c r="O153" t="s">
        <v>2122</v>
      </c>
      <c r="P153" t="str">
        <f>VLOOKUP($B153,Country_Codes!$A$2:$AB$269,28,0)</f>
        <v>Western Europe</v>
      </c>
      <c r="Q153" t="str">
        <f>VLOOKUP($B153,Country_Codes!$A$2:$AB$269,23,0)</f>
        <v>EU15</v>
      </c>
      <c r="R153" t="str">
        <f>VLOOKUP($B153,Country_Codes!$A$2:$AB$269,10,0)</f>
        <v>IC</v>
      </c>
      <c r="S153" s="2">
        <f>VLOOKUP($B153,Tabelle1[[ISO3166-1-numeric]:[is_independent]],5,0)</f>
        <v>0</v>
      </c>
      <c r="T153" t="str">
        <f>VLOOKUP($A153,'World Bank income'!$B$7:$I$224,6,0)</f>
        <v>High income</v>
      </c>
      <c r="U153" t="str">
        <f>VLOOKUP($A153,'World Bank income'!$K$7:$N$224,4,0)</f>
        <v>High income</v>
      </c>
      <c r="V153" t="str">
        <f>'[2]socioeconomic grouping'!AR158</f>
        <v>g9</v>
      </c>
      <c r="W153" s="110" t="s">
        <v>2076</v>
      </c>
      <c r="X153" s="110" t="s">
        <v>2086</v>
      </c>
      <c r="Y153" s="110" t="s">
        <v>2071</v>
      </c>
      <c r="Z153" s="110" t="s">
        <v>1039</v>
      </c>
      <c r="AA153" s="110" t="s">
        <v>1049</v>
      </c>
      <c r="AB153" s="110" t="s">
        <v>1637</v>
      </c>
      <c r="AC153" s="110" t="s">
        <v>1638</v>
      </c>
      <c r="AD153" s="110" t="s">
        <v>2072</v>
      </c>
      <c r="AE153" s="110" t="s">
        <v>2123</v>
      </c>
      <c r="AF153" t="s">
        <v>211</v>
      </c>
      <c r="AG153" t="s">
        <v>272</v>
      </c>
      <c r="AH153">
        <v>11</v>
      </c>
    </row>
    <row r="154" spans="1:34" x14ac:dyDescent="0.3">
      <c r="A154" s="54" t="str">
        <f>COUNTRIES!AD156</f>
        <v>Bosnia and Herzegovina</v>
      </c>
      <c r="B154">
        <f>COUNTRIES!AE156</f>
        <v>70</v>
      </c>
      <c r="C154" t="str">
        <f>INDEX(Tabelle1[ISO3166-1-Alpha-2],MATCH('MISO 2.0 Codes'!B154,Tabelle1[ISO3166-1-numeric],0))</f>
        <v>BA</v>
      </c>
      <c r="D154" t="str">
        <f>_xlfn.XLOOKUP(C154,'[1]ISO countries'!B:B,'[1]ISO countries'!C:C)</f>
        <v>BIH</v>
      </c>
      <c r="E154" t="str">
        <f>INDEX(Tabelle1[official_name_en],MATCH('MISO 2.0 Codes'!B154,Tabelle1[ISO3166-1-numeric],0))</f>
        <v>Bosnia and Herzegovina</v>
      </c>
      <c r="F154">
        <f>VLOOKUP($B154,Country_Codes!$A$2:$AB$269,4,0)</f>
        <v>80</v>
      </c>
      <c r="G154">
        <f>VLOOKUP($B154,Country_Codes!$A$2:$AB$269,3,0)</f>
        <v>27</v>
      </c>
      <c r="H154">
        <f>VLOOKUP($B154,Country_Codes!$A$2:$AB$269,5,0)</f>
        <v>16</v>
      </c>
      <c r="I154">
        <f>VLOOKUP($B154,Tabelle1[[ISO3166-1-numeric]:[is_independent]],10,0)</f>
        <v>150</v>
      </c>
      <c r="J154" t="str">
        <f>VLOOKUP($B154,Tabelle1[[ISO3166-1-numeric]:[is_independent]],9,0)</f>
        <v>Europe</v>
      </c>
      <c r="K154">
        <f>VLOOKUP($B154,Tabelle1[[ISO3166-1-numeric]:[is_independent]],13,0)</f>
        <v>39</v>
      </c>
      <c r="L154" t="str">
        <f>VLOOKUP($B154,Tabelle1[[ISO3166-1-numeric]:[is_independent]],12,0)</f>
        <v>Southern Europe</v>
      </c>
      <c r="M154" t="str">
        <f>VLOOKUP('MISO 2.0 Codes'!$B154,COUNTRIES!$C$3:$D$183,2,0)</f>
        <v>miso_1</v>
      </c>
      <c r="N154" t="s">
        <v>1924</v>
      </c>
      <c r="O154" t="s">
        <v>2122</v>
      </c>
      <c r="P154" t="str">
        <f>VLOOKUP($B154,Country_Codes!$A$2:$AB$269,28,0)</f>
        <v>Eastern &amp; South-Eastern Europe</v>
      </c>
      <c r="Q154" t="str">
        <f>VLOOKUP($B154,Country_Codes!$A$2:$AB$269,23,0)</f>
        <v/>
      </c>
      <c r="R154" t="str">
        <f>VLOOKUP($B154,Country_Codes!$A$2:$AB$269,10,0)</f>
        <v>TM</v>
      </c>
      <c r="S154" s="2">
        <f>VLOOKUP($B154,Tabelle1[[ISO3166-1-numeric]:[is_independent]],5,0)</f>
        <v>0</v>
      </c>
      <c r="T154" t="str">
        <f>VLOOKUP($A154,'World Bank income'!$B$7:$I$224,6,0)</f>
        <v>Upper middle income</v>
      </c>
      <c r="U154" t="str">
        <f>VLOOKUP($A154,'World Bank income'!$K$7:$N$224,4,0)</f>
        <v>Upper middle income</v>
      </c>
      <c r="V154" t="str">
        <f>'[2]socioeconomic grouping'!AR159</f>
        <v>g6</v>
      </c>
      <c r="W154" s="110" t="s">
        <v>2076</v>
      </c>
      <c r="X154" s="110" t="s">
        <v>2081</v>
      </c>
      <c r="Z154" s="110" t="s">
        <v>1020</v>
      </c>
      <c r="AA154" s="110" t="s">
        <v>1020</v>
      </c>
      <c r="AB154" s="110" t="s">
        <v>1020</v>
      </c>
      <c r="AC154" s="110" t="s">
        <v>1020</v>
      </c>
      <c r="AD154" s="110" t="s">
        <v>1020</v>
      </c>
      <c r="AE154" s="110" t="s">
        <v>2123</v>
      </c>
      <c r="AF154" t="s">
        <v>211</v>
      </c>
      <c r="AG154" t="s">
        <v>2136</v>
      </c>
      <c r="AH154">
        <v>12</v>
      </c>
    </row>
    <row r="155" spans="1:34" x14ac:dyDescent="0.3">
      <c r="A155" s="54" t="str">
        <f>COUNTRIES!AD157</f>
        <v>Croatia</v>
      </c>
      <c r="B155">
        <f>COUNTRIES!AE157</f>
        <v>191</v>
      </c>
      <c r="C155" t="str">
        <f>INDEX(Tabelle1[ISO3166-1-Alpha-2],MATCH('MISO 2.0 Codes'!B155,Tabelle1[ISO3166-1-numeric],0))</f>
        <v>HR</v>
      </c>
      <c r="D155" t="str">
        <f>_xlfn.XLOOKUP(C155,'[1]ISO countries'!B:B,'[1]ISO countries'!C:C)</f>
        <v>HRV</v>
      </c>
      <c r="E155" t="str">
        <f>INDEX(Tabelle1[official_name_en],MATCH('MISO 2.0 Codes'!B155,Tabelle1[ISO3166-1-numeric],0))</f>
        <v>Croatia</v>
      </c>
      <c r="F155">
        <f>VLOOKUP($B155,Country_Codes!$A$2:$AB$269,4,0)</f>
        <v>98</v>
      </c>
      <c r="G155">
        <f>VLOOKUP($B155,Country_Codes!$A$2:$AB$269,3,0)</f>
        <v>54</v>
      </c>
      <c r="H155">
        <f>VLOOKUP($B155,Country_Codes!$A$2:$AB$269,5,0)</f>
        <v>35</v>
      </c>
      <c r="I155">
        <f>VLOOKUP($B155,Tabelle1[[ISO3166-1-numeric]:[is_independent]],10,0)</f>
        <v>150</v>
      </c>
      <c r="J155" t="str">
        <f>VLOOKUP($B155,Tabelle1[[ISO3166-1-numeric]:[is_independent]],9,0)</f>
        <v>Europe</v>
      </c>
      <c r="K155">
        <f>VLOOKUP($B155,Tabelle1[[ISO3166-1-numeric]:[is_independent]],13,0)</f>
        <v>39</v>
      </c>
      <c r="L155" t="str">
        <f>VLOOKUP($B155,Tabelle1[[ISO3166-1-numeric]:[is_independent]],12,0)</f>
        <v>Southern Europe</v>
      </c>
      <c r="M155" t="str">
        <f>VLOOKUP('MISO 2.0 Codes'!$B155,COUNTRIES!$C$3:$D$183,2,0)</f>
        <v>miso_1</v>
      </c>
      <c r="N155" t="s">
        <v>1924</v>
      </c>
      <c r="O155" t="s">
        <v>2122</v>
      </c>
      <c r="P155" t="str">
        <f>VLOOKUP($B155,Country_Codes!$A$2:$AB$269,28,0)</f>
        <v>Eastern &amp; South-Eastern Europe</v>
      </c>
      <c r="Q155" t="s">
        <v>1638</v>
      </c>
      <c r="R155" t="str">
        <f>VLOOKUP($B155,Country_Codes!$A$2:$AB$269,10,0)</f>
        <v>TM</v>
      </c>
      <c r="S155" s="2">
        <f>VLOOKUP($B155,Tabelle1[[ISO3166-1-numeric]:[is_independent]],5,0)</f>
        <v>0</v>
      </c>
      <c r="T155" t="str">
        <f>VLOOKUP($A155,'World Bank income'!$B$7:$I$224,6,0)</f>
        <v>High income</v>
      </c>
      <c r="U155" t="str">
        <f>VLOOKUP($A155,'World Bank income'!$K$7:$N$224,4,0)</f>
        <v>Upper middle income</v>
      </c>
      <c r="V155" t="str">
        <f>'[2]socioeconomic grouping'!AR160</f>
        <v>g8</v>
      </c>
      <c r="W155" s="110" t="s">
        <v>2076</v>
      </c>
      <c r="X155" s="110" t="s">
        <v>2081</v>
      </c>
      <c r="Z155" s="110" t="s">
        <v>1020</v>
      </c>
      <c r="AA155" s="110" t="s">
        <v>1020</v>
      </c>
      <c r="AB155" s="110" t="s">
        <v>1020</v>
      </c>
      <c r="AC155" s="110" t="s">
        <v>1638</v>
      </c>
      <c r="AD155" s="110" t="s">
        <v>2072</v>
      </c>
      <c r="AE155" s="110" t="s">
        <v>2123</v>
      </c>
      <c r="AF155" t="s">
        <v>211</v>
      </c>
      <c r="AG155" t="s">
        <v>2136</v>
      </c>
      <c r="AH155">
        <v>12</v>
      </c>
    </row>
    <row r="156" spans="1:34" x14ac:dyDescent="0.3">
      <c r="A156" s="54" t="str">
        <f>COUNTRIES!AD158</f>
        <v>Czech Republic</v>
      </c>
      <c r="B156">
        <f>COUNTRIES!AE158</f>
        <v>203</v>
      </c>
      <c r="C156" t="str">
        <f>INDEX(Tabelle1[ISO3166-1-Alpha-2],MATCH('MISO 2.0 Codes'!B156,Tabelle1[ISO3166-1-numeric],0))</f>
        <v>CZ</v>
      </c>
      <c r="D156" t="str">
        <f>_xlfn.XLOOKUP(C156,'[1]ISO countries'!B:B,'[1]ISO countries'!C:C)</f>
        <v>CZE</v>
      </c>
      <c r="E156" t="str">
        <f>INDEX(Tabelle1[official_name_en],MATCH('MISO 2.0 Codes'!B156,Tabelle1[ISO3166-1-numeric],0))</f>
        <v>Czechia</v>
      </c>
      <c r="F156">
        <f>VLOOKUP($B156,Country_Codes!$A$2:$AB$269,4,0)</f>
        <v>167</v>
      </c>
      <c r="G156">
        <f>VLOOKUP($B156,Country_Codes!$A$2:$AB$269,3,0)</f>
        <v>57</v>
      </c>
      <c r="H156">
        <f>VLOOKUP($B156,Country_Codes!$A$2:$AB$269,5,0)</f>
        <v>38</v>
      </c>
      <c r="I156">
        <f>VLOOKUP($B156,Tabelle1[[ISO3166-1-numeric]:[is_independent]],10,0)</f>
        <v>150</v>
      </c>
      <c r="J156" t="str">
        <f>VLOOKUP($B156,Tabelle1[[ISO3166-1-numeric]:[is_independent]],9,0)</f>
        <v>Europe</v>
      </c>
      <c r="K156">
        <f>VLOOKUP($B156,Tabelle1[[ISO3166-1-numeric]:[is_independent]],13,0)</f>
        <v>151</v>
      </c>
      <c r="L156" t="str">
        <f>VLOOKUP($B156,Tabelle1[[ISO3166-1-numeric]:[is_independent]],12,0)</f>
        <v>Eastern Europe</v>
      </c>
      <c r="M156" s="61" t="str">
        <f>VLOOKUP('MISO 2.0 Codes'!$B156,COUNTRIES!$C$3:$D$183,2,0)</f>
        <v>miso_3</v>
      </c>
      <c r="N156" t="s">
        <v>1925</v>
      </c>
      <c r="O156" t="s">
        <v>2116</v>
      </c>
      <c r="P156" t="str">
        <f>VLOOKUP($B156,Country_Codes!$A$2:$AB$269,28,0)</f>
        <v>Eastern &amp; South-Eastern Europe</v>
      </c>
      <c r="Q156" t="str">
        <f>VLOOKUP($B156,Country_Codes!$A$2:$AB$269,23,0)</f>
        <v>EU25</v>
      </c>
      <c r="R156" t="str">
        <f>VLOOKUP($B156,Country_Codes!$A$2:$AB$269,10,0)</f>
        <v>TM</v>
      </c>
      <c r="S156" s="2">
        <f>VLOOKUP($B156,Tabelle1[[ISO3166-1-numeric]:[is_independent]],5,0)</f>
        <v>0</v>
      </c>
      <c r="T156" t="str">
        <f>VLOOKUP($A156,'World Bank income'!$B$7:$I$224,6,0)</f>
        <v>High income</v>
      </c>
      <c r="U156" t="str">
        <f>VLOOKUP($A156,'World Bank income'!$K$7:$N$224,4,0)</f>
        <v>High income</v>
      </c>
      <c r="V156" t="str">
        <f>'[2]socioeconomic grouping'!AR161</f>
        <v>g9</v>
      </c>
      <c r="W156" s="110" t="s">
        <v>2076</v>
      </c>
      <c r="X156" s="110" t="s">
        <v>2098</v>
      </c>
      <c r="Z156" s="110" t="s">
        <v>1020</v>
      </c>
      <c r="AA156" s="110" t="s">
        <v>1049</v>
      </c>
      <c r="AB156" s="110" t="s">
        <v>1637</v>
      </c>
      <c r="AC156" s="110" t="s">
        <v>1638</v>
      </c>
      <c r="AD156" s="110" t="s">
        <v>2072</v>
      </c>
      <c r="AE156" s="110" t="s">
        <v>2123</v>
      </c>
      <c r="AF156" t="s">
        <v>1925</v>
      </c>
      <c r="AG156" t="s">
        <v>2136</v>
      </c>
      <c r="AH156">
        <v>12</v>
      </c>
    </row>
    <row r="157" spans="1:34" x14ac:dyDescent="0.3">
      <c r="A157" s="54" t="str">
        <f>COUNTRIES!AD159</f>
        <v>Eritrea</v>
      </c>
      <c r="B157">
        <f>COUNTRIES!AE159</f>
        <v>232</v>
      </c>
      <c r="C157" t="str">
        <f>INDEX(Tabelle1[ISO3166-1-Alpha-2],MATCH('MISO 2.0 Codes'!B157,Tabelle1[ISO3166-1-numeric],0))</f>
        <v>ER</v>
      </c>
      <c r="D157" t="str">
        <f>_xlfn.XLOOKUP(C157,'[1]ISO countries'!B:B,'[1]ISO countries'!C:C)</f>
        <v>ERI</v>
      </c>
      <c r="E157" t="str">
        <f>INDEX(Tabelle1[official_name_en],MATCH('MISO 2.0 Codes'!B157,Tabelle1[ISO3166-1-numeric],0))</f>
        <v>Eritrea</v>
      </c>
      <c r="F157">
        <f>VLOOKUP($B157,Country_Codes!$A$2:$AB$269,4,0)</f>
        <v>178</v>
      </c>
      <c r="G157">
        <f>VLOOKUP($B157,Country_Codes!$A$2:$AB$269,3,0)</f>
        <v>67</v>
      </c>
      <c r="H157">
        <f>VLOOKUP($B157,Country_Codes!$A$2:$AB$269,5,0)</f>
        <v>46</v>
      </c>
      <c r="I157">
        <f>VLOOKUP($B157,Tabelle1[[ISO3166-1-numeric]:[is_independent]],10,0)</f>
        <v>2</v>
      </c>
      <c r="J157" t="str">
        <f>VLOOKUP($B157,Tabelle1[[ISO3166-1-numeric]:[is_independent]],9,0)</f>
        <v>Africa</v>
      </c>
      <c r="K157">
        <f>VLOOKUP($B157,Tabelle1[[ISO3166-1-numeric]:[is_independent]],13,0)</f>
        <v>202</v>
      </c>
      <c r="L157" t="str">
        <f>VLOOKUP($B157,Tabelle1[[ISO3166-1-numeric]:[is_independent]],12,0)</f>
        <v>Sub-Saharan Africa</v>
      </c>
      <c r="M157" t="str">
        <f>VLOOKUP('MISO 2.0 Codes'!$B157,COUNTRIES!$C$3:$D$183,2,0)</f>
        <v>miso_9</v>
      </c>
      <c r="N157" t="s">
        <v>1581</v>
      </c>
      <c r="O157" t="s">
        <v>2118</v>
      </c>
      <c r="P157" t="str">
        <f>VLOOKUP($B157,Country_Codes!$A$2:$AB$269,28,0)</f>
        <v>Sub-Saharan Africa</v>
      </c>
      <c r="Q157" t="str">
        <f>VLOOKUP($B157,Country_Codes!$A$2:$AB$269,23,0)</f>
        <v/>
      </c>
      <c r="R157" t="str">
        <f>VLOOKUP($B157,Country_Codes!$A$2:$AB$269,10,0)</f>
        <v>LD</v>
      </c>
      <c r="S157" s="2" t="str">
        <f>VLOOKUP($B157,Tabelle1[[ISO3166-1-numeric]:[is_independent]],5,0)</f>
        <v>x</v>
      </c>
      <c r="T157" t="str">
        <f>VLOOKUP($A157,'World Bank income'!$B$7:$I$224,6,0)</f>
        <v>Low income</v>
      </c>
      <c r="U157" t="str">
        <f>VLOOKUP($A157,'World Bank income'!$K$7:$N$224,4,0)</f>
        <v>Low income</v>
      </c>
      <c r="V157" t="str">
        <f>'[2]socioeconomic grouping'!AR162</f>
        <v>g1</v>
      </c>
      <c r="W157" s="110" t="s">
        <v>2077</v>
      </c>
      <c r="X157" s="110" t="s">
        <v>2090</v>
      </c>
      <c r="Z157" s="110" t="s">
        <v>1020</v>
      </c>
      <c r="AA157" s="110" t="s">
        <v>1020</v>
      </c>
      <c r="AB157" s="110" t="s">
        <v>1020</v>
      </c>
      <c r="AC157" s="110" t="s">
        <v>1020</v>
      </c>
      <c r="AD157" s="110" t="s">
        <v>1020</v>
      </c>
      <c r="AE157" s="110" t="s">
        <v>2123</v>
      </c>
      <c r="AF157" t="s">
        <v>2124</v>
      </c>
      <c r="AG157" t="s">
        <v>208</v>
      </c>
      <c r="AH157">
        <v>9</v>
      </c>
    </row>
    <row r="158" spans="1:34" x14ac:dyDescent="0.3">
      <c r="A158" s="54" t="str">
        <f>COUNTRIES!AD160</f>
        <v>Estonia</v>
      </c>
      <c r="B158">
        <f>COUNTRIES!AE160</f>
        <v>233</v>
      </c>
      <c r="C158" t="str">
        <f>INDEX(Tabelle1[ISO3166-1-Alpha-2],MATCH('MISO 2.0 Codes'!B158,Tabelle1[ISO3166-1-numeric],0))</f>
        <v>EE</v>
      </c>
      <c r="D158" t="str">
        <f>_xlfn.XLOOKUP(C158,'[1]ISO countries'!B:B,'[1]ISO countries'!C:C)</f>
        <v>EST</v>
      </c>
      <c r="E158" t="str">
        <f>INDEX(Tabelle1[official_name_en],MATCH('MISO 2.0 Codes'!B158,Tabelle1[ISO3166-1-numeric],0))</f>
        <v>Estonia</v>
      </c>
      <c r="F158">
        <f>VLOOKUP($B158,Country_Codes!$A$2:$AB$269,4,0)</f>
        <v>63</v>
      </c>
      <c r="G158">
        <f>VLOOKUP($B158,Country_Codes!$A$2:$AB$269,3,0)</f>
        <v>68</v>
      </c>
      <c r="H158">
        <f>VLOOKUP($B158,Country_Codes!$A$2:$AB$269,5,0)</f>
        <v>47</v>
      </c>
      <c r="I158">
        <f>VLOOKUP($B158,Tabelle1[[ISO3166-1-numeric]:[is_independent]],10,0)</f>
        <v>150</v>
      </c>
      <c r="J158" t="str">
        <f>VLOOKUP($B158,Tabelle1[[ISO3166-1-numeric]:[is_independent]],9,0)</f>
        <v>Europe</v>
      </c>
      <c r="K158">
        <f>VLOOKUP($B158,Tabelle1[[ISO3166-1-numeric]:[is_independent]],13,0)</f>
        <v>154</v>
      </c>
      <c r="L158" t="str">
        <f>VLOOKUP($B158,Tabelle1[[ISO3166-1-numeric]:[is_independent]],12,0)</f>
        <v>Northern Europe</v>
      </c>
      <c r="M158" t="str">
        <f>VLOOKUP('MISO 2.0 Codes'!$B158,COUNTRIES!$C$3:$D$183,2,0)</f>
        <v>miso_3</v>
      </c>
      <c r="N158" t="s">
        <v>1925</v>
      </c>
      <c r="O158" t="s">
        <v>2116</v>
      </c>
      <c r="P158" t="str">
        <f>VLOOKUP($B158,Country_Codes!$A$2:$AB$269,28,0)</f>
        <v>Eastern &amp; South-Eastern Europe</v>
      </c>
      <c r="Q158" t="str">
        <f>VLOOKUP($B158,Country_Codes!$A$2:$AB$269,23,0)</f>
        <v>EU25</v>
      </c>
      <c r="R158" t="str">
        <f>VLOOKUP($B158,Country_Codes!$A$2:$AB$269,10,0)</f>
        <v>TM</v>
      </c>
      <c r="S158" s="2">
        <f>VLOOKUP($B158,Tabelle1[[ISO3166-1-numeric]:[is_independent]],5,0)</f>
        <v>0</v>
      </c>
      <c r="T158" t="str">
        <f>VLOOKUP($A158,'World Bank income'!$B$7:$I$224,6,0)</f>
        <v>High income</v>
      </c>
      <c r="U158" t="str">
        <f>VLOOKUP($A158,'World Bank income'!$K$7:$N$224,4,0)</f>
        <v>High income</v>
      </c>
      <c r="V158" t="str">
        <f>'[2]socioeconomic grouping'!AR163</f>
        <v>g8</v>
      </c>
      <c r="W158" s="110" t="s">
        <v>2076</v>
      </c>
      <c r="X158" s="110" t="s">
        <v>2098</v>
      </c>
      <c r="Z158" s="110" t="s">
        <v>1020</v>
      </c>
      <c r="AA158" s="110" t="s">
        <v>1049</v>
      </c>
      <c r="AB158" s="110" t="s">
        <v>1637</v>
      </c>
      <c r="AC158" s="110" t="s">
        <v>1638</v>
      </c>
      <c r="AD158" s="110" t="s">
        <v>2072</v>
      </c>
      <c r="AE158" s="110" t="s">
        <v>2123</v>
      </c>
      <c r="AF158" t="s">
        <v>1925</v>
      </c>
      <c r="AG158" t="s">
        <v>2136</v>
      </c>
      <c r="AH158">
        <v>12</v>
      </c>
    </row>
    <row r="159" spans="1:34" x14ac:dyDescent="0.3">
      <c r="A159" s="54" t="str">
        <f>COUNTRIES!AD161</f>
        <v>Ethiopia</v>
      </c>
      <c r="B159">
        <f>COUNTRIES!AE161</f>
        <v>231</v>
      </c>
      <c r="C159" t="str">
        <f>INDEX(Tabelle1[ISO3166-1-Alpha-2],MATCH('MISO 2.0 Codes'!B159,Tabelle1[ISO3166-1-numeric],0))</f>
        <v>ET</v>
      </c>
      <c r="D159" t="str">
        <f>_xlfn.XLOOKUP(C159,'[1]ISO countries'!B:B,'[1]ISO countries'!C:C)</f>
        <v>ETH</v>
      </c>
      <c r="E159" t="str">
        <f>INDEX(Tabelle1[official_name_en],MATCH('MISO 2.0 Codes'!B159,Tabelle1[ISO3166-1-numeric],0))</f>
        <v>Ethiopia</v>
      </c>
      <c r="F159">
        <f>VLOOKUP($B159,Country_Codes!$A$2:$AB$269,4,0)</f>
        <v>238</v>
      </c>
      <c r="G159">
        <f>VLOOKUP($B159,Country_Codes!$A$2:$AB$269,3,0)</f>
        <v>69</v>
      </c>
      <c r="H159">
        <f>VLOOKUP($B159,Country_Codes!$A$2:$AB$269,5,0)</f>
        <v>48</v>
      </c>
      <c r="I159">
        <f>VLOOKUP($B159,Tabelle1[[ISO3166-1-numeric]:[is_independent]],10,0)</f>
        <v>2</v>
      </c>
      <c r="J159" t="str">
        <f>VLOOKUP($B159,Tabelle1[[ISO3166-1-numeric]:[is_independent]],9,0)</f>
        <v>Africa</v>
      </c>
      <c r="K159">
        <f>VLOOKUP($B159,Tabelle1[[ISO3166-1-numeric]:[is_independent]],13,0)</f>
        <v>202</v>
      </c>
      <c r="L159" t="str">
        <f>VLOOKUP($B159,Tabelle1[[ISO3166-1-numeric]:[is_independent]],12,0)</f>
        <v>Sub-Saharan Africa</v>
      </c>
      <c r="M159" t="str">
        <f>VLOOKUP('MISO 2.0 Codes'!$B159,COUNTRIES!$C$3:$D$183,2,0)</f>
        <v>miso_9</v>
      </c>
      <c r="N159" t="s">
        <v>1581</v>
      </c>
      <c r="O159" t="s">
        <v>2118</v>
      </c>
      <c r="P159" t="str">
        <f>VLOOKUP($B159,Country_Codes!$A$2:$AB$269,28,0)</f>
        <v>Sub-Saharan Africa</v>
      </c>
      <c r="Q159" t="str">
        <f>VLOOKUP($B159,Country_Codes!$A$2:$AB$269,23,0)</f>
        <v/>
      </c>
      <c r="R159" t="str">
        <f>VLOOKUP($B159,Country_Codes!$A$2:$AB$269,10,0)</f>
        <v>LD</v>
      </c>
      <c r="S159" s="2" t="str">
        <f>VLOOKUP($B159,Tabelle1[[ISO3166-1-numeric]:[is_independent]],5,0)</f>
        <v>x</v>
      </c>
      <c r="T159" t="str">
        <f>VLOOKUP($A159,'World Bank income'!$B$7:$I$224,6,0)</f>
        <v>Low income</v>
      </c>
      <c r="U159" t="str">
        <f>VLOOKUP($A159,'World Bank income'!$K$7:$N$224,4,0)</f>
        <v>Low income</v>
      </c>
      <c r="V159" t="str">
        <f>'[2]socioeconomic grouping'!AR164</f>
        <v>g2</v>
      </c>
      <c r="W159" s="110" t="s">
        <v>2077</v>
      </c>
      <c r="X159" s="110" t="s">
        <v>2090</v>
      </c>
      <c r="Z159" s="110" t="s">
        <v>1020</v>
      </c>
      <c r="AA159" s="110" t="s">
        <v>1020</v>
      </c>
      <c r="AB159" s="110" t="s">
        <v>1020</v>
      </c>
      <c r="AC159" s="110" t="s">
        <v>1020</v>
      </c>
      <c r="AD159" s="110" t="s">
        <v>1020</v>
      </c>
      <c r="AE159" s="110" t="s">
        <v>2123</v>
      </c>
      <c r="AF159" t="s">
        <v>2124</v>
      </c>
      <c r="AG159" t="s">
        <v>208</v>
      </c>
      <c r="AH159">
        <v>9</v>
      </c>
    </row>
    <row r="160" spans="1:34" x14ac:dyDescent="0.3">
      <c r="A160" s="54" t="str">
        <f>COUNTRIES!AD162</f>
        <v>Georgia</v>
      </c>
      <c r="B160">
        <f>COUNTRIES!AE162</f>
        <v>268</v>
      </c>
      <c r="C160" t="str">
        <f>INDEX(Tabelle1[ISO3166-1-Alpha-2],MATCH('MISO 2.0 Codes'!B160,Tabelle1[ISO3166-1-numeric],0))</f>
        <v>GE</v>
      </c>
      <c r="D160" t="str">
        <f>_xlfn.XLOOKUP(C160,'[1]ISO countries'!B:B,'[1]ISO countries'!C:C)</f>
        <v>GEO</v>
      </c>
      <c r="E160" t="str">
        <f>INDEX(Tabelle1[official_name_en],MATCH('MISO 2.0 Codes'!B160,Tabelle1[ISO3166-1-numeric],0))</f>
        <v>Georgia</v>
      </c>
      <c r="F160">
        <f>VLOOKUP($B160,Country_Codes!$A$2:$AB$269,4,0)</f>
        <v>73</v>
      </c>
      <c r="G160">
        <f>VLOOKUP($B160,Country_Codes!$A$2:$AB$269,3,0)</f>
        <v>80</v>
      </c>
      <c r="H160">
        <f>VLOOKUP($B160,Country_Codes!$A$2:$AB$269,5,0)</f>
        <v>60</v>
      </c>
      <c r="I160">
        <f>VLOOKUP($B160,Tabelle1[[ISO3166-1-numeric]:[is_independent]],10,0)</f>
        <v>142</v>
      </c>
      <c r="J160" t="str">
        <f>VLOOKUP($B160,Tabelle1[[ISO3166-1-numeric]:[is_independent]],9,0)</f>
        <v>Asia</v>
      </c>
      <c r="K160">
        <f>VLOOKUP($B160,Tabelle1[[ISO3166-1-numeric]:[is_independent]],13,0)</f>
        <v>145</v>
      </c>
      <c r="L160" t="str">
        <f>VLOOKUP($B160,Tabelle1[[ISO3166-1-numeric]:[is_independent]],12,0)</f>
        <v>Western Asia</v>
      </c>
      <c r="M160" t="str">
        <f>VLOOKUP('MISO 2.0 Codes'!$B160,COUNTRIES!$C$3:$D$183,2,0)</f>
        <v>miso_3</v>
      </c>
      <c r="N160" t="s">
        <v>1925</v>
      </c>
      <c r="O160" t="s">
        <v>2116</v>
      </c>
      <c r="P160" t="str">
        <f>VLOOKUP($B160,Country_Codes!$A$2:$AB$269,28,0)</f>
        <v>Northern Africa and Western Asia</v>
      </c>
      <c r="Q160" t="str">
        <f>VLOOKUP($B160,Country_Codes!$A$2:$AB$269,23,0)</f>
        <v/>
      </c>
      <c r="R160" t="str">
        <f>VLOOKUP($B160,Country_Codes!$A$2:$AB$269,10,0)</f>
        <v>TM</v>
      </c>
      <c r="S160" s="2">
        <f>VLOOKUP($B160,Tabelle1[[ISO3166-1-numeric]:[is_independent]],5,0)</f>
        <v>0</v>
      </c>
      <c r="T160" t="str">
        <f>VLOOKUP($A160,'World Bank income'!$B$7:$I$224,6,0)</f>
        <v>Upper middle income</v>
      </c>
      <c r="U160" t="str">
        <f>VLOOKUP($A160,'World Bank income'!$K$7:$N$224,4,0)</f>
        <v>Lower middle income</v>
      </c>
      <c r="V160" t="str">
        <f>'[2]socioeconomic grouping'!AR165</f>
        <v>g5</v>
      </c>
      <c r="W160" s="110" t="s">
        <v>2079</v>
      </c>
      <c r="X160" s="110" t="s">
        <v>2111</v>
      </c>
      <c r="Z160" s="110" t="s">
        <v>1020</v>
      </c>
      <c r="AA160" s="110" t="s">
        <v>1020</v>
      </c>
      <c r="AB160" s="110" t="s">
        <v>1020</v>
      </c>
      <c r="AC160" s="110" t="s">
        <v>1020</v>
      </c>
      <c r="AD160" s="110" t="s">
        <v>1020</v>
      </c>
      <c r="AE160" s="110" t="s">
        <v>2123</v>
      </c>
      <c r="AF160" t="s">
        <v>1925</v>
      </c>
      <c r="AG160" t="s">
        <v>2133</v>
      </c>
      <c r="AH160">
        <v>16</v>
      </c>
    </row>
    <row r="161" spans="1:34" x14ac:dyDescent="0.3">
      <c r="A161" s="54" t="str">
        <f>COUNTRIES!AD163</f>
        <v>Kazakhstan</v>
      </c>
      <c r="B161">
        <f>COUNTRIES!AE163</f>
        <v>398</v>
      </c>
      <c r="C161" t="str">
        <f>INDEX(Tabelle1[ISO3166-1-Alpha-2],MATCH('MISO 2.0 Codes'!B161,Tabelle1[ISO3166-1-numeric],0))</f>
        <v>KZ</v>
      </c>
      <c r="D161" t="str">
        <f>_xlfn.XLOOKUP(C161,'[1]ISO countries'!B:B,'[1]ISO countries'!C:C)</f>
        <v>KAZ</v>
      </c>
      <c r="E161" t="str">
        <f>INDEX(Tabelle1[official_name_en],MATCH('MISO 2.0 Codes'!B161,Tabelle1[ISO3166-1-numeric],0))</f>
        <v>Kazakhstan</v>
      </c>
      <c r="F161">
        <f>VLOOKUP($B161,Country_Codes!$A$2:$AB$269,4,0)</f>
        <v>108</v>
      </c>
      <c r="G161">
        <f>VLOOKUP($B161,Country_Codes!$A$2:$AB$269,3,0)</f>
        <v>107</v>
      </c>
      <c r="H161">
        <f>VLOOKUP($B161,Country_Codes!$A$2:$AB$269,5,0)</f>
        <v>84</v>
      </c>
      <c r="I161">
        <f>VLOOKUP($B161,Tabelle1[[ISO3166-1-numeric]:[is_independent]],10,0)</f>
        <v>142</v>
      </c>
      <c r="J161" t="str">
        <f>VLOOKUP($B161,Tabelle1[[ISO3166-1-numeric]:[is_independent]],9,0)</f>
        <v>Asia</v>
      </c>
      <c r="K161">
        <f>VLOOKUP($B161,Tabelle1[[ISO3166-1-numeric]:[is_independent]],13,0)</f>
        <v>143</v>
      </c>
      <c r="L161" t="str">
        <f>VLOOKUP($B161,Tabelle1[[ISO3166-1-numeric]:[is_independent]],12,0)</f>
        <v>Central Asia</v>
      </c>
      <c r="M161" t="str">
        <f>VLOOKUP('MISO 2.0 Codes'!$B161,COUNTRIES!$C$3:$D$183,2,0)</f>
        <v>miso_3</v>
      </c>
      <c r="N161" t="s">
        <v>1925</v>
      </c>
      <c r="O161" t="s">
        <v>2116</v>
      </c>
      <c r="P161" t="str">
        <f>VLOOKUP($B161,Country_Codes!$A$2:$AB$269,28,0)</f>
        <v>Central Asia and Russian Federation</v>
      </c>
      <c r="Q161" t="str">
        <f>VLOOKUP($B161,Country_Codes!$A$2:$AB$269,23,0)</f>
        <v/>
      </c>
      <c r="R161" t="str">
        <f>VLOOKUP($B161,Country_Codes!$A$2:$AB$269,10,0)</f>
        <v>TM</v>
      </c>
      <c r="S161" s="2">
        <f>VLOOKUP($B161,Tabelle1[[ISO3166-1-numeric]:[is_independent]],5,0)</f>
        <v>0</v>
      </c>
      <c r="T161" t="str">
        <f>VLOOKUP($A161,'World Bank income'!$B$7:$I$224,6,0)</f>
        <v>Upper middle income</v>
      </c>
      <c r="U161" t="str">
        <f>VLOOKUP($A161,'World Bank income'!$K$7:$N$224,4,0)</f>
        <v>Upper middle income</v>
      </c>
      <c r="V161" t="str">
        <f>'[2]socioeconomic grouping'!AR166</f>
        <v>g8</v>
      </c>
      <c r="W161" s="110" t="s">
        <v>2079</v>
      </c>
      <c r="X161" s="110" t="s">
        <v>2111</v>
      </c>
      <c r="Z161" s="110" t="s">
        <v>1020</v>
      </c>
      <c r="AA161" s="110" t="s">
        <v>1020</v>
      </c>
      <c r="AB161" s="110" t="s">
        <v>1020</v>
      </c>
      <c r="AC161" s="110" t="s">
        <v>1020</v>
      </c>
      <c r="AD161" s="110" t="s">
        <v>1020</v>
      </c>
      <c r="AE161" s="110" t="s">
        <v>2123</v>
      </c>
      <c r="AF161" t="s">
        <v>1925</v>
      </c>
      <c r="AG161" t="s">
        <v>199</v>
      </c>
      <c r="AH161">
        <v>15</v>
      </c>
    </row>
    <row r="162" spans="1:34" x14ac:dyDescent="0.3">
      <c r="A162" s="54" t="str">
        <f>COUNTRIES!AD164</f>
        <v>Kyrgyzstan</v>
      </c>
      <c r="B162">
        <f>COUNTRIES!AE164</f>
        <v>417</v>
      </c>
      <c r="C162" t="str">
        <f>INDEX(Tabelle1[ISO3166-1-Alpha-2],MATCH('MISO 2.0 Codes'!B162,Tabelle1[ISO3166-1-numeric],0))</f>
        <v>KG</v>
      </c>
      <c r="D162" t="str">
        <f>_xlfn.XLOOKUP(C162,'[1]ISO countries'!B:B,'[1]ISO countries'!C:C)</f>
        <v>KGZ</v>
      </c>
      <c r="E162" t="str">
        <f>INDEX(Tabelle1[official_name_en],MATCH('MISO 2.0 Codes'!B162,Tabelle1[ISO3166-1-numeric],0))</f>
        <v>Kyrgyzstan</v>
      </c>
      <c r="F162">
        <f>VLOOKUP($B162,Country_Codes!$A$2:$AB$269,4,0)</f>
        <v>113</v>
      </c>
      <c r="G162">
        <f>VLOOKUP($B162,Country_Codes!$A$2:$AB$269,3,0)</f>
        <v>113</v>
      </c>
      <c r="H162">
        <f>VLOOKUP($B162,Country_Codes!$A$2:$AB$269,5,0)</f>
        <v>88</v>
      </c>
      <c r="I162">
        <f>VLOOKUP($B162,Tabelle1[[ISO3166-1-numeric]:[is_independent]],10,0)</f>
        <v>142</v>
      </c>
      <c r="J162" t="str">
        <f>VLOOKUP($B162,Tabelle1[[ISO3166-1-numeric]:[is_independent]],9,0)</f>
        <v>Asia</v>
      </c>
      <c r="K162">
        <f>VLOOKUP($B162,Tabelle1[[ISO3166-1-numeric]:[is_independent]],13,0)</f>
        <v>143</v>
      </c>
      <c r="L162" t="str">
        <f>VLOOKUP($B162,Tabelle1[[ISO3166-1-numeric]:[is_independent]],12,0)</f>
        <v>Central Asia</v>
      </c>
      <c r="M162" t="str">
        <f>VLOOKUP('MISO 2.0 Codes'!$B162,COUNTRIES!$C$3:$D$183,2,0)</f>
        <v>miso_3</v>
      </c>
      <c r="N162" t="s">
        <v>1925</v>
      </c>
      <c r="O162" t="s">
        <v>2116</v>
      </c>
      <c r="P162" t="str">
        <f>VLOOKUP($B162,Country_Codes!$A$2:$AB$269,28,0)</f>
        <v>Central Asia and Russian Federation</v>
      </c>
      <c r="Q162" t="str">
        <f>VLOOKUP($B162,Country_Codes!$A$2:$AB$269,23,0)</f>
        <v/>
      </c>
      <c r="R162" t="str">
        <f>VLOOKUP($B162,Country_Codes!$A$2:$AB$269,10,0)</f>
        <v>TM</v>
      </c>
      <c r="S162" s="2">
        <f>VLOOKUP($B162,Tabelle1[[ISO3166-1-numeric]:[is_independent]],5,0)</f>
        <v>0</v>
      </c>
      <c r="T162" t="str">
        <f>VLOOKUP($A162,'World Bank income'!$B$7:$I$224,6,0)</f>
        <v>Lower middle income</v>
      </c>
      <c r="U162" t="str">
        <f>VLOOKUP($A162,'World Bank income'!$K$7:$N$224,4,0)</f>
        <v>Lower middle income</v>
      </c>
      <c r="V162" t="str">
        <f>'[2]socioeconomic grouping'!AR167</f>
        <v>g4</v>
      </c>
      <c r="W162" s="110" t="s">
        <v>2079</v>
      </c>
      <c r="X162" s="110" t="s">
        <v>2111</v>
      </c>
      <c r="Z162" s="110" t="s">
        <v>1020</v>
      </c>
      <c r="AA162" s="110" t="s">
        <v>1020</v>
      </c>
      <c r="AB162" s="110" t="s">
        <v>1020</v>
      </c>
      <c r="AC162" s="110" t="s">
        <v>1020</v>
      </c>
      <c r="AD162" s="110" t="s">
        <v>1020</v>
      </c>
      <c r="AE162" s="110" t="s">
        <v>2123</v>
      </c>
      <c r="AF162" t="s">
        <v>1925</v>
      </c>
      <c r="AG162" t="s">
        <v>199</v>
      </c>
      <c r="AH162">
        <v>15</v>
      </c>
    </row>
    <row r="163" spans="1:34" x14ac:dyDescent="0.3">
      <c r="A163" s="54" t="str">
        <f>COUNTRIES!AD165</f>
        <v>Latvia</v>
      </c>
      <c r="B163">
        <f>COUNTRIES!AE165</f>
        <v>428</v>
      </c>
      <c r="C163" t="str">
        <f>INDEX(Tabelle1[ISO3166-1-Alpha-2],MATCH('MISO 2.0 Codes'!B163,Tabelle1[ISO3166-1-numeric],0))</f>
        <v>LV</v>
      </c>
      <c r="D163" t="str">
        <f>_xlfn.XLOOKUP(C163,'[1]ISO countries'!B:B,'[1]ISO countries'!C:C)</f>
        <v>LVA</v>
      </c>
      <c r="E163" t="str">
        <f>INDEX(Tabelle1[official_name_en],MATCH('MISO 2.0 Codes'!B163,Tabelle1[ISO3166-1-numeric],0))</f>
        <v>Latvia</v>
      </c>
      <c r="F163">
        <f>VLOOKUP($B163,Country_Codes!$A$2:$AB$269,4,0)</f>
        <v>119</v>
      </c>
      <c r="G163">
        <f>VLOOKUP($B163,Country_Codes!$A$2:$AB$269,3,0)</f>
        <v>115</v>
      </c>
      <c r="H163">
        <f>VLOOKUP($B163,Country_Codes!$A$2:$AB$269,5,0)</f>
        <v>90</v>
      </c>
      <c r="I163">
        <f>VLOOKUP($B163,Tabelle1[[ISO3166-1-numeric]:[is_independent]],10,0)</f>
        <v>150</v>
      </c>
      <c r="J163" t="str">
        <f>VLOOKUP($B163,Tabelle1[[ISO3166-1-numeric]:[is_independent]],9,0)</f>
        <v>Europe</v>
      </c>
      <c r="K163">
        <f>VLOOKUP($B163,Tabelle1[[ISO3166-1-numeric]:[is_independent]],13,0)</f>
        <v>154</v>
      </c>
      <c r="L163" t="str">
        <f>VLOOKUP($B163,Tabelle1[[ISO3166-1-numeric]:[is_independent]],12,0)</f>
        <v>Northern Europe</v>
      </c>
      <c r="M163" t="str">
        <f>VLOOKUP('MISO 2.0 Codes'!$B163,COUNTRIES!$C$3:$D$183,2,0)</f>
        <v>miso_3</v>
      </c>
      <c r="N163" t="s">
        <v>1925</v>
      </c>
      <c r="O163" t="s">
        <v>2116</v>
      </c>
      <c r="P163" t="str">
        <f>VLOOKUP($B163,Country_Codes!$A$2:$AB$269,28,0)</f>
        <v>Eastern &amp; South-Eastern Europe</v>
      </c>
      <c r="Q163" t="str">
        <f>VLOOKUP($B163,Country_Codes!$A$2:$AB$269,23,0)</f>
        <v>EU25</v>
      </c>
      <c r="R163" t="str">
        <f>VLOOKUP($B163,Country_Codes!$A$2:$AB$269,10,0)</f>
        <v>TM</v>
      </c>
      <c r="S163" s="2">
        <f>VLOOKUP($B163,Tabelle1[[ISO3166-1-numeric]:[is_independent]],5,0)</f>
        <v>0</v>
      </c>
      <c r="T163" t="str">
        <f>VLOOKUP($A163,'World Bank income'!$B$7:$I$224,6,0)</f>
        <v>High income</v>
      </c>
      <c r="U163" t="str">
        <f>VLOOKUP($A163,'World Bank income'!$K$7:$N$224,4,0)</f>
        <v>High income</v>
      </c>
      <c r="V163" t="str">
        <f>'[2]socioeconomic grouping'!AR168</f>
        <v>g8</v>
      </c>
      <c r="W163" s="110" t="s">
        <v>2076</v>
      </c>
      <c r="X163" s="110" t="s">
        <v>2094</v>
      </c>
      <c r="Z163" s="110" t="s">
        <v>1020</v>
      </c>
      <c r="AA163" s="110" t="s">
        <v>1049</v>
      </c>
      <c r="AB163" s="110" t="s">
        <v>1637</v>
      </c>
      <c r="AC163" s="110" t="s">
        <v>1638</v>
      </c>
      <c r="AD163" s="110" t="s">
        <v>2072</v>
      </c>
      <c r="AE163" s="110" t="s">
        <v>2123</v>
      </c>
      <c r="AF163" t="s">
        <v>1925</v>
      </c>
      <c r="AG163" t="s">
        <v>2136</v>
      </c>
      <c r="AH163">
        <v>12</v>
      </c>
    </row>
    <row r="164" spans="1:34" x14ac:dyDescent="0.3">
      <c r="A164" s="54" t="str">
        <f>COUNTRIES!AD166</f>
        <v>Lithuania</v>
      </c>
      <c r="B164">
        <f>COUNTRIES!AE166</f>
        <v>440</v>
      </c>
      <c r="C164" t="str">
        <f>INDEX(Tabelle1[ISO3166-1-Alpha-2],MATCH('MISO 2.0 Codes'!B164,Tabelle1[ISO3166-1-numeric],0))</f>
        <v>LT</v>
      </c>
      <c r="D164" t="str">
        <f>_xlfn.XLOOKUP(C164,'[1]ISO countries'!B:B,'[1]ISO countries'!C:C)</f>
        <v>LTU</v>
      </c>
      <c r="E164" t="str">
        <f>INDEX(Tabelle1[official_name_en],MATCH('MISO 2.0 Codes'!B164,Tabelle1[ISO3166-1-numeric],0))</f>
        <v>Lithuania</v>
      </c>
      <c r="F164">
        <f>VLOOKUP($B164,Country_Codes!$A$2:$AB$269,4,0)</f>
        <v>126</v>
      </c>
      <c r="G164">
        <f>VLOOKUP($B164,Country_Codes!$A$2:$AB$269,3,0)</f>
        <v>121</v>
      </c>
      <c r="H164">
        <f>VLOOKUP($B164,Country_Codes!$A$2:$AB$269,5,0)</f>
        <v>95</v>
      </c>
      <c r="I164">
        <f>VLOOKUP($B164,Tabelle1[[ISO3166-1-numeric]:[is_independent]],10,0)</f>
        <v>150</v>
      </c>
      <c r="J164" t="str">
        <f>VLOOKUP($B164,Tabelle1[[ISO3166-1-numeric]:[is_independent]],9,0)</f>
        <v>Europe</v>
      </c>
      <c r="K164">
        <f>VLOOKUP($B164,Tabelle1[[ISO3166-1-numeric]:[is_independent]],13,0)</f>
        <v>154</v>
      </c>
      <c r="L164" t="str">
        <f>VLOOKUP($B164,Tabelle1[[ISO3166-1-numeric]:[is_independent]],12,0)</f>
        <v>Northern Europe</v>
      </c>
      <c r="M164" t="str">
        <f>VLOOKUP('MISO 2.0 Codes'!$B164,COUNTRIES!$C$3:$D$183,2,0)</f>
        <v>miso_3</v>
      </c>
      <c r="N164" t="s">
        <v>1925</v>
      </c>
      <c r="O164" t="s">
        <v>2116</v>
      </c>
      <c r="P164" t="str">
        <f>VLOOKUP($B164,Country_Codes!$A$2:$AB$269,28,0)</f>
        <v>Eastern &amp; South-Eastern Europe</v>
      </c>
      <c r="Q164" t="str">
        <f>VLOOKUP($B164,Country_Codes!$A$2:$AB$269,23,0)</f>
        <v>EU25</v>
      </c>
      <c r="R164" t="str">
        <f>VLOOKUP($B164,Country_Codes!$A$2:$AB$269,10,0)</f>
        <v>TM</v>
      </c>
      <c r="S164" s="2">
        <f>VLOOKUP($B164,Tabelle1[[ISO3166-1-numeric]:[is_independent]],5,0)</f>
        <v>0</v>
      </c>
      <c r="T164" t="str">
        <f>VLOOKUP($A164,'World Bank income'!$B$7:$I$224,6,0)</f>
        <v>High income</v>
      </c>
      <c r="U164" t="str">
        <f>VLOOKUP($A164,'World Bank income'!$K$7:$N$224,4,0)</f>
        <v>High income</v>
      </c>
      <c r="V164" t="str">
        <f>'[2]socioeconomic grouping'!AR169</f>
        <v>g8</v>
      </c>
      <c r="W164" s="110" t="s">
        <v>2076</v>
      </c>
      <c r="X164" s="110" t="s">
        <v>2094</v>
      </c>
      <c r="Z164" s="110" t="s">
        <v>1020</v>
      </c>
      <c r="AA164" s="110" t="s">
        <v>1049</v>
      </c>
      <c r="AB164" s="110" t="s">
        <v>1637</v>
      </c>
      <c r="AC164" s="110" t="s">
        <v>1638</v>
      </c>
      <c r="AD164" s="110" t="s">
        <v>2072</v>
      </c>
      <c r="AE164" s="110" t="s">
        <v>2123</v>
      </c>
      <c r="AF164" t="s">
        <v>1925</v>
      </c>
      <c r="AG164" t="s">
        <v>2136</v>
      </c>
      <c r="AH164">
        <v>12</v>
      </c>
    </row>
    <row r="165" spans="1:34" x14ac:dyDescent="0.3">
      <c r="A165" s="54" t="str">
        <f>COUNTRIES!AD167</f>
        <v>Luxembourg</v>
      </c>
      <c r="B165">
        <f>COUNTRIES!AE167</f>
        <v>442</v>
      </c>
      <c r="C165" t="str">
        <f>INDEX(Tabelle1[ISO3166-1-Alpha-2],MATCH('MISO 2.0 Codes'!B165,Tabelle1[ISO3166-1-numeric],0))</f>
        <v>LU</v>
      </c>
      <c r="D165" t="str">
        <f>_xlfn.XLOOKUP(C165,'[1]ISO countries'!B:B,'[1]ISO countries'!C:C)</f>
        <v>LUX</v>
      </c>
      <c r="E165" t="str">
        <f>INDEX(Tabelle1[official_name_en],MATCH('MISO 2.0 Codes'!B165,Tabelle1[ISO3166-1-numeric],0))</f>
        <v>Luxembourg</v>
      </c>
      <c r="F165">
        <f>VLOOKUP($B165,Country_Codes!$A$2:$AB$269,4,0)</f>
        <v>256</v>
      </c>
      <c r="G165">
        <f>VLOOKUP($B165,Country_Codes!$A$2:$AB$269,3,0)</f>
        <v>122</v>
      </c>
      <c r="H165">
        <f>VLOOKUP($B165,Country_Codes!$A$2:$AB$269,5,0)</f>
        <v>96</v>
      </c>
      <c r="I165">
        <f>VLOOKUP($B165,Tabelle1[[ISO3166-1-numeric]:[is_independent]],10,0)</f>
        <v>150</v>
      </c>
      <c r="J165" t="str">
        <f>VLOOKUP($B165,Tabelle1[[ISO3166-1-numeric]:[is_independent]],9,0)</f>
        <v>Europe</v>
      </c>
      <c r="K165">
        <f>VLOOKUP($B165,Tabelle1[[ISO3166-1-numeric]:[is_independent]],13,0)</f>
        <v>155</v>
      </c>
      <c r="L165" t="str">
        <f>VLOOKUP($B165,Tabelle1[[ISO3166-1-numeric]:[is_independent]],12,0)</f>
        <v>Western Europe</v>
      </c>
      <c r="M165" t="str">
        <f>VLOOKUP('MISO 2.0 Codes'!$B165,COUNTRIES!$C$3:$D$183,2,0)</f>
        <v>miso_1</v>
      </c>
      <c r="N165" t="s">
        <v>1924</v>
      </c>
      <c r="O165" t="s">
        <v>2122</v>
      </c>
      <c r="P165" t="str">
        <f>VLOOKUP($B165,Country_Codes!$A$2:$AB$269,28,0)</f>
        <v>Western Europe</v>
      </c>
      <c r="Q165" t="str">
        <f>VLOOKUP($B165,Country_Codes!$A$2:$AB$269,23,0)</f>
        <v>EU15</v>
      </c>
      <c r="R165" t="str">
        <f>VLOOKUP($B165,Country_Codes!$A$2:$AB$269,10,0)</f>
        <v>IC</v>
      </c>
      <c r="S165" s="2">
        <f>VLOOKUP($B165,Tabelle1[[ISO3166-1-numeric]:[is_independent]],5,0)</f>
        <v>0</v>
      </c>
      <c r="T165" t="str">
        <f>VLOOKUP($A165,'World Bank income'!$B$7:$I$224,6,0)</f>
        <v>High income</v>
      </c>
      <c r="U165" t="str">
        <f>VLOOKUP($A165,'World Bank income'!$K$7:$N$224,4,0)</f>
        <v>High income</v>
      </c>
      <c r="V165" t="str">
        <f>'[2]socioeconomic grouping'!AR170</f>
        <v>g10</v>
      </c>
      <c r="W165" s="110" t="s">
        <v>2076</v>
      </c>
      <c r="X165" s="110" t="s">
        <v>2086</v>
      </c>
      <c r="Y165" s="110" t="s">
        <v>2071</v>
      </c>
      <c r="Z165" s="110" t="s">
        <v>1039</v>
      </c>
      <c r="AA165" s="110" t="s">
        <v>1049</v>
      </c>
      <c r="AB165" s="110" t="s">
        <v>1637</v>
      </c>
      <c r="AC165" s="110" t="s">
        <v>1638</v>
      </c>
      <c r="AD165" s="110" t="s">
        <v>2072</v>
      </c>
      <c r="AE165" s="110" t="s">
        <v>2123</v>
      </c>
      <c r="AF165" t="s">
        <v>211</v>
      </c>
      <c r="AG165" t="s">
        <v>272</v>
      </c>
      <c r="AH165">
        <v>11</v>
      </c>
    </row>
    <row r="166" spans="1:34" x14ac:dyDescent="0.3">
      <c r="A166" s="54" t="str">
        <f>COUNTRIES!AD168</f>
        <v>North Macedonia</v>
      </c>
      <c r="B166">
        <f>COUNTRIES!AE168</f>
        <v>807</v>
      </c>
      <c r="C166" t="str">
        <f>INDEX(Tabelle1[ISO3166-1-Alpha-2],MATCH('MISO 2.0 Codes'!B166,Tabelle1[ISO3166-1-numeric],0))</f>
        <v>MK</v>
      </c>
      <c r="D166" t="str">
        <f>_xlfn.XLOOKUP(C166,'[1]ISO countries'!B:B,'[1]ISO countries'!C:C)</f>
        <v>MKD</v>
      </c>
      <c r="E166" t="str">
        <f>INDEX(Tabelle1[official_name_en],MATCH('MISO 2.0 Codes'!B166,Tabelle1[ISO3166-1-numeric],0))</f>
        <v>The former Yugoslav Republic of Macedonia</v>
      </c>
      <c r="F166">
        <f>VLOOKUP($B166,Country_Codes!$A$2:$AB$269,4,0)</f>
        <v>154</v>
      </c>
      <c r="G166">
        <f>VLOOKUP($B166,Country_Codes!$A$2:$AB$269,3,0)</f>
        <v>123</v>
      </c>
      <c r="H166">
        <f>VLOOKUP($B166,Country_Codes!$A$2:$AB$269,5,0)</f>
        <v>97</v>
      </c>
      <c r="I166">
        <f>VLOOKUP($B166,Tabelle1[[ISO3166-1-numeric]:[is_independent]],10,0)</f>
        <v>150</v>
      </c>
      <c r="J166" t="str">
        <f>VLOOKUP($B166,Tabelle1[[ISO3166-1-numeric]:[is_independent]],9,0)</f>
        <v>Europe</v>
      </c>
      <c r="K166">
        <f>VLOOKUP($B166,Tabelle1[[ISO3166-1-numeric]:[is_independent]],13,0)</f>
        <v>39</v>
      </c>
      <c r="L166" t="str">
        <f>VLOOKUP($B166,Tabelle1[[ISO3166-1-numeric]:[is_independent]],12,0)</f>
        <v>Southern Europe</v>
      </c>
      <c r="M166" s="61" t="str">
        <f>VLOOKUP('MISO 2.0 Codes'!$B166,COUNTRIES!$C$3:$D$183,2,0)</f>
        <v>miso_3</v>
      </c>
      <c r="N166" t="s">
        <v>1925</v>
      </c>
      <c r="O166" t="s">
        <v>2116</v>
      </c>
      <c r="P166" t="str">
        <f>VLOOKUP($B166,Country_Codes!$A$2:$AB$269,28,0)</f>
        <v>Eastern &amp; South-Eastern Europe</v>
      </c>
      <c r="Q166" t="str">
        <f>VLOOKUP($B166,Country_Codes!$A$2:$AB$269,23,0)</f>
        <v/>
      </c>
      <c r="R166" t="str">
        <f>VLOOKUP($B166,Country_Codes!$A$2:$AB$269,10,0)</f>
        <v>TM</v>
      </c>
      <c r="S166" s="2">
        <f>VLOOKUP($B166,Tabelle1[[ISO3166-1-numeric]:[is_independent]],5,0)</f>
        <v>0</v>
      </c>
      <c r="T166" t="str">
        <f>VLOOKUP($A166,'World Bank income'!$B$7:$I$224,6,0)</f>
        <v>Upper middle income</v>
      </c>
      <c r="U166" t="str">
        <f>VLOOKUP($A166,'World Bank income'!$K$7:$N$224,4,0)</f>
        <v>Upper middle income</v>
      </c>
      <c r="V166" t="str">
        <f>'[2]socioeconomic grouping'!AR171</f>
        <v>g6</v>
      </c>
      <c r="W166" s="110" t="s">
        <v>2076</v>
      </c>
      <c r="X166" s="110" t="s">
        <v>2113</v>
      </c>
      <c r="Z166" s="110" t="s">
        <v>1020</v>
      </c>
      <c r="AA166" s="110" t="s">
        <v>1020</v>
      </c>
      <c r="AB166" s="110" t="s">
        <v>1020</v>
      </c>
      <c r="AC166" s="110" t="s">
        <v>1020</v>
      </c>
      <c r="AD166" s="110" t="s">
        <v>1020</v>
      </c>
      <c r="AE166" s="110" t="s">
        <v>2123</v>
      </c>
      <c r="AF166" t="s">
        <v>1925</v>
      </c>
      <c r="AG166" t="s">
        <v>2136</v>
      </c>
      <c r="AH166">
        <v>12</v>
      </c>
    </row>
    <row r="167" spans="1:34" x14ac:dyDescent="0.3">
      <c r="A167" s="54" t="str">
        <f>COUNTRIES!AD169</f>
        <v>Moldova</v>
      </c>
      <c r="B167">
        <f>COUNTRIES!AE169</f>
        <v>498</v>
      </c>
      <c r="C167" t="str">
        <f>INDEX(Tabelle1[ISO3166-1-Alpha-2],MATCH('MISO 2.0 Codes'!B167,Tabelle1[ISO3166-1-numeric],0))</f>
        <v>MD</v>
      </c>
      <c r="D167" t="str">
        <f>_xlfn.XLOOKUP(C167,'[1]ISO countries'!B:B,'[1]ISO countries'!C:C)</f>
        <v>MDA</v>
      </c>
      <c r="E167" t="str">
        <f>INDEX(Tabelle1[official_name_en],MATCH('MISO 2.0 Codes'!B167,Tabelle1[ISO3166-1-numeric],0))</f>
        <v>Republic of Moldova</v>
      </c>
      <c r="F167">
        <f>VLOOKUP($B167,Country_Codes!$A$2:$AB$269,4,0)</f>
        <v>146</v>
      </c>
      <c r="G167">
        <f>VLOOKUP($B167,Country_Codes!$A$2:$AB$269,3,0)</f>
        <v>136</v>
      </c>
      <c r="H167">
        <f>VLOOKUP($B167,Country_Codes!$A$2:$AB$269,5,0)</f>
        <v>107</v>
      </c>
      <c r="I167">
        <f>VLOOKUP($B167,Tabelle1[[ISO3166-1-numeric]:[is_independent]],10,0)</f>
        <v>150</v>
      </c>
      <c r="J167" t="str">
        <f>VLOOKUP($B167,Tabelle1[[ISO3166-1-numeric]:[is_independent]],9,0)</f>
        <v>Europe</v>
      </c>
      <c r="K167">
        <f>VLOOKUP($B167,Tabelle1[[ISO3166-1-numeric]:[is_independent]],13,0)</f>
        <v>151</v>
      </c>
      <c r="L167" t="str">
        <f>VLOOKUP($B167,Tabelle1[[ISO3166-1-numeric]:[is_independent]],12,0)</f>
        <v>Eastern Europe</v>
      </c>
      <c r="M167" t="str">
        <f>VLOOKUP('MISO 2.0 Codes'!$B167,COUNTRIES!$C$3:$D$183,2,0)</f>
        <v>miso_3</v>
      </c>
      <c r="N167" t="s">
        <v>1925</v>
      </c>
      <c r="O167" t="s">
        <v>2116</v>
      </c>
      <c r="P167" t="str">
        <f>VLOOKUP($B167,Country_Codes!$A$2:$AB$269,28,0)</f>
        <v>Eastern &amp; South-Eastern Europe</v>
      </c>
      <c r="Q167" t="str">
        <f>VLOOKUP($B167,Country_Codes!$A$2:$AB$269,23,0)</f>
        <v/>
      </c>
      <c r="R167" t="str">
        <f>VLOOKUP($B167,Country_Codes!$A$2:$AB$269,10,0)</f>
        <v>TM</v>
      </c>
      <c r="S167" s="2">
        <f>VLOOKUP($B167,Tabelle1[[ISO3166-1-numeric]:[is_independent]],5,0)</f>
        <v>0</v>
      </c>
      <c r="T167" t="str">
        <f>VLOOKUP($A167,'World Bank income'!$B$7:$I$224,6,0)</f>
        <v>Lower middle income</v>
      </c>
      <c r="U167" t="str">
        <f>VLOOKUP($A167,'World Bank income'!$K$7:$N$224,4,0)</f>
        <v>Lower middle income</v>
      </c>
      <c r="V167" t="str">
        <f>'[2]socioeconomic grouping'!AR172</f>
        <v>g4</v>
      </c>
      <c r="W167" s="110" t="s">
        <v>2079</v>
      </c>
      <c r="X167" s="110" t="s">
        <v>2112</v>
      </c>
      <c r="Z167" s="110" t="s">
        <v>1020</v>
      </c>
      <c r="AA167" s="110" t="s">
        <v>1020</v>
      </c>
      <c r="AB167" s="110" t="s">
        <v>1020</v>
      </c>
      <c r="AC167" s="110" t="s">
        <v>1020</v>
      </c>
      <c r="AD167" s="110" t="s">
        <v>1020</v>
      </c>
      <c r="AE167" s="110" t="s">
        <v>2123</v>
      </c>
      <c r="AF167" t="s">
        <v>1925</v>
      </c>
      <c r="AG167" t="s">
        <v>2127</v>
      </c>
      <c r="AH167">
        <v>14</v>
      </c>
    </row>
    <row r="168" spans="1:34" x14ac:dyDescent="0.3">
      <c r="A168" s="54" t="str">
        <f>COUNTRIES!AD170</f>
        <v>Montenegro</v>
      </c>
      <c r="B168">
        <f>COUNTRIES!AE170</f>
        <v>499</v>
      </c>
      <c r="C168" t="str">
        <f>INDEX(Tabelle1[ISO3166-1-Alpha-2],MATCH('MISO 2.0 Codes'!B168,Tabelle1[ISO3166-1-numeric],0))</f>
        <v>ME</v>
      </c>
      <c r="D168" t="str">
        <f>_xlfn.XLOOKUP(C168,'[1]ISO countries'!B:B,'[1]ISO countries'!C:C)</f>
        <v>MNE</v>
      </c>
      <c r="E168" t="str">
        <f>INDEX(Tabelle1[official_name_en],MATCH('MISO 2.0 Codes'!B168,Tabelle1[ISO3166-1-numeric],0))</f>
        <v>Montenegro</v>
      </c>
      <c r="F168" s="61">
        <v>273</v>
      </c>
      <c r="G168" s="61"/>
      <c r="H168" s="61"/>
      <c r="I168">
        <f>VLOOKUP($B168,Tabelle1[[ISO3166-1-numeric]:[is_independent]],10,0)</f>
        <v>150</v>
      </c>
      <c r="J168" t="str">
        <f>VLOOKUP($B168,Tabelle1[[ISO3166-1-numeric]:[is_independent]],9,0)</f>
        <v>Europe</v>
      </c>
      <c r="K168">
        <f>VLOOKUP($B168,Tabelle1[[ISO3166-1-numeric]:[is_independent]],13,0)</f>
        <v>39</v>
      </c>
      <c r="L168" t="str">
        <f>VLOOKUP($B168,Tabelle1[[ISO3166-1-numeric]:[is_independent]],12,0)</f>
        <v>Southern Europe</v>
      </c>
      <c r="M168" s="61" t="s">
        <v>339</v>
      </c>
      <c r="N168" t="s">
        <v>1924</v>
      </c>
      <c r="O168" t="s">
        <v>2122</v>
      </c>
      <c r="P168" s="61" t="s">
        <v>1088</v>
      </c>
      <c r="R168" s="61" t="s">
        <v>430</v>
      </c>
      <c r="S168" s="2">
        <f>VLOOKUP($B168,Tabelle1[[ISO3166-1-numeric]:[is_independent]],5,0)</f>
        <v>0</v>
      </c>
      <c r="T168" t="str">
        <f>VLOOKUP($A168,'World Bank income'!$B$7:$I$224,6,0)</f>
        <v>Upper middle income</v>
      </c>
      <c r="U168" t="str">
        <f>VLOOKUP($A168,'World Bank income'!$K$7:$N$224,4,0)</f>
        <v>Upper middle income</v>
      </c>
      <c r="V168" t="str">
        <f>'[2]socioeconomic grouping'!AR173</f>
        <v>g7</v>
      </c>
      <c r="W168" s="110" t="s">
        <v>2076</v>
      </c>
      <c r="X168" s="110" t="s">
        <v>2081</v>
      </c>
      <c r="Z168" s="110" t="s">
        <v>1020</v>
      </c>
      <c r="AA168" s="110" t="s">
        <v>1020</v>
      </c>
      <c r="AB168" s="110" t="s">
        <v>1020</v>
      </c>
      <c r="AC168" s="110" t="s">
        <v>1020</v>
      </c>
      <c r="AD168" s="110" t="s">
        <v>1020</v>
      </c>
      <c r="AE168" s="110" t="s">
        <v>2123</v>
      </c>
      <c r="AF168" t="s">
        <v>211</v>
      </c>
      <c r="AG168" t="s">
        <v>2136</v>
      </c>
      <c r="AH168">
        <v>12</v>
      </c>
    </row>
    <row r="169" spans="1:34" x14ac:dyDescent="0.3">
      <c r="A169" s="54" t="str">
        <f>COUNTRIES!AD171</f>
        <v>Russia</v>
      </c>
      <c r="B169">
        <f>COUNTRIES!AE171</f>
        <v>643</v>
      </c>
      <c r="C169" t="str">
        <f>INDEX(Tabelle1[ISO3166-1-Alpha-2],MATCH('MISO 2.0 Codes'!B169,Tabelle1[ISO3166-1-numeric],0))</f>
        <v>RU</v>
      </c>
      <c r="D169" t="str">
        <f>_xlfn.XLOOKUP(C169,'[1]ISO countries'!B:B,'[1]ISO countries'!C:C)</f>
        <v>RUS</v>
      </c>
      <c r="E169" t="str">
        <f>INDEX(Tabelle1[official_name_en],MATCH('MISO 2.0 Codes'!B169,Tabelle1[ISO3166-1-numeric],0))</f>
        <v>Russian Federation</v>
      </c>
      <c r="F169">
        <f>VLOOKUP($B169,Country_Codes!$A$2:$AB$269,4,0)</f>
        <v>185</v>
      </c>
      <c r="G169">
        <f>VLOOKUP($B169,Country_Codes!$A$2:$AB$269,3,0)</f>
        <v>170</v>
      </c>
      <c r="H169">
        <f>VLOOKUP($B169,Country_Codes!$A$2:$AB$269,5,0)</f>
        <v>195</v>
      </c>
      <c r="I169">
        <f>VLOOKUP($B169,Tabelle1[[ISO3166-1-numeric]:[is_independent]],10,0)</f>
        <v>150</v>
      </c>
      <c r="J169" t="str">
        <f>VLOOKUP($B169,Tabelle1[[ISO3166-1-numeric]:[is_independent]],9,0)</f>
        <v>Europe</v>
      </c>
      <c r="K169">
        <f>VLOOKUP($B169,Tabelle1[[ISO3166-1-numeric]:[is_independent]],13,0)</f>
        <v>151</v>
      </c>
      <c r="L169" t="str">
        <f>VLOOKUP($B169,Tabelle1[[ISO3166-1-numeric]:[is_independent]],12,0)</f>
        <v>Eastern Europe</v>
      </c>
      <c r="M169" t="str">
        <f>VLOOKUP('MISO 2.0 Codes'!$B169,COUNTRIES!$C$3:$D$183,2,0)</f>
        <v>miso_3</v>
      </c>
      <c r="N169" t="s">
        <v>1925</v>
      </c>
      <c r="O169" t="s">
        <v>2116</v>
      </c>
      <c r="P169" t="str">
        <f>VLOOKUP($B169,Country_Codes!$A$2:$AB$269,28,0)</f>
        <v>Central Asia and Russian Federation</v>
      </c>
      <c r="Q169" t="str">
        <f>VLOOKUP($B169,Country_Codes!$A$2:$AB$269,23,0)</f>
        <v/>
      </c>
      <c r="R169" t="str">
        <f>VLOOKUP($B169,Country_Codes!$A$2:$AB$269,10,0)</f>
        <v>TM</v>
      </c>
      <c r="S169" s="2">
        <f>VLOOKUP($B169,Tabelle1[[ISO3166-1-numeric]:[is_independent]],5,0)</f>
        <v>0</v>
      </c>
      <c r="T169" t="str">
        <f>VLOOKUP($A169,'World Bank income'!$B$7:$I$224,6,0)</f>
        <v>Upper middle income</v>
      </c>
      <c r="U169" t="str">
        <f>VLOOKUP($A169,'World Bank income'!$K$7:$N$224,4,0)</f>
        <v>Upper middle income</v>
      </c>
      <c r="V169" t="str">
        <f>'[2]socioeconomic grouping'!AR174</f>
        <v>g8</v>
      </c>
      <c r="W169" s="110" t="s">
        <v>2079</v>
      </c>
      <c r="X169" s="110" t="s">
        <v>2114</v>
      </c>
      <c r="Z169" s="110" t="s">
        <v>1020</v>
      </c>
      <c r="AA169" s="110" t="s">
        <v>1020</v>
      </c>
      <c r="AB169" s="110" t="s">
        <v>1020</v>
      </c>
      <c r="AC169" s="110" t="s">
        <v>1020</v>
      </c>
      <c r="AD169" s="110" t="s">
        <v>1020</v>
      </c>
      <c r="AE169" s="110" t="s">
        <v>2123</v>
      </c>
      <c r="AF169" t="s">
        <v>1925</v>
      </c>
      <c r="AG169" t="s">
        <v>2133</v>
      </c>
      <c r="AH169">
        <v>16</v>
      </c>
    </row>
    <row r="170" spans="1:34" x14ac:dyDescent="0.3">
      <c r="A170" s="54" t="str">
        <f>COUNTRIES!AD172</f>
        <v>Serbia (incl. Kosovo)</v>
      </c>
      <c r="B170">
        <f>COUNTRIES!AE172</f>
        <v>688</v>
      </c>
      <c r="C170" t="str">
        <f>INDEX(Tabelle1[ISO3166-1-Alpha-2],MATCH('MISO 2.0 Codes'!B170,Tabelle1[ISO3166-1-numeric],0))</f>
        <v>RS</v>
      </c>
      <c r="D170" t="str">
        <f>_xlfn.XLOOKUP(C170,'[1]ISO countries'!B:B,'[1]ISO countries'!C:C)</f>
        <v>SRB</v>
      </c>
      <c r="E170" t="str">
        <f>INDEX(Tabelle1[official_name_en],MATCH('MISO 2.0 Codes'!B170,Tabelle1[ISO3166-1-numeric],0))</f>
        <v>Serbia</v>
      </c>
      <c r="F170" s="61">
        <v>272</v>
      </c>
      <c r="G170" s="61"/>
      <c r="H170" s="61"/>
      <c r="I170">
        <f>VLOOKUP($B170,Tabelle1[[ISO3166-1-numeric]:[is_independent]],10,0)</f>
        <v>150</v>
      </c>
      <c r="J170" t="str">
        <f>VLOOKUP($B170,Tabelle1[[ISO3166-1-numeric]:[is_independent]],9,0)</f>
        <v>Europe</v>
      </c>
      <c r="K170">
        <f>VLOOKUP($B170,Tabelle1[[ISO3166-1-numeric]:[is_independent]],13,0)</f>
        <v>39</v>
      </c>
      <c r="L170" t="str">
        <f>VLOOKUP($B170,Tabelle1[[ISO3166-1-numeric]:[is_independent]],12,0)</f>
        <v>Southern Europe</v>
      </c>
      <c r="M170" s="61" t="s">
        <v>339</v>
      </c>
      <c r="N170" t="s">
        <v>1924</v>
      </c>
      <c r="O170" t="s">
        <v>2122</v>
      </c>
      <c r="P170" s="61" t="s">
        <v>1088</v>
      </c>
      <c r="R170" s="61" t="s">
        <v>430</v>
      </c>
      <c r="S170" s="2">
        <f>VLOOKUP($B170,Tabelle1[[ISO3166-1-numeric]:[is_independent]],5,0)</f>
        <v>0</v>
      </c>
      <c r="T170" t="str">
        <f>VLOOKUP($A170,'World Bank income'!$B$7:$I$224,6,0)</f>
        <v>Upper middle income</v>
      </c>
      <c r="U170" t="str">
        <f>VLOOKUP($A170,'World Bank income'!$K$7:$N$224,4,0)</f>
        <v>Upper middle income</v>
      </c>
      <c r="V170" t="str">
        <f>'[2]socioeconomic grouping'!AR175</f>
        <v>g7</v>
      </c>
      <c r="W170" s="110" t="s">
        <v>2076</v>
      </c>
      <c r="X170" s="110" t="s">
        <v>2113</v>
      </c>
      <c r="Z170" s="110" t="s">
        <v>1020</v>
      </c>
      <c r="AA170" s="110" t="s">
        <v>1020</v>
      </c>
      <c r="AB170" s="110" t="s">
        <v>1020</v>
      </c>
      <c r="AC170" s="110" t="s">
        <v>1020</v>
      </c>
      <c r="AD170" s="110" t="s">
        <v>1020</v>
      </c>
      <c r="AE170" s="110" t="s">
        <v>2123</v>
      </c>
      <c r="AF170" t="s">
        <v>211</v>
      </c>
      <c r="AG170" t="s">
        <v>2136</v>
      </c>
      <c r="AH170">
        <v>12</v>
      </c>
    </row>
    <row r="171" spans="1:34" x14ac:dyDescent="0.3">
      <c r="A171" s="54" t="str">
        <f>COUNTRIES!AD173</f>
        <v>Slovakia</v>
      </c>
      <c r="B171">
        <f>COUNTRIES!AE173</f>
        <v>703</v>
      </c>
      <c r="C171" t="str">
        <f>INDEX(Tabelle1[ISO3166-1-Alpha-2],MATCH('MISO 2.0 Codes'!B171,Tabelle1[ISO3166-1-numeric],0))</f>
        <v>SK</v>
      </c>
      <c r="D171" t="str">
        <f>_xlfn.XLOOKUP(C171,'[1]ISO countries'!B:B,'[1]ISO countries'!C:C)</f>
        <v>SVK</v>
      </c>
      <c r="E171" t="str">
        <f>INDEX(Tabelle1[official_name_en],MATCH('MISO 2.0 Codes'!B171,Tabelle1[ISO3166-1-numeric],0))</f>
        <v>Slovakia</v>
      </c>
      <c r="F171">
        <f>VLOOKUP($B171,Country_Codes!$A$2:$AB$269,4,0)</f>
        <v>199</v>
      </c>
      <c r="G171">
        <f>VLOOKUP($B171,Country_Codes!$A$2:$AB$269,3,0)</f>
        <v>187</v>
      </c>
      <c r="H171">
        <f>VLOOKUP($B171,Country_Codes!$A$2:$AB$269,5,0)</f>
        <v>144</v>
      </c>
      <c r="I171">
        <f>VLOOKUP($B171,Tabelle1[[ISO3166-1-numeric]:[is_independent]],10,0)</f>
        <v>150</v>
      </c>
      <c r="J171" t="str">
        <f>VLOOKUP($B171,Tabelle1[[ISO3166-1-numeric]:[is_independent]],9,0)</f>
        <v>Europe</v>
      </c>
      <c r="K171">
        <f>VLOOKUP($B171,Tabelle1[[ISO3166-1-numeric]:[is_independent]],13,0)</f>
        <v>151</v>
      </c>
      <c r="L171" t="str">
        <f>VLOOKUP($B171,Tabelle1[[ISO3166-1-numeric]:[is_independent]],12,0)</f>
        <v>Eastern Europe</v>
      </c>
      <c r="M171" s="61" t="str">
        <f>VLOOKUP('MISO 2.0 Codes'!$B171,COUNTRIES!$C$3:$D$183,2,0)</f>
        <v>miso_3</v>
      </c>
      <c r="N171" t="s">
        <v>1925</v>
      </c>
      <c r="O171" t="s">
        <v>2116</v>
      </c>
      <c r="P171" t="str">
        <f>VLOOKUP($B171,Country_Codes!$A$2:$AB$269,28,0)</f>
        <v>Eastern &amp; South-Eastern Europe</v>
      </c>
      <c r="Q171" t="str">
        <f>VLOOKUP($B171,Country_Codes!$A$2:$AB$269,23,0)</f>
        <v>EU25</v>
      </c>
      <c r="R171" t="str">
        <f>VLOOKUP($B171,Country_Codes!$A$2:$AB$269,10,0)</f>
        <v>TM</v>
      </c>
      <c r="S171" s="2">
        <f>VLOOKUP($B171,Tabelle1[[ISO3166-1-numeric]:[is_independent]],5,0)</f>
        <v>0</v>
      </c>
      <c r="T171" t="str">
        <f>VLOOKUP($A171,'World Bank income'!$B$7:$I$224,6,0)</f>
        <v>High income</v>
      </c>
      <c r="U171" t="str">
        <f>VLOOKUP($A171,'World Bank income'!$K$7:$N$224,4,0)</f>
        <v>High income</v>
      </c>
      <c r="V171" t="str">
        <f>'[2]socioeconomic grouping'!AR176</f>
        <v>g8</v>
      </c>
      <c r="W171" s="110" t="s">
        <v>2076</v>
      </c>
      <c r="X171" s="110" t="s">
        <v>2098</v>
      </c>
      <c r="Z171" s="110" t="s">
        <v>1020</v>
      </c>
      <c r="AA171" s="110" t="s">
        <v>1049</v>
      </c>
      <c r="AB171" s="110" t="s">
        <v>1637</v>
      </c>
      <c r="AC171" s="110" t="s">
        <v>1638</v>
      </c>
      <c r="AD171" s="110" t="s">
        <v>2072</v>
      </c>
      <c r="AE171" s="110" t="s">
        <v>2123</v>
      </c>
      <c r="AF171" t="s">
        <v>1925</v>
      </c>
      <c r="AG171" t="s">
        <v>2136</v>
      </c>
      <c r="AH171">
        <v>12</v>
      </c>
    </row>
    <row r="172" spans="1:34" x14ac:dyDescent="0.3">
      <c r="A172" s="54" t="str">
        <f>COUNTRIES!AD174</f>
        <v>Slovenia</v>
      </c>
      <c r="B172">
        <f>COUNTRIES!AE174</f>
        <v>705</v>
      </c>
      <c r="C172" t="str">
        <f>INDEX(Tabelle1[ISO3166-1-Alpha-2],MATCH('MISO 2.0 Codes'!B172,Tabelle1[ISO3166-1-numeric],0))</f>
        <v>SI</v>
      </c>
      <c r="D172" t="str">
        <f>_xlfn.XLOOKUP(C172,'[1]ISO countries'!B:B,'[1]ISO countries'!C:C)</f>
        <v>SVN</v>
      </c>
      <c r="E172" t="str">
        <f>INDEX(Tabelle1[official_name_en],MATCH('MISO 2.0 Codes'!B172,Tabelle1[ISO3166-1-numeric],0))</f>
        <v>Slovenia</v>
      </c>
      <c r="F172">
        <f>VLOOKUP($B172,Country_Codes!$A$2:$AB$269,4,0)</f>
        <v>198</v>
      </c>
      <c r="G172">
        <f>VLOOKUP($B172,Country_Codes!$A$2:$AB$269,3,0)</f>
        <v>188</v>
      </c>
      <c r="H172">
        <f>VLOOKUP($B172,Country_Codes!$A$2:$AB$269,5,0)</f>
        <v>145</v>
      </c>
      <c r="I172">
        <f>VLOOKUP($B172,Tabelle1[[ISO3166-1-numeric]:[is_independent]],10,0)</f>
        <v>150</v>
      </c>
      <c r="J172" t="str">
        <f>VLOOKUP($B172,Tabelle1[[ISO3166-1-numeric]:[is_independent]],9,0)</f>
        <v>Europe</v>
      </c>
      <c r="K172">
        <f>VLOOKUP($B172,Tabelle1[[ISO3166-1-numeric]:[is_independent]],13,0)</f>
        <v>39</v>
      </c>
      <c r="L172" t="str">
        <f>VLOOKUP($B172,Tabelle1[[ISO3166-1-numeric]:[is_independent]],12,0)</f>
        <v>Southern Europe</v>
      </c>
      <c r="M172" s="61" t="str">
        <f>VLOOKUP('MISO 2.0 Codes'!$B172,COUNTRIES!$C$3:$D$183,2,0)</f>
        <v>miso_3</v>
      </c>
      <c r="N172" t="s">
        <v>1925</v>
      </c>
      <c r="O172" t="s">
        <v>2116</v>
      </c>
      <c r="P172" t="str">
        <f>VLOOKUP($B172,Country_Codes!$A$2:$AB$269,28,0)</f>
        <v>Eastern &amp; South-Eastern Europe</v>
      </c>
      <c r="Q172" t="str">
        <f>VLOOKUP($B172,Country_Codes!$A$2:$AB$269,23,0)</f>
        <v>EU25</v>
      </c>
      <c r="R172" t="str">
        <f>VLOOKUP($B172,Country_Codes!$A$2:$AB$269,10,0)</f>
        <v>TM</v>
      </c>
      <c r="S172" s="2">
        <f>VLOOKUP($B172,Tabelle1[[ISO3166-1-numeric]:[is_independent]],5,0)</f>
        <v>0</v>
      </c>
      <c r="T172" t="str">
        <f>VLOOKUP($A172,'World Bank income'!$B$7:$I$224,6,0)</f>
        <v>High income</v>
      </c>
      <c r="U172" t="str">
        <f>VLOOKUP($A172,'World Bank income'!$K$7:$N$224,4,0)</f>
        <v>High income</v>
      </c>
      <c r="V172" t="str">
        <f>'[2]socioeconomic grouping'!AR177</f>
        <v>g8</v>
      </c>
      <c r="W172" s="110" t="s">
        <v>2076</v>
      </c>
      <c r="X172" s="110" t="s">
        <v>2098</v>
      </c>
      <c r="Z172" s="110" t="s">
        <v>1020</v>
      </c>
      <c r="AA172" s="110" t="s">
        <v>1049</v>
      </c>
      <c r="AB172" s="110" t="s">
        <v>1637</v>
      </c>
      <c r="AC172" s="110" t="s">
        <v>1638</v>
      </c>
      <c r="AD172" s="110" t="s">
        <v>2072</v>
      </c>
      <c r="AE172" s="110" t="s">
        <v>2123</v>
      </c>
      <c r="AF172" t="s">
        <v>1925</v>
      </c>
      <c r="AG172" t="s">
        <v>2136</v>
      </c>
      <c r="AH172">
        <v>12</v>
      </c>
    </row>
    <row r="173" spans="1:34" x14ac:dyDescent="0.3">
      <c r="A173" s="54" t="str">
        <f>COUNTRIES!AD175</f>
        <v>South Sudan</v>
      </c>
      <c r="B173">
        <f>COUNTRIES!AE175</f>
        <v>728</v>
      </c>
      <c r="C173" t="str">
        <f>INDEX(Tabelle1[ISO3166-1-Alpha-2],MATCH('MISO 2.0 Codes'!B173,Tabelle1[ISO3166-1-numeric],0))</f>
        <v>SS</v>
      </c>
      <c r="D173" t="str">
        <f>_xlfn.XLOOKUP(C173,'[1]ISO countries'!B:B,'[1]ISO countries'!C:C)</f>
        <v>SSD</v>
      </c>
      <c r="E173" t="str">
        <f>INDEX(Tabelle1[official_name_en],MATCH('MISO 2.0 Codes'!B173,Tabelle1[ISO3166-1-numeric],0))</f>
        <v>South Sudan</v>
      </c>
      <c r="F173" s="61">
        <v>277</v>
      </c>
      <c r="G173" s="61"/>
      <c r="H173" s="61"/>
      <c r="I173">
        <f>VLOOKUP($B173,Tabelle1[[ISO3166-1-numeric]:[is_independent]],10,0)</f>
        <v>2</v>
      </c>
      <c r="J173" t="str">
        <f>VLOOKUP($B173,Tabelle1[[ISO3166-1-numeric]:[is_independent]],9,0)</f>
        <v>Africa</v>
      </c>
      <c r="K173">
        <f>VLOOKUP($B173,Tabelle1[[ISO3166-1-numeric]:[is_independent]],13,0)</f>
        <v>202</v>
      </c>
      <c r="L173" t="str">
        <f>VLOOKUP($B173,Tabelle1[[ISO3166-1-numeric]:[is_independent]],12,0)</f>
        <v>Sub-Saharan Africa</v>
      </c>
      <c r="M173" s="61" t="s">
        <v>341</v>
      </c>
      <c r="N173" t="s">
        <v>1581</v>
      </c>
      <c r="O173" t="s">
        <v>2118</v>
      </c>
      <c r="P173" s="61" t="s">
        <v>263</v>
      </c>
      <c r="R173" s="61" t="s">
        <v>1025</v>
      </c>
      <c r="S173" s="2" t="str">
        <f>VLOOKUP($B173,Tabelle1[[ISO3166-1-numeric]:[is_independent]],5,0)</f>
        <v>x</v>
      </c>
      <c r="T173" t="str">
        <f>VLOOKUP($A173,'World Bank income'!$B$7:$I$224,6,0)</f>
        <v>Low income</v>
      </c>
      <c r="U173" t="str">
        <f>VLOOKUP($A173,'World Bank income'!$K$7:$N$224,4,0)</f>
        <v>Low income</v>
      </c>
      <c r="V173" t="str">
        <f>'[2]socioeconomic grouping'!AR178</f>
        <v>g1</v>
      </c>
      <c r="W173" s="110" t="s">
        <v>2077</v>
      </c>
      <c r="X173" s="110" t="s">
        <v>2090</v>
      </c>
      <c r="Z173" s="110" t="s">
        <v>1020</v>
      </c>
      <c r="AA173" s="110" t="s">
        <v>1020</v>
      </c>
      <c r="AB173" s="110" t="s">
        <v>1020</v>
      </c>
      <c r="AC173" s="110" t="s">
        <v>1020</v>
      </c>
      <c r="AD173" s="110" t="s">
        <v>1020</v>
      </c>
      <c r="AE173" s="110" t="s">
        <v>2123</v>
      </c>
      <c r="AF173" t="s">
        <v>2124</v>
      </c>
      <c r="AG173" t="s">
        <v>208</v>
      </c>
      <c r="AH173">
        <v>9</v>
      </c>
    </row>
    <row r="174" spans="1:34" x14ac:dyDescent="0.3">
      <c r="A174" s="54" t="str">
        <f>COUNTRIES!AD176</f>
        <v>Sudan</v>
      </c>
      <c r="B174">
        <f>COUNTRIES!AE176</f>
        <v>729</v>
      </c>
      <c r="C174" t="str">
        <f>INDEX(Tabelle1[ISO3166-1-Alpha-2],MATCH('MISO 2.0 Codes'!B174,Tabelle1[ISO3166-1-numeric],0))</f>
        <v>SD</v>
      </c>
      <c r="D174" t="str">
        <f>_xlfn.XLOOKUP(C174,'[1]ISO countries'!B:B,'[1]ISO countries'!C:C)</f>
        <v>SDN</v>
      </c>
      <c r="E174" t="str">
        <f>INDEX(Tabelle1[official_name_en],MATCH('MISO 2.0 Codes'!B174,Tabelle1[ISO3166-1-numeric],0))</f>
        <v>Sudan</v>
      </c>
      <c r="F174" s="61">
        <v>276</v>
      </c>
      <c r="G174" s="61"/>
      <c r="H174" s="61"/>
      <c r="I174">
        <f>VLOOKUP($B174,Tabelle1[[ISO3166-1-numeric]:[is_independent]],10,0)</f>
        <v>2</v>
      </c>
      <c r="J174" t="str">
        <f>VLOOKUP($B174,Tabelle1[[ISO3166-1-numeric]:[is_independent]],9,0)</f>
        <v>Africa</v>
      </c>
      <c r="K174">
        <f>VLOOKUP($B174,Tabelle1[[ISO3166-1-numeric]:[is_independent]],13,0)</f>
        <v>15</v>
      </c>
      <c r="L174" t="str">
        <f>VLOOKUP($B174,Tabelle1[[ISO3166-1-numeric]:[is_independent]],12,0)</f>
        <v>Northern Africa</v>
      </c>
      <c r="M174" s="61" t="s">
        <v>341</v>
      </c>
      <c r="N174" t="s">
        <v>1581</v>
      </c>
      <c r="O174" t="s">
        <v>2118</v>
      </c>
      <c r="P174" s="61" t="s">
        <v>263</v>
      </c>
      <c r="R174" s="61" t="s">
        <v>1025</v>
      </c>
      <c r="S174" s="2" t="str">
        <f>VLOOKUP($B174,Tabelle1[[ISO3166-1-numeric]:[is_independent]],5,0)</f>
        <v>x</v>
      </c>
      <c r="T174" t="str">
        <f>VLOOKUP($A174,'World Bank income'!$B$7:$I$224,6,0)</f>
        <v>Low income</v>
      </c>
      <c r="U174" t="str">
        <f>VLOOKUP($A174,'World Bank income'!$K$7:$N$224,4,0)</f>
        <v>Lower middle income</v>
      </c>
      <c r="V174" t="str">
        <f>'[2]socioeconomic grouping'!AR179</f>
        <v>g4</v>
      </c>
      <c r="W174" s="110" t="s">
        <v>2077</v>
      </c>
      <c r="X174" s="110" t="s">
        <v>2090</v>
      </c>
      <c r="Z174" s="110" t="s">
        <v>1020</v>
      </c>
      <c r="AA174" s="110" t="s">
        <v>1020</v>
      </c>
      <c r="AB174" s="110" t="s">
        <v>1020</v>
      </c>
      <c r="AC174" s="110" t="s">
        <v>1020</v>
      </c>
      <c r="AD174" s="110" t="s">
        <v>1020</v>
      </c>
      <c r="AE174" s="110" t="s">
        <v>2123</v>
      </c>
      <c r="AF174" t="s">
        <v>2124</v>
      </c>
      <c r="AG174" t="s">
        <v>208</v>
      </c>
      <c r="AH174">
        <v>9</v>
      </c>
    </row>
    <row r="175" spans="1:34" x14ac:dyDescent="0.3">
      <c r="A175" s="54" t="str">
        <f>COUNTRIES!AD177</f>
        <v>Tajikistan</v>
      </c>
      <c r="B175">
        <f>COUNTRIES!AE177</f>
        <v>762</v>
      </c>
      <c r="C175" t="str">
        <f>INDEX(Tabelle1[ISO3166-1-Alpha-2],MATCH('MISO 2.0 Codes'!B175,Tabelle1[ISO3166-1-numeric],0))</f>
        <v>TJ</v>
      </c>
      <c r="D175" t="str">
        <f>_xlfn.XLOOKUP(C175,'[1]ISO countries'!B:B,'[1]ISO countries'!C:C)</f>
        <v>TJK</v>
      </c>
      <c r="E175" t="str">
        <f>INDEX(Tabelle1[official_name_en],MATCH('MISO 2.0 Codes'!B175,Tabelle1[ISO3166-1-numeric],0))</f>
        <v>Tajikistan</v>
      </c>
      <c r="F175">
        <f>VLOOKUP($B175,Country_Codes!$A$2:$AB$269,4,0)</f>
        <v>208</v>
      </c>
      <c r="G175">
        <f>VLOOKUP($B175,Country_Codes!$A$2:$AB$269,3,0)</f>
        <v>200</v>
      </c>
      <c r="H175">
        <f>VLOOKUP($B175,Country_Codes!$A$2:$AB$269,5,0)</f>
        <v>162</v>
      </c>
      <c r="I175">
        <f>VLOOKUP($B175,Tabelle1[[ISO3166-1-numeric]:[is_independent]],10,0)</f>
        <v>142</v>
      </c>
      <c r="J175" t="str">
        <f>VLOOKUP($B175,Tabelle1[[ISO3166-1-numeric]:[is_independent]],9,0)</f>
        <v>Asia</v>
      </c>
      <c r="K175">
        <f>VLOOKUP($B175,Tabelle1[[ISO3166-1-numeric]:[is_independent]],13,0)</f>
        <v>143</v>
      </c>
      <c r="L175" t="str">
        <f>VLOOKUP($B175,Tabelle1[[ISO3166-1-numeric]:[is_independent]],12,0)</f>
        <v>Central Asia</v>
      </c>
      <c r="M175" t="str">
        <f>VLOOKUP('MISO 2.0 Codes'!$B175,COUNTRIES!$C$3:$D$183,2,0)</f>
        <v>miso_3</v>
      </c>
      <c r="N175" t="s">
        <v>1925</v>
      </c>
      <c r="O175" t="s">
        <v>2116</v>
      </c>
      <c r="P175" t="str">
        <f>VLOOKUP($B175,Country_Codes!$A$2:$AB$269,28,0)</f>
        <v>Central Asia and Russian Federation</v>
      </c>
      <c r="Q175" t="str">
        <f>VLOOKUP($B175,Country_Codes!$A$2:$AB$269,23,0)</f>
        <v/>
      </c>
      <c r="R175" t="str">
        <f>VLOOKUP($B175,Country_Codes!$A$2:$AB$269,10,0)</f>
        <v>TM</v>
      </c>
      <c r="S175" s="2">
        <f>VLOOKUP($B175,Tabelle1[[ISO3166-1-numeric]:[is_independent]],5,0)</f>
        <v>0</v>
      </c>
      <c r="T175" t="str">
        <f>VLOOKUP($A175,'World Bank income'!$B$7:$I$224,6,0)</f>
        <v>Low income</v>
      </c>
      <c r="U175" t="str">
        <f>VLOOKUP($A175,'World Bank income'!$K$7:$N$224,4,0)</f>
        <v>Lower middle income</v>
      </c>
      <c r="V175" t="str">
        <f>'[2]socioeconomic grouping'!AR180</f>
        <v>g4</v>
      </c>
      <c r="W175" s="110" t="s">
        <v>2079</v>
      </c>
      <c r="X175" s="110" t="s">
        <v>2111</v>
      </c>
      <c r="Z175" s="110" t="s">
        <v>1020</v>
      </c>
      <c r="AA175" s="110" t="s">
        <v>1020</v>
      </c>
      <c r="AB175" s="110" t="s">
        <v>1020</v>
      </c>
      <c r="AC175" s="110" t="s">
        <v>1020</v>
      </c>
      <c r="AD175" s="110" t="s">
        <v>1020</v>
      </c>
      <c r="AE175" s="110" t="s">
        <v>2123</v>
      </c>
      <c r="AF175" t="s">
        <v>1925</v>
      </c>
      <c r="AG175" t="s">
        <v>199</v>
      </c>
      <c r="AH175">
        <v>15</v>
      </c>
    </row>
    <row r="176" spans="1:34" x14ac:dyDescent="0.3">
      <c r="A176" s="54" t="str">
        <f>COUNTRIES!AD178</f>
        <v>Turkmenistan</v>
      </c>
      <c r="B176">
        <f>COUNTRIES!AE178</f>
        <v>795</v>
      </c>
      <c r="C176" t="str">
        <f>INDEX(Tabelle1[ISO3166-1-Alpha-2],MATCH('MISO 2.0 Codes'!B176,Tabelle1[ISO3166-1-numeric],0))</f>
        <v>TM</v>
      </c>
      <c r="D176" t="str">
        <f>_xlfn.XLOOKUP(C176,'[1]ISO countries'!B:B,'[1]ISO countries'!C:C)</f>
        <v>TKM</v>
      </c>
      <c r="E176" t="str">
        <f>INDEX(Tabelle1[official_name_en],MATCH('MISO 2.0 Codes'!B176,Tabelle1[ISO3166-1-numeric],0))</f>
        <v>Turkmenistan</v>
      </c>
      <c r="F176">
        <f>VLOOKUP($B176,Country_Codes!$A$2:$AB$269,4,0)</f>
        <v>213</v>
      </c>
      <c r="G176">
        <f>VLOOKUP($B176,Country_Codes!$A$2:$AB$269,3,0)</f>
        <v>210</v>
      </c>
      <c r="H176">
        <f>VLOOKUP($B176,Country_Codes!$A$2:$AB$269,5,0)</f>
        <v>170</v>
      </c>
      <c r="I176">
        <f>VLOOKUP($B176,Tabelle1[[ISO3166-1-numeric]:[is_independent]],10,0)</f>
        <v>142</v>
      </c>
      <c r="J176" t="str">
        <f>VLOOKUP($B176,Tabelle1[[ISO3166-1-numeric]:[is_independent]],9,0)</f>
        <v>Asia</v>
      </c>
      <c r="K176">
        <f>VLOOKUP($B176,Tabelle1[[ISO3166-1-numeric]:[is_independent]],13,0)</f>
        <v>143</v>
      </c>
      <c r="L176" t="str">
        <f>VLOOKUP($B176,Tabelle1[[ISO3166-1-numeric]:[is_independent]],12,0)</f>
        <v>Central Asia</v>
      </c>
      <c r="M176" t="str">
        <f>VLOOKUP('MISO 2.0 Codes'!$B176,COUNTRIES!$C$3:$D$183,2,0)</f>
        <v>miso_3</v>
      </c>
      <c r="N176" t="s">
        <v>1925</v>
      </c>
      <c r="O176" t="s">
        <v>2116</v>
      </c>
      <c r="P176" t="str">
        <f>VLOOKUP($B176,Country_Codes!$A$2:$AB$269,28,0)</f>
        <v>Central Asia and Russian Federation</v>
      </c>
      <c r="Q176" t="str">
        <f>VLOOKUP($B176,Country_Codes!$A$2:$AB$269,23,0)</f>
        <v/>
      </c>
      <c r="R176" t="str">
        <f>VLOOKUP($B176,Country_Codes!$A$2:$AB$269,10,0)</f>
        <v>TM</v>
      </c>
      <c r="S176" s="2">
        <f>VLOOKUP($B176,Tabelle1[[ISO3166-1-numeric]:[is_independent]],5,0)</f>
        <v>0</v>
      </c>
      <c r="T176" t="str">
        <f>VLOOKUP($A176,'World Bank income'!$B$7:$I$224,6,0)</f>
        <v>Upper middle income</v>
      </c>
      <c r="U176" t="str">
        <f>VLOOKUP($A176,'World Bank income'!$K$7:$N$224,4,0)</f>
        <v>Upper middle income</v>
      </c>
      <c r="V176" t="str">
        <f>'[2]socioeconomic grouping'!AR181</f>
        <v>g8</v>
      </c>
      <c r="W176" s="110" t="s">
        <v>2079</v>
      </c>
      <c r="X176" s="110" t="s">
        <v>2111</v>
      </c>
      <c r="Z176" s="110" t="s">
        <v>1020</v>
      </c>
      <c r="AA176" s="110" t="s">
        <v>1020</v>
      </c>
      <c r="AB176" s="110" t="s">
        <v>1020</v>
      </c>
      <c r="AC176" s="110" t="s">
        <v>1020</v>
      </c>
      <c r="AD176" s="110" t="s">
        <v>1020</v>
      </c>
      <c r="AE176" s="110" t="s">
        <v>2123</v>
      </c>
      <c r="AF176" t="s">
        <v>1925</v>
      </c>
      <c r="AG176" t="s">
        <v>199</v>
      </c>
      <c r="AH176">
        <v>15</v>
      </c>
    </row>
    <row r="177" spans="1:34" x14ac:dyDescent="0.3">
      <c r="A177" s="54" t="str">
        <f>COUNTRIES!AD179</f>
        <v>Ukraine</v>
      </c>
      <c r="B177">
        <f>COUNTRIES!AE179</f>
        <v>804</v>
      </c>
      <c r="C177" t="str">
        <f>INDEX(Tabelle1[ISO3166-1-Alpha-2],MATCH('MISO 2.0 Codes'!B177,Tabelle1[ISO3166-1-numeric],0))</f>
        <v>UA</v>
      </c>
      <c r="D177" t="str">
        <f>_xlfn.XLOOKUP(C177,'[1]ISO countries'!B:B,'[1]ISO countries'!C:C)</f>
        <v>UKR</v>
      </c>
      <c r="E177" t="str">
        <f>INDEX(Tabelle1[official_name_en],MATCH('MISO 2.0 Codes'!B177,Tabelle1[ISO3166-1-numeric],0))</f>
        <v>Ukraine</v>
      </c>
      <c r="F177">
        <f>VLOOKUP($B177,Country_Codes!$A$2:$AB$269,4,0)</f>
        <v>230</v>
      </c>
      <c r="G177">
        <f>VLOOKUP($B177,Country_Codes!$A$2:$AB$269,3,0)</f>
        <v>215</v>
      </c>
      <c r="H177">
        <f>VLOOKUP($B177,Country_Codes!$A$2:$AB$269,5,0)</f>
        <v>173</v>
      </c>
      <c r="I177">
        <f>VLOOKUP($B177,Tabelle1[[ISO3166-1-numeric]:[is_independent]],10,0)</f>
        <v>150</v>
      </c>
      <c r="J177" t="str">
        <f>VLOOKUP($B177,Tabelle1[[ISO3166-1-numeric]:[is_independent]],9,0)</f>
        <v>Europe</v>
      </c>
      <c r="K177">
        <f>VLOOKUP($B177,Tabelle1[[ISO3166-1-numeric]:[is_independent]],13,0)</f>
        <v>151</v>
      </c>
      <c r="L177" t="str">
        <f>VLOOKUP($B177,Tabelle1[[ISO3166-1-numeric]:[is_independent]],12,0)</f>
        <v>Eastern Europe</v>
      </c>
      <c r="M177" t="str">
        <f>VLOOKUP('MISO 2.0 Codes'!$B177,COUNTRIES!$C$3:$D$183,2,0)</f>
        <v>miso_3</v>
      </c>
      <c r="N177" t="s">
        <v>1925</v>
      </c>
      <c r="O177" t="s">
        <v>2116</v>
      </c>
      <c r="P177" t="str">
        <f>VLOOKUP($B177,Country_Codes!$A$2:$AB$269,28,0)</f>
        <v>Eastern &amp; South-Eastern Europe</v>
      </c>
      <c r="Q177" t="str">
        <f>VLOOKUP($B177,Country_Codes!$A$2:$AB$269,23,0)</f>
        <v/>
      </c>
      <c r="R177" t="str">
        <f>VLOOKUP($B177,Country_Codes!$A$2:$AB$269,10,0)</f>
        <v>TM</v>
      </c>
      <c r="S177" s="2">
        <f>VLOOKUP($B177,Tabelle1[[ISO3166-1-numeric]:[is_independent]],5,0)</f>
        <v>0</v>
      </c>
      <c r="T177" t="str">
        <f>VLOOKUP($A177,'World Bank income'!$B$7:$I$224,6,0)</f>
        <v>Lower middle income</v>
      </c>
      <c r="U177" t="str">
        <f>VLOOKUP($A177,'World Bank income'!$K$7:$N$224,4,0)</f>
        <v>Lower middle income</v>
      </c>
      <c r="V177" t="str">
        <f>'[2]socioeconomic grouping'!AR182</f>
        <v>g5</v>
      </c>
      <c r="W177" s="110" t="s">
        <v>2079</v>
      </c>
      <c r="X177" s="110" t="s">
        <v>2112</v>
      </c>
      <c r="Z177" s="110" t="s">
        <v>1020</v>
      </c>
      <c r="AA177" s="110" t="s">
        <v>1020</v>
      </c>
      <c r="AB177" s="110" t="s">
        <v>1020</v>
      </c>
      <c r="AC177" s="110" t="s">
        <v>1020</v>
      </c>
      <c r="AD177" s="110" t="s">
        <v>1020</v>
      </c>
      <c r="AE177" s="110" t="s">
        <v>2123</v>
      </c>
      <c r="AF177" t="s">
        <v>1925</v>
      </c>
      <c r="AG177" t="s">
        <v>2127</v>
      </c>
      <c r="AH177">
        <v>14</v>
      </c>
    </row>
    <row r="178" spans="1:34" x14ac:dyDescent="0.3">
      <c r="A178" s="54" t="str">
        <f>COUNTRIES!AD180</f>
        <v>Uzbekistan</v>
      </c>
      <c r="B178">
        <f>COUNTRIES!AE180</f>
        <v>860</v>
      </c>
      <c r="C178" t="str">
        <f>INDEX(Tabelle1[ISO3166-1-Alpha-2],MATCH('MISO 2.0 Codes'!B178,Tabelle1[ISO3166-1-numeric],0))</f>
        <v>UZ</v>
      </c>
      <c r="D178" t="str">
        <f>_xlfn.XLOOKUP(C178,'[1]ISO countries'!B:B,'[1]ISO countries'!C:C)</f>
        <v>UZB</v>
      </c>
      <c r="E178" t="str">
        <f>INDEX(Tabelle1[official_name_en],MATCH('MISO 2.0 Codes'!B178,Tabelle1[ISO3166-1-numeric],0))</f>
        <v>Uzbekistan</v>
      </c>
      <c r="F178">
        <f>VLOOKUP($B178,Country_Codes!$A$2:$AB$269,4,0)</f>
        <v>235</v>
      </c>
      <c r="G178">
        <f>VLOOKUP($B178,Country_Codes!$A$2:$AB$269,3,0)</f>
        <v>220</v>
      </c>
      <c r="H178">
        <f>VLOOKUP($B178,Country_Codes!$A$2:$AB$269,5,0)</f>
        <v>177</v>
      </c>
      <c r="I178">
        <f>VLOOKUP($B178,Tabelle1[[ISO3166-1-numeric]:[is_independent]],10,0)</f>
        <v>142</v>
      </c>
      <c r="J178" t="str">
        <f>VLOOKUP($B178,Tabelle1[[ISO3166-1-numeric]:[is_independent]],9,0)</f>
        <v>Asia</v>
      </c>
      <c r="K178">
        <f>VLOOKUP($B178,Tabelle1[[ISO3166-1-numeric]:[is_independent]],13,0)</f>
        <v>143</v>
      </c>
      <c r="L178" t="str">
        <f>VLOOKUP($B178,Tabelle1[[ISO3166-1-numeric]:[is_independent]],12,0)</f>
        <v>Central Asia</v>
      </c>
      <c r="M178" t="str">
        <f>VLOOKUP('MISO 2.0 Codes'!$B178,COUNTRIES!$C$3:$D$183,2,0)</f>
        <v>miso_3</v>
      </c>
      <c r="N178" t="s">
        <v>1925</v>
      </c>
      <c r="O178" t="s">
        <v>2116</v>
      </c>
      <c r="P178" t="str">
        <f>VLOOKUP($B178,Country_Codes!$A$2:$AB$269,28,0)</f>
        <v>Central Asia and Russian Federation</v>
      </c>
      <c r="Q178" t="str">
        <f>VLOOKUP($B178,Country_Codes!$A$2:$AB$269,23,0)</f>
        <v/>
      </c>
      <c r="R178" t="str">
        <f>VLOOKUP($B178,Country_Codes!$A$2:$AB$269,10,0)</f>
        <v>TM</v>
      </c>
      <c r="S178" s="2">
        <f>VLOOKUP($B178,Tabelle1[[ISO3166-1-numeric]:[is_independent]],5,0)</f>
        <v>0</v>
      </c>
      <c r="T178" t="str">
        <f>VLOOKUP($A178,'World Bank income'!$B$7:$I$224,6,0)</f>
        <v>Lower middle income</v>
      </c>
      <c r="U178" t="str">
        <f>VLOOKUP($A178,'World Bank income'!$K$7:$N$224,4,0)</f>
        <v>Lower middle income</v>
      </c>
      <c r="V178" t="str">
        <f>'[2]socioeconomic grouping'!AR183</f>
        <v>g5</v>
      </c>
      <c r="W178" s="110" t="s">
        <v>2079</v>
      </c>
      <c r="X178" s="110" t="s">
        <v>2111</v>
      </c>
      <c r="Z178" s="110" t="s">
        <v>1020</v>
      </c>
      <c r="AA178" s="110" t="s">
        <v>1020</v>
      </c>
      <c r="AB178" s="110" t="s">
        <v>1020</v>
      </c>
      <c r="AC178" s="110" t="s">
        <v>1020</v>
      </c>
      <c r="AD178" s="110" t="s">
        <v>1020</v>
      </c>
      <c r="AE178" s="110" t="s">
        <v>2123</v>
      </c>
      <c r="AF178" t="s">
        <v>1925</v>
      </c>
      <c r="AG178" t="s">
        <v>199</v>
      </c>
      <c r="AH178">
        <v>15</v>
      </c>
    </row>
    <row r="179" spans="1:34" x14ac:dyDescent="0.3">
      <c r="A179" s="55" t="str">
        <f>COUNTRIES!AD181</f>
        <v>Belgium-Luxembourg</v>
      </c>
      <c r="B179" s="1">
        <f>COUNTRIES!AE181</f>
        <v>58</v>
      </c>
      <c r="D179">
        <f>_xlfn.XLOOKUP(C179,'[1]ISO countries'!B:B,'[1]ISO countries'!C:C)</f>
        <v>0</v>
      </c>
      <c r="F179">
        <f>VLOOKUP($B179,Country_Codes!$A$2:$AB$269,4,0)</f>
        <v>15</v>
      </c>
      <c r="G179">
        <f>VLOOKUP($B179,Country_Codes!$A$2:$AB$269,3,0)</f>
        <v>21</v>
      </c>
      <c r="H179" t="str">
        <f>VLOOKUP($B179,Country_Codes!$A$2:$AB$269,5,0)</f>
        <v/>
      </c>
      <c r="M179" t="str">
        <f>VLOOKUP('MISO 2.0 Codes'!$B179,COUNTRIES!$C$3:$D$183,2,0)</f>
        <v>miso_1</v>
      </c>
      <c r="N179" t="s">
        <v>1924</v>
      </c>
      <c r="O179" t="s">
        <v>2122</v>
      </c>
      <c r="P179" t="str">
        <f>VLOOKUP($B179,Country_Codes!$A$2:$AB$269,28,0)</f>
        <v>Western Europe</v>
      </c>
      <c r="Q179" t="str">
        <f>VLOOKUP($B179,Country_Codes!$A$2:$AB$269,23,0)</f>
        <v>EU15</v>
      </c>
      <c r="R179" t="str">
        <f>VLOOKUP($B179,Country_Codes!$A$2:$AB$269,10,0)</f>
        <v>IC</v>
      </c>
      <c r="W179" s="110" t="s">
        <v>2076</v>
      </c>
      <c r="X179" s="110" t="s">
        <v>2086</v>
      </c>
      <c r="Y179" s="110" t="s">
        <v>2071</v>
      </c>
      <c r="Z179" s="110" t="s">
        <v>1039</v>
      </c>
      <c r="AA179" s="110" t="s">
        <v>1049</v>
      </c>
      <c r="AB179" s="110" t="s">
        <v>1637</v>
      </c>
      <c r="AC179" s="110" t="s">
        <v>1638</v>
      </c>
      <c r="AD179" s="110" t="s">
        <v>2072</v>
      </c>
      <c r="AE179" s="110" t="s">
        <v>2123</v>
      </c>
      <c r="AF179" t="s">
        <v>211</v>
      </c>
      <c r="AG179" t="s">
        <v>272</v>
      </c>
      <c r="AH179">
        <v>11</v>
      </c>
    </row>
    <row r="180" spans="1:34" x14ac:dyDescent="0.3">
      <c r="A180" s="54" t="str">
        <f>COUNTRIES!AD182</f>
        <v>Czechoslovakia (former)</v>
      </c>
      <c r="B180">
        <f>COUNTRIES!AE182</f>
        <v>200</v>
      </c>
      <c r="D180">
        <f>_xlfn.XLOOKUP(C180,'[1]ISO countries'!B:B,'[1]ISO countries'!C:C)</f>
        <v>0</v>
      </c>
      <c r="F180">
        <f>VLOOKUP($B180,Country_Codes!$A$2:$AB$269,4,0)</f>
        <v>51</v>
      </c>
      <c r="G180">
        <f>VLOOKUP($B180,Country_Codes!$A$2:$AB$269,3,0)</f>
        <v>300</v>
      </c>
      <c r="H180" t="str">
        <f>VLOOKUP($B180,Country_Codes!$A$2:$AB$269,5,0)</f>
        <v/>
      </c>
      <c r="M180" s="61" t="str">
        <f>VLOOKUP('MISO 2.0 Codes'!$B180,COUNTRIES!$C$3:$D$183,2,0)</f>
        <v>miso_3</v>
      </c>
      <c r="N180" t="s">
        <v>1925</v>
      </c>
      <c r="O180" t="s">
        <v>2116</v>
      </c>
      <c r="P180" t="str">
        <f>VLOOKUP($B180,Country_Codes!$A$2:$AB$269,28,0)</f>
        <v>Eastern &amp; South-Eastern Europe</v>
      </c>
      <c r="Q180" t="str">
        <f>VLOOKUP($B180,Country_Codes!$A$2:$AB$269,23,0)</f>
        <v/>
      </c>
      <c r="R180" t="str">
        <f>VLOOKUP($B180,Country_Codes!$A$2:$AB$269,10,0)</f>
        <v>TM</v>
      </c>
      <c r="W180" s="110" t="s">
        <v>2076</v>
      </c>
      <c r="X180" s="110" t="s">
        <v>2098</v>
      </c>
      <c r="Z180" s="110" t="s">
        <v>1020</v>
      </c>
      <c r="AA180" s="110" t="s">
        <v>1020</v>
      </c>
      <c r="AB180" s="110" t="s">
        <v>1020</v>
      </c>
      <c r="AC180" s="110" t="s">
        <v>1020</v>
      </c>
      <c r="AD180" s="110" t="s">
        <v>1020</v>
      </c>
      <c r="AE180" s="110" t="s">
        <v>2123</v>
      </c>
      <c r="AF180" t="s">
        <v>1925</v>
      </c>
      <c r="AG180" t="s">
        <v>2136</v>
      </c>
      <c r="AH180">
        <v>12</v>
      </c>
    </row>
    <row r="181" spans="1:34" x14ac:dyDescent="0.3">
      <c r="A181" s="54" t="str">
        <f>COUNTRIES!AD183</f>
        <v>Ethiopia, incl. Eritrea</v>
      </c>
      <c r="B181">
        <f>COUNTRIES!AE183</f>
        <v>230</v>
      </c>
      <c r="D181">
        <f>_xlfn.XLOOKUP(C181,'[1]ISO countries'!B:B,'[1]ISO countries'!C:C)</f>
        <v>0</v>
      </c>
      <c r="F181">
        <f>VLOOKUP($B181,Country_Codes!$A$2:$AB$269,4,0)</f>
        <v>0</v>
      </c>
      <c r="G181">
        <f>VLOOKUP($B181,Country_Codes!$A$2:$AB$269,3,0)</f>
        <v>0</v>
      </c>
      <c r="H181" t="str">
        <f>VLOOKUP($B181,Country_Codes!$A$2:$AB$269,5,0)</f>
        <v/>
      </c>
      <c r="M181" t="str">
        <f>VLOOKUP('MISO 2.0 Codes'!$B181,COUNTRIES!$C$3:$D$183,2,0)</f>
        <v>miso_9</v>
      </c>
      <c r="N181" t="s">
        <v>1581</v>
      </c>
      <c r="O181" t="s">
        <v>2118</v>
      </c>
      <c r="P181" t="str">
        <f>VLOOKUP($B181,Country_Codes!$A$2:$AB$269,28,0)</f>
        <v>Sub-Saharan Africa</v>
      </c>
      <c r="Q181" t="str">
        <f>VLOOKUP($B181,Country_Codes!$A$2:$AB$269,23,0)</f>
        <v/>
      </c>
      <c r="R181" t="str">
        <f>VLOOKUP($B181,Country_Codes!$A$2:$AB$269,10,0)</f>
        <v>LD</v>
      </c>
      <c r="W181" s="110" t="s">
        <v>2077</v>
      </c>
      <c r="X181" s="110" t="s">
        <v>2090</v>
      </c>
      <c r="Z181" s="110" t="s">
        <v>1020</v>
      </c>
      <c r="AA181" s="110" t="s">
        <v>1020</v>
      </c>
      <c r="AB181" s="110" t="s">
        <v>1020</v>
      </c>
      <c r="AC181" s="110" t="s">
        <v>1020</v>
      </c>
      <c r="AD181" s="110" t="s">
        <v>1020</v>
      </c>
      <c r="AE181" s="110" t="s">
        <v>2123</v>
      </c>
      <c r="AF181" t="s">
        <v>2124</v>
      </c>
      <c r="AG181" t="s">
        <v>208</v>
      </c>
      <c r="AH181">
        <v>9</v>
      </c>
    </row>
    <row r="182" spans="1:34" x14ac:dyDescent="0.3">
      <c r="A182" s="54" t="str">
        <f>COUNTRIES!AD184</f>
        <v>Serbia and Montenegro (former)</v>
      </c>
      <c r="B182">
        <f>COUNTRIES!AE184</f>
        <v>891</v>
      </c>
      <c r="D182">
        <f>_xlfn.XLOOKUP(C182,'[1]ISO countries'!B:B,'[1]ISO countries'!C:C)</f>
        <v>0</v>
      </c>
      <c r="F182">
        <f>VLOOKUP($B182,Country_Codes!$A$2:$AB$269,4,0)</f>
        <v>186</v>
      </c>
      <c r="G182">
        <f>VLOOKUP($B182,Country_Codes!$A$2:$AB$269,3,0)</f>
        <v>183</v>
      </c>
      <c r="H182">
        <f>VLOOKUP($B182,Country_Codes!$A$2:$AB$269,5,0)</f>
        <v>142</v>
      </c>
      <c r="M182" t="str">
        <f>VLOOKUP('MISO 2.0 Codes'!$B182,COUNTRIES!$C$3:$D$183,2,0)</f>
        <v>miso_1</v>
      </c>
      <c r="N182" t="s">
        <v>1924</v>
      </c>
      <c r="O182" t="s">
        <v>2122</v>
      </c>
      <c r="P182" t="str">
        <f>VLOOKUP($B182,Country_Codes!$A$2:$AB$269,28,0)</f>
        <v>Eastern &amp; South-Eastern Europe</v>
      </c>
      <c r="Q182" t="str">
        <f>VLOOKUP($B182,Country_Codes!$A$2:$AB$269,23,0)</f>
        <v/>
      </c>
      <c r="R182" t="str">
        <f>VLOOKUP($B182,Country_Codes!$A$2:$AB$269,10,0)</f>
        <v>TM</v>
      </c>
      <c r="W182" s="110" t="s">
        <v>2076</v>
      </c>
      <c r="X182" s="110" t="s">
        <v>2113</v>
      </c>
      <c r="Z182" s="110" t="s">
        <v>1020</v>
      </c>
      <c r="AA182" s="110" t="s">
        <v>1020</v>
      </c>
      <c r="AB182" s="110" t="s">
        <v>1020</v>
      </c>
      <c r="AC182" s="110" t="s">
        <v>1020</v>
      </c>
      <c r="AD182" s="110" t="s">
        <v>1020</v>
      </c>
      <c r="AE182" s="110" t="s">
        <v>2123</v>
      </c>
      <c r="AF182" t="s">
        <v>211</v>
      </c>
      <c r="AG182" t="s">
        <v>2136</v>
      </c>
      <c r="AH182">
        <v>12</v>
      </c>
    </row>
    <row r="183" spans="1:34" x14ac:dyDescent="0.3">
      <c r="A183" s="54" t="str">
        <f>COUNTRIES!AD185</f>
        <v>Sudan (Former)</v>
      </c>
      <c r="B183">
        <f>COUNTRIES!AE185</f>
        <v>736</v>
      </c>
      <c r="D183">
        <f>_xlfn.XLOOKUP(C183,'[1]ISO countries'!B:B,'[1]ISO countries'!C:C)</f>
        <v>0</v>
      </c>
      <c r="F183">
        <f>VLOOKUP($B183,Country_Codes!$A$2:$AB$269,4,0)</f>
        <v>206</v>
      </c>
      <c r="G183">
        <f>VLOOKUP($B183,Country_Codes!$A$2:$AB$269,3,0)</f>
        <v>194</v>
      </c>
      <c r="H183">
        <f>VLOOKUP($B183,Country_Codes!$A$2:$AB$269,5,0)</f>
        <v>154</v>
      </c>
      <c r="M183" t="str">
        <f>VLOOKUP('MISO 2.0 Codes'!$B183,COUNTRIES!$C$3:$D$183,2,0)</f>
        <v>miso_9</v>
      </c>
      <c r="N183" t="s">
        <v>1581</v>
      </c>
      <c r="O183" t="s">
        <v>2118</v>
      </c>
      <c r="P183" t="str">
        <f>VLOOKUP($B183,Country_Codes!$A$2:$AB$269,28,0)</f>
        <v>Sub-Saharan Africa</v>
      </c>
      <c r="Q183" t="str">
        <f>VLOOKUP($B183,Country_Codes!$A$2:$AB$269,23,0)</f>
        <v/>
      </c>
      <c r="R183" t="str">
        <f>VLOOKUP($B183,Country_Codes!$A$2:$AB$269,10,0)</f>
        <v>LD</v>
      </c>
      <c r="W183" s="110" t="s">
        <v>2077</v>
      </c>
      <c r="X183" s="110" t="s">
        <v>2090</v>
      </c>
      <c r="Z183" s="110" t="s">
        <v>1020</v>
      </c>
      <c r="AA183" s="110" t="s">
        <v>1020</v>
      </c>
      <c r="AB183" s="110" t="s">
        <v>1020</v>
      </c>
      <c r="AC183" s="110" t="s">
        <v>1020</v>
      </c>
      <c r="AD183" s="110" t="s">
        <v>1020</v>
      </c>
      <c r="AE183" s="110" t="s">
        <v>2123</v>
      </c>
      <c r="AF183" t="s">
        <v>2124</v>
      </c>
      <c r="AG183" t="s">
        <v>208</v>
      </c>
      <c r="AH183">
        <v>9</v>
      </c>
    </row>
    <row r="184" spans="1:34" x14ac:dyDescent="0.3">
      <c r="A184" s="54" t="str">
        <f>COUNTRIES!AD186</f>
        <v>USSR (former)</v>
      </c>
      <c r="B184">
        <f>COUNTRIES!AE186</f>
        <v>810</v>
      </c>
      <c r="D184">
        <f>_xlfn.XLOOKUP(C184,'[1]ISO countries'!B:B,'[1]ISO countries'!C:C)</f>
        <v>0</v>
      </c>
      <c r="F184">
        <f>VLOOKUP($B184,Country_Codes!$A$2:$AB$269,4,0)</f>
        <v>228</v>
      </c>
      <c r="G184">
        <f>VLOOKUP($B184,Country_Codes!$A$2:$AB$269,3,0)</f>
        <v>303</v>
      </c>
      <c r="H184" t="str">
        <f>VLOOKUP($B184,Country_Codes!$A$2:$AB$269,5,0)</f>
        <v/>
      </c>
      <c r="M184" t="str">
        <f>VLOOKUP('MISO 2.0 Codes'!$B184,COUNTRIES!$C$3:$D$183,2,0)</f>
        <v>miso_3</v>
      </c>
      <c r="N184" t="s">
        <v>1925</v>
      </c>
      <c r="O184" t="s">
        <v>2116</v>
      </c>
      <c r="P184" t="str">
        <f>VLOOKUP($B184,Country_Codes!$A$2:$AB$269,28,0)</f>
        <v>Central Asia and Russian Federation</v>
      </c>
      <c r="Q184" t="str">
        <f>VLOOKUP($B184,Country_Codes!$A$2:$AB$269,23,0)</f>
        <v/>
      </c>
      <c r="R184" t="str">
        <f>VLOOKUP($B184,Country_Codes!$A$2:$AB$269,10,0)</f>
        <v>TM</v>
      </c>
      <c r="W184" s="110" t="s">
        <v>2079</v>
      </c>
      <c r="X184" s="110" t="s">
        <v>2112</v>
      </c>
      <c r="Z184" s="110" t="s">
        <v>1020</v>
      </c>
      <c r="AA184" s="110" t="s">
        <v>1020</v>
      </c>
      <c r="AB184" s="110" t="s">
        <v>1020</v>
      </c>
      <c r="AC184" s="110" t="s">
        <v>1020</v>
      </c>
      <c r="AD184" s="110" t="s">
        <v>1020</v>
      </c>
      <c r="AE184" s="110" t="s">
        <v>2123</v>
      </c>
      <c r="AF184" t="s">
        <v>1925</v>
      </c>
      <c r="AG184" t="s">
        <v>2133</v>
      </c>
      <c r="AH184">
        <v>16</v>
      </c>
    </row>
    <row r="185" spans="1:34" x14ac:dyDescent="0.3">
      <c r="A185" s="54" t="str">
        <f>COUNTRIES!AD187</f>
        <v>Yugoslavia, SFR</v>
      </c>
      <c r="B185">
        <f>COUNTRIES!AE187</f>
        <v>890</v>
      </c>
      <c r="D185">
        <f>_xlfn.XLOOKUP(C185,'[1]ISO countries'!B:B,'[1]ISO countries'!C:C)</f>
        <v>0</v>
      </c>
      <c r="F185">
        <f>VLOOKUP($B185,Country_Codes!$A$2:$AB$269,4,0)</f>
        <v>248</v>
      </c>
      <c r="G185">
        <f>VLOOKUP($B185,Country_Codes!$A$2:$AB$269,3,0)</f>
        <v>304</v>
      </c>
      <c r="H185">
        <f>VLOOKUP($B185,Country_Codes!$A$2:$AB$269,5,0)</f>
        <v>0</v>
      </c>
      <c r="M185" t="str">
        <f>VLOOKUP('MISO 2.0 Codes'!$B185,COUNTRIES!$C$3:$D$183,2,0)</f>
        <v>miso_1</v>
      </c>
      <c r="N185" t="s">
        <v>1924</v>
      </c>
      <c r="O185" t="s">
        <v>2122</v>
      </c>
      <c r="P185" t="str">
        <f>VLOOKUP($B185,Country_Codes!$A$2:$AB$269,28,0)</f>
        <v>Eastern &amp; South-Eastern Europe</v>
      </c>
      <c r="Q185" t="str">
        <f>VLOOKUP($B185,Country_Codes!$A$2:$AB$269,23,0)</f>
        <v/>
      </c>
      <c r="R185" t="str">
        <f>VLOOKUP($B185,Country_Codes!$A$2:$AB$269,10,0)</f>
        <v>TM</v>
      </c>
      <c r="W185" s="110" t="s">
        <v>2079</v>
      </c>
      <c r="X185" s="110" t="s">
        <v>2113</v>
      </c>
      <c r="Z185" s="110" t="s">
        <v>1020</v>
      </c>
      <c r="AA185" s="110" t="s">
        <v>1020</v>
      </c>
      <c r="AB185" s="110" t="s">
        <v>1020</v>
      </c>
      <c r="AC185" s="110" t="s">
        <v>1020</v>
      </c>
      <c r="AD185" s="110" t="s">
        <v>1020</v>
      </c>
      <c r="AE185" s="110" t="s">
        <v>2123</v>
      </c>
      <c r="AF185" t="s">
        <v>211</v>
      </c>
      <c r="AG185" t="s">
        <v>2136</v>
      </c>
      <c r="AH185">
        <v>12</v>
      </c>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114E6-3323-4866-8FF1-E5469F08F57A}">
  <dimension ref="A1:T185"/>
  <sheetViews>
    <sheetView workbookViewId="0">
      <pane xSplit="1" ySplit="1" topLeftCell="N2" activePane="bottomRight" state="frozen"/>
      <selection pane="topRight" activeCell="B1" sqref="B1"/>
      <selection pane="bottomLeft" activeCell="A2" sqref="A2"/>
      <selection pane="bottomRight" activeCell="P18" sqref="P18"/>
    </sheetView>
  </sheetViews>
  <sheetFormatPr baseColWidth="10" defaultColWidth="11.44140625" defaultRowHeight="14.4" x14ac:dyDescent="0.3"/>
  <cols>
    <col min="1" max="1" width="28.109375" style="54" customWidth="1"/>
    <col min="2" max="2" width="16" customWidth="1"/>
    <col min="3" max="3" width="18.44140625" customWidth="1"/>
    <col min="4" max="4" width="26.44140625" customWidth="1"/>
    <col min="5" max="5" width="11.44140625" customWidth="1"/>
    <col min="8" max="8" width="16.44140625" customWidth="1"/>
    <col min="9" max="9" width="17.109375" customWidth="1"/>
    <col min="10" max="10" width="16" customWidth="1"/>
    <col min="11" max="11" width="24" customWidth="1"/>
    <col min="12" max="12" width="18.77734375" customWidth="1"/>
    <col min="13" max="13" width="20.6640625" customWidth="1"/>
    <col min="14" max="14" width="18.77734375" customWidth="1"/>
    <col min="15" max="16" width="15.109375" customWidth="1"/>
    <col min="17" max="17" width="30" customWidth="1"/>
    <col min="18" max="18" width="29.33203125" customWidth="1"/>
    <col min="19" max="19" width="15.109375" customWidth="1"/>
  </cols>
  <sheetData>
    <row r="1" spans="1:20" s="60" customFormat="1" x14ac:dyDescent="0.3">
      <c r="A1" s="53" t="s">
        <v>1464</v>
      </c>
      <c r="B1" s="52" t="s">
        <v>1101</v>
      </c>
      <c r="C1" s="52" t="s">
        <v>975</v>
      </c>
      <c r="D1" s="52" t="s">
        <v>1577</v>
      </c>
      <c r="E1" s="57" t="s">
        <v>1574</v>
      </c>
      <c r="F1" s="57" t="s">
        <v>1575</v>
      </c>
      <c r="G1" s="57" t="s">
        <v>992</v>
      </c>
      <c r="H1" s="56" t="s">
        <v>1570</v>
      </c>
      <c r="I1" s="56" t="s">
        <v>1571</v>
      </c>
      <c r="J1" s="56" t="s">
        <v>1572</v>
      </c>
      <c r="K1" s="56" t="s">
        <v>1573</v>
      </c>
      <c r="L1" s="59" t="s">
        <v>1576</v>
      </c>
      <c r="M1" s="59" t="s">
        <v>1578</v>
      </c>
      <c r="N1" s="59" t="s">
        <v>1584</v>
      </c>
      <c r="O1" s="59" t="s">
        <v>351</v>
      </c>
      <c r="P1" s="58" t="s">
        <v>1569</v>
      </c>
      <c r="Q1" s="58" t="s">
        <v>966</v>
      </c>
      <c r="R1" s="58" t="s">
        <v>1926</v>
      </c>
      <c r="S1" s="58" t="s">
        <v>2056</v>
      </c>
      <c r="T1" s="58" t="s">
        <v>2060</v>
      </c>
    </row>
    <row r="2" spans="1:20" x14ac:dyDescent="0.3">
      <c r="A2" s="54" t="s">
        <v>8</v>
      </c>
      <c r="B2">
        <v>44</v>
      </c>
      <c r="C2" t="s">
        <v>926</v>
      </c>
      <c r="D2" t="s">
        <v>8</v>
      </c>
      <c r="E2">
        <v>12</v>
      </c>
      <c r="F2">
        <v>15</v>
      </c>
      <c r="G2">
        <v>9</v>
      </c>
      <c r="H2">
        <v>19</v>
      </c>
      <c r="I2" t="s">
        <v>184</v>
      </c>
      <c r="J2">
        <v>419</v>
      </c>
      <c r="K2" t="s">
        <v>377</v>
      </c>
      <c r="L2" t="s">
        <v>342</v>
      </c>
      <c r="M2" t="s">
        <v>1582</v>
      </c>
      <c r="N2" t="s">
        <v>1035</v>
      </c>
      <c r="O2" t="s">
        <v>1020</v>
      </c>
      <c r="P2" t="s">
        <v>1021</v>
      </c>
      <c r="Q2" s="2">
        <v>0</v>
      </c>
      <c r="R2" t="s">
        <v>1945</v>
      </c>
      <c r="S2" t="s">
        <v>1945</v>
      </c>
      <c r="T2" t="s">
        <v>2066</v>
      </c>
    </row>
    <row r="3" spans="1:20" x14ac:dyDescent="0.3">
      <c r="A3" s="54" t="s">
        <v>11</v>
      </c>
      <c r="B3">
        <v>84</v>
      </c>
      <c r="C3" t="s">
        <v>894</v>
      </c>
      <c r="D3" t="s">
        <v>11</v>
      </c>
      <c r="E3">
        <v>23</v>
      </c>
      <c r="F3">
        <v>22</v>
      </c>
      <c r="G3">
        <v>12</v>
      </c>
      <c r="H3">
        <v>19</v>
      </c>
      <c r="I3" t="s">
        <v>184</v>
      </c>
      <c r="J3">
        <v>419</v>
      </c>
      <c r="K3" t="s">
        <v>377</v>
      </c>
      <c r="L3" t="s">
        <v>342</v>
      </c>
      <c r="M3" t="s">
        <v>1582</v>
      </c>
      <c r="N3" t="s">
        <v>1035</v>
      </c>
      <c r="O3" t="s">
        <v>1020</v>
      </c>
      <c r="P3" t="s">
        <v>1021</v>
      </c>
      <c r="Q3" s="2">
        <v>0</v>
      </c>
      <c r="R3" t="s">
        <v>1939</v>
      </c>
      <c r="S3" t="s">
        <v>1939</v>
      </c>
      <c r="T3" t="s">
        <v>2066</v>
      </c>
    </row>
    <row r="4" spans="1:20" x14ac:dyDescent="0.3">
      <c r="A4" s="54" t="s">
        <v>13</v>
      </c>
      <c r="B4">
        <v>64</v>
      </c>
      <c r="C4" t="s">
        <v>913</v>
      </c>
      <c r="D4" t="s">
        <v>13</v>
      </c>
      <c r="E4">
        <v>18</v>
      </c>
      <c r="F4">
        <v>25</v>
      </c>
      <c r="G4">
        <v>14</v>
      </c>
      <c r="H4">
        <v>142</v>
      </c>
      <c r="I4" t="s">
        <v>189</v>
      </c>
      <c r="J4">
        <v>34</v>
      </c>
      <c r="K4" t="s">
        <v>260</v>
      </c>
      <c r="L4" t="s">
        <v>338</v>
      </c>
      <c r="M4" t="s">
        <v>1579</v>
      </c>
      <c r="N4" t="s">
        <v>260</v>
      </c>
      <c r="O4" t="s">
        <v>1020</v>
      </c>
      <c r="P4" t="s">
        <v>1025</v>
      </c>
      <c r="Q4" s="2" t="s">
        <v>356</v>
      </c>
      <c r="R4" t="s">
        <v>1942</v>
      </c>
      <c r="S4" t="s">
        <v>1942</v>
      </c>
      <c r="T4" t="s">
        <v>2066</v>
      </c>
    </row>
    <row r="5" spans="1:20" x14ac:dyDescent="0.3">
      <c r="A5" s="54" t="s">
        <v>887</v>
      </c>
      <c r="B5">
        <v>96</v>
      </c>
      <c r="C5" t="s">
        <v>889</v>
      </c>
      <c r="D5" t="s">
        <v>17</v>
      </c>
      <c r="E5">
        <v>26</v>
      </c>
      <c r="F5">
        <v>32</v>
      </c>
      <c r="G5">
        <v>18</v>
      </c>
      <c r="H5">
        <v>142</v>
      </c>
      <c r="I5" t="s">
        <v>189</v>
      </c>
      <c r="J5">
        <v>35</v>
      </c>
      <c r="K5" t="s">
        <v>258</v>
      </c>
      <c r="L5" t="s">
        <v>338</v>
      </c>
      <c r="M5" t="s">
        <v>1579</v>
      </c>
      <c r="N5" t="s">
        <v>1045</v>
      </c>
      <c r="O5" t="s">
        <v>1020</v>
      </c>
      <c r="P5" t="s">
        <v>1021</v>
      </c>
      <c r="Q5" s="2">
        <v>0</v>
      </c>
      <c r="R5" t="s">
        <v>1945</v>
      </c>
      <c r="S5" t="s">
        <v>1945</v>
      </c>
      <c r="T5" t="s">
        <v>2066</v>
      </c>
    </row>
    <row r="6" spans="1:20" x14ac:dyDescent="0.3">
      <c r="A6" s="54" t="s">
        <v>25</v>
      </c>
      <c r="B6">
        <v>140</v>
      </c>
      <c r="C6" t="s">
        <v>842</v>
      </c>
      <c r="D6" t="s">
        <v>25</v>
      </c>
      <c r="E6">
        <v>37</v>
      </c>
      <c r="F6">
        <v>42</v>
      </c>
      <c r="G6">
        <v>27</v>
      </c>
      <c r="H6">
        <v>2</v>
      </c>
      <c r="I6" t="s">
        <v>182</v>
      </c>
      <c r="J6">
        <v>202</v>
      </c>
      <c r="K6" t="s">
        <v>263</v>
      </c>
      <c r="L6" t="s">
        <v>341</v>
      </c>
      <c r="M6" t="s">
        <v>1581</v>
      </c>
      <c r="N6" t="s">
        <v>263</v>
      </c>
      <c r="O6" t="s">
        <v>1020</v>
      </c>
      <c r="P6" t="s">
        <v>1025</v>
      </c>
      <c r="Q6" s="2" t="s">
        <v>356</v>
      </c>
      <c r="R6" t="s">
        <v>1935</v>
      </c>
      <c r="S6" t="s">
        <v>1935</v>
      </c>
      <c r="T6" t="s">
        <v>2066</v>
      </c>
    </row>
    <row r="7" spans="1:20" x14ac:dyDescent="0.3">
      <c r="A7" s="54" t="s">
        <v>214</v>
      </c>
      <c r="B7">
        <v>242</v>
      </c>
      <c r="C7" t="s">
        <v>786</v>
      </c>
      <c r="D7" t="s">
        <v>214</v>
      </c>
      <c r="E7">
        <v>66</v>
      </c>
      <c r="F7">
        <v>72</v>
      </c>
      <c r="G7">
        <v>52</v>
      </c>
      <c r="H7">
        <v>9</v>
      </c>
      <c r="I7" t="s">
        <v>241</v>
      </c>
      <c r="J7">
        <v>54</v>
      </c>
      <c r="K7" t="s">
        <v>229</v>
      </c>
      <c r="L7" t="s">
        <v>338</v>
      </c>
      <c r="M7" t="s">
        <v>1579</v>
      </c>
      <c r="N7" t="s">
        <v>1098</v>
      </c>
      <c r="O7" t="s">
        <v>1020</v>
      </c>
      <c r="P7" t="s">
        <v>1021</v>
      </c>
      <c r="Q7" s="2">
        <v>0</v>
      </c>
      <c r="R7" t="s">
        <v>1939</v>
      </c>
      <c r="S7" t="s">
        <v>1939</v>
      </c>
      <c r="T7" t="s">
        <v>2066</v>
      </c>
    </row>
    <row r="8" spans="1:20" x14ac:dyDescent="0.3">
      <c r="A8" s="54" t="s">
        <v>54</v>
      </c>
      <c r="B8">
        <v>312</v>
      </c>
      <c r="C8" t="s">
        <v>754</v>
      </c>
      <c r="D8" t="s">
        <v>54</v>
      </c>
      <c r="E8">
        <v>87</v>
      </c>
      <c r="F8">
        <v>87</v>
      </c>
      <c r="G8">
        <v>65</v>
      </c>
      <c r="H8">
        <v>19</v>
      </c>
      <c r="I8" t="s">
        <v>184</v>
      </c>
      <c r="J8">
        <v>419</v>
      </c>
      <c r="K8" t="s">
        <v>377</v>
      </c>
      <c r="L8" t="s">
        <v>342</v>
      </c>
      <c r="M8" t="s">
        <v>1582</v>
      </c>
      <c r="N8" t="s">
        <v>1035</v>
      </c>
      <c r="O8" t="s">
        <v>1020</v>
      </c>
      <c r="P8" t="s">
        <v>1021</v>
      </c>
      <c r="Q8" s="2">
        <v>0</v>
      </c>
      <c r="R8" s="36" t="s">
        <v>1945</v>
      </c>
      <c r="S8" t="s">
        <v>1945</v>
      </c>
      <c r="T8" t="s">
        <v>2066</v>
      </c>
    </row>
    <row r="9" spans="1:20" x14ac:dyDescent="0.3">
      <c r="A9" s="54" t="s">
        <v>58</v>
      </c>
      <c r="B9">
        <v>328</v>
      </c>
      <c r="C9" t="s">
        <v>739</v>
      </c>
      <c r="D9" t="s">
        <v>58</v>
      </c>
      <c r="E9">
        <v>91</v>
      </c>
      <c r="F9">
        <v>92</v>
      </c>
      <c r="G9">
        <v>69</v>
      </c>
      <c r="H9">
        <v>19</v>
      </c>
      <c r="I9" t="s">
        <v>184</v>
      </c>
      <c r="J9">
        <v>419</v>
      </c>
      <c r="K9" t="s">
        <v>377</v>
      </c>
      <c r="L9" t="s">
        <v>342</v>
      </c>
      <c r="M9" t="s">
        <v>1582</v>
      </c>
      <c r="N9" t="s">
        <v>1035</v>
      </c>
      <c r="O9" t="s">
        <v>1020</v>
      </c>
      <c r="P9" t="s">
        <v>1021</v>
      </c>
      <c r="Q9" s="2">
        <v>0</v>
      </c>
      <c r="R9" t="s">
        <v>1939</v>
      </c>
      <c r="S9" t="s">
        <v>1939</v>
      </c>
      <c r="T9" t="s">
        <v>2066</v>
      </c>
    </row>
    <row r="10" spans="1:20" x14ac:dyDescent="0.3">
      <c r="A10" s="54" t="s">
        <v>226</v>
      </c>
      <c r="B10">
        <v>462</v>
      </c>
      <c r="C10" t="s">
        <v>660</v>
      </c>
      <c r="D10" t="s">
        <v>226</v>
      </c>
      <c r="E10">
        <v>132</v>
      </c>
      <c r="F10">
        <v>127</v>
      </c>
      <c r="G10">
        <v>101</v>
      </c>
      <c r="H10">
        <v>142</v>
      </c>
      <c r="I10" t="s">
        <v>189</v>
      </c>
      <c r="J10">
        <v>34</v>
      </c>
      <c r="K10" t="s">
        <v>260</v>
      </c>
      <c r="L10" s="61" t="s">
        <v>338</v>
      </c>
      <c r="M10" t="s">
        <v>1579</v>
      </c>
      <c r="N10" t="s">
        <v>260</v>
      </c>
      <c r="O10" t="s">
        <v>1020</v>
      </c>
      <c r="P10" t="s">
        <v>1025</v>
      </c>
      <c r="Q10" s="2">
        <v>0</v>
      </c>
      <c r="R10" t="s">
        <v>1939</v>
      </c>
      <c r="S10" t="s">
        <v>1939</v>
      </c>
      <c r="T10" t="s">
        <v>2066</v>
      </c>
    </row>
    <row r="11" spans="1:20" x14ac:dyDescent="0.3">
      <c r="A11" s="54" t="s">
        <v>87</v>
      </c>
      <c r="B11">
        <v>474</v>
      </c>
      <c r="C11" t="s">
        <v>654</v>
      </c>
      <c r="D11" t="s">
        <v>87</v>
      </c>
      <c r="E11">
        <v>135</v>
      </c>
      <c r="F11">
        <v>131</v>
      </c>
      <c r="G11" t="s">
        <v>1020</v>
      </c>
      <c r="H11">
        <v>19</v>
      </c>
      <c r="I11" t="s">
        <v>184</v>
      </c>
      <c r="J11">
        <v>419</v>
      </c>
      <c r="K11" t="s">
        <v>377</v>
      </c>
      <c r="L11" t="s">
        <v>342</v>
      </c>
      <c r="M11" t="s">
        <v>1582</v>
      </c>
      <c r="N11" t="s">
        <v>1035</v>
      </c>
      <c r="O11" t="s">
        <v>1020</v>
      </c>
      <c r="P11" t="s">
        <v>1021</v>
      </c>
      <c r="Q11" s="2">
        <v>0</v>
      </c>
      <c r="R11" s="36" t="s">
        <v>1945</v>
      </c>
      <c r="S11" t="s">
        <v>1945</v>
      </c>
      <c r="T11" t="s">
        <v>2066</v>
      </c>
    </row>
    <row r="12" spans="1:20" x14ac:dyDescent="0.3">
      <c r="A12" s="54" t="s">
        <v>107</v>
      </c>
      <c r="B12">
        <v>598</v>
      </c>
      <c r="C12" t="s">
        <v>585</v>
      </c>
      <c r="D12" t="s">
        <v>107</v>
      </c>
      <c r="E12">
        <v>168</v>
      </c>
      <c r="F12">
        <v>161</v>
      </c>
      <c r="G12">
        <v>127</v>
      </c>
      <c r="H12">
        <v>9</v>
      </c>
      <c r="I12" t="s">
        <v>241</v>
      </c>
      <c r="J12">
        <v>54</v>
      </c>
      <c r="K12" t="s">
        <v>229</v>
      </c>
      <c r="L12" t="s">
        <v>338</v>
      </c>
      <c r="M12" t="s">
        <v>1579</v>
      </c>
      <c r="N12" t="s">
        <v>1098</v>
      </c>
      <c r="O12" t="s">
        <v>1020</v>
      </c>
      <c r="P12" t="s">
        <v>1021</v>
      </c>
      <c r="Q12" s="2">
        <v>0</v>
      </c>
      <c r="R12" t="s">
        <v>1942</v>
      </c>
      <c r="S12" t="s">
        <v>1942</v>
      </c>
      <c r="T12" t="s">
        <v>2066</v>
      </c>
    </row>
    <row r="13" spans="1:20" x14ac:dyDescent="0.3">
      <c r="A13" s="54" t="s">
        <v>117</v>
      </c>
      <c r="B13">
        <v>638</v>
      </c>
      <c r="C13" t="s">
        <v>547</v>
      </c>
      <c r="D13" t="s">
        <v>117</v>
      </c>
      <c r="E13">
        <v>182</v>
      </c>
      <c r="F13">
        <v>172</v>
      </c>
      <c r="G13">
        <v>136</v>
      </c>
      <c r="H13">
        <v>2</v>
      </c>
      <c r="I13" t="s">
        <v>182</v>
      </c>
      <c r="J13">
        <v>202</v>
      </c>
      <c r="K13" t="s">
        <v>263</v>
      </c>
      <c r="L13" t="s">
        <v>341</v>
      </c>
      <c r="M13" t="s">
        <v>1581</v>
      </c>
      <c r="N13" t="s">
        <v>263</v>
      </c>
      <c r="O13" t="s">
        <v>1020</v>
      </c>
      <c r="P13" t="s">
        <v>1021</v>
      </c>
      <c r="Q13" s="2">
        <v>0</v>
      </c>
      <c r="R13" s="36" t="s">
        <v>1942</v>
      </c>
      <c r="S13" t="s">
        <v>1942</v>
      </c>
      <c r="T13" t="s">
        <v>2066</v>
      </c>
    </row>
    <row r="14" spans="1:20" x14ac:dyDescent="0.3">
      <c r="A14" s="54" t="s">
        <v>122</v>
      </c>
      <c r="B14">
        <v>90</v>
      </c>
      <c r="C14" t="s">
        <v>481</v>
      </c>
      <c r="D14" t="s">
        <v>122</v>
      </c>
      <c r="E14">
        <v>25</v>
      </c>
      <c r="F14">
        <v>189</v>
      </c>
      <c r="G14">
        <v>146</v>
      </c>
      <c r="H14">
        <v>9</v>
      </c>
      <c r="I14" t="s">
        <v>241</v>
      </c>
      <c r="J14">
        <v>54</v>
      </c>
      <c r="K14" t="s">
        <v>229</v>
      </c>
      <c r="L14" t="s">
        <v>338</v>
      </c>
      <c r="M14" t="s">
        <v>1579</v>
      </c>
      <c r="N14" t="s">
        <v>1098</v>
      </c>
      <c r="O14" t="s">
        <v>1020</v>
      </c>
      <c r="P14" t="s">
        <v>1025</v>
      </c>
      <c r="Q14" s="2" t="s">
        <v>356</v>
      </c>
      <c r="R14" t="s">
        <v>1942</v>
      </c>
      <c r="S14" t="s">
        <v>1942</v>
      </c>
      <c r="T14" t="s">
        <v>2066</v>
      </c>
    </row>
    <row r="15" spans="1:20" x14ac:dyDescent="0.3">
      <c r="A15" s="54" t="s">
        <v>123</v>
      </c>
      <c r="B15">
        <v>706</v>
      </c>
      <c r="C15" t="s">
        <v>498</v>
      </c>
      <c r="D15" t="s">
        <v>123</v>
      </c>
      <c r="E15">
        <v>201</v>
      </c>
      <c r="F15">
        <v>190</v>
      </c>
      <c r="G15">
        <v>147</v>
      </c>
      <c r="H15">
        <v>2</v>
      </c>
      <c r="I15" t="s">
        <v>182</v>
      </c>
      <c r="J15">
        <v>202</v>
      </c>
      <c r="K15" t="s">
        <v>263</v>
      </c>
      <c r="L15" t="s">
        <v>341</v>
      </c>
      <c r="M15" t="s">
        <v>1581</v>
      </c>
      <c r="N15" t="s">
        <v>263</v>
      </c>
      <c r="O15" t="s">
        <v>1020</v>
      </c>
      <c r="P15" t="s">
        <v>1025</v>
      </c>
      <c r="Q15" s="2" t="s">
        <v>356</v>
      </c>
      <c r="R15" t="s">
        <v>1935</v>
      </c>
      <c r="S15" t="s">
        <v>1935</v>
      </c>
      <c r="T15" t="s">
        <v>2066</v>
      </c>
    </row>
    <row r="16" spans="1:20" x14ac:dyDescent="0.3">
      <c r="A16" s="54" t="s">
        <v>128</v>
      </c>
      <c r="B16">
        <v>740</v>
      </c>
      <c r="C16" t="s">
        <v>475</v>
      </c>
      <c r="D16" t="s">
        <v>128</v>
      </c>
      <c r="E16">
        <v>207</v>
      </c>
      <c r="F16">
        <v>195</v>
      </c>
      <c r="G16">
        <v>155</v>
      </c>
      <c r="H16">
        <v>19</v>
      </c>
      <c r="I16" t="s">
        <v>184</v>
      </c>
      <c r="J16">
        <v>419</v>
      </c>
      <c r="K16" t="s">
        <v>377</v>
      </c>
      <c r="L16" t="s">
        <v>342</v>
      </c>
      <c r="M16" t="s">
        <v>1582</v>
      </c>
      <c r="N16" t="s">
        <v>1035</v>
      </c>
      <c r="O16" t="s">
        <v>1020</v>
      </c>
      <c r="P16" t="s">
        <v>1021</v>
      </c>
      <c r="Q16" s="2">
        <v>0</v>
      </c>
      <c r="R16" t="s">
        <v>1939</v>
      </c>
      <c r="S16" t="s">
        <v>1939</v>
      </c>
      <c r="T16" t="s">
        <v>2066</v>
      </c>
    </row>
    <row r="17" spans="1:20" x14ac:dyDescent="0.3">
      <c r="A17" s="54" t="s">
        <v>135</v>
      </c>
      <c r="B17">
        <v>626</v>
      </c>
      <c r="C17" t="s">
        <v>441</v>
      </c>
      <c r="D17" t="s">
        <v>135</v>
      </c>
      <c r="E17">
        <v>176</v>
      </c>
      <c r="F17">
        <v>203</v>
      </c>
      <c r="G17" t="s">
        <v>1020</v>
      </c>
      <c r="H17">
        <v>142</v>
      </c>
      <c r="I17" t="s">
        <v>189</v>
      </c>
      <c r="J17">
        <v>35</v>
      </c>
      <c r="K17" t="s">
        <v>258</v>
      </c>
      <c r="L17" t="s">
        <v>338</v>
      </c>
      <c r="M17" t="s">
        <v>1579</v>
      </c>
      <c r="N17" t="s">
        <v>1045</v>
      </c>
      <c r="O17" t="s">
        <v>1020</v>
      </c>
      <c r="P17" t="s">
        <v>1021</v>
      </c>
      <c r="Q17" s="2" t="s">
        <v>356</v>
      </c>
      <c r="R17" t="s">
        <v>1942</v>
      </c>
      <c r="S17" t="s">
        <v>1942</v>
      </c>
      <c r="T17" t="s">
        <v>2066</v>
      </c>
    </row>
    <row r="18" spans="1:20" x14ac:dyDescent="0.3">
      <c r="A18" s="54" t="s">
        <v>158</v>
      </c>
      <c r="B18">
        <v>232</v>
      </c>
      <c r="C18" t="s">
        <v>413</v>
      </c>
      <c r="D18" t="s">
        <v>158</v>
      </c>
      <c r="E18">
        <v>178</v>
      </c>
      <c r="F18">
        <v>67</v>
      </c>
      <c r="G18">
        <v>46</v>
      </c>
      <c r="H18">
        <v>2</v>
      </c>
      <c r="I18" t="s">
        <v>182</v>
      </c>
      <c r="J18">
        <v>202</v>
      </c>
      <c r="K18" t="s">
        <v>263</v>
      </c>
      <c r="L18" t="s">
        <v>341</v>
      </c>
      <c r="M18" t="s">
        <v>1581</v>
      </c>
      <c r="N18" t="s">
        <v>263</v>
      </c>
      <c r="O18" t="s">
        <v>1020</v>
      </c>
      <c r="P18" t="s">
        <v>1025</v>
      </c>
      <c r="Q18" s="2" t="s">
        <v>356</v>
      </c>
      <c r="R18" t="s">
        <v>1935</v>
      </c>
      <c r="S18" t="s">
        <v>1935</v>
      </c>
      <c r="T18" t="s">
        <v>2066</v>
      </c>
    </row>
    <row r="19" spans="1:20" x14ac:dyDescent="0.3">
      <c r="A19" s="54" t="s">
        <v>257</v>
      </c>
      <c r="B19">
        <v>728</v>
      </c>
      <c r="C19" t="s">
        <v>488</v>
      </c>
      <c r="D19" t="s">
        <v>257</v>
      </c>
      <c r="E19" s="61">
        <v>277</v>
      </c>
      <c r="F19" s="61"/>
      <c r="G19" s="61"/>
      <c r="H19">
        <v>2</v>
      </c>
      <c r="I19" t="s">
        <v>182</v>
      </c>
      <c r="J19">
        <v>202</v>
      </c>
      <c r="K19" t="s">
        <v>263</v>
      </c>
      <c r="L19" s="61" t="s">
        <v>341</v>
      </c>
      <c r="M19" t="s">
        <v>1581</v>
      </c>
      <c r="N19" s="61" t="s">
        <v>263</v>
      </c>
      <c r="P19" s="61" t="s">
        <v>1025</v>
      </c>
      <c r="Q19" s="2" t="s">
        <v>356</v>
      </c>
      <c r="R19" t="s">
        <v>1935</v>
      </c>
      <c r="S19" t="s">
        <v>1935</v>
      </c>
      <c r="T19" t="s">
        <v>2066</v>
      </c>
    </row>
    <row r="20" spans="1:20" x14ac:dyDescent="0.3">
      <c r="A20" s="54" t="s">
        <v>6</v>
      </c>
      <c r="B20">
        <v>36</v>
      </c>
      <c r="C20" t="s">
        <v>932</v>
      </c>
      <c r="D20" t="s">
        <v>6</v>
      </c>
      <c r="E20">
        <v>10</v>
      </c>
      <c r="F20">
        <v>12</v>
      </c>
      <c r="G20">
        <v>190</v>
      </c>
      <c r="H20">
        <v>9</v>
      </c>
      <c r="I20" t="s">
        <v>241</v>
      </c>
      <c r="J20">
        <v>53</v>
      </c>
      <c r="K20" t="s">
        <v>190</v>
      </c>
      <c r="L20" t="s">
        <v>343</v>
      </c>
      <c r="M20" t="s">
        <v>1583</v>
      </c>
      <c r="N20" t="s">
        <v>1098</v>
      </c>
      <c r="O20" t="s">
        <v>1020</v>
      </c>
      <c r="P20" t="s">
        <v>1032</v>
      </c>
      <c r="Q20" s="2">
        <v>0</v>
      </c>
      <c r="R20" t="s">
        <v>1945</v>
      </c>
      <c r="S20" t="s">
        <v>1945</v>
      </c>
      <c r="T20" t="s">
        <v>2065</v>
      </c>
    </row>
    <row r="21" spans="1:20" x14ac:dyDescent="0.3">
      <c r="A21" s="54" t="s">
        <v>7</v>
      </c>
      <c r="B21">
        <v>40</v>
      </c>
      <c r="C21" t="s">
        <v>538</v>
      </c>
      <c r="D21" t="s">
        <v>7</v>
      </c>
      <c r="E21">
        <v>11</v>
      </c>
      <c r="F21">
        <v>13</v>
      </c>
      <c r="G21">
        <v>7</v>
      </c>
      <c r="H21">
        <v>150</v>
      </c>
      <c r="I21" t="s">
        <v>211</v>
      </c>
      <c r="J21">
        <v>155</v>
      </c>
      <c r="K21" t="s">
        <v>272</v>
      </c>
      <c r="L21" t="s">
        <v>339</v>
      </c>
      <c r="M21" t="s">
        <v>1924</v>
      </c>
      <c r="N21" t="s">
        <v>272</v>
      </c>
      <c r="O21" t="s">
        <v>1039</v>
      </c>
      <c r="P21" t="s">
        <v>1032</v>
      </c>
      <c r="Q21" s="2">
        <v>0</v>
      </c>
      <c r="R21" t="s">
        <v>1945</v>
      </c>
      <c r="S21" t="s">
        <v>1945</v>
      </c>
      <c r="T21" t="s">
        <v>2065</v>
      </c>
    </row>
    <row r="22" spans="1:20" x14ac:dyDescent="0.3">
      <c r="A22" s="54" t="s">
        <v>37</v>
      </c>
      <c r="B22">
        <v>208</v>
      </c>
      <c r="C22" t="s">
        <v>761</v>
      </c>
      <c r="D22" t="s">
        <v>37</v>
      </c>
      <c r="E22">
        <v>54</v>
      </c>
      <c r="F22">
        <v>59</v>
      </c>
      <c r="G22">
        <v>39</v>
      </c>
      <c r="H22">
        <v>150</v>
      </c>
      <c r="I22" t="s">
        <v>211</v>
      </c>
      <c r="J22">
        <v>154</v>
      </c>
      <c r="K22" t="s">
        <v>239</v>
      </c>
      <c r="L22" t="s">
        <v>339</v>
      </c>
      <c r="M22" t="s">
        <v>1924</v>
      </c>
      <c r="N22" t="s">
        <v>272</v>
      </c>
      <c r="O22" t="s">
        <v>1039</v>
      </c>
      <c r="P22" t="s">
        <v>1032</v>
      </c>
      <c r="Q22" s="2">
        <v>0</v>
      </c>
      <c r="R22" t="s">
        <v>1945</v>
      </c>
      <c r="S22" t="s">
        <v>1945</v>
      </c>
      <c r="T22" t="s">
        <v>2065</v>
      </c>
    </row>
    <row r="23" spans="1:20" x14ac:dyDescent="0.3">
      <c r="A23" s="54" t="s">
        <v>51</v>
      </c>
      <c r="B23">
        <v>276</v>
      </c>
      <c r="C23" t="s">
        <v>769</v>
      </c>
      <c r="D23" t="s">
        <v>51</v>
      </c>
      <c r="E23">
        <v>79</v>
      </c>
      <c r="F23">
        <v>81</v>
      </c>
      <c r="G23">
        <v>61</v>
      </c>
      <c r="H23">
        <v>150</v>
      </c>
      <c r="I23" t="s">
        <v>211</v>
      </c>
      <c r="J23">
        <v>155</v>
      </c>
      <c r="K23" t="s">
        <v>272</v>
      </c>
      <c r="L23" t="s">
        <v>339</v>
      </c>
      <c r="M23" t="s">
        <v>1924</v>
      </c>
      <c r="N23" t="s">
        <v>272</v>
      </c>
      <c r="O23" t="s">
        <v>1039</v>
      </c>
      <c r="P23" t="s">
        <v>1032</v>
      </c>
      <c r="Q23" s="2">
        <v>0</v>
      </c>
      <c r="R23" t="s">
        <v>1945</v>
      </c>
      <c r="S23" t="s">
        <v>1945</v>
      </c>
      <c r="T23" t="s">
        <v>2065</v>
      </c>
    </row>
    <row r="24" spans="1:20" x14ac:dyDescent="0.3">
      <c r="A24" s="54" t="s">
        <v>291</v>
      </c>
      <c r="B24">
        <v>344</v>
      </c>
      <c r="C24" t="s">
        <v>860</v>
      </c>
      <c r="D24" t="s">
        <v>863</v>
      </c>
      <c r="E24">
        <v>96</v>
      </c>
      <c r="F24">
        <v>308</v>
      </c>
      <c r="G24" t="s">
        <v>1020</v>
      </c>
      <c r="H24">
        <v>142</v>
      </c>
      <c r="I24" t="s">
        <v>189</v>
      </c>
      <c r="J24">
        <v>30</v>
      </c>
      <c r="K24" t="s">
        <v>209</v>
      </c>
      <c r="L24" s="61" t="s">
        <v>338</v>
      </c>
      <c r="M24" t="s">
        <v>1579</v>
      </c>
      <c r="N24" t="s">
        <v>209</v>
      </c>
      <c r="O24" t="s">
        <v>1020</v>
      </c>
      <c r="P24" t="s">
        <v>1021</v>
      </c>
      <c r="Q24" s="2">
        <v>0</v>
      </c>
      <c r="R24" t="s">
        <v>1945</v>
      </c>
      <c r="S24" t="s">
        <v>1945</v>
      </c>
      <c r="T24" t="s">
        <v>2065</v>
      </c>
    </row>
    <row r="25" spans="1:20" x14ac:dyDescent="0.3">
      <c r="A25" s="54" t="s">
        <v>62</v>
      </c>
      <c r="B25">
        <v>352</v>
      </c>
      <c r="C25" t="s">
        <v>708</v>
      </c>
      <c r="D25" t="s">
        <v>62</v>
      </c>
      <c r="E25">
        <v>99</v>
      </c>
      <c r="F25">
        <v>96</v>
      </c>
      <c r="G25">
        <v>73</v>
      </c>
      <c r="H25">
        <v>150</v>
      </c>
      <c r="I25" t="s">
        <v>211</v>
      </c>
      <c r="J25">
        <v>154</v>
      </c>
      <c r="K25" t="s">
        <v>239</v>
      </c>
      <c r="L25" t="s">
        <v>339</v>
      </c>
      <c r="M25" t="s">
        <v>1924</v>
      </c>
      <c r="N25" t="s">
        <v>272</v>
      </c>
      <c r="O25" t="s">
        <v>1020</v>
      </c>
      <c r="P25" t="s">
        <v>1032</v>
      </c>
      <c r="Q25" s="2">
        <v>0</v>
      </c>
      <c r="R25" t="s">
        <v>1945</v>
      </c>
      <c r="S25" t="s">
        <v>1945</v>
      </c>
      <c r="T25" t="s">
        <v>2065</v>
      </c>
    </row>
    <row r="26" spans="1:20" x14ac:dyDescent="0.3">
      <c r="A26" s="54" t="s">
        <v>67</v>
      </c>
      <c r="B26">
        <v>372</v>
      </c>
      <c r="C26" t="s">
        <v>713</v>
      </c>
      <c r="D26" t="s">
        <v>67</v>
      </c>
      <c r="E26">
        <v>104</v>
      </c>
      <c r="F26">
        <v>101</v>
      </c>
      <c r="G26">
        <v>77</v>
      </c>
      <c r="H26">
        <v>150</v>
      </c>
      <c r="I26" t="s">
        <v>211</v>
      </c>
      <c r="J26">
        <v>154</v>
      </c>
      <c r="K26" t="s">
        <v>239</v>
      </c>
      <c r="L26" t="s">
        <v>339</v>
      </c>
      <c r="M26" t="s">
        <v>1924</v>
      </c>
      <c r="N26" t="s">
        <v>272</v>
      </c>
      <c r="O26" t="s">
        <v>1039</v>
      </c>
      <c r="P26" t="s">
        <v>1032</v>
      </c>
      <c r="Q26" s="2">
        <v>0</v>
      </c>
      <c r="R26" t="s">
        <v>1945</v>
      </c>
      <c r="S26" t="s">
        <v>1945</v>
      </c>
      <c r="T26" t="s">
        <v>2065</v>
      </c>
    </row>
    <row r="27" spans="1:20" x14ac:dyDescent="0.3">
      <c r="A27" s="54" t="s">
        <v>76</v>
      </c>
      <c r="B27">
        <v>414</v>
      </c>
      <c r="C27" t="s">
        <v>688</v>
      </c>
      <c r="D27" t="s">
        <v>76</v>
      </c>
      <c r="E27">
        <v>118</v>
      </c>
      <c r="F27">
        <v>112</v>
      </c>
      <c r="G27">
        <v>87</v>
      </c>
      <c r="H27">
        <v>142</v>
      </c>
      <c r="I27" t="s">
        <v>189</v>
      </c>
      <c r="J27">
        <v>145</v>
      </c>
      <c r="K27" t="s">
        <v>271</v>
      </c>
      <c r="L27" t="s">
        <v>340</v>
      </c>
      <c r="M27" t="s">
        <v>1580</v>
      </c>
      <c r="N27" t="s">
        <v>1097</v>
      </c>
      <c r="O27" t="s">
        <v>1020</v>
      </c>
      <c r="P27" t="s">
        <v>1021</v>
      </c>
      <c r="Q27" s="2">
        <v>0</v>
      </c>
      <c r="R27" t="s">
        <v>1945</v>
      </c>
      <c r="S27" t="s">
        <v>1945</v>
      </c>
      <c r="T27" t="s">
        <v>2065</v>
      </c>
    </row>
    <row r="28" spans="1:20" x14ac:dyDescent="0.3">
      <c r="A28" s="54" t="s">
        <v>97</v>
      </c>
      <c r="B28">
        <v>528</v>
      </c>
      <c r="C28" t="s">
        <v>617</v>
      </c>
      <c r="D28" t="s">
        <v>97</v>
      </c>
      <c r="E28">
        <v>150</v>
      </c>
      <c r="F28">
        <v>145</v>
      </c>
      <c r="G28">
        <v>115</v>
      </c>
      <c r="H28">
        <v>150</v>
      </c>
      <c r="I28" t="s">
        <v>211</v>
      </c>
      <c r="J28">
        <v>155</v>
      </c>
      <c r="K28" t="s">
        <v>272</v>
      </c>
      <c r="L28" t="s">
        <v>339</v>
      </c>
      <c r="M28" t="s">
        <v>1924</v>
      </c>
      <c r="N28" t="s">
        <v>272</v>
      </c>
      <c r="O28" t="s">
        <v>1039</v>
      </c>
      <c r="P28" t="s">
        <v>1032</v>
      </c>
      <c r="Q28" s="2">
        <v>0</v>
      </c>
      <c r="R28" t="s">
        <v>1945</v>
      </c>
      <c r="S28" t="s">
        <v>1945</v>
      </c>
      <c r="T28" t="s">
        <v>2065</v>
      </c>
    </row>
    <row r="29" spans="1:20" x14ac:dyDescent="0.3">
      <c r="A29" s="54" t="s">
        <v>103</v>
      </c>
      <c r="B29">
        <v>578</v>
      </c>
      <c r="C29" t="s">
        <v>594</v>
      </c>
      <c r="D29" t="s">
        <v>103</v>
      </c>
      <c r="E29">
        <v>162</v>
      </c>
      <c r="F29">
        <v>155</v>
      </c>
      <c r="G29">
        <v>123</v>
      </c>
      <c r="H29">
        <v>150</v>
      </c>
      <c r="I29" t="s">
        <v>211</v>
      </c>
      <c r="J29">
        <v>154</v>
      </c>
      <c r="K29" t="s">
        <v>239</v>
      </c>
      <c r="L29" t="s">
        <v>339</v>
      </c>
      <c r="M29" t="s">
        <v>1924</v>
      </c>
      <c r="N29" t="s">
        <v>272</v>
      </c>
      <c r="O29" t="s">
        <v>1020</v>
      </c>
      <c r="P29" t="s">
        <v>1032</v>
      </c>
      <c r="Q29" s="2">
        <v>0</v>
      </c>
      <c r="R29" t="s">
        <v>1945</v>
      </c>
      <c r="S29" t="s">
        <v>1945</v>
      </c>
      <c r="T29" t="s">
        <v>2065</v>
      </c>
    </row>
    <row r="30" spans="1:20" x14ac:dyDescent="0.3">
      <c r="A30" s="54" t="s">
        <v>114</v>
      </c>
      <c r="B30">
        <v>634</v>
      </c>
      <c r="C30" t="s">
        <v>564</v>
      </c>
      <c r="D30" t="s">
        <v>114</v>
      </c>
      <c r="E30">
        <v>179</v>
      </c>
      <c r="F30">
        <v>168</v>
      </c>
      <c r="G30">
        <v>135</v>
      </c>
      <c r="H30">
        <v>142</v>
      </c>
      <c r="I30" t="s">
        <v>189</v>
      </c>
      <c r="J30">
        <v>145</v>
      </c>
      <c r="K30" t="s">
        <v>271</v>
      </c>
      <c r="L30" t="s">
        <v>340</v>
      </c>
      <c r="M30" t="s">
        <v>1580</v>
      </c>
      <c r="N30" t="s">
        <v>1097</v>
      </c>
      <c r="O30" t="s">
        <v>1020</v>
      </c>
      <c r="P30" t="s">
        <v>1021</v>
      </c>
      <c r="Q30" s="2">
        <v>0</v>
      </c>
      <c r="R30" t="s">
        <v>1945</v>
      </c>
      <c r="S30" t="s">
        <v>1945</v>
      </c>
      <c r="T30" t="s">
        <v>2065</v>
      </c>
    </row>
    <row r="31" spans="1:20" x14ac:dyDescent="0.3">
      <c r="A31" s="54" t="s">
        <v>119</v>
      </c>
      <c r="B31">
        <v>682</v>
      </c>
      <c r="C31" t="s">
        <v>380</v>
      </c>
      <c r="D31" t="s">
        <v>119</v>
      </c>
      <c r="E31">
        <v>194</v>
      </c>
      <c r="F31">
        <v>181</v>
      </c>
      <c r="G31">
        <v>140</v>
      </c>
      <c r="H31">
        <v>142</v>
      </c>
      <c r="I31" t="s">
        <v>189</v>
      </c>
      <c r="J31">
        <v>145</v>
      </c>
      <c r="K31" t="s">
        <v>271</v>
      </c>
      <c r="L31" t="s">
        <v>340</v>
      </c>
      <c r="M31" t="s">
        <v>1580</v>
      </c>
      <c r="N31" t="s">
        <v>1097</v>
      </c>
      <c r="O31" t="s">
        <v>1020</v>
      </c>
      <c r="P31" t="s">
        <v>1021</v>
      </c>
      <c r="Q31" s="2">
        <v>0</v>
      </c>
      <c r="R31" t="s">
        <v>1945</v>
      </c>
      <c r="S31" t="s">
        <v>1945</v>
      </c>
      <c r="T31" t="s">
        <v>2065</v>
      </c>
    </row>
    <row r="32" spans="1:20" x14ac:dyDescent="0.3">
      <c r="A32" s="54" t="s">
        <v>254</v>
      </c>
      <c r="B32">
        <v>702</v>
      </c>
      <c r="C32" t="s">
        <v>507</v>
      </c>
      <c r="D32" t="s">
        <v>254</v>
      </c>
      <c r="E32">
        <v>200</v>
      </c>
      <c r="F32">
        <v>186</v>
      </c>
      <c r="G32" t="s">
        <v>1020</v>
      </c>
      <c r="H32">
        <v>142</v>
      </c>
      <c r="I32" t="s">
        <v>189</v>
      </c>
      <c r="J32">
        <v>35</v>
      </c>
      <c r="K32" t="s">
        <v>258</v>
      </c>
      <c r="L32" s="61" t="s">
        <v>338</v>
      </c>
      <c r="M32" t="s">
        <v>1579</v>
      </c>
      <c r="N32" t="s">
        <v>1045</v>
      </c>
      <c r="O32" t="s">
        <v>1020</v>
      </c>
      <c r="P32" t="s">
        <v>1021</v>
      </c>
      <c r="Q32" s="2">
        <v>0</v>
      </c>
      <c r="R32" t="s">
        <v>1945</v>
      </c>
      <c r="S32" t="s">
        <v>1945</v>
      </c>
      <c r="T32" t="s">
        <v>2065</v>
      </c>
    </row>
    <row r="33" spans="1:20" x14ac:dyDescent="0.3">
      <c r="A33" s="54" t="s">
        <v>130</v>
      </c>
      <c r="B33">
        <v>752</v>
      </c>
      <c r="C33" t="s">
        <v>463</v>
      </c>
      <c r="D33" t="s">
        <v>130</v>
      </c>
      <c r="E33">
        <v>210</v>
      </c>
      <c r="F33">
        <v>197</v>
      </c>
      <c r="G33">
        <v>158</v>
      </c>
      <c r="H33">
        <v>150</v>
      </c>
      <c r="I33" t="s">
        <v>211</v>
      </c>
      <c r="J33">
        <v>154</v>
      </c>
      <c r="K33" t="s">
        <v>239</v>
      </c>
      <c r="L33" t="s">
        <v>339</v>
      </c>
      <c r="M33" t="s">
        <v>1924</v>
      </c>
      <c r="N33" t="s">
        <v>272</v>
      </c>
      <c r="O33" t="s">
        <v>1039</v>
      </c>
      <c r="P33" t="s">
        <v>1032</v>
      </c>
      <c r="Q33" s="2">
        <v>0</v>
      </c>
      <c r="R33" t="s">
        <v>1945</v>
      </c>
      <c r="S33" t="s">
        <v>1945</v>
      </c>
      <c r="T33" t="s">
        <v>2065</v>
      </c>
    </row>
    <row r="34" spans="1:20" x14ac:dyDescent="0.3">
      <c r="A34" s="54" t="s">
        <v>131</v>
      </c>
      <c r="B34">
        <v>756</v>
      </c>
      <c r="C34" t="s">
        <v>459</v>
      </c>
      <c r="D34" t="s">
        <v>131</v>
      </c>
      <c r="E34">
        <v>211</v>
      </c>
      <c r="F34">
        <v>198</v>
      </c>
      <c r="G34">
        <v>159</v>
      </c>
      <c r="H34">
        <v>150</v>
      </c>
      <c r="I34" t="s">
        <v>211</v>
      </c>
      <c r="J34">
        <v>155</v>
      </c>
      <c r="K34" t="s">
        <v>272</v>
      </c>
      <c r="L34" t="s">
        <v>339</v>
      </c>
      <c r="M34" t="s">
        <v>1924</v>
      </c>
      <c r="N34" t="s">
        <v>272</v>
      </c>
      <c r="O34" t="s">
        <v>1020</v>
      </c>
      <c r="P34" t="s">
        <v>1032</v>
      </c>
      <c r="Q34" s="2">
        <v>0</v>
      </c>
      <c r="R34" t="s">
        <v>1945</v>
      </c>
      <c r="S34" t="s">
        <v>1945</v>
      </c>
      <c r="T34" t="s">
        <v>2065</v>
      </c>
    </row>
    <row r="35" spans="1:20" x14ac:dyDescent="0.3">
      <c r="A35" s="54" t="s">
        <v>141</v>
      </c>
      <c r="B35">
        <v>784</v>
      </c>
      <c r="C35" t="s">
        <v>414</v>
      </c>
      <c r="D35" t="s">
        <v>141</v>
      </c>
      <c r="E35">
        <v>225</v>
      </c>
      <c r="F35">
        <v>216</v>
      </c>
      <c r="G35">
        <v>174</v>
      </c>
      <c r="H35">
        <v>142</v>
      </c>
      <c r="I35" t="s">
        <v>189</v>
      </c>
      <c r="J35">
        <v>145</v>
      </c>
      <c r="K35" t="s">
        <v>271</v>
      </c>
      <c r="L35" t="s">
        <v>340</v>
      </c>
      <c r="M35" t="s">
        <v>1580</v>
      </c>
      <c r="N35" t="s">
        <v>1097</v>
      </c>
      <c r="O35" t="s">
        <v>1020</v>
      </c>
      <c r="P35" t="s">
        <v>1021</v>
      </c>
      <c r="Q35" s="2">
        <v>0</v>
      </c>
      <c r="R35" t="s">
        <v>1945</v>
      </c>
      <c r="S35" t="s">
        <v>1945</v>
      </c>
      <c r="T35" t="s">
        <v>2065</v>
      </c>
    </row>
    <row r="36" spans="1:20" x14ac:dyDescent="0.3">
      <c r="A36" s="54" t="s">
        <v>143</v>
      </c>
      <c r="B36">
        <v>840</v>
      </c>
      <c r="C36" t="s">
        <v>389</v>
      </c>
      <c r="D36" t="s">
        <v>143</v>
      </c>
      <c r="E36">
        <v>231</v>
      </c>
      <c r="F36">
        <v>218</v>
      </c>
      <c r="G36">
        <v>196</v>
      </c>
      <c r="H36">
        <v>19</v>
      </c>
      <c r="I36" t="s">
        <v>184</v>
      </c>
      <c r="J36">
        <v>21</v>
      </c>
      <c r="K36" t="s">
        <v>238</v>
      </c>
      <c r="L36" t="s">
        <v>343</v>
      </c>
      <c r="M36" t="s">
        <v>1583</v>
      </c>
      <c r="N36" t="s">
        <v>238</v>
      </c>
      <c r="O36" t="s">
        <v>1020</v>
      </c>
      <c r="P36" t="s">
        <v>1032</v>
      </c>
      <c r="Q36" s="2">
        <v>0</v>
      </c>
      <c r="R36" t="s">
        <v>1945</v>
      </c>
      <c r="S36" t="s">
        <v>1945</v>
      </c>
      <c r="T36" t="s">
        <v>2065</v>
      </c>
    </row>
    <row r="37" spans="1:20" x14ac:dyDescent="0.3">
      <c r="A37" s="54" t="s">
        <v>166</v>
      </c>
      <c r="B37">
        <v>442</v>
      </c>
      <c r="C37" t="s">
        <v>667</v>
      </c>
      <c r="D37" t="s">
        <v>166</v>
      </c>
      <c r="E37">
        <v>256</v>
      </c>
      <c r="F37">
        <v>122</v>
      </c>
      <c r="G37">
        <v>96</v>
      </c>
      <c r="H37">
        <v>150</v>
      </c>
      <c r="I37" t="s">
        <v>211</v>
      </c>
      <c r="J37">
        <v>155</v>
      </c>
      <c r="K37" t="s">
        <v>272</v>
      </c>
      <c r="L37" t="s">
        <v>339</v>
      </c>
      <c r="M37" t="s">
        <v>1924</v>
      </c>
      <c r="N37" t="s">
        <v>272</v>
      </c>
      <c r="O37" t="s">
        <v>1039</v>
      </c>
      <c r="P37" t="s">
        <v>1032</v>
      </c>
      <c r="Q37" s="2">
        <v>0</v>
      </c>
      <c r="R37" t="s">
        <v>1945</v>
      </c>
      <c r="S37" t="s">
        <v>1945</v>
      </c>
      <c r="T37" t="s">
        <v>2065</v>
      </c>
    </row>
    <row r="38" spans="1:20" x14ac:dyDescent="0.3">
      <c r="A38" s="54" t="s">
        <v>19</v>
      </c>
      <c r="B38">
        <v>854</v>
      </c>
      <c r="C38" t="s">
        <v>883</v>
      </c>
      <c r="D38" t="s">
        <v>19</v>
      </c>
      <c r="E38">
        <v>233</v>
      </c>
      <c r="F38">
        <v>34</v>
      </c>
      <c r="G38">
        <v>20</v>
      </c>
      <c r="H38">
        <v>2</v>
      </c>
      <c r="I38" t="s">
        <v>182</v>
      </c>
      <c r="J38">
        <v>202</v>
      </c>
      <c r="K38" t="s">
        <v>263</v>
      </c>
      <c r="L38" t="s">
        <v>341</v>
      </c>
      <c r="M38" t="s">
        <v>1581</v>
      </c>
      <c r="N38" t="s">
        <v>263</v>
      </c>
      <c r="O38" t="s">
        <v>1020</v>
      </c>
      <c r="P38" t="s">
        <v>1025</v>
      </c>
      <c r="Q38" s="2" t="s">
        <v>356</v>
      </c>
      <c r="R38" t="s">
        <v>1935</v>
      </c>
      <c r="S38" t="s">
        <v>1935</v>
      </c>
      <c r="T38" t="s">
        <v>2069</v>
      </c>
    </row>
    <row r="39" spans="1:20" x14ac:dyDescent="0.3">
      <c r="A39" s="54" t="s">
        <v>20</v>
      </c>
      <c r="B39">
        <v>108</v>
      </c>
      <c r="C39" t="s">
        <v>879</v>
      </c>
      <c r="D39" t="s">
        <v>20</v>
      </c>
      <c r="E39">
        <v>29</v>
      </c>
      <c r="F39">
        <v>35</v>
      </c>
      <c r="G39">
        <v>21</v>
      </c>
      <c r="H39">
        <v>2</v>
      </c>
      <c r="I39" t="s">
        <v>182</v>
      </c>
      <c r="J39">
        <v>202</v>
      </c>
      <c r="K39" t="s">
        <v>263</v>
      </c>
      <c r="L39" t="s">
        <v>341</v>
      </c>
      <c r="M39" t="s">
        <v>1581</v>
      </c>
      <c r="N39" t="s">
        <v>263</v>
      </c>
      <c r="O39" t="s">
        <v>1020</v>
      </c>
      <c r="P39" t="s">
        <v>1025</v>
      </c>
      <c r="Q39" s="2" t="s">
        <v>356</v>
      </c>
      <c r="R39" t="s">
        <v>1935</v>
      </c>
      <c r="S39" t="s">
        <v>1935</v>
      </c>
      <c r="T39" t="s">
        <v>2069</v>
      </c>
    </row>
    <row r="40" spans="1:20" x14ac:dyDescent="0.3">
      <c r="A40" s="54" t="s">
        <v>30</v>
      </c>
      <c r="B40">
        <v>174</v>
      </c>
      <c r="C40" t="s">
        <v>847</v>
      </c>
      <c r="D40" t="s">
        <v>30</v>
      </c>
      <c r="E40">
        <v>45</v>
      </c>
      <c r="F40">
        <v>49</v>
      </c>
      <c r="G40">
        <v>31</v>
      </c>
      <c r="H40">
        <v>2</v>
      </c>
      <c r="I40" t="s">
        <v>182</v>
      </c>
      <c r="J40">
        <v>202</v>
      </c>
      <c r="K40" t="s">
        <v>263</v>
      </c>
      <c r="L40" t="s">
        <v>341</v>
      </c>
      <c r="M40" t="s">
        <v>1581</v>
      </c>
      <c r="N40" t="s">
        <v>263</v>
      </c>
      <c r="O40" t="s">
        <v>1020</v>
      </c>
      <c r="P40" t="s">
        <v>1025</v>
      </c>
      <c r="Q40" s="2" t="s">
        <v>356</v>
      </c>
      <c r="R40" t="s">
        <v>1942</v>
      </c>
      <c r="S40" t="s">
        <v>1935</v>
      </c>
      <c r="T40" t="s">
        <v>2069</v>
      </c>
    </row>
    <row r="41" spans="1:20" x14ac:dyDescent="0.3">
      <c r="A41" s="54" t="s">
        <v>1473</v>
      </c>
      <c r="B41">
        <v>180</v>
      </c>
      <c r="C41" t="s">
        <v>816</v>
      </c>
      <c r="D41" t="s">
        <v>817</v>
      </c>
      <c r="E41">
        <v>250</v>
      </c>
      <c r="F41">
        <v>50</v>
      </c>
      <c r="G41">
        <v>187</v>
      </c>
      <c r="H41">
        <v>2</v>
      </c>
      <c r="I41" t="s">
        <v>182</v>
      </c>
      <c r="J41">
        <v>202</v>
      </c>
      <c r="K41" t="s">
        <v>263</v>
      </c>
      <c r="L41" t="s">
        <v>341</v>
      </c>
      <c r="M41" t="s">
        <v>1581</v>
      </c>
      <c r="N41" t="s">
        <v>263</v>
      </c>
      <c r="O41" t="s">
        <v>1020</v>
      </c>
      <c r="P41" t="s">
        <v>1025</v>
      </c>
      <c r="Q41" s="2" t="s">
        <v>356</v>
      </c>
      <c r="R41" t="s">
        <v>1935</v>
      </c>
      <c r="S41" t="s">
        <v>1935</v>
      </c>
      <c r="T41" t="s">
        <v>2069</v>
      </c>
    </row>
    <row r="42" spans="1:20" x14ac:dyDescent="0.3">
      <c r="A42" s="54" t="s">
        <v>56</v>
      </c>
      <c r="B42">
        <v>324</v>
      </c>
      <c r="C42" t="s">
        <v>743</v>
      </c>
      <c r="D42" t="s">
        <v>56</v>
      </c>
      <c r="E42">
        <v>90</v>
      </c>
      <c r="F42">
        <v>90</v>
      </c>
      <c r="G42">
        <v>67</v>
      </c>
      <c r="H42">
        <v>2</v>
      </c>
      <c r="I42" t="s">
        <v>182</v>
      </c>
      <c r="J42">
        <v>202</v>
      </c>
      <c r="K42" t="s">
        <v>263</v>
      </c>
      <c r="L42" t="s">
        <v>341</v>
      </c>
      <c r="M42" t="s">
        <v>1581</v>
      </c>
      <c r="N42" t="s">
        <v>263</v>
      </c>
      <c r="O42" t="s">
        <v>1020</v>
      </c>
      <c r="P42" t="s">
        <v>1025</v>
      </c>
      <c r="Q42" s="2" t="s">
        <v>356</v>
      </c>
      <c r="R42" t="s">
        <v>1935</v>
      </c>
      <c r="S42" t="s">
        <v>1935</v>
      </c>
      <c r="T42" t="s">
        <v>2069</v>
      </c>
    </row>
    <row r="43" spans="1:20" x14ac:dyDescent="0.3">
      <c r="A43" s="54" t="s">
        <v>1056</v>
      </c>
      <c r="B43">
        <v>624</v>
      </c>
      <c r="C43" t="s">
        <v>741</v>
      </c>
      <c r="D43" t="s">
        <v>57</v>
      </c>
      <c r="E43">
        <v>175</v>
      </c>
      <c r="F43">
        <v>91</v>
      </c>
      <c r="G43">
        <v>68</v>
      </c>
      <c r="H43">
        <v>2</v>
      </c>
      <c r="I43" t="s">
        <v>182</v>
      </c>
      <c r="J43">
        <v>202</v>
      </c>
      <c r="K43" t="s">
        <v>263</v>
      </c>
      <c r="L43" t="s">
        <v>341</v>
      </c>
      <c r="M43" t="s">
        <v>1581</v>
      </c>
      <c r="N43" t="s">
        <v>263</v>
      </c>
      <c r="O43" t="s">
        <v>1020</v>
      </c>
      <c r="P43" t="s">
        <v>1025</v>
      </c>
      <c r="Q43" s="2" t="s">
        <v>356</v>
      </c>
      <c r="R43" t="s">
        <v>1935</v>
      </c>
      <c r="S43" t="s">
        <v>1935</v>
      </c>
      <c r="T43" t="s">
        <v>2069</v>
      </c>
    </row>
    <row r="44" spans="1:20" x14ac:dyDescent="0.3">
      <c r="A44" s="54" t="s">
        <v>59</v>
      </c>
      <c r="B44">
        <v>332</v>
      </c>
      <c r="C44" t="s">
        <v>738</v>
      </c>
      <c r="D44" t="s">
        <v>59</v>
      </c>
      <c r="E44">
        <v>93</v>
      </c>
      <c r="F44">
        <v>93</v>
      </c>
      <c r="G44">
        <v>70</v>
      </c>
      <c r="H44">
        <v>19</v>
      </c>
      <c r="I44" t="s">
        <v>184</v>
      </c>
      <c r="J44">
        <v>419</v>
      </c>
      <c r="K44" t="s">
        <v>377</v>
      </c>
      <c r="L44" t="s">
        <v>342</v>
      </c>
      <c r="M44" t="s">
        <v>1582</v>
      </c>
      <c r="N44" t="s">
        <v>1035</v>
      </c>
      <c r="O44" t="s">
        <v>1020</v>
      </c>
      <c r="P44" t="s">
        <v>1025</v>
      </c>
      <c r="Q44" s="2" t="s">
        <v>356</v>
      </c>
      <c r="R44" t="s">
        <v>1935</v>
      </c>
      <c r="S44" t="s">
        <v>1935</v>
      </c>
      <c r="T44" t="s">
        <v>2069</v>
      </c>
    </row>
    <row r="45" spans="1:20" x14ac:dyDescent="0.3">
      <c r="A45" s="54" t="s">
        <v>80</v>
      </c>
      <c r="B45">
        <v>430</v>
      </c>
      <c r="C45" t="s">
        <v>677</v>
      </c>
      <c r="D45" t="s">
        <v>80</v>
      </c>
      <c r="E45">
        <v>123</v>
      </c>
      <c r="F45">
        <v>118</v>
      </c>
      <c r="G45">
        <v>93</v>
      </c>
      <c r="H45">
        <v>2</v>
      </c>
      <c r="I45" t="s">
        <v>182</v>
      </c>
      <c r="J45">
        <v>202</v>
      </c>
      <c r="K45" t="s">
        <v>263</v>
      </c>
      <c r="L45" t="s">
        <v>341</v>
      </c>
      <c r="M45" t="s">
        <v>1581</v>
      </c>
      <c r="N45" t="s">
        <v>263</v>
      </c>
      <c r="O45" t="s">
        <v>1020</v>
      </c>
      <c r="P45" t="s">
        <v>1025</v>
      </c>
      <c r="Q45" s="2" t="s">
        <v>356</v>
      </c>
      <c r="R45" t="s">
        <v>1935</v>
      </c>
      <c r="S45" t="s">
        <v>1935</v>
      </c>
      <c r="T45" t="s">
        <v>2069</v>
      </c>
    </row>
    <row r="46" spans="1:20" x14ac:dyDescent="0.3">
      <c r="A46" s="54" t="s">
        <v>82</v>
      </c>
      <c r="B46">
        <v>450</v>
      </c>
      <c r="C46" t="s">
        <v>639</v>
      </c>
      <c r="D46" t="s">
        <v>82</v>
      </c>
      <c r="E46">
        <v>129</v>
      </c>
      <c r="F46">
        <v>124</v>
      </c>
      <c r="G46">
        <v>98</v>
      </c>
      <c r="H46">
        <v>2</v>
      </c>
      <c r="I46" t="s">
        <v>182</v>
      </c>
      <c r="J46">
        <v>202</v>
      </c>
      <c r="K46" t="s">
        <v>263</v>
      </c>
      <c r="L46" t="s">
        <v>341</v>
      </c>
      <c r="M46" t="s">
        <v>1581</v>
      </c>
      <c r="N46" t="s">
        <v>263</v>
      </c>
      <c r="O46" t="s">
        <v>1020</v>
      </c>
      <c r="P46" t="s">
        <v>1025</v>
      </c>
      <c r="Q46" s="2" t="s">
        <v>356</v>
      </c>
      <c r="R46" t="s">
        <v>1935</v>
      </c>
      <c r="S46" t="s">
        <v>1935</v>
      </c>
      <c r="T46" t="s">
        <v>2069</v>
      </c>
    </row>
    <row r="47" spans="1:20" x14ac:dyDescent="0.3">
      <c r="A47" s="54" t="s">
        <v>83</v>
      </c>
      <c r="B47">
        <v>454</v>
      </c>
      <c r="C47" t="s">
        <v>663</v>
      </c>
      <c r="D47" t="s">
        <v>83</v>
      </c>
      <c r="E47">
        <v>130</v>
      </c>
      <c r="F47">
        <v>125</v>
      </c>
      <c r="G47">
        <v>99</v>
      </c>
      <c r="H47">
        <v>2</v>
      </c>
      <c r="I47" t="s">
        <v>182</v>
      </c>
      <c r="J47">
        <v>202</v>
      </c>
      <c r="K47" t="s">
        <v>263</v>
      </c>
      <c r="L47" t="s">
        <v>341</v>
      </c>
      <c r="M47" t="s">
        <v>1581</v>
      </c>
      <c r="N47" t="s">
        <v>263</v>
      </c>
      <c r="O47" t="s">
        <v>1020</v>
      </c>
      <c r="P47" t="s">
        <v>1025</v>
      </c>
      <c r="Q47" s="2" t="s">
        <v>356</v>
      </c>
      <c r="R47" t="s">
        <v>1935</v>
      </c>
      <c r="S47" t="s">
        <v>1935</v>
      </c>
      <c r="T47" t="s">
        <v>2069</v>
      </c>
    </row>
    <row r="48" spans="1:20" x14ac:dyDescent="0.3">
      <c r="A48" s="54" t="s">
        <v>85</v>
      </c>
      <c r="B48">
        <v>466</v>
      </c>
      <c r="C48" t="s">
        <v>657</v>
      </c>
      <c r="D48" t="s">
        <v>85</v>
      </c>
      <c r="E48">
        <v>133</v>
      </c>
      <c r="F48">
        <v>128</v>
      </c>
      <c r="G48">
        <v>102</v>
      </c>
      <c r="H48">
        <v>2</v>
      </c>
      <c r="I48" t="s">
        <v>182</v>
      </c>
      <c r="J48">
        <v>202</v>
      </c>
      <c r="K48" t="s">
        <v>263</v>
      </c>
      <c r="L48" t="s">
        <v>341</v>
      </c>
      <c r="M48" t="s">
        <v>1581</v>
      </c>
      <c r="N48" t="s">
        <v>263</v>
      </c>
      <c r="O48" t="s">
        <v>1020</v>
      </c>
      <c r="P48" t="s">
        <v>1025</v>
      </c>
      <c r="Q48" s="2" t="s">
        <v>356</v>
      </c>
      <c r="R48" t="s">
        <v>1935</v>
      </c>
      <c r="S48" t="s">
        <v>1935</v>
      </c>
      <c r="T48" t="s">
        <v>2069</v>
      </c>
    </row>
    <row r="49" spans="1:20" x14ac:dyDescent="0.3">
      <c r="A49" s="54" t="s">
        <v>93</v>
      </c>
      <c r="B49">
        <v>508</v>
      </c>
      <c r="C49" t="s">
        <v>627</v>
      </c>
      <c r="D49" t="s">
        <v>93</v>
      </c>
      <c r="E49">
        <v>144</v>
      </c>
      <c r="F49">
        <v>140</v>
      </c>
      <c r="G49">
        <v>111</v>
      </c>
      <c r="H49">
        <v>2</v>
      </c>
      <c r="I49" t="s">
        <v>182</v>
      </c>
      <c r="J49">
        <v>202</v>
      </c>
      <c r="K49" t="s">
        <v>263</v>
      </c>
      <c r="L49" t="s">
        <v>341</v>
      </c>
      <c r="M49" t="s">
        <v>1581</v>
      </c>
      <c r="N49" t="s">
        <v>263</v>
      </c>
      <c r="O49" t="s">
        <v>1020</v>
      </c>
      <c r="P49" t="s">
        <v>1025</v>
      </c>
      <c r="Q49" s="2" t="s">
        <v>356</v>
      </c>
      <c r="R49" t="s">
        <v>1935</v>
      </c>
      <c r="S49" t="s">
        <v>1935</v>
      </c>
      <c r="T49" t="s">
        <v>2069</v>
      </c>
    </row>
    <row r="50" spans="1:20" x14ac:dyDescent="0.3">
      <c r="A50" s="54" t="s">
        <v>101</v>
      </c>
      <c r="B50">
        <v>562</v>
      </c>
      <c r="C50" t="s">
        <v>605</v>
      </c>
      <c r="D50" t="s">
        <v>101</v>
      </c>
      <c r="E50">
        <v>158</v>
      </c>
      <c r="F50">
        <v>150</v>
      </c>
      <c r="G50">
        <v>119</v>
      </c>
      <c r="H50">
        <v>2</v>
      </c>
      <c r="I50" t="s">
        <v>182</v>
      </c>
      <c r="J50">
        <v>202</v>
      </c>
      <c r="K50" t="s">
        <v>263</v>
      </c>
      <c r="L50" t="s">
        <v>341</v>
      </c>
      <c r="M50" t="s">
        <v>1581</v>
      </c>
      <c r="N50" t="s">
        <v>263</v>
      </c>
      <c r="O50" t="s">
        <v>1020</v>
      </c>
      <c r="P50" t="s">
        <v>1025</v>
      </c>
      <c r="Q50" s="2" t="s">
        <v>356</v>
      </c>
      <c r="R50" t="s">
        <v>1935</v>
      </c>
      <c r="S50" t="s">
        <v>1935</v>
      </c>
      <c r="T50" t="s">
        <v>2069</v>
      </c>
    </row>
    <row r="51" spans="1:20" x14ac:dyDescent="0.3">
      <c r="A51" s="54" t="s">
        <v>819</v>
      </c>
      <c r="B51">
        <v>408</v>
      </c>
      <c r="C51" t="s">
        <v>821</v>
      </c>
      <c r="D51" t="s">
        <v>822</v>
      </c>
      <c r="E51">
        <v>116</v>
      </c>
      <c r="F51">
        <v>110</v>
      </c>
      <c r="G51">
        <v>121</v>
      </c>
      <c r="H51">
        <v>142</v>
      </c>
      <c r="I51" t="s">
        <v>189</v>
      </c>
      <c r="J51">
        <v>30</v>
      </c>
      <c r="K51" t="s">
        <v>209</v>
      </c>
      <c r="L51" t="s">
        <v>338</v>
      </c>
      <c r="M51" t="s">
        <v>1579</v>
      </c>
      <c r="N51" t="s">
        <v>209</v>
      </c>
      <c r="O51" t="s">
        <v>1020</v>
      </c>
      <c r="P51" t="s">
        <v>1021</v>
      </c>
      <c r="Q51" s="2">
        <v>0</v>
      </c>
      <c r="R51" t="s">
        <v>1935</v>
      </c>
      <c r="S51" t="s">
        <v>1935</v>
      </c>
      <c r="T51" t="s">
        <v>2069</v>
      </c>
    </row>
    <row r="52" spans="1:20" x14ac:dyDescent="0.3">
      <c r="A52" s="54" t="s">
        <v>121</v>
      </c>
      <c r="B52">
        <v>694</v>
      </c>
      <c r="C52" t="s">
        <v>508</v>
      </c>
      <c r="D52" t="s">
        <v>121</v>
      </c>
      <c r="E52">
        <v>197</v>
      </c>
      <c r="F52">
        <v>185</v>
      </c>
      <c r="G52">
        <v>143</v>
      </c>
      <c r="H52">
        <v>2</v>
      </c>
      <c r="I52" t="s">
        <v>182</v>
      </c>
      <c r="J52">
        <v>202</v>
      </c>
      <c r="K52" t="s">
        <v>263</v>
      </c>
      <c r="L52" t="s">
        <v>341</v>
      </c>
      <c r="M52" t="s">
        <v>1581</v>
      </c>
      <c r="N52" t="s">
        <v>263</v>
      </c>
      <c r="O52" t="s">
        <v>1020</v>
      </c>
      <c r="P52" t="s">
        <v>1025</v>
      </c>
      <c r="Q52" s="2" t="s">
        <v>356</v>
      </c>
      <c r="R52" t="s">
        <v>1935</v>
      </c>
      <c r="S52" t="s">
        <v>1935</v>
      </c>
      <c r="T52" t="s">
        <v>2069</v>
      </c>
    </row>
    <row r="53" spans="1:20" x14ac:dyDescent="0.3">
      <c r="A53" s="54" t="s">
        <v>136</v>
      </c>
      <c r="B53">
        <v>768</v>
      </c>
      <c r="C53" t="s">
        <v>443</v>
      </c>
      <c r="D53" t="s">
        <v>136</v>
      </c>
      <c r="E53">
        <v>217</v>
      </c>
      <c r="F53">
        <v>204</v>
      </c>
      <c r="G53">
        <v>165</v>
      </c>
      <c r="H53">
        <v>2</v>
      </c>
      <c r="I53" t="s">
        <v>182</v>
      </c>
      <c r="J53">
        <v>202</v>
      </c>
      <c r="K53" t="s">
        <v>263</v>
      </c>
      <c r="L53" t="s">
        <v>341</v>
      </c>
      <c r="M53" t="s">
        <v>1581</v>
      </c>
      <c r="N53" t="s">
        <v>263</v>
      </c>
      <c r="O53" t="s">
        <v>1020</v>
      </c>
      <c r="P53" t="s">
        <v>1025</v>
      </c>
      <c r="Q53" s="2" t="s">
        <v>356</v>
      </c>
      <c r="R53" t="s">
        <v>1935</v>
      </c>
      <c r="S53" t="s">
        <v>1935</v>
      </c>
      <c r="T53" t="s">
        <v>2069</v>
      </c>
    </row>
    <row r="54" spans="1:20" x14ac:dyDescent="0.3">
      <c r="A54" s="54" t="s">
        <v>150</v>
      </c>
      <c r="B54">
        <v>716</v>
      </c>
      <c r="C54" t="s">
        <v>355</v>
      </c>
      <c r="D54" t="s">
        <v>150</v>
      </c>
      <c r="E54">
        <v>181</v>
      </c>
      <c r="F54">
        <v>229</v>
      </c>
      <c r="G54">
        <v>189</v>
      </c>
      <c r="H54">
        <v>2</v>
      </c>
      <c r="I54" t="s">
        <v>182</v>
      </c>
      <c r="J54">
        <v>202</v>
      </c>
      <c r="K54" t="s">
        <v>263</v>
      </c>
      <c r="L54" t="s">
        <v>341</v>
      </c>
      <c r="M54" t="s">
        <v>1581</v>
      </c>
      <c r="N54" t="s">
        <v>263</v>
      </c>
      <c r="O54" t="s">
        <v>1020</v>
      </c>
      <c r="P54" t="s">
        <v>1021</v>
      </c>
      <c r="Q54" s="2">
        <v>0</v>
      </c>
      <c r="R54" t="s">
        <v>1942</v>
      </c>
      <c r="S54" t="s">
        <v>1935</v>
      </c>
      <c r="T54" t="s">
        <v>2069</v>
      </c>
    </row>
    <row r="55" spans="1:20" x14ac:dyDescent="0.3">
      <c r="A55" s="54" t="s">
        <v>160</v>
      </c>
      <c r="B55">
        <v>231</v>
      </c>
      <c r="C55" t="s">
        <v>793</v>
      </c>
      <c r="D55" t="s">
        <v>160</v>
      </c>
      <c r="E55">
        <v>238</v>
      </c>
      <c r="F55">
        <v>69</v>
      </c>
      <c r="G55">
        <v>48</v>
      </c>
      <c r="H55">
        <v>2</v>
      </c>
      <c r="I55" t="s">
        <v>182</v>
      </c>
      <c r="J55">
        <v>202</v>
      </c>
      <c r="K55" t="s">
        <v>263</v>
      </c>
      <c r="L55" t="s">
        <v>341</v>
      </c>
      <c r="M55" t="s">
        <v>1581</v>
      </c>
      <c r="N55" t="s">
        <v>263</v>
      </c>
      <c r="O55" t="s">
        <v>1020</v>
      </c>
      <c r="P55" t="s">
        <v>1025</v>
      </c>
      <c r="Q55" s="2" t="s">
        <v>356</v>
      </c>
      <c r="R55" t="s">
        <v>1935</v>
      </c>
      <c r="S55" t="s">
        <v>1935</v>
      </c>
      <c r="T55" t="s">
        <v>2069</v>
      </c>
    </row>
    <row r="56" spans="1:20" x14ac:dyDescent="0.3">
      <c r="A56" s="54" t="s">
        <v>1</v>
      </c>
      <c r="B56">
        <v>4</v>
      </c>
      <c r="C56" t="s">
        <v>359</v>
      </c>
      <c r="D56" t="s">
        <v>1</v>
      </c>
      <c r="E56">
        <v>2</v>
      </c>
      <c r="F56">
        <v>1</v>
      </c>
      <c r="G56">
        <v>0</v>
      </c>
      <c r="H56">
        <v>142</v>
      </c>
      <c r="I56" t="s">
        <v>189</v>
      </c>
      <c r="J56">
        <v>34</v>
      </c>
      <c r="K56" t="s">
        <v>260</v>
      </c>
      <c r="L56" t="s">
        <v>338</v>
      </c>
      <c r="M56" t="s">
        <v>1579</v>
      </c>
      <c r="N56" t="s">
        <v>260</v>
      </c>
      <c r="O56" t="s">
        <v>1020</v>
      </c>
      <c r="P56" t="s">
        <v>1025</v>
      </c>
      <c r="Q56" s="2" t="s">
        <v>356</v>
      </c>
      <c r="R56" t="s">
        <v>1935</v>
      </c>
      <c r="S56" t="s">
        <v>1935</v>
      </c>
      <c r="T56" t="s">
        <v>2061</v>
      </c>
    </row>
    <row r="57" spans="1:20" x14ac:dyDescent="0.3">
      <c r="A57" s="54" t="s">
        <v>10</v>
      </c>
      <c r="B57">
        <v>50</v>
      </c>
      <c r="C57" t="s">
        <v>886</v>
      </c>
      <c r="D57" t="s">
        <v>10</v>
      </c>
      <c r="E57">
        <v>16</v>
      </c>
      <c r="F57">
        <v>17</v>
      </c>
      <c r="G57">
        <v>10</v>
      </c>
      <c r="H57">
        <v>142</v>
      </c>
      <c r="I57" t="s">
        <v>189</v>
      </c>
      <c r="J57">
        <v>34</v>
      </c>
      <c r="K57" t="s">
        <v>260</v>
      </c>
      <c r="L57" t="s">
        <v>338</v>
      </c>
      <c r="M57" t="s">
        <v>1579</v>
      </c>
      <c r="N57" t="s">
        <v>260</v>
      </c>
      <c r="O57" t="s">
        <v>1020</v>
      </c>
      <c r="P57" t="s">
        <v>1025</v>
      </c>
      <c r="Q57" s="2" t="s">
        <v>356</v>
      </c>
      <c r="R57" t="s">
        <v>1942</v>
      </c>
      <c r="S57" t="s">
        <v>1942</v>
      </c>
      <c r="T57" t="s">
        <v>2061</v>
      </c>
    </row>
    <row r="58" spans="1:20" x14ac:dyDescent="0.3">
      <c r="A58" s="54" t="s">
        <v>12</v>
      </c>
      <c r="B58">
        <v>204</v>
      </c>
      <c r="C58" t="s">
        <v>916</v>
      </c>
      <c r="D58" t="s">
        <v>12</v>
      </c>
      <c r="E58">
        <v>53</v>
      </c>
      <c r="F58">
        <v>23</v>
      </c>
      <c r="G58">
        <v>13</v>
      </c>
      <c r="H58">
        <v>2</v>
      </c>
      <c r="I58" t="s">
        <v>182</v>
      </c>
      <c r="J58">
        <v>202</v>
      </c>
      <c r="K58" t="s">
        <v>263</v>
      </c>
      <c r="L58" t="s">
        <v>341</v>
      </c>
      <c r="M58" t="s">
        <v>1581</v>
      </c>
      <c r="N58" t="s">
        <v>263</v>
      </c>
      <c r="O58" t="s">
        <v>1020</v>
      </c>
      <c r="P58" t="s">
        <v>1025</v>
      </c>
      <c r="Q58" s="2" t="s">
        <v>356</v>
      </c>
      <c r="R58" t="s">
        <v>1942</v>
      </c>
      <c r="S58" t="s">
        <v>1935</v>
      </c>
      <c r="T58" t="s">
        <v>2061</v>
      </c>
    </row>
    <row r="59" spans="1:20" x14ac:dyDescent="0.3">
      <c r="A59" s="54" t="s">
        <v>21</v>
      </c>
      <c r="B59">
        <v>116</v>
      </c>
      <c r="C59" t="s">
        <v>876</v>
      </c>
      <c r="D59" t="s">
        <v>21</v>
      </c>
      <c r="E59">
        <v>115</v>
      </c>
      <c r="F59">
        <v>36</v>
      </c>
      <c r="G59">
        <v>23</v>
      </c>
      <c r="H59">
        <v>142</v>
      </c>
      <c r="I59" t="s">
        <v>189</v>
      </c>
      <c r="J59">
        <v>35</v>
      </c>
      <c r="K59" t="s">
        <v>258</v>
      </c>
      <c r="L59" t="s">
        <v>338</v>
      </c>
      <c r="M59" t="s">
        <v>1579</v>
      </c>
      <c r="N59" t="s">
        <v>1045</v>
      </c>
      <c r="O59" t="s">
        <v>1020</v>
      </c>
      <c r="P59" t="s">
        <v>1025</v>
      </c>
      <c r="Q59" s="2" t="s">
        <v>356</v>
      </c>
      <c r="R59" t="s">
        <v>1942</v>
      </c>
      <c r="S59" t="s">
        <v>1942</v>
      </c>
      <c r="T59" t="s">
        <v>2061</v>
      </c>
    </row>
    <row r="60" spans="1:20" x14ac:dyDescent="0.3">
      <c r="A60" s="54" t="s">
        <v>22</v>
      </c>
      <c r="B60">
        <v>120</v>
      </c>
      <c r="C60" t="s">
        <v>873</v>
      </c>
      <c r="D60" t="s">
        <v>22</v>
      </c>
      <c r="E60">
        <v>32</v>
      </c>
      <c r="F60">
        <v>37</v>
      </c>
      <c r="G60">
        <v>24</v>
      </c>
      <c r="H60">
        <v>2</v>
      </c>
      <c r="I60" t="s">
        <v>182</v>
      </c>
      <c r="J60">
        <v>202</v>
      </c>
      <c r="K60" t="s">
        <v>263</v>
      </c>
      <c r="L60" t="s">
        <v>341</v>
      </c>
      <c r="M60" t="s">
        <v>1581</v>
      </c>
      <c r="N60" t="s">
        <v>263</v>
      </c>
      <c r="O60" t="s">
        <v>1020</v>
      </c>
      <c r="P60" t="s">
        <v>1021</v>
      </c>
      <c r="Q60" s="2">
        <v>0</v>
      </c>
      <c r="R60" t="s">
        <v>1942</v>
      </c>
      <c r="S60" t="s">
        <v>1942</v>
      </c>
      <c r="T60" t="s">
        <v>2061</v>
      </c>
    </row>
    <row r="61" spans="1:20" x14ac:dyDescent="0.3">
      <c r="A61" s="54" t="s">
        <v>26</v>
      </c>
      <c r="B61">
        <v>148</v>
      </c>
      <c r="C61" t="s">
        <v>433</v>
      </c>
      <c r="D61" t="s">
        <v>26</v>
      </c>
      <c r="E61">
        <v>39</v>
      </c>
      <c r="F61">
        <v>43</v>
      </c>
      <c r="G61">
        <v>28</v>
      </c>
      <c r="H61">
        <v>2</v>
      </c>
      <c r="I61" t="s">
        <v>182</v>
      </c>
      <c r="J61">
        <v>202</v>
      </c>
      <c r="K61" t="s">
        <v>263</v>
      </c>
      <c r="L61" t="s">
        <v>341</v>
      </c>
      <c r="M61" t="s">
        <v>1581</v>
      </c>
      <c r="N61" t="s">
        <v>263</v>
      </c>
      <c r="O61" t="s">
        <v>1020</v>
      </c>
      <c r="P61" t="s">
        <v>1025</v>
      </c>
      <c r="Q61" s="2" t="s">
        <v>356</v>
      </c>
      <c r="R61" t="s">
        <v>1935</v>
      </c>
      <c r="S61" t="s">
        <v>1935</v>
      </c>
      <c r="T61" t="s">
        <v>2061</v>
      </c>
    </row>
    <row r="62" spans="1:20" x14ac:dyDescent="0.3">
      <c r="A62" s="54" t="s">
        <v>38</v>
      </c>
      <c r="B62">
        <v>262</v>
      </c>
      <c r="C62" t="s">
        <v>809</v>
      </c>
      <c r="D62" t="s">
        <v>38</v>
      </c>
      <c r="E62">
        <v>72</v>
      </c>
      <c r="F62">
        <v>60</v>
      </c>
      <c r="G62">
        <v>40</v>
      </c>
      <c r="H62">
        <v>2</v>
      </c>
      <c r="I62" t="s">
        <v>182</v>
      </c>
      <c r="J62">
        <v>202</v>
      </c>
      <c r="K62" t="s">
        <v>263</v>
      </c>
      <c r="L62" t="s">
        <v>340</v>
      </c>
      <c r="M62" t="s">
        <v>1580</v>
      </c>
      <c r="N62" t="s">
        <v>263</v>
      </c>
      <c r="O62" t="s">
        <v>1020</v>
      </c>
      <c r="P62" t="s">
        <v>1025</v>
      </c>
      <c r="Q62" s="2" t="s">
        <v>356</v>
      </c>
      <c r="R62" t="s">
        <v>1942</v>
      </c>
      <c r="S62" t="s">
        <v>1942</v>
      </c>
      <c r="T62" t="s">
        <v>2061</v>
      </c>
    </row>
    <row r="63" spans="1:20" x14ac:dyDescent="0.3">
      <c r="A63" s="54" t="s">
        <v>73</v>
      </c>
      <c r="B63">
        <v>404</v>
      </c>
      <c r="C63" t="s">
        <v>693</v>
      </c>
      <c r="D63" t="s">
        <v>73</v>
      </c>
      <c r="E63">
        <v>114</v>
      </c>
      <c r="F63">
        <v>108</v>
      </c>
      <c r="G63">
        <v>85</v>
      </c>
      <c r="H63">
        <v>2</v>
      </c>
      <c r="I63" t="s">
        <v>182</v>
      </c>
      <c r="J63">
        <v>202</v>
      </c>
      <c r="K63" t="s">
        <v>263</v>
      </c>
      <c r="L63" t="s">
        <v>341</v>
      </c>
      <c r="M63" t="s">
        <v>1581</v>
      </c>
      <c r="N63" t="s">
        <v>263</v>
      </c>
      <c r="O63" t="s">
        <v>1020</v>
      </c>
      <c r="P63" t="s">
        <v>1021</v>
      </c>
      <c r="Q63" s="2">
        <v>0</v>
      </c>
      <c r="R63" t="s">
        <v>1942</v>
      </c>
      <c r="S63" t="s">
        <v>1942</v>
      </c>
      <c r="T63" t="s">
        <v>2061</v>
      </c>
    </row>
    <row r="64" spans="1:20" x14ac:dyDescent="0.3">
      <c r="A64" s="54" t="s">
        <v>79</v>
      </c>
      <c r="B64">
        <v>426</v>
      </c>
      <c r="C64" t="s">
        <v>671</v>
      </c>
      <c r="D64" t="s">
        <v>79</v>
      </c>
      <c r="E64">
        <v>122</v>
      </c>
      <c r="F64">
        <v>117</v>
      </c>
      <c r="G64">
        <v>92</v>
      </c>
      <c r="H64">
        <v>2</v>
      </c>
      <c r="I64" t="s">
        <v>182</v>
      </c>
      <c r="J64">
        <v>202</v>
      </c>
      <c r="K64" t="s">
        <v>263</v>
      </c>
      <c r="L64" t="s">
        <v>341</v>
      </c>
      <c r="M64" t="s">
        <v>1581</v>
      </c>
      <c r="N64" t="s">
        <v>263</v>
      </c>
      <c r="O64" t="s">
        <v>1020</v>
      </c>
      <c r="P64" t="s">
        <v>1025</v>
      </c>
      <c r="Q64" s="2" t="s">
        <v>356</v>
      </c>
      <c r="R64" t="s">
        <v>1942</v>
      </c>
      <c r="S64" t="s">
        <v>1942</v>
      </c>
      <c r="T64" t="s">
        <v>2061</v>
      </c>
    </row>
    <row r="65" spans="1:20" x14ac:dyDescent="0.3">
      <c r="A65" s="54" t="s">
        <v>88</v>
      </c>
      <c r="B65">
        <v>478</v>
      </c>
      <c r="C65" t="s">
        <v>651</v>
      </c>
      <c r="D65" t="s">
        <v>88</v>
      </c>
      <c r="E65">
        <v>136</v>
      </c>
      <c r="F65">
        <v>132</v>
      </c>
      <c r="G65">
        <v>104</v>
      </c>
      <c r="H65">
        <v>2</v>
      </c>
      <c r="I65" t="s">
        <v>182</v>
      </c>
      <c r="J65">
        <v>202</v>
      </c>
      <c r="K65" t="s">
        <v>263</v>
      </c>
      <c r="L65" t="s">
        <v>341</v>
      </c>
      <c r="M65" t="s">
        <v>1581</v>
      </c>
      <c r="N65" t="s">
        <v>263</v>
      </c>
      <c r="O65" t="s">
        <v>1020</v>
      </c>
      <c r="P65" t="s">
        <v>1025</v>
      </c>
      <c r="Q65" s="2" t="s">
        <v>356</v>
      </c>
      <c r="R65" t="s">
        <v>1942</v>
      </c>
      <c r="S65" t="s">
        <v>1942</v>
      </c>
      <c r="T65" t="s">
        <v>2061</v>
      </c>
    </row>
    <row r="66" spans="1:20" x14ac:dyDescent="0.3">
      <c r="A66" s="54" t="s">
        <v>96</v>
      </c>
      <c r="B66">
        <v>524</v>
      </c>
      <c r="C66" t="s">
        <v>620</v>
      </c>
      <c r="D66" t="s">
        <v>96</v>
      </c>
      <c r="E66">
        <v>149</v>
      </c>
      <c r="F66">
        <v>144</v>
      </c>
      <c r="G66">
        <v>114</v>
      </c>
      <c r="H66">
        <v>142</v>
      </c>
      <c r="I66" t="s">
        <v>189</v>
      </c>
      <c r="J66">
        <v>34</v>
      </c>
      <c r="K66" t="s">
        <v>260</v>
      </c>
      <c r="L66" t="s">
        <v>338</v>
      </c>
      <c r="M66" t="s">
        <v>1579</v>
      </c>
      <c r="N66" t="s">
        <v>260</v>
      </c>
      <c r="O66" t="s">
        <v>1020</v>
      </c>
      <c r="P66" t="s">
        <v>1025</v>
      </c>
      <c r="Q66" s="2" t="s">
        <v>356</v>
      </c>
      <c r="R66" t="s">
        <v>1942</v>
      </c>
      <c r="S66" t="s">
        <v>1935</v>
      </c>
      <c r="T66" t="s">
        <v>2061</v>
      </c>
    </row>
    <row r="67" spans="1:20" x14ac:dyDescent="0.3">
      <c r="A67" s="54" t="s">
        <v>116</v>
      </c>
      <c r="B67">
        <v>646</v>
      </c>
      <c r="C67" t="s">
        <v>549</v>
      </c>
      <c r="D67" t="s">
        <v>116</v>
      </c>
      <c r="E67">
        <v>184</v>
      </c>
      <c r="F67">
        <v>171</v>
      </c>
      <c r="G67">
        <v>138</v>
      </c>
      <c r="H67">
        <v>2</v>
      </c>
      <c r="I67" t="s">
        <v>182</v>
      </c>
      <c r="J67">
        <v>202</v>
      </c>
      <c r="K67" t="s">
        <v>263</v>
      </c>
      <c r="L67" t="s">
        <v>341</v>
      </c>
      <c r="M67" t="s">
        <v>1581</v>
      </c>
      <c r="N67" t="s">
        <v>263</v>
      </c>
      <c r="O67" t="s">
        <v>1020</v>
      </c>
      <c r="P67" t="s">
        <v>1025</v>
      </c>
      <c r="Q67" s="2" t="s">
        <v>356</v>
      </c>
      <c r="R67" t="s">
        <v>1935</v>
      </c>
      <c r="S67" t="s">
        <v>1935</v>
      </c>
      <c r="T67" t="s">
        <v>2061</v>
      </c>
    </row>
    <row r="68" spans="1:20" x14ac:dyDescent="0.3">
      <c r="A68" s="54" t="s">
        <v>120</v>
      </c>
      <c r="B68">
        <v>686</v>
      </c>
      <c r="C68" t="s">
        <v>461</v>
      </c>
      <c r="D68" t="s">
        <v>120</v>
      </c>
      <c r="E68">
        <v>195</v>
      </c>
      <c r="F68">
        <v>182</v>
      </c>
      <c r="G68">
        <v>141</v>
      </c>
      <c r="H68">
        <v>2</v>
      </c>
      <c r="I68" t="s">
        <v>182</v>
      </c>
      <c r="J68">
        <v>202</v>
      </c>
      <c r="K68" t="s">
        <v>263</v>
      </c>
      <c r="L68" t="s">
        <v>341</v>
      </c>
      <c r="M68" t="s">
        <v>1581</v>
      </c>
      <c r="N68" t="s">
        <v>263</v>
      </c>
      <c r="O68" t="s">
        <v>1020</v>
      </c>
      <c r="P68" t="s">
        <v>1025</v>
      </c>
      <c r="Q68" s="2" t="s">
        <v>356</v>
      </c>
      <c r="R68" t="s">
        <v>1942</v>
      </c>
      <c r="S68" t="s">
        <v>1935</v>
      </c>
      <c r="T68" t="s">
        <v>2061</v>
      </c>
    </row>
    <row r="69" spans="1:20" x14ac:dyDescent="0.3">
      <c r="A69" s="54" t="s">
        <v>405</v>
      </c>
      <c r="B69">
        <v>834</v>
      </c>
      <c r="C69" t="s">
        <v>404</v>
      </c>
      <c r="D69" t="s">
        <v>407</v>
      </c>
      <c r="E69">
        <v>215</v>
      </c>
      <c r="F69">
        <v>201</v>
      </c>
      <c r="G69">
        <v>163</v>
      </c>
      <c r="H69">
        <v>2</v>
      </c>
      <c r="I69" t="s">
        <v>182</v>
      </c>
      <c r="J69">
        <v>202</v>
      </c>
      <c r="K69" t="s">
        <v>263</v>
      </c>
      <c r="L69" t="s">
        <v>341</v>
      </c>
      <c r="M69" t="s">
        <v>1581</v>
      </c>
      <c r="N69" t="s">
        <v>263</v>
      </c>
      <c r="O69" t="s">
        <v>1020</v>
      </c>
      <c r="P69" t="s">
        <v>1025</v>
      </c>
      <c r="Q69" s="2" t="s">
        <v>356</v>
      </c>
      <c r="R69" t="s">
        <v>1942</v>
      </c>
      <c r="S69" t="s">
        <v>1935</v>
      </c>
      <c r="T69" t="s">
        <v>2061</v>
      </c>
    </row>
    <row r="70" spans="1:20" x14ac:dyDescent="0.3">
      <c r="A70" s="54" t="s">
        <v>1148</v>
      </c>
      <c r="B70">
        <v>270</v>
      </c>
      <c r="C70" t="s">
        <v>751</v>
      </c>
      <c r="D70" t="s">
        <v>50</v>
      </c>
      <c r="E70">
        <v>75</v>
      </c>
      <c r="F70">
        <v>78</v>
      </c>
      <c r="G70">
        <v>59</v>
      </c>
      <c r="H70">
        <v>2</v>
      </c>
      <c r="I70" t="s">
        <v>182</v>
      </c>
      <c r="J70">
        <v>202</v>
      </c>
      <c r="K70" t="s">
        <v>263</v>
      </c>
      <c r="L70" t="s">
        <v>341</v>
      </c>
      <c r="M70" t="s">
        <v>1581</v>
      </c>
      <c r="N70" t="s">
        <v>263</v>
      </c>
      <c r="O70" t="s">
        <v>1020</v>
      </c>
      <c r="P70" t="s">
        <v>1025</v>
      </c>
      <c r="Q70" s="2" t="s">
        <v>356</v>
      </c>
      <c r="R70" t="s">
        <v>1935</v>
      </c>
      <c r="S70" t="s">
        <v>1935</v>
      </c>
      <c r="T70" t="s">
        <v>2061</v>
      </c>
    </row>
    <row r="71" spans="1:20" x14ac:dyDescent="0.3">
      <c r="A71" s="54" t="s">
        <v>140</v>
      </c>
      <c r="B71">
        <v>800</v>
      </c>
      <c r="C71" t="s">
        <v>419</v>
      </c>
      <c r="D71" t="s">
        <v>140</v>
      </c>
      <c r="E71">
        <v>226</v>
      </c>
      <c r="F71">
        <v>214</v>
      </c>
      <c r="G71">
        <v>172</v>
      </c>
      <c r="H71">
        <v>2</v>
      </c>
      <c r="I71" t="s">
        <v>182</v>
      </c>
      <c r="J71">
        <v>202</v>
      </c>
      <c r="K71" t="s">
        <v>263</v>
      </c>
      <c r="L71" t="s">
        <v>341</v>
      </c>
      <c r="M71" t="s">
        <v>1581</v>
      </c>
      <c r="N71" t="s">
        <v>263</v>
      </c>
      <c r="O71" t="s">
        <v>1020</v>
      </c>
      <c r="P71" t="s">
        <v>1025</v>
      </c>
      <c r="Q71" s="2" t="s">
        <v>356</v>
      </c>
      <c r="R71" t="s">
        <v>1935</v>
      </c>
      <c r="S71" t="s">
        <v>1935</v>
      </c>
      <c r="T71" t="s">
        <v>2061</v>
      </c>
    </row>
    <row r="72" spans="1:20" x14ac:dyDescent="0.3">
      <c r="A72" s="54" t="s">
        <v>148</v>
      </c>
      <c r="B72">
        <v>887</v>
      </c>
      <c r="C72" t="s">
        <v>363</v>
      </c>
      <c r="D72" t="s">
        <v>148</v>
      </c>
      <c r="E72">
        <v>249</v>
      </c>
      <c r="F72">
        <v>227</v>
      </c>
      <c r="G72">
        <v>186</v>
      </c>
      <c r="H72">
        <v>142</v>
      </c>
      <c r="I72" t="s">
        <v>189</v>
      </c>
      <c r="J72">
        <v>145</v>
      </c>
      <c r="K72" t="s">
        <v>271</v>
      </c>
      <c r="L72" t="s">
        <v>340</v>
      </c>
      <c r="M72" t="s">
        <v>1580</v>
      </c>
      <c r="N72" t="s">
        <v>1097</v>
      </c>
      <c r="O72" t="s">
        <v>1020</v>
      </c>
      <c r="P72" t="s">
        <v>1025</v>
      </c>
      <c r="Q72" s="2" t="s">
        <v>356</v>
      </c>
      <c r="R72" t="s">
        <v>1935</v>
      </c>
      <c r="S72" t="s">
        <v>1942</v>
      </c>
      <c r="T72" t="s">
        <v>2061</v>
      </c>
    </row>
    <row r="73" spans="1:20" x14ac:dyDescent="0.3">
      <c r="A73" s="54" t="s">
        <v>14</v>
      </c>
      <c r="B73">
        <v>68</v>
      </c>
      <c r="C73" t="s">
        <v>909</v>
      </c>
      <c r="D73" t="s">
        <v>911</v>
      </c>
      <c r="E73">
        <v>19</v>
      </c>
      <c r="F73">
        <v>26</v>
      </c>
      <c r="G73">
        <v>15</v>
      </c>
      <c r="H73">
        <v>19</v>
      </c>
      <c r="I73" t="s">
        <v>184</v>
      </c>
      <c r="J73">
        <v>419</v>
      </c>
      <c r="K73" t="s">
        <v>377</v>
      </c>
      <c r="L73" t="s">
        <v>342</v>
      </c>
      <c r="M73" t="s">
        <v>1582</v>
      </c>
      <c r="N73" t="s">
        <v>1035</v>
      </c>
      <c r="O73" t="s">
        <v>1020</v>
      </c>
      <c r="P73" t="s">
        <v>1021</v>
      </c>
      <c r="Q73" s="2">
        <v>0</v>
      </c>
      <c r="R73" t="s">
        <v>1942</v>
      </c>
      <c r="S73" t="s">
        <v>1942</v>
      </c>
      <c r="T73" t="s">
        <v>2068</v>
      </c>
    </row>
    <row r="74" spans="1:20" x14ac:dyDescent="0.3">
      <c r="A74" s="54" t="s">
        <v>202</v>
      </c>
      <c r="B74">
        <v>178</v>
      </c>
      <c r="C74" t="s">
        <v>813</v>
      </c>
      <c r="D74" t="s">
        <v>202</v>
      </c>
      <c r="E74">
        <v>46</v>
      </c>
      <c r="F74">
        <v>51</v>
      </c>
      <c r="G74">
        <v>32</v>
      </c>
      <c r="H74">
        <v>2</v>
      </c>
      <c r="I74" t="s">
        <v>182</v>
      </c>
      <c r="J74">
        <v>202</v>
      </c>
      <c r="K74" t="s">
        <v>263</v>
      </c>
      <c r="L74" t="s">
        <v>341</v>
      </c>
      <c r="M74" t="s">
        <v>1581</v>
      </c>
      <c r="N74" t="s">
        <v>263</v>
      </c>
      <c r="O74" t="s">
        <v>1020</v>
      </c>
      <c r="P74" t="s">
        <v>1021</v>
      </c>
      <c r="Q74" s="2">
        <v>0</v>
      </c>
      <c r="R74" t="s">
        <v>1942</v>
      </c>
      <c r="S74" t="s">
        <v>1942</v>
      </c>
      <c r="T74" t="s">
        <v>2068</v>
      </c>
    </row>
    <row r="75" spans="1:20" x14ac:dyDescent="0.3">
      <c r="A75" s="54" t="s">
        <v>36</v>
      </c>
      <c r="B75">
        <v>384</v>
      </c>
      <c r="C75" t="s">
        <v>824</v>
      </c>
      <c r="D75" t="s">
        <v>204</v>
      </c>
      <c r="E75">
        <v>107</v>
      </c>
      <c r="F75">
        <v>58</v>
      </c>
      <c r="G75">
        <v>80</v>
      </c>
      <c r="H75">
        <v>2</v>
      </c>
      <c r="I75" t="s">
        <v>182</v>
      </c>
      <c r="J75">
        <v>202</v>
      </c>
      <c r="K75" t="s">
        <v>263</v>
      </c>
      <c r="L75" t="s">
        <v>341</v>
      </c>
      <c r="M75" t="s">
        <v>1581</v>
      </c>
      <c r="N75" t="s">
        <v>263</v>
      </c>
      <c r="O75" t="s">
        <v>1020</v>
      </c>
      <c r="P75" t="s">
        <v>1025</v>
      </c>
      <c r="Q75" s="2">
        <v>0</v>
      </c>
      <c r="R75" t="s">
        <v>1942</v>
      </c>
      <c r="S75" t="s">
        <v>1942</v>
      </c>
      <c r="T75" t="s">
        <v>2068</v>
      </c>
    </row>
    <row r="76" spans="1:20" x14ac:dyDescent="0.3">
      <c r="A76" s="54" t="s">
        <v>52</v>
      </c>
      <c r="B76">
        <v>288</v>
      </c>
      <c r="C76" t="s">
        <v>766</v>
      </c>
      <c r="D76" t="s">
        <v>52</v>
      </c>
      <c r="E76">
        <v>81</v>
      </c>
      <c r="F76">
        <v>82</v>
      </c>
      <c r="G76">
        <v>62</v>
      </c>
      <c r="H76">
        <v>2</v>
      </c>
      <c r="I76" t="s">
        <v>182</v>
      </c>
      <c r="J76">
        <v>202</v>
      </c>
      <c r="K76" t="s">
        <v>263</v>
      </c>
      <c r="L76" t="s">
        <v>341</v>
      </c>
      <c r="M76" t="s">
        <v>1581</v>
      </c>
      <c r="N76" t="s">
        <v>263</v>
      </c>
      <c r="O76" t="s">
        <v>1020</v>
      </c>
      <c r="P76" t="s">
        <v>1021</v>
      </c>
      <c r="Q76" s="2">
        <v>0</v>
      </c>
      <c r="R76" t="s">
        <v>1942</v>
      </c>
      <c r="S76" t="s">
        <v>1942</v>
      </c>
      <c r="T76" t="s">
        <v>2068</v>
      </c>
    </row>
    <row r="77" spans="1:20" x14ac:dyDescent="0.3">
      <c r="A77" s="54" t="s">
        <v>60</v>
      </c>
      <c r="B77">
        <v>340</v>
      </c>
      <c r="C77" t="s">
        <v>728</v>
      </c>
      <c r="D77" t="s">
        <v>60</v>
      </c>
      <c r="E77">
        <v>95</v>
      </c>
      <c r="F77">
        <v>94</v>
      </c>
      <c r="G77">
        <v>71</v>
      </c>
      <c r="H77">
        <v>19</v>
      </c>
      <c r="I77" t="s">
        <v>184</v>
      </c>
      <c r="J77">
        <v>419</v>
      </c>
      <c r="K77" t="s">
        <v>377</v>
      </c>
      <c r="L77" t="s">
        <v>342</v>
      </c>
      <c r="M77" t="s">
        <v>1582</v>
      </c>
      <c r="N77" t="s">
        <v>1035</v>
      </c>
      <c r="O77" t="s">
        <v>1020</v>
      </c>
      <c r="P77" t="s">
        <v>1021</v>
      </c>
      <c r="Q77" s="2">
        <v>0</v>
      </c>
      <c r="R77" t="s">
        <v>1942</v>
      </c>
      <c r="S77" t="s">
        <v>1942</v>
      </c>
      <c r="T77" t="s">
        <v>2068</v>
      </c>
    </row>
    <row r="78" spans="1:20" x14ac:dyDescent="0.3">
      <c r="A78" s="54" t="s">
        <v>63</v>
      </c>
      <c r="B78">
        <v>356</v>
      </c>
      <c r="C78" t="s">
        <v>722</v>
      </c>
      <c r="D78" t="s">
        <v>63</v>
      </c>
      <c r="E78">
        <v>100</v>
      </c>
      <c r="F78">
        <v>97</v>
      </c>
      <c r="G78">
        <v>194</v>
      </c>
      <c r="H78">
        <v>142</v>
      </c>
      <c r="I78" t="s">
        <v>189</v>
      </c>
      <c r="J78">
        <v>34</v>
      </c>
      <c r="K78" t="s">
        <v>260</v>
      </c>
      <c r="L78" t="s">
        <v>345</v>
      </c>
      <c r="M78" t="s">
        <v>63</v>
      </c>
      <c r="N78" t="s">
        <v>260</v>
      </c>
      <c r="O78" t="s">
        <v>1020</v>
      </c>
      <c r="P78" t="s">
        <v>1021</v>
      </c>
      <c r="Q78" s="2">
        <v>0</v>
      </c>
      <c r="R78" t="s">
        <v>1942</v>
      </c>
      <c r="S78" t="s">
        <v>1942</v>
      </c>
      <c r="T78" t="s">
        <v>2068</v>
      </c>
    </row>
    <row r="79" spans="1:20" x14ac:dyDescent="0.3">
      <c r="A79" s="54" t="s">
        <v>77</v>
      </c>
      <c r="B79">
        <v>418</v>
      </c>
      <c r="C79" t="s">
        <v>682</v>
      </c>
      <c r="D79" t="s">
        <v>685</v>
      </c>
      <c r="E79">
        <v>120</v>
      </c>
      <c r="F79">
        <v>114</v>
      </c>
      <c r="G79">
        <v>89</v>
      </c>
      <c r="H79">
        <v>142</v>
      </c>
      <c r="I79" t="s">
        <v>189</v>
      </c>
      <c r="J79">
        <v>35</v>
      </c>
      <c r="K79" t="s">
        <v>258</v>
      </c>
      <c r="L79" t="s">
        <v>338</v>
      </c>
      <c r="M79" t="s">
        <v>1579</v>
      </c>
      <c r="N79" t="s">
        <v>1045</v>
      </c>
      <c r="O79" t="s">
        <v>1020</v>
      </c>
      <c r="P79" t="s">
        <v>1025</v>
      </c>
      <c r="Q79" s="2" t="s">
        <v>356</v>
      </c>
      <c r="R79" t="s">
        <v>1942</v>
      </c>
      <c r="S79" t="s">
        <v>1942</v>
      </c>
      <c r="T79" t="s">
        <v>2068</v>
      </c>
    </row>
    <row r="80" spans="1:20" x14ac:dyDescent="0.3">
      <c r="A80" s="54" t="s">
        <v>94</v>
      </c>
      <c r="B80">
        <v>104</v>
      </c>
      <c r="C80" t="s">
        <v>626</v>
      </c>
      <c r="D80" t="s">
        <v>94</v>
      </c>
      <c r="E80">
        <v>28</v>
      </c>
      <c r="F80">
        <v>141</v>
      </c>
      <c r="G80">
        <v>112</v>
      </c>
      <c r="H80">
        <v>142</v>
      </c>
      <c r="I80" t="s">
        <v>189</v>
      </c>
      <c r="J80">
        <v>35</v>
      </c>
      <c r="K80" t="s">
        <v>258</v>
      </c>
      <c r="L80" t="s">
        <v>338</v>
      </c>
      <c r="M80" t="s">
        <v>1579</v>
      </c>
      <c r="N80" t="s">
        <v>1045</v>
      </c>
      <c r="O80" t="s">
        <v>1020</v>
      </c>
      <c r="P80" t="s">
        <v>1025</v>
      </c>
      <c r="Q80" s="2" t="s">
        <v>356</v>
      </c>
      <c r="R80" t="s">
        <v>1942</v>
      </c>
      <c r="S80" t="s">
        <v>1942</v>
      </c>
      <c r="T80" t="s">
        <v>2068</v>
      </c>
    </row>
    <row r="81" spans="1:20" x14ac:dyDescent="0.3">
      <c r="A81" s="54" t="s">
        <v>100</v>
      </c>
      <c r="B81">
        <v>558</v>
      </c>
      <c r="C81" t="s">
        <v>608</v>
      </c>
      <c r="D81" t="s">
        <v>100</v>
      </c>
      <c r="E81">
        <v>157</v>
      </c>
      <c r="F81">
        <v>149</v>
      </c>
      <c r="G81">
        <v>118</v>
      </c>
      <c r="H81">
        <v>19</v>
      </c>
      <c r="I81" t="s">
        <v>184</v>
      </c>
      <c r="J81">
        <v>419</v>
      </c>
      <c r="K81" t="s">
        <v>377</v>
      </c>
      <c r="L81" t="s">
        <v>342</v>
      </c>
      <c r="M81" t="s">
        <v>1582</v>
      </c>
      <c r="N81" t="s">
        <v>1035</v>
      </c>
      <c r="O81" t="s">
        <v>1020</v>
      </c>
      <c r="P81" t="s">
        <v>1021</v>
      </c>
      <c r="Q81" s="2">
        <v>0</v>
      </c>
      <c r="R81" t="s">
        <v>1942</v>
      </c>
      <c r="S81" t="s">
        <v>1942</v>
      </c>
      <c r="T81" t="s">
        <v>2068</v>
      </c>
    </row>
    <row r="82" spans="1:20" x14ac:dyDescent="0.3">
      <c r="A82" s="54" t="s">
        <v>102</v>
      </c>
      <c r="B82">
        <v>566</v>
      </c>
      <c r="C82" t="s">
        <v>583</v>
      </c>
      <c r="D82" t="s">
        <v>102</v>
      </c>
      <c r="E82">
        <v>159</v>
      </c>
      <c r="F82">
        <v>151</v>
      </c>
      <c r="G82">
        <v>120</v>
      </c>
      <c r="H82">
        <v>2</v>
      </c>
      <c r="I82" t="s">
        <v>182</v>
      </c>
      <c r="J82">
        <v>202</v>
      </c>
      <c r="K82" t="s">
        <v>263</v>
      </c>
      <c r="L82" t="s">
        <v>341</v>
      </c>
      <c r="M82" t="s">
        <v>1581</v>
      </c>
      <c r="N82" t="s">
        <v>263</v>
      </c>
      <c r="O82" t="s">
        <v>1020</v>
      </c>
      <c r="P82" t="s">
        <v>1021</v>
      </c>
      <c r="Q82" s="2">
        <v>0</v>
      </c>
      <c r="R82" t="s">
        <v>1942</v>
      </c>
      <c r="S82" t="s">
        <v>1942</v>
      </c>
      <c r="T82" t="s">
        <v>2068</v>
      </c>
    </row>
    <row r="83" spans="1:20" x14ac:dyDescent="0.3">
      <c r="A83" s="54" t="s">
        <v>105</v>
      </c>
      <c r="B83">
        <v>586</v>
      </c>
      <c r="C83" t="s">
        <v>589</v>
      </c>
      <c r="D83" t="s">
        <v>105</v>
      </c>
      <c r="E83">
        <v>165</v>
      </c>
      <c r="F83">
        <v>157</v>
      </c>
      <c r="G83">
        <v>125</v>
      </c>
      <c r="H83">
        <v>142</v>
      </c>
      <c r="I83" t="s">
        <v>189</v>
      </c>
      <c r="J83">
        <v>34</v>
      </c>
      <c r="K83" t="s">
        <v>260</v>
      </c>
      <c r="L83" t="s">
        <v>338</v>
      </c>
      <c r="M83" t="s">
        <v>1579</v>
      </c>
      <c r="N83" t="s">
        <v>260</v>
      </c>
      <c r="O83" t="s">
        <v>1020</v>
      </c>
      <c r="P83" t="s">
        <v>1021</v>
      </c>
      <c r="Q83" s="2">
        <v>0</v>
      </c>
      <c r="R83" t="s">
        <v>1942</v>
      </c>
      <c r="S83" t="s">
        <v>1942</v>
      </c>
      <c r="T83" t="s">
        <v>2068</v>
      </c>
    </row>
    <row r="84" spans="1:20" x14ac:dyDescent="0.3">
      <c r="A84" s="54" t="s">
        <v>457</v>
      </c>
      <c r="B84">
        <v>760</v>
      </c>
      <c r="C84" t="s">
        <v>455</v>
      </c>
      <c r="D84" t="s">
        <v>132</v>
      </c>
      <c r="E84">
        <v>212</v>
      </c>
      <c r="F84">
        <v>199</v>
      </c>
      <c r="G84">
        <v>160</v>
      </c>
      <c r="H84">
        <v>142</v>
      </c>
      <c r="I84" t="s">
        <v>189</v>
      </c>
      <c r="J84">
        <v>145</v>
      </c>
      <c r="K84" t="s">
        <v>271</v>
      </c>
      <c r="L84" t="s">
        <v>340</v>
      </c>
      <c r="M84" t="s">
        <v>1580</v>
      </c>
      <c r="N84" t="s">
        <v>1097</v>
      </c>
      <c r="O84" t="s">
        <v>1020</v>
      </c>
      <c r="P84" t="s">
        <v>1021</v>
      </c>
      <c r="Q84" s="2">
        <v>0</v>
      </c>
      <c r="R84" t="s">
        <v>1935</v>
      </c>
      <c r="S84" t="s">
        <v>1942</v>
      </c>
      <c r="T84" t="s">
        <v>2068</v>
      </c>
    </row>
    <row r="85" spans="1:20" x14ac:dyDescent="0.3">
      <c r="A85" s="54" t="s">
        <v>375</v>
      </c>
      <c r="B85">
        <v>704</v>
      </c>
      <c r="C85" t="s">
        <v>374</v>
      </c>
      <c r="D85" t="s">
        <v>147</v>
      </c>
      <c r="E85">
        <v>237</v>
      </c>
      <c r="F85">
        <v>223</v>
      </c>
      <c r="G85">
        <v>180</v>
      </c>
      <c r="H85">
        <v>142</v>
      </c>
      <c r="I85" t="s">
        <v>189</v>
      </c>
      <c r="J85">
        <v>35</v>
      </c>
      <c r="K85" t="s">
        <v>258</v>
      </c>
      <c r="L85" t="s">
        <v>338</v>
      </c>
      <c r="M85" t="s">
        <v>1579</v>
      </c>
      <c r="N85" t="s">
        <v>1045</v>
      </c>
      <c r="O85" t="s">
        <v>1020</v>
      </c>
      <c r="P85" t="s">
        <v>1021</v>
      </c>
      <c r="Q85" s="2">
        <v>0</v>
      </c>
      <c r="R85" t="s">
        <v>1942</v>
      </c>
      <c r="S85" t="s">
        <v>1942</v>
      </c>
      <c r="T85" t="s">
        <v>2068</v>
      </c>
    </row>
    <row r="86" spans="1:20" x14ac:dyDescent="0.3">
      <c r="A86" s="54" t="s">
        <v>149</v>
      </c>
      <c r="B86">
        <v>894</v>
      </c>
      <c r="C86" t="s">
        <v>362</v>
      </c>
      <c r="D86" t="s">
        <v>149</v>
      </c>
      <c r="E86">
        <v>251</v>
      </c>
      <c r="F86">
        <v>228</v>
      </c>
      <c r="G86">
        <v>188</v>
      </c>
      <c r="H86">
        <v>2</v>
      </c>
      <c r="I86" t="s">
        <v>182</v>
      </c>
      <c r="J86">
        <v>202</v>
      </c>
      <c r="K86" t="s">
        <v>263</v>
      </c>
      <c r="L86" t="s">
        <v>341</v>
      </c>
      <c r="M86" t="s">
        <v>1581</v>
      </c>
      <c r="N86" t="s">
        <v>263</v>
      </c>
      <c r="O86" t="s">
        <v>1020</v>
      </c>
      <c r="P86" t="s">
        <v>1025</v>
      </c>
      <c r="Q86" s="2" t="s">
        <v>356</v>
      </c>
      <c r="R86" t="s">
        <v>1942</v>
      </c>
      <c r="S86" t="s">
        <v>1942</v>
      </c>
      <c r="T86" t="s">
        <v>2068</v>
      </c>
    </row>
    <row r="87" spans="1:20" x14ac:dyDescent="0.3">
      <c r="A87" s="54" t="s">
        <v>163</v>
      </c>
      <c r="B87">
        <v>417</v>
      </c>
      <c r="C87" t="s">
        <v>686</v>
      </c>
      <c r="D87" t="s">
        <v>163</v>
      </c>
      <c r="E87">
        <v>113</v>
      </c>
      <c r="F87">
        <v>113</v>
      </c>
      <c r="G87">
        <v>88</v>
      </c>
      <c r="H87">
        <v>142</v>
      </c>
      <c r="I87" t="s">
        <v>189</v>
      </c>
      <c r="J87">
        <v>143</v>
      </c>
      <c r="K87" t="s">
        <v>199</v>
      </c>
      <c r="L87" t="s">
        <v>346</v>
      </c>
      <c r="M87" t="s">
        <v>1925</v>
      </c>
      <c r="N87" t="s">
        <v>1087</v>
      </c>
      <c r="O87" t="s">
        <v>1020</v>
      </c>
      <c r="P87" t="s">
        <v>430</v>
      </c>
      <c r="Q87" s="2">
        <v>0</v>
      </c>
      <c r="R87" t="s">
        <v>1942</v>
      </c>
      <c r="S87" t="s">
        <v>1942</v>
      </c>
      <c r="T87" t="s">
        <v>2068</v>
      </c>
    </row>
    <row r="88" spans="1:20" x14ac:dyDescent="0.3">
      <c r="A88" s="54" t="s">
        <v>302</v>
      </c>
      <c r="B88">
        <v>498</v>
      </c>
      <c r="C88" t="s">
        <v>557</v>
      </c>
      <c r="D88" t="s">
        <v>245</v>
      </c>
      <c r="E88">
        <v>146</v>
      </c>
      <c r="F88">
        <v>136</v>
      </c>
      <c r="G88">
        <v>107</v>
      </c>
      <c r="H88">
        <v>150</v>
      </c>
      <c r="I88" t="s">
        <v>211</v>
      </c>
      <c r="J88">
        <v>151</v>
      </c>
      <c r="K88" t="s">
        <v>210</v>
      </c>
      <c r="L88" t="s">
        <v>346</v>
      </c>
      <c r="M88" t="s">
        <v>1925</v>
      </c>
      <c r="N88" t="s">
        <v>1088</v>
      </c>
      <c r="O88" t="s">
        <v>1020</v>
      </c>
      <c r="P88" t="s">
        <v>430</v>
      </c>
      <c r="Q88" s="2">
        <v>0</v>
      </c>
      <c r="R88" t="s">
        <v>1942</v>
      </c>
      <c r="S88" t="s">
        <v>1942</v>
      </c>
      <c r="T88" t="s">
        <v>2068</v>
      </c>
    </row>
    <row r="89" spans="1:20" x14ac:dyDescent="0.3">
      <c r="A89" s="54" t="s">
        <v>127</v>
      </c>
      <c r="B89">
        <v>729</v>
      </c>
      <c r="C89" t="s">
        <v>466</v>
      </c>
      <c r="D89" t="s">
        <v>127</v>
      </c>
      <c r="E89" s="61">
        <v>276</v>
      </c>
      <c r="F89" s="61"/>
      <c r="G89" s="61"/>
      <c r="H89">
        <v>2</v>
      </c>
      <c r="I89" t="s">
        <v>182</v>
      </c>
      <c r="J89">
        <v>15</v>
      </c>
      <c r="K89" t="s">
        <v>237</v>
      </c>
      <c r="L89" s="61" t="s">
        <v>341</v>
      </c>
      <c r="M89" t="s">
        <v>1581</v>
      </c>
      <c r="N89" s="61" t="s">
        <v>263</v>
      </c>
      <c r="P89" s="61" t="s">
        <v>1025</v>
      </c>
      <c r="Q89" s="2" t="s">
        <v>356</v>
      </c>
      <c r="R89" t="s">
        <v>1935</v>
      </c>
      <c r="S89" t="s">
        <v>1942</v>
      </c>
      <c r="T89" t="s">
        <v>2068</v>
      </c>
    </row>
    <row r="90" spans="1:20" x14ac:dyDescent="0.3">
      <c r="A90" s="54" t="s">
        <v>171</v>
      </c>
      <c r="B90">
        <v>762</v>
      </c>
      <c r="C90" t="s">
        <v>454</v>
      </c>
      <c r="D90" t="s">
        <v>171</v>
      </c>
      <c r="E90">
        <v>208</v>
      </c>
      <c r="F90">
        <v>200</v>
      </c>
      <c r="G90">
        <v>162</v>
      </c>
      <c r="H90">
        <v>142</v>
      </c>
      <c r="I90" t="s">
        <v>189</v>
      </c>
      <c r="J90">
        <v>143</v>
      </c>
      <c r="K90" t="s">
        <v>199</v>
      </c>
      <c r="L90" t="s">
        <v>346</v>
      </c>
      <c r="M90" t="s">
        <v>1925</v>
      </c>
      <c r="N90" t="s">
        <v>1087</v>
      </c>
      <c r="O90" t="s">
        <v>1020</v>
      </c>
      <c r="P90" t="s">
        <v>430</v>
      </c>
      <c r="Q90" s="2">
        <v>0</v>
      </c>
      <c r="R90" t="s">
        <v>1935</v>
      </c>
      <c r="S90" t="s">
        <v>1942</v>
      </c>
      <c r="T90" t="s">
        <v>2068</v>
      </c>
    </row>
    <row r="91" spans="1:20" x14ac:dyDescent="0.3">
      <c r="A91" s="54" t="s">
        <v>4</v>
      </c>
      <c r="B91">
        <v>24</v>
      </c>
      <c r="C91" t="s">
        <v>948</v>
      </c>
      <c r="D91" t="s">
        <v>4</v>
      </c>
      <c r="E91">
        <v>7</v>
      </c>
      <c r="F91">
        <v>6</v>
      </c>
      <c r="G91">
        <v>4</v>
      </c>
      <c r="H91">
        <v>2</v>
      </c>
      <c r="I91" t="s">
        <v>182</v>
      </c>
      <c r="J91">
        <v>202</v>
      </c>
      <c r="K91" t="s">
        <v>263</v>
      </c>
      <c r="L91" t="s">
        <v>341</v>
      </c>
      <c r="M91" t="s">
        <v>1581</v>
      </c>
      <c r="N91" t="s">
        <v>263</v>
      </c>
      <c r="O91" t="s">
        <v>1020</v>
      </c>
      <c r="P91" t="s">
        <v>1025</v>
      </c>
      <c r="Q91" s="2" t="s">
        <v>356</v>
      </c>
      <c r="R91" t="s">
        <v>1942</v>
      </c>
      <c r="S91" t="s">
        <v>1942</v>
      </c>
      <c r="T91" t="s">
        <v>2063</v>
      </c>
    </row>
    <row r="92" spans="1:20" x14ac:dyDescent="0.3">
      <c r="A92" s="54" t="s">
        <v>24</v>
      </c>
      <c r="B92">
        <v>132</v>
      </c>
      <c r="C92" t="s">
        <v>877</v>
      </c>
      <c r="D92" t="s">
        <v>195</v>
      </c>
      <c r="E92">
        <v>35</v>
      </c>
      <c r="F92">
        <v>40</v>
      </c>
      <c r="G92">
        <v>25</v>
      </c>
      <c r="H92">
        <v>2</v>
      </c>
      <c r="I92" t="s">
        <v>182</v>
      </c>
      <c r="J92">
        <v>202</v>
      </c>
      <c r="K92" t="s">
        <v>263</v>
      </c>
      <c r="L92" t="s">
        <v>341</v>
      </c>
      <c r="M92" t="s">
        <v>1581</v>
      </c>
      <c r="N92" t="s">
        <v>263</v>
      </c>
      <c r="O92" t="s">
        <v>1020</v>
      </c>
      <c r="P92" t="s">
        <v>1025</v>
      </c>
      <c r="Q92" s="2">
        <v>0</v>
      </c>
      <c r="R92" t="s">
        <v>1942</v>
      </c>
      <c r="S92" t="s">
        <v>1942</v>
      </c>
      <c r="T92" t="s">
        <v>2063</v>
      </c>
    </row>
    <row r="93" spans="1:20" x14ac:dyDescent="0.3">
      <c r="A93" s="54" t="s">
        <v>34</v>
      </c>
      <c r="B93">
        <v>192</v>
      </c>
      <c r="C93" t="s">
        <v>832</v>
      </c>
      <c r="D93" t="s">
        <v>34</v>
      </c>
      <c r="E93">
        <v>49</v>
      </c>
      <c r="F93">
        <v>55</v>
      </c>
      <c r="G93">
        <v>36</v>
      </c>
      <c r="H93">
        <v>19</v>
      </c>
      <c r="I93" t="s">
        <v>184</v>
      </c>
      <c r="J93">
        <v>419</v>
      </c>
      <c r="K93" t="s">
        <v>377</v>
      </c>
      <c r="L93" t="s">
        <v>342</v>
      </c>
      <c r="M93" t="s">
        <v>1582</v>
      </c>
      <c r="N93" t="s">
        <v>1035</v>
      </c>
      <c r="O93" t="s">
        <v>1020</v>
      </c>
      <c r="P93" t="s">
        <v>1021</v>
      </c>
      <c r="Q93" s="2">
        <v>0</v>
      </c>
      <c r="R93" t="s">
        <v>1939</v>
      </c>
      <c r="S93" t="s">
        <v>1939</v>
      </c>
      <c r="T93" t="s">
        <v>2063</v>
      </c>
    </row>
    <row r="94" spans="1:20" x14ac:dyDescent="0.3">
      <c r="A94" s="54" t="s">
        <v>40</v>
      </c>
      <c r="B94">
        <v>218</v>
      </c>
      <c r="C94" t="s">
        <v>803</v>
      </c>
      <c r="D94" t="s">
        <v>40</v>
      </c>
      <c r="E94">
        <v>58</v>
      </c>
      <c r="F94">
        <v>63</v>
      </c>
      <c r="G94">
        <v>42</v>
      </c>
      <c r="H94">
        <v>19</v>
      </c>
      <c r="I94" t="s">
        <v>184</v>
      </c>
      <c r="J94">
        <v>419</v>
      </c>
      <c r="K94" t="s">
        <v>377</v>
      </c>
      <c r="L94" t="s">
        <v>342</v>
      </c>
      <c r="M94" t="s">
        <v>1582</v>
      </c>
      <c r="N94" t="s">
        <v>1035</v>
      </c>
      <c r="O94" t="s">
        <v>1020</v>
      </c>
      <c r="P94" t="s">
        <v>1021</v>
      </c>
      <c r="Q94" s="2">
        <v>0</v>
      </c>
      <c r="R94" t="s">
        <v>1939</v>
      </c>
      <c r="S94" t="s">
        <v>1939</v>
      </c>
      <c r="T94" t="s">
        <v>2063</v>
      </c>
    </row>
    <row r="95" spans="1:20" x14ac:dyDescent="0.3">
      <c r="A95" s="54" t="s">
        <v>42</v>
      </c>
      <c r="B95">
        <v>222</v>
      </c>
      <c r="C95" t="s">
        <v>464</v>
      </c>
      <c r="D95" t="s">
        <v>42</v>
      </c>
      <c r="E95">
        <v>60</v>
      </c>
      <c r="F95">
        <v>65</v>
      </c>
      <c r="G95">
        <v>44</v>
      </c>
      <c r="H95">
        <v>19</v>
      </c>
      <c r="I95" t="s">
        <v>184</v>
      </c>
      <c r="J95">
        <v>419</v>
      </c>
      <c r="K95" t="s">
        <v>377</v>
      </c>
      <c r="L95" t="s">
        <v>342</v>
      </c>
      <c r="M95" t="s">
        <v>1582</v>
      </c>
      <c r="N95" t="s">
        <v>1035</v>
      </c>
      <c r="O95" t="s">
        <v>1020</v>
      </c>
      <c r="P95" t="s">
        <v>1021</v>
      </c>
      <c r="Q95" s="2">
        <v>0</v>
      </c>
      <c r="R95" t="s">
        <v>1942</v>
      </c>
      <c r="S95" t="s">
        <v>1942</v>
      </c>
      <c r="T95" t="s">
        <v>2063</v>
      </c>
    </row>
    <row r="96" spans="1:20" x14ac:dyDescent="0.3">
      <c r="A96" s="54" t="s">
        <v>55</v>
      </c>
      <c r="B96">
        <v>320</v>
      </c>
      <c r="C96" t="s">
        <v>750</v>
      </c>
      <c r="D96" t="s">
        <v>55</v>
      </c>
      <c r="E96">
        <v>89</v>
      </c>
      <c r="F96">
        <v>89</v>
      </c>
      <c r="G96">
        <v>66</v>
      </c>
      <c r="H96">
        <v>19</v>
      </c>
      <c r="I96" t="s">
        <v>184</v>
      </c>
      <c r="J96">
        <v>419</v>
      </c>
      <c r="K96" t="s">
        <v>377</v>
      </c>
      <c r="L96" t="s">
        <v>342</v>
      </c>
      <c r="M96" t="s">
        <v>1582</v>
      </c>
      <c r="N96" t="s">
        <v>1035</v>
      </c>
      <c r="O96" t="s">
        <v>1020</v>
      </c>
      <c r="P96" t="s">
        <v>1021</v>
      </c>
      <c r="Q96" s="2">
        <v>0</v>
      </c>
      <c r="R96" t="s">
        <v>1939</v>
      </c>
      <c r="S96" t="s">
        <v>1942</v>
      </c>
      <c r="T96" t="s">
        <v>2063</v>
      </c>
    </row>
    <row r="97" spans="1:20" x14ac:dyDescent="0.3">
      <c r="A97" s="54" t="s">
        <v>64</v>
      </c>
      <c r="B97">
        <v>360</v>
      </c>
      <c r="C97" t="s">
        <v>720</v>
      </c>
      <c r="D97" t="s">
        <v>64</v>
      </c>
      <c r="E97">
        <v>101</v>
      </c>
      <c r="F97">
        <v>98</v>
      </c>
      <c r="G97">
        <v>74</v>
      </c>
      <c r="H97">
        <v>142</v>
      </c>
      <c r="I97" t="s">
        <v>189</v>
      </c>
      <c r="J97">
        <v>35</v>
      </c>
      <c r="K97" t="s">
        <v>258</v>
      </c>
      <c r="L97" t="s">
        <v>338</v>
      </c>
      <c r="M97" t="s">
        <v>1579</v>
      </c>
      <c r="N97" t="s">
        <v>1045</v>
      </c>
      <c r="O97" t="s">
        <v>1020</v>
      </c>
      <c r="P97" t="s">
        <v>1021</v>
      </c>
      <c r="Q97" s="2">
        <v>0</v>
      </c>
      <c r="R97" t="s">
        <v>1939</v>
      </c>
      <c r="S97" t="s">
        <v>1942</v>
      </c>
      <c r="T97" t="s">
        <v>2063</v>
      </c>
    </row>
    <row r="98" spans="1:20" x14ac:dyDescent="0.3">
      <c r="A98" s="54" t="s">
        <v>70</v>
      </c>
      <c r="B98">
        <v>388</v>
      </c>
      <c r="C98" t="s">
        <v>704</v>
      </c>
      <c r="D98" t="s">
        <v>70</v>
      </c>
      <c r="E98">
        <v>109</v>
      </c>
      <c r="F98">
        <v>104</v>
      </c>
      <c r="G98">
        <v>81</v>
      </c>
      <c r="H98">
        <v>19</v>
      </c>
      <c r="I98" t="s">
        <v>184</v>
      </c>
      <c r="J98">
        <v>419</v>
      </c>
      <c r="K98" t="s">
        <v>377</v>
      </c>
      <c r="L98" t="s">
        <v>342</v>
      </c>
      <c r="M98" t="s">
        <v>1582</v>
      </c>
      <c r="N98" t="s">
        <v>1035</v>
      </c>
      <c r="O98" t="s">
        <v>1020</v>
      </c>
      <c r="P98" t="s">
        <v>1021</v>
      </c>
      <c r="Q98" s="2">
        <v>0</v>
      </c>
      <c r="R98" t="s">
        <v>1939</v>
      </c>
      <c r="S98" t="s">
        <v>1939</v>
      </c>
      <c r="T98" t="s">
        <v>2063</v>
      </c>
    </row>
    <row r="99" spans="1:20" x14ac:dyDescent="0.3">
      <c r="A99" s="54" t="s">
        <v>224</v>
      </c>
      <c r="B99">
        <v>434</v>
      </c>
      <c r="C99" t="s">
        <v>673</v>
      </c>
      <c r="D99" t="s">
        <v>224</v>
      </c>
      <c r="E99">
        <v>124</v>
      </c>
      <c r="F99">
        <v>119</v>
      </c>
      <c r="G99">
        <v>94</v>
      </c>
      <c r="H99">
        <v>2</v>
      </c>
      <c r="I99" t="s">
        <v>182</v>
      </c>
      <c r="J99">
        <v>15</v>
      </c>
      <c r="K99" t="s">
        <v>237</v>
      </c>
      <c r="L99" t="s">
        <v>340</v>
      </c>
      <c r="M99" t="s">
        <v>1580</v>
      </c>
      <c r="N99" t="s">
        <v>1097</v>
      </c>
      <c r="O99" t="s">
        <v>1020</v>
      </c>
      <c r="P99" t="s">
        <v>1021</v>
      </c>
      <c r="Q99" s="2">
        <v>0</v>
      </c>
      <c r="R99" t="s">
        <v>1939</v>
      </c>
      <c r="S99" t="s">
        <v>1939</v>
      </c>
      <c r="T99" t="s">
        <v>2063</v>
      </c>
    </row>
    <row r="100" spans="1:20" x14ac:dyDescent="0.3">
      <c r="A100" s="54" t="s">
        <v>92</v>
      </c>
      <c r="B100">
        <v>504</v>
      </c>
      <c r="C100" t="s">
        <v>632</v>
      </c>
      <c r="D100" t="s">
        <v>92</v>
      </c>
      <c r="E100">
        <v>143</v>
      </c>
      <c r="F100">
        <v>139</v>
      </c>
      <c r="G100">
        <v>110</v>
      </c>
      <c r="H100">
        <v>2</v>
      </c>
      <c r="I100" t="s">
        <v>182</v>
      </c>
      <c r="J100">
        <v>15</v>
      </c>
      <c r="K100" t="s">
        <v>237</v>
      </c>
      <c r="L100" t="s">
        <v>340</v>
      </c>
      <c r="M100" t="s">
        <v>1580</v>
      </c>
      <c r="N100" t="s">
        <v>1097</v>
      </c>
      <c r="O100" t="s">
        <v>1020</v>
      </c>
      <c r="P100" t="s">
        <v>1021</v>
      </c>
      <c r="Q100" s="2">
        <v>0</v>
      </c>
      <c r="R100" t="s">
        <v>1942</v>
      </c>
      <c r="S100" t="s">
        <v>1942</v>
      </c>
      <c r="T100" t="s">
        <v>2063</v>
      </c>
    </row>
    <row r="101" spans="1:20" x14ac:dyDescent="0.3">
      <c r="A101" s="54" t="s">
        <v>108</v>
      </c>
      <c r="B101">
        <v>600</v>
      </c>
      <c r="C101" t="s">
        <v>580</v>
      </c>
      <c r="D101" t="s">
        <v>108</v>
      </c>
      <c r="E101">
        <v>169</v>
      </c>
      <c r="F101">
        <v>162</v>
      </c>
      <c r="G101">
        <v>128</v>
      </c>
      <c r="H101">
        <v>19</v>
      </c>
      <c r="I101" t="s">
        <v>184</v>
      </c>
      <c r="J101">
        <v>419</v>
      </c>
      <c r="K101" t="s">
        <v>377</v>
      </c>
      <c r="L101" t="s">
        <v>342</v>
      </c>
      <c r="M101" t="s">
        <v>1582</v>
      </c>
      <c r="N101" t="s">
        <v>1035</v>
      </c>
      <c r="O101" t="s">
        <v>1020</v>
      </c>
      <c r="P101" t="s">
        <v>1021</v>
      </c>
      <c r="Q101" s="2">
        <v>0</v>
      </c>
      <c r="R101" t="s">
        <v>1939</v>
      </c>
      <c r="S101" t="s">
        <v>1939</v>
      </c>
      <c r="T101" t="s">
        <v>2063</v>
      </c>
    </row>
    <row r="102" spans="1:20" x14ac:dyDescent="0.3">
      <c r="A102" s="54" t="s">
        <v>110</v>
      </c>
      <c r="B102">
        <v>608</v>
      </c>
      <c r="C102" t="s">
        <v>575</v>
      </c>
      <c r="D102" t="s">
        <v>110</v>
      </c>
      <c r="E102">
        <v>171</v>
      </c>
      <c r="F102">
        <v>164</v>
      </c>
      <c r="G102">
        <v>130</v>
      </c>
      <c r="H102">
        <v>142</v>
      </c>
      <c r="I102" t="s">
        <v>189</v>
      </c>
      <c r="J102">
        <v>35</v>
      </c>
      <c r="K102" t="s">
        <v>258</v>
      </c>
      <c r="L102" t="s">
        <v>338</v>
      </c>
      <c r="M102" t="s">
        <v>1579</v>
      </c>
      <c r="N102" t="s">
        <v>1045</v>
      </c>
      <c r="O102" t="s">
        <v>1020</v>
      </c>
      <c r="P102" t="s">
        <v>1021</v>
      </c>
      <c r="Q102" s="2">
        <v>0</v>
      </c>
      <c r="R102" t="s">
        <v>1942</v>
      </c>
      <c r="S102" t="s">
        <v>1942</v>
      </c>
      <c r="T102" t="s">
        <v>2063</v>
      </c>
    </row>
    <row r="103" spans="1:20" x14ac:dyDescent="0.3">
      <c r="A103" s="54" t="s">
        <v>129</v>
      </c>
      <c r="B103">
        <v>748</v>
      </c>
      <c r="C103" t="s">
        <v>458</v>
      </c>
      <c r="D103" t="s">
        <v>129</v>
      </c>
      <c r="E103">
        <v>209</v>
      </c>
      <c r="F103">
        <v>196</v>
      </c>
      <c r="G103">
        <v>157</v>
      </c>
      <c r="H103">
        <v>2</v>
      </c>
      <c r="I103" t="s">
        <v>182</v>
      </c>
      <c r="J103">
        <v>202</v>
      </c>
      <c r="K103" t="s">
        <v>263</v>
      </c>
      <c r="L103" t="s">
        <v>341</v>
      </c>
      <c r="M103" t="s">
        <v>1581</v>
      </c>
      <c r="N103" t="s">
        <v>263</v>
      </c>
      <c r="O103" t="s">
        <v>1020</v>
      </c>
      <c r="P103" t="s">
        <v>1021</v>
      </c>
      <c r="Q103" s="2">
        <v>0</v>
      </c>
      <c r="R103" t="s">
        <v>1942</v>
      </c>
      <c r="S103" t="s">
        <v>1942</v>
      </c>
      <c r="T103" t="s">
        <v>2063</v>
      </c>
    </row>
    <row r="104" spans="1:20" x14ac:dyDescent="0.3">
      <c r="A104" s="54" t="s">
        <v>151</v>
      </c>
      <c r="B104">
        <v>51</v>
      </c>
      <c r="C104" t="s">
        <v>936</v>
      </c>
      <c r="D104" t="s">
        <v>151</v>
      </c>
      <c r="E104">
        <v>1</v>
      </c>
      <c r="F104">
        <v>10</v>
      </c>
      <c r="G104">
        <v>6</v>
      </c>
      <c r="H104">
        <v>142</v>
      </c>
      <c r="I104" t="s">
        <v>189</v>
      </c>
      <c r="J104">
        <v>145</v>
      </c>
      <c r="K104" t="s">
        <v>271</v>
      </c>
      <c r="L104" t="s">
        <v>346</v>
      </c>
      <c r="M104" t="s">
        <v>1925</v>
      </c>
      <c r="N104" t="s">
        <v>1097</v>
      </c>
      <c r="O104" t="s">
        <v>1020</v>
      </c>
      <c r="P104" t="s">
        <v>430</v>
      </c>
      <c r="Q104" s="2">
        <v>0</v>
      </c>
      <c r="R104" t="s">
        <v>1939</v>
      </c>
      <c r="S104" t="s">
        <v>1942</v>
      </c>
      <c r="T104" t="s">
        <v>2063</v>
      </c>
    </row>
    <row r="105" spans="1:20" x14ac:dyDescent="0.3">
      <c r="A105" s="54" t="s">
        <v>161</v>
      </c>
      <c r="B105">
        <v>268</v>
      </c>
      <c r="C105" t="s">
        <v>771</v>
      </c>
      <c r="D105" t="s">
        <v>161</v>
      </c>
      <c r="E105">
        <v>73</v>
      </c>
      <c r="F105">
        <v>80</v>
      </c>
      <c r="G105">
        <v>60</v>
      </c>
      <c r="H105">
        <v>142</v>
      </c>
      <c r="I105" t="s">
        <v>189</v>
      </c>
      <c r="J105">
        <v>145</v>
      </c>
      <c r="K105" t="s">
        <v>271</v>
      </c>
      <c r="L105" t="s">
        <v>346</v>
      </c>
      <c r="M105" t="s">
        <v>1925</v>
      </c>
      <c r="N105" t="s">
        <v>1097</v>
      </c>
      <c r="O105" t="s">
        <v>1020</v>
      </c>
      <c r="P105" t="s">
        <v>430</v>
      </c>
      <c r="Q105" s="2">
        <v>0</v>
      </c>
      <c r="R105" t="s">
        <v>1939</v>
      </c>
      <c r="S105" t="s">
        <v>1942</v>
      </c>
      <c r="T105" t="s">
        <v>2063</v>
      </c>
    </row>
    <row r="106" spans="1:20" x14ac:dyDescent="0.3">
      <c r="A106" s="54" t="s">
        <v>173</v>
      </c>
      <c r="B106">
        <v>804</v>
      </c>
      <c r="C106" t="s">
        <v>418</v>
      </c>
      <c r="D106" t="s">
        <v>173</v>
      </c>
      <c r="E106">
        <v>230</v>
      </c>
      <c r="F106">
        <v>215</v>
      </c>
      <c r="G106">
        <v>173</v>
      </c>
      <c r="H106">
        <v>150</v>
      </c>
      <c r="I106" t="s">
        <v>211</v>
      </c>
      <c r="J106">
        <v>151</v>
      </c>
      <c r="K106" t="s">
        <v>210</v>
      </c>
      <c r="L106" t="s">
        <v>346</v>
      </c>
      <c r="M106" t="s">
        <v>1925</v>
      </c>
      <c r="N106" t="s">
        <v>1088</v>
      </c>
      <c r="O106" t="s">
        <v>1020</v>
      </c>
      <c r="P106" t="s">
        <v>430</v>
      </c>
      <c r="Q106" s="2">
        <v>0</v>
      </c>
      <c r="R106" t="s">
        <v>1942</v>
      </c>
      <c r="S106" t="s">
        <v>1942</v>
      </c>
      <c r="T106" t="s">
        <v>2063</v>
      </c>
    </row>
    <row r="107" spans="1:20" x14ac:dyDescent="0.3">
      <c r="A107" s="54" t="s">
        <v>174</v>
      </c>
      <c r="B107">
        <v>860</v>
      </c>
      <c r="C107" t="s">
        <v>384</v>
      </c>
      <c r="D107" t="s">
        <v>174</v>
      </c>
      <c r="E107">
        <v>235</v>
      </c>
      <c r="F107">
        <v>220</v>
      </c>
      <c r="G107">
        <v>177</v>
      </c>
      <c r="H107">
        <v>142</v>
      </c>
      <c r="I107" t="s">
        <v>189</v>
      </c>
      <c r="J107">
        <v>143</v>
      </c>
      <c r="K107" t="s">
        <v>199</v>
      </c>
      <c r="L107" t="s">
        <v>346</v>
      </c>
      <c r="M107" t="s">
        <v>1925</v>
      </c>
      <c r="N107" t="s">
        <v>1087</v>
      </c>
      <c r="O107" t="s">
        <v>1020</v>
      </c>
      <c r="P107" t="s">
        <v>430</v>
      </c>
      <c r="Q107" s="2">
        <v>0</v>
      </c>
      <c r="R107" t="s">
        <v>1942</v>
      </c>
      <c r="S107" t="s">
        <v>1942</v>
      </c>
      <c r="T107" t="s">
        <v>2063</v>
      </c>
    </row>
    <row r="108" spans="1:20" x14ac:dyDescent="0.3">
      <c r="A108" s="54" t="s">
        <v>2</v>
      </c>
      <c r="B108">
        <v>8</v>
      </c>
      <c r="C108" t="s">
        <v>953</v>
      </c>
      <c r="D108" t="s">
        <v>2</v>
      </c>
      <c r="E108">
        <v>3</v>
      </c>
      <c r="F108">
        <v>2</v>
      </c>
      <c r="G108">
        <v>1</v>
      </c>
      <c r="H108">
        <v>150</v>
      </c>
      <c r="I108" t="s">
        <v>211</v>
      </c>
      <c r="J108">
        <v>39</v>
      </c>
      <c r="K108" t="s">
        <v>261</v>
      </c>
      <c r="L108" t="s">
        <v>339</v>
      </c>
      <c r="M108" t="s">
        <v>1924</v>
      </c>
      <c r="N108" t="s">
        <v>1088</v>
      </c>
      <c r="O108" t="s">
        <v>1020</v>
      </c>
      <c r="P108" t="s">
        <v>430</v>
      </c>
      <c r="Q108" s="2">
        <v>0</v>
      </c>
      <c r="R108" t="s">
        <v>1939</v>
      </c>
      <c r="S108" t="s">
        <v>1939</v>
      </c>
      <c r="T108" t="s">
        <v>2062</v>
      </c>
    </row>
    <row r="109" spans="1:20" x14ac:dyDescent="0.3">
      <c r="A109" s="54" t="s">
        <v>3</v>
      </c>
      <c r="B109">
        <v>12</v>
      </c>
      <c r="C109" t="s">
        <v>954</v>
      </c>
      <c r="D109" t="s">
        <v>3</v>
      </c>
      <c r="E109">
        <v>4</v>
      </c>
      <c r="F109">
        <v>3</v>
      </c>
      <c r="G109">
        <v>2</v>
      </c>
      <c r="H109">
        <v>2</v>
      </c>
      <c r="I109" t="s">
        <v>182</v>
      </c>
      <c r="J109">
        <v>15</v>
      </c>
      <c r="K109" t="s">
        <v>237</v>
      </c>
      <c r="L109" t="s">
        <v>340</v>
      </c>
      <c r="M109" t="s">
        <v>1580</v>
      </c>
      <c r="N109" t="s">
        <v>1097</v>
      </c>
      <c r="O109" t="s">
        <v>1020</v>
      </c>
      <c r="P109" t="s">
        <v>1021</v>
      </c>
      <c r="Q109" s="2">
        <v>0</v>
      </c>
      <c r="R109" t="s">
        <v>1942</v>
      </c>
      <c r="S109" t="s">
        <v>1939</v>
      </c>
      <c r="T109" t="s">
        <v>2062</v>
      </c>
    </row>
    <row r="110" spans="1:20" x14ac:dyDescent="0.3">
      <c r="A110" s="54" t="s">
        <v>16</v>
      </c>
      <c r="B110">
        <v>76</v>
      </c>
      <c r="C110" t="s">
        <v>896</v>
      </c>
      <c r="D110" t="s">
        <v>16</v>
      </c>
      <c r="E110">
        <v>21</v>
      </c>
      <c r="F110">
        <v>29</v>
      </c>
      <c r="G110">
        <v>191</v>
      </c>
      <c r="H110">
        <v>19</v>
      </c>
      <c r="I110" t="s">
        <v>184</v>
      </c>
      <c r="J110">
        <v>419</v>
      </c>
      <c r="K110" t="s">
        <v>377</v>
      </c>
      <c r="L110" t="s">
        <v>342</v>
      </c>
      <c r="M110" t="s">
        <v>1582</v>
      </c>
      <c r="N110" t="s">
        <v>1035</v>
      </c>
      <c r="O110" t="s">
        <v>1020</v>
      </c>
      <c r="P110" t="s">
        <v>1021</v>
      </c>
      <c r="Q110" s="2">
        <v>0</v>
      </c>
      <c r="R110" t="s">
        <v>1939</v>
      </c>
      <c r="S110" t="s">
        <v>1939</v>
      </c>
      <c r="T110" t="s">
        <v>2062</v>
      </c>
    </row>
    <row r="111" spans="1:20" x14ac:dyDescent="0.3">
      <c r="A111" s="54" t="s">
        <v>201</v>
      </c>
      <c r="B111">
        <v>156</v>
      </c>
      <c r="C111" t="s">
        <v>846</v>
      </c>
      <c r="D111" t="s">
        <v>201</v>
      </c>
      <c r="E111">
        <v>351</v>
      </c>
      <c r="F111">
        <v>45</v>
      </c>
      <c r="G111">
        <v>193</v>
      </c>
      <c r="H111">
        <v>142</v>
      </c>
      <c r="I111" t="s">
        <v>189</v>
      </c>
      <c r="J111">
        <v>30</v>
      </c>
      <c r="K111" t="s">
        <v>209</v>
      </c>
      <c r="L111" t="s">
        <v>344</v>
      </c>
      <c r="M111" t="s">
        <v>201</v>
      </c>
      <c r="N111" t="s">
        <v>209</v>
      </c>
      <c r="O111" t="s">
        <v>1020</v>
      </c>
      <c r="P111" t="s">
        <v>1021</v>
      </c>
      <c r="Q111" s="2">
        <v>0</v>
      </c>
      <c r="R111" t="s">
        <v>1939</v>
      </c>
      <c r="S111" t="s">
        <v>1939</v>
      </c>
      <c r="T111" t="s">
        <v>2062</v>
      </c>
    </row>
    <row r="112" spans="1:20" x14ac:dyDescent="0.3">
      <c r="A112" s="54" t="s">
        <v>29</v>
      </c>
      <c r="B112">
        <v>170</v>
      </c>
      <c r="C112" t="s">
        <v>849</v>
      </c>
      <c r="D112" t="s">
        <v>29</v>
      </c>
      <c r="E112">
        <v>44</v>
      </c>
      <c r="F112">
        <v>48</v>
      </c>
      <c r="G112">
        <v>30</v>
      </c>
      <c r="H112">
        <v>19</v>
      </c>
      <c r="I112" t="s">
        <v>184</v>
      </c>
      <c r="J112">
        <v>419</v>
      </c>
      <c r="K112" t="s">
        <v>377</v>
      </c>
      <c r="L112" t="s">
        <v>342</v>
      </c>
      <c r="M112" t="s">
        <v>1582</v>
      </c>
      <c r="N112" t="s">
        <v>1035</v>
      </c>
      <c r="O112" t="s">
        <v>1020</v>
      </c>
      <c r="P112" t="s">
        <v>1021</v>
      </c>
      <c r="Q112" s="2">
        <v>0</v>
      </c>
      <c r="R112" t="s">
        <v>1939</v>
      </c>
      <c r="S112" t="s">
        <v>1939</v>
      </c>
      <c r="T112" t="s">
        <v>2062</v>
      </c>
    </row>
    <row r="113" spans="1:20" x14ac:dyDescent="0.3">
      <c r="A113" s="54" t="s">
        <v>41</v>
      </c>
      <c r="B113">
        <v>818</v>
      </c>
      <c r="C113" t="s">
        <v>800</v>
      </c>
      <c r="D113" t="s">
        <v>41</v>
      </c>
      <c r="E113">
        <v>59</v>
      </c>
      <c r="F113">
        <v>64</v>
      </c>
      <c r="G113">
        <v>43</v>
      </c>
      <c r="H113">
        <v>2</v>
      </c>
      <c r="I113" t="s">
        <v>182</v>
      </c>
      <c r="J113">
        <v>15</v>
      </c>
      <c r="K113" t="s">
        <v>237</v>
      </c>
      <c r="L113" t="s">
        <v>340</v>
      </c>
      <c r="M113" t="s">
        <v>1580</v>
      </c>
      <c r="N113" t="s">
        <v>1097</v>
      </c>
      <c r="O113" t="s">
        <v>1020</v>
      </c>
      <c r="P113" t="s">
        <v>1021</v>
      </c>
      <c r="Q113" s="2">
        <v>0</v>
      </c>
      <c r="R113" t="s">
        <v>1942</v>
      </c>
      <c r="S113" t="s">
        <v>1942</v>
      </c>
      <c r="T113" t="s">
        <v>2062</v>
      </c>
    </row>
    <row r="114" spans="1:20" x14ac:dyDescent="0.3">
      <c r="A114" s="54" t="s">
        <v>66</v>
      </c>
      <c r="B114">
        <v>368</v>
      </c>
      <c r="C114" t="s">
        <v>715</v>
      </c>
      <c r="D114" t="s">
        <v>66</v>
      </c>
      <c r="E114">
        <v>103</v>
      </c>
      <c r="F114">
        <v>100</v>
      </c>
      <c r="G114">
        <v>76</v>
      </c>
      <c r="H114">
        <v>142</v>
      </c>
      <c r="I114" t="s">
        <v>189</v>
      </c>
      <c r="J114">
        <v>145</v>
      </c>
      <c r="K114" t="s">
        <v>271</v>
      </c>
      <c r="L114" t="s">
        <v>340</v>
      </c>
      <c r="M114" t="s">
        <v>1580</v>
      </c>
      <c r="N114" t="s">
        <v>1097</v>
      </c>
      <c r="O114" t="s">
        <v>1020</v>
      </c>
      <c r="P114" t="s">
        <v>1021</v>
      </c>
      <c r="Q114" s="2">
        <v>0</v>
      </c>
      <c r="R114" t="s">
        <v>1939</v>
      </c>
      <c r="S114" t="s">
        <v>1939</v>
      </c>
      <c r="T114" t="s">
        <v>2062</v>
      </c>
    </row>
    <row r="115" spans="1:20" x14ac:dyDescent="0.3">
      <c r="A115" s="54" t="s">
        <v>72</v>
      </c>
      <c r="B115">
        <v>400</v>
      </c>
      <c r="C115" t="s">
        <v>697</v>
      </c>
      <c r="D115" t="s">
        <v>72</v>
      </c>
      <c r="E115">
        <v>112</v>
      </c>
      <c r="F115">
        <v>106</v>
      </c>
      <c r="G115">
        <v>83</v>
      </c>
      <c r="H115">
        <v>142</v>
      </c>
      <c r="I115" t="s">
        <v>189</v>
      </c>
      <c r="J115">
        <v>145</v>
      </c>
      <c r="K115" t="s">
        <v>271</v>
      </c>
      <c r="L115" t="s">
        <v>340</v>
      </c>
      <c r="M115" t="s">
        <v>1580</v>
      </c>
      <c r="N115" t="s">
        <v>1097</v>
      </c>
      <c r="O115" t="s">
        <v>1020</v>
      </c>
      <c r="P115" t="s">
        <v>1021</v>
      </c>
      <c r="Q115" s="2">
        <v>0</v>
      </c>
      <c r="R115" t="s">
        <v>1939</v>
      </c>
      <c r="S115" t="s">
        <v>1942</v>
      </c>
      <c r="T115" t="s">
        <v>2062</v>
      </c>
    </row>
    <row r="116" spans="1:20" x14ac:dyDescent="0.3">
      <c r="A116" s="54" t="s">
        <v>78</v>
      </c>
      <c r="B116">
        <v>422</v>
      </c>
      <c r="C116" t="s">
        <v>676</v>
      </c>
      <c r="D116" t="s">
        <v>78</v>
      </c>
      <c r="E116">
        <v>121</v>
      </c>
      <c r="F116">
        <v>116</v>
      </c>
      <c r="G116">
        <v>91</v>
      </c>
      <c r="H116">
        <v>142</v>
      </c>
      <c r="I116" t="s">
        <v>189</v>
      </c>
      <c r="J116">
        <v>145</v>
      </c>
      <c r="K116" t="s">
        <v>271</v>
      </c>
      <c r="L116" t="s">
        <v>340</v>
      </c>
      <c r="M116" t="s">
        <v>1580</v>
      </c>
      <c r="N116" t="s">
        <v>1097</v>
      </c>
      <c r="O116" t="s">
        <v>1020</v>
      </c>
      <c r="P116" t="s">
        <v>1021</v>
      </c>
      <c r="Q116" s="2">
        <v>0</v>
      </c>
      <c r="R116" t="s">
        <v>1939</v>
      </c>
      <c r="S116" t="s">
        <v>1939</v>
      </c>
      <c r="T116" t="s">
        <v>2062</v>
      </c>
    </row>
    <row r="117" spans="1:20" x14ac:dyDescent="0.3">
      <c r="A117" s="54" t="s">
        <v>91</v>
      </c>
      <c r="B117">
        <v>496</v>
      </c>
      <c r="C117" t="s">
        <v>640</v>
      </c>
      <c r="D117" t="s">
        <v>91</v>
      </c>
      <c r="E117">
        <v>141</v>
      </c>
      <c r="F117">
        <v>137</v>
      </c>
      <c r="G117">
        <v>108</v>
      </c>
      <c r="H117">
        <v>142</v>
      </c>
      <c r="I117" t="s">
        <v>189</v>
      </c>
      <c r="J117">
        <v>30</v>
      </c>
      <c r="K117" t="s">
        <v>209</v>
      </c>
      <c r="L117" t="s">
        <v>338</v>
      </c>
      <c r="M117" t="s">
        <v>1579</v>
      </c>
      <c r="N117" t="s">
        <v>209</v>
      </c>
      <c r="O117" t="s">
        <v>1020</v>
      </c>
      <c r="P117" t="s">
        <v>1021</v>
      </c>
      <c r="Q117" s="2">
        <v>0</v>
      </c>
      <c r="R117" t="s">
        <v>1942</v>
      </c>
      <c r="S117" t="s">
        <v>1942</v>
      </c>
      <c r="T117" t="s">
        <v>2062</v>
      </c>
    </row>
    <row r="118" spans="1:20" x14ac:dyDescent="0.3">
      <c r="A118" s="54" t="s">
        <v>95</v>
      </c>
      <c r="B118">
        <v>516</v>
      </c>
      <c r="C118" t="s">
        <v>391</v>
      </c>
      <c r="D118" t="s">
        <v>95</v>
      </c>
      <c r="E118">
        <v>147</v>
      </c>
      <c r="F118">
        <v>142</v>
      </c>
      <c r="G118">
        <v>113</v>
      </c>
      <c r="H118">
        <v>2</v>
      </c>
      <c r="I118" t="s">
        <v>182</v>
      </c>
      <c r="J118">
        <v>202</v>
      </c>
      <c r="K118" t="s">
        <v>263</v>
      </c>
      <c r="L118" t="s">
        <v>341</v>
      </c>
      <c r="M118" t="s">
        <v>1581</v>
      </c>
      <c r="N118" t="s">
        <v>263</v>
      </c>
      <c r="O118" t="s">
        <v>1020</v>
      </c>
      <c r="P118" t="s">
        <v>1021</v>
      </c>
      <c r="Q118" s="2">
        <v>0</v>
      </c>
      <c r="R118" t="s">
        <v>1939</v>
      </c>
      <c r="S118" t="s">
        <v>1939</v>
      </c>
      <c r="T118" t="s">
        <v>2062</v>
      </c>
    </row>
    <row r="119" spans="1:20" x14ac:dyDescent="0.3">
      <c r="A119" s="54" t="s">
        <v>109</v>
      </c>
      <c r="B119">
        <v>604</v>
      </c>
      <c r="C119" t="s">
        <v>579</v>
      </c>
      <c r="D119" t="s">
        <v>109</v>
      </c>
      <c r="E119">
        <v>170</v>
      </c>
      <c r="F119">
        <v>163</v>
      </c>
      <c r="G119">
        <v>129</v>
      </c>
      <c r="H119">
        <v>19</v>
      </c>
      <c r="I119" t="s">
        <v>184</v>
      </c>
      <c r="J119">
        <v>419</v>
      </c>
      <c r="K119" t="s">
        <v>377</v>
      </c>
      <c r="L119" t="s">
        <v>342</v>
      </c>
      <c r="M119" t="s">
        <v>1582</v>
      </c>
      <c r="N119" t="s">
        <v>1035</v>
      </c>
      <c r="O119" t="s">
        <v>1020</v>
      </c>
      <c r="P119" t="s">
        <v>1021</v>
      </c>
      <c r="Q119" s="2">
        <v>0</v>
      </c>
      <c r="R119" t="s">
        <v>1939</v>
      </c>
      <c r="S119" t="s">
        <v>1939</v>
      </c>
      <c r="T119" t="s">
        <v>2062</v>
      </c>
    </row>
    <row r="120" spans="1:20" x14ac:dyDescent="0.3">
      <c r="A120" s="54" t="s">
        <v>124</v>
      </c>
      <c r="B120">
        <v>710</v>
      </c>
      <c r="C120" t="s">
        <v>361</v>
      </c>
      <c r="D120" t="s">
        <v>124</v>
      </c>
      <c r="E120">
        <v>202</v>
      </c>
      <c r="F120">
        <v>191</v>
      </c>
      <c r="G120">
        <v>148</v>
      </c>
      <c r="H120">
        <v>2</v>
      </c>
      <c r="I120" t="s">
        <v>182</v>
      </c>
      <c r="J120">
        <v>202</v>
      </c>
      <c r="K120" t="s">
        <v>263</v>
      </c>
      <c r="L120" t="s">
        <v>341</v>
      </c>
      <c r="M120" t="s">
        <v>1581</v>
      </c>
      <c r="N120" t="s">
        <v>263</v>
      </c>
      <c r="O120" t="s">
        <v>1020</v>
      </c>
      <c r="P120" t="s">
        <v>1032</v>
      </c>
      <c r="Q120" s="2">
        <v>0</v>
      </c>
      <c r="R120" t="s">
        <v>1939</v>
      </c>
      <c r="S120" t="s">
        <v>1939</v>
      </c>
      <c r="T120" t="s">
        <v>2062</v>
      </c>
    </row>
    <row r="121" spans="1:20" x14ac:dyDescent="0.3">
      <c r="A121" s="54" t="s">
        <v>126</v>
      </c>
      <c r="B121">
        <v>144</v>
      </c>
      <c r="C121" t="s">
        <v>484</v>
      </c>
      <c r="D121" t="s">
        <v>126</v>
      </c>
      <c r="E121">
        <v>38</v>
      </c>
      <c r="F121">
        <v>193</v>
      </c>
      <c r="G121">
        <v>152</v>
      </c>
      <c r="H121">
        <v>142</v>
      </c>
      <c r="I121" t="s">
        <v>189</v>
      </c>
      <c r="J121">
        <v>34</v>
      </c>
      <c r="K121" t="s">
        <v>260</v>
      </c>
      <c r="L121" t="s">
        <v>338</v>
      </c>
      <c r="M121" t="s">
        <v>1579</v>
      </c>
      <c r="N121" t="s">
        <v>260</v>
      </c>
      <c r="O121" t="s">
        <v>1020</v>
      </c>
      <c r="P121" t="s">
        <v>1021</v>
      </c>
      <c r="Q121" s="2">
        <v>0</v>
      </c>
      <c r="R121" t="s">
        <v>1942</v>
      </c>
      <c r="S121" t="s">
        <v>1942</v>
      </c>
      <c r="T121" t="s">
        <v>2062</v>
      </c>
    </row>
    <row r="122" spans="1:20" x14ac:dyDescent="0.3">
      <c r="A122" s="54" t="s">
        <v>138</v>
      </c>
      <c r="B122">
        <v>788</v>
      </c>
      <c r="C122" t="s">
        <v>402</v>
      </c>
      <c r="D122" t="s">
        <v>138</v>
      </c>
      <c r="E122">
        <v>222</v>
      </c>
      <c r="F122">
        <v>208</v>
      </c>
      <c r="G122">
        <v>168</v>
      </c>
      <c r="H122">
        <v>2</v>
      </c>
      <c r="I122" t="s">
        <v>182</v>
      </c>
      <c r="J122">
        <v>15</v>
      </c>
      <c r="K122" t="s">
        <v>237</v>
      </c>
      <c r="L122" t="s">
        <v>340</v>
      </c>
      <c r="M122" t="s">
        <v>1580</v>
      </c>
      <c r="N122" t="s">
        <v>1097</v>
      </c>
      <c r="O122" t="s">
        <v>1020</v>
      </c>
      <c r="P122" t="s">
        <v>1021</v>
      </c>
      <c r="Q122" s="2">
        <v>0</v>
      </c>
      <c r="R122" t="s">
        <v>1942</v>
      </c>
      <c r="S122" t="s">
        <v>1942</v>
      </c>
      <c r="T122" t="s">
        <v>2062</v>
      </c>
    </row>
    <row r="123" spans="1:20" x14ac:dyDescent="0.3">
      <c r="A123" s="54" t="s">
        <v>329</v>
      </c>
      <c r="B123">
        <v>862</v>
      </c>
      <c r="C123" t="s">
        <v>379</v>
      </c>
      <c r="D123" t="s">
        <v>381</v>
      </c>
      <c r="E123">
        <v>236</v>
      </c>
      <c r="F123">
        <v>222</v>
      </c>
      <c r="G123">
        <v>179</v>
      </c>
      <c r="H123">
        <v>19</v>
      </c>
      <c r="I123" t="s">
        <v>184</v>
      </c>
      <c r="J123">
        <v>419</v>
      </c>
      <c r="K123" t="s">
        <v>377</v>
      </c>
      <c r="L123" t="s">
        <v>342</v>
      </c>
      <c r="M123" t="s">
        <v>1582</v>
      </c>
      <c r="N123" t="s">
        <v>1035</v>
      </c>
      <c r="O123" t="s">
        <v>1020</v>
      </c>
      <c r="P123" t="s">
        <v>1021</v>
      </c>
      <c r="Q123" s="2">
        <v>0</v>
      </c>
      <c r="R123" t="s">
        <v>1939</v>
      </c>
      <c r="S123" t="s">
        <v>1939</v>
      </c>
      <c r="T123" t="s">
        <v>2062</v>
      </c>
    </row>
    <row r="124" spans="1:20" x14ac:dyDescent="0.3">
      <c r="A124" s="54" t="s">
        <v>155</v>
      </c>
      <c r="B124">
        <v>70</v>
      </c>
      <c r="C124" t="s">
        <v>904</v>
      </c>
      <c r="D124" t="s">
        <v>155</v>
      </c>
      <c r="E124">
        <v>80</v>
      </c>
      <c r="F124">
        <v>27</v>
      </c>
      <c r="G124">
        <v>16</v>
      </c>
      <c r="H124">
        <v>150</v>
      </c>
      <c r="I124" t="s">
        <v>211</v>
      </c>
      <c r="J124">
        <v>39</v>
      </c>
      <c r="K124" t="s">
        <v>261</v>
      </c>
      <c r="L124" t="s">
        <v>339</v>
      </c>
      <c r="M124" t="s">
        <v>1924</v>
      </c>
      <c r="N124" t="s">
        <v>1088</v>
      </c>
      <c r="O124" t="s">
        <v>1020</v>
      </c>
      <c r="P124" t="s">
        <v>430</v>
      </c>
      <c r="Q124" s="2">
        <v>0</v>
      </c>
      <c r="R124" t="s">
        <v>1939</v>
      </c>
      <c r="S124" t="s">
        <v>1939</v>
      </c>
      <c r="T124" t="s">
        <v>2062</v>
      </c>
    </row>
    <row r="125" spans="1:20" x14ac:dyDescent="0.3">
      <c r="A125" s="54" t="s">
        <v>1703</v>
      </c>
      <c r="B125">
        <v>807</v>
      </c>
      <c r="C125" t="s">
        <v>447</v>
      </c>
      <c r="D125" t="s">
        <v>450</v>
      </c>
      <c r="E125">
        <v>154</v>
      </c>
      <c r="F125">
        <v>123</v>
      </c>
      <c r="G125">
        <v>97</v>
      </c>
      <c r="H125">
        <v>150</v>
      </c>
      <c r="I125" t="s">
        <v>211</v>
      </c>
      <c r="J125">
        <v>39</v>
      </c>
      <c r="K125" t="s">
        <v>261</v>
      </c>
      <c r="L125" s="61" t="s">
        <v>346</v>
      </c>
      <c r="M125" t="s">
        <v>1925</v>
      </c>
      <c r="N125" t="s">
        <v>1088</v>
      </c>
      <c r="O125" t="s">
        <v>1020</v>
      </c>
      <c r="P125" t="s">
        <v>430</v>
      </c>
      <c r="Q125" s="2">
        <v>0</v>
      </c>
      <c r="R125" t="s">
        <v>1939</v>
      </c>
      <c r="S125" t="s">
        <v>1939</v>
      </c>
      <c r="T125" t="s">
        <v>2062</v>
      </c>
    </row>
    <row r="126" spans="1:20" x14ac:dyDescent="0.3">
      <c r="A126" s="54" t="s">
        <v>5</v>
      </c>
      <c r="B126">
        <v>32</v>
      </c>
      <c r="C126" t="s">
        <v>939</v>
      </c>
      <c r="D126" t="s">
        <v>5</v>
      </c>
      <c r="E126">
        <v>9</v>
      </c>
      <c r="F126">
        <v>9</v>
      </c>
      <c r="G126">
        <v>5</v>
      </c>
      <c r="H126">
        <v>19</v>
      </c>
      <c r="I126" t="s">
        <v>184</v>
      </c>
      <c r="J126">
        <v>419</v>
      </c>
      <c r="K126" t="s">
        <v>377</v>
      </c>
      <c r="L126" t="s">
        <v>342</v>
      </c>
      <c r="M126" t="s">
        <v>1582</v>
      </c>
      <c r="N126" t="s">
        <v>1035</v>
      </c>
      <c r="O126" t="s">
        <v>1020</v>
      </c>
      <c r="P126" t="s">
        <v>1021</v>
      </c>
      <c r="Q126" s="2">
        <v>0</v>
      </c>
      <c r="R126" t="s">
        <v>1939</v>
      </c>
      <c r="S126" t="s">
        <v>1939</v>
      </c>
      <c r="T126" t="s">
        <v>2064</v>
      </c>
    </row>
    <row r="127" spans="1:20" x14ac:dyDescent="0.3">
      <c r="A127" s="54" t="s">
        <v>15</v>
      </c>
      <c r="B127">
        <v>72</v>
      </c>
      <c r="C127" t="s">
        <v>900</v>
      </c>
      <c r="D127" t="s">
        <v>15</v>
      </c>
      <c r="E127">
        <v>20</v>
      </c>
      <c r="F127">
        <v>28</v>
      </c>
      <c r="G127">
        <v>17</v>
      </c>
      <c r="H127">
        <v>2</v>
      </c>
      <c r="I127" t="s">
        <v>182</v>
      </c>
      <c r="J127">
        <v>202</v>
      </c>
      <c r="K127" t="s">
        <v>263</v>
      </c>
      <c r="L127" t="s">
        <v>341</v>
      </c>
      <c r="M127" t="s">
        <v>1581</v>
      </c>
      <c r="N127" t="s">
        <v>263</v>
      </c>
      <c r="O127" t="s">
        <v>1020</v>
      </c>
      <c r="P127" t="s">
        <v>1021</v>
      </c>
      <c r="Q127" s="2">
        <v>0</v>
      </c>
      <c r="R127" t="s">
        <v>1939</v>
      </c>
      <c r="S127" t="s">
        <v>1939</v>
      </c>
      <c r="T127" t="s">
        <v>2064</v>
      </c>
    </row>
    <row r="128" spans="1:20" x14ac:dyDescent="0.3">
      <c r="A128" s="54" t="s">
        <v>18</v>
      </c>
      <c r="B128">
        <v>100</v>
      </c>
      <c r="C128" t="s">
        <v>884</v>
      </c>
      <c r="D128" t="s">
        <v>18</v>
      </c>
      <c r="E128">
        <v>27</v>
      </c>
      <c r="F128">
        <v>33</v>
      </c>
      <c r="G128">
        <v>19</v>
      </c>
      <c r="H128">
        <v>150</v>
      </c>
      <c r="I128" t="s">
        <v>211</v>
      </c>
      <c r="J128">
        <v>151</v>
      </c>
      <c r="K128" t="s">
        <v>210</v>
      </c>
      <c r="L128" t="s">
        <v>339</v>
      </c>
      <c r="M128" t="s">
        <v>1924</v>
      </c>
      <c r="N128" t="s">
        <v>1088</v>
      </c>
      <c r="O128" t="s">
        <v>1637</v>
      </c>
      <c r="P128" t="s">
        <v>430</v>
      </c>
      <c r="Q128" s="2">
        <v>0</v>
      </c>
      <c r="R128" t="s">
        <v>1939</v>
      </c>
      <c r="S128" t="s">
        <v>1939</v>
      </c>
      <c r="T128" t="s">
        <v>2064</v>
      </c>
    </row>
    <row r="129" spans="1:20" x14ac:dyDescent="0.3">
      <c r="A129" s="54" t="s">
        <v>27</v>
      </c>
      <c r="B129">
        <v>152</v>
      </c>
      <c r="C129" t="s">
        <v>482</v>
      </c>
      <c r="D129" t="s">
        <v>27</v>
      </c>
      <c r="E129">
        <v>40</v>
      </c>
      <c r="F129">
        <v>44</v>
      </c>
      <c r="G129">
        <v>29</v>
      </c>
      <c r="H129">
        <v>19</v>
      </c>
      <c r="I129" t="s">
        <v>184</v>
      </c>
      <c r="J129">
        <v>419</v>
      </c>
      <c r="K129" t="s">
        <v>377</v>
      </c>
      <c r="L129" t="s">
        <v>342</v>
      </c>
      <c r="M129" t="s">
        <v>1582</v>
      </c>
      <c r="N129" t="s">
        <v>1035</v>
      </c>
      <c r="O129" t="s">
        <v>1020</v>
      </c>
      <c r="P129" t="s">
        <v>1021</v>
      </c>
      <c r="Q129" s="2">
        <v>0</v>
      </c>
      <c r="R129" t="s">
        <v>1945</v>
      </c>
      <c r="S129" t="s">
        <v>1945</v>
      </c>
      <c r="T129" t="s">
        <v>2064</v>
      </c>
    </row>
    <row r="130" spans="1:20" x14ac:dyDescent="0.3">
      <c r="A130" s="54" t="s">
        <v>33</v>
      </c>
      <c r="B130">
        <v>188</v>
      </c>
      <c r="C130" t="s">
        <v>836</v>
      </c>
      <c r="D130" t="s">
        <v>33</v>
      </c>
      <c r="E130">
        <v>48</v>
      </c>
      <c r="F130">
        <v>53</v>
      </c>
      <c r="G130">
        <v>34</v>
      </c>
      <c r="H130">
        <v>19</v>
      </c>
      <c r="I130" t="s">
        <v>184</v>
      </c>
      <c r="J130">
        <v>419</v>
      </c>
      <c r="K130" t="s">
        <v>377</v>
      </c>
      <c r="L130" t="s">
        <v>342</v>
      </c>
      <c r="M130" t="s">
        <v>1582</v>
      </c>
      <c r="N130" t="s">
        <v>1035</v>
      </c>
      <c r="O130" t="s">
        <v>1020</v>
      </c>
      <c r="P130" t="s">
        <v>1021</v>
      </c>
      <c r="Q130" s="2">
        <v>0</v>
      </c>
      <c r="R130" t="s">
        <v>1939</v>
      </c>
      <c r="S130" t="s">
        <v>1939</v>
      </c>
      <c r="T130" t="s">
        <v>2064</v>
      </c>
    </row>
    <row r="131" spans="1:20" x14ac:dyDescent="0.3">
      <c r="A131" s="54" t="s">
        <v>39</v>
      </c>
      <c r="B131">
        <v>214</v>
      </c>
      <c r="C131" t="s">
        <v>806</v>
      </c>
      <c r="D131" t="s">
        <v>39</v>
      </c>
      <c r="E131">
        <v>56</v>
      </c>
      <c r="F131">
        <v>62</v>
      </c>
      <c r="G131">
        <v>41</v>
      </c>
      <c r="H131">
        <v>19</v>
      </c>
      <c r="I131" t="s">
        <v>184</v>
      </c>
      <c r="J131">
        <v>419</v>
      </c>
      <c r="K131" t="s">
        <v>377</v>
      </c>
      <c r="L131" t="s">
        <v>342</v>
      </c>
      <c r="M131" t="s">
        <v>1582</v>
      </c>
      <c r="N131" t="s">
        <v>1035</v>
      </c>
      <c r="O131" t="s">
        <v>1020</v>
      </c>
      <c r="P131" t="s">
        <v>1021</v>
      </c>
      <c r="Q131" s="2">
        <v>0</v>
      </c>
      <c r="R131" t="s">
        <v>1939</v>
      </c>
      <c r="S131" t="s">
        <v>1939</v>
      </c>
      <c r="T131" t="s">
        <v>2064</v>
      </c>
    </row>
    <row r="132" spans="1:20" x14ac:dyDescent="0.3">
      <c r="A132" s="54" t="s">
        <v>49</v>
      </c>
      <c r="B132">
        <v>266</v>
      </c>
      <c r="C132" t="s">
        <v>773</v>
      </c>
      <c r="D132" t="s">
        <v>49</v>
      </c>
      <c r="E132">
        <v>74</v>
      </c>
      <c r="F132">
        <v>77</v>
      </c>
      <c r="G132">
        <v>58</v>
      </c>
      <c r="H132">
        <v>2</v>
      </c>
      <c r="I132" t="s">
        <v>182</v>
      </c>
      <c r="J132">
        <v>202</v>
      </c>
      <c r="K132" t="s">
        <v>263</v>
      </c>
      <c r="L132" t="s">
        <v>341</v>
      </c>
      <c r="M132" t="s">
        <v>1581</v>
      </c>
      <c r="N132" t="s">
        <v>263</v>
      </c>
      <c r="O132" t="s">
        <v>1020</v>
      </c>
      <c r="P132" t="s">
        <v>1021</v>
      </c>
      <c r="Q132" s="2">
        <v>0</v>
      </c>
      <c r="R132" t="s">
        <v>1939</v>
      </c>
      <c r="S132" t="s">
        <v>1939</v>
      </c>
      <c r="T132" t="s">
        <v>2064</v>
      </c>
    </row>
    <row r="133" spans="1:20" x14ac:dyDescent="0.3">
      <c r="A133" s="54" t="s">
        <v>719</v>
      </c>
      <c r="B133">
        <v>364</v>
      </c>
      <c r="C133" t="s">
        <v>717</v>
      </c>
      <c r="D133" t="s">
        <v>220</v>
      </c>
      <c r="E133">
        <v>102</v>
      </c>
      <c r="F133">
        <v>99</v>
      </c>
      <c r="G133">
        <v>75</v>
      </c>
      <c r="H133">
        <v>142</v>
      </c>
      <c r="I133" t="s">
        <v>189</v>
      </c>
      <c r="J133">
        <v>34</v>
      </c>
      <c r="K133" t="s">
        <v>260</v>
      </c>
      <c r="L133" t="s">
        <v>340</v>
      </c>
      <c r="M133" t="s">
        <v>1580</v>
      </c>
      <c r="N133" t="s">
        <v>260</v>
      </c>
      <c r="O133" t="s">
        <v>1020</v>
      </c>
      <c r="P133" t="s">
        <v>1021</v>
      </c>
      <c r="Q133" s="2">
        <v>0</v>
      </c>
      <c r="R133" t="s">
        <v>1939</v>
      </c>
      <c r="S133" t="s">
        <v>1939</v>
      </c>
      <c r="T133" t="s">
        <v>2064</v>
      </c>
    </row>
    <row r="134" spans="1:20" x14ac:dyDescent="0.3">
      <c r="A134" s="54" t="s">
        <v>89</v>
      </c>
      <c r="B134">
        <v>480</v>
      </c>
      <c r="C134" t="s">
        <v>592</v>
      </c>
      <c r="D134" t="s">
        <v>89</v>
      </c>
      <c r="E134">
        <v>137</v>
      </c>
      <c r="F134">
        <v>133</v>
      </c>
      <c r="G134">
        <v>105</v>
      </c>
      <c r="H134">
        <v>2</v>
      </c>
      <c r="I134" t="s">
        <v>182</v>
      </c>
      <c r="J134">
        <v>202</v>
      </c>
      <c r="K134" t="s">
        <v>263</v>
      </c>
      <c r="L134" t="s">
        <v>341</v>
      </c>
      <c r="M134" t="s">
        <v>1581</v>
      </c>
      <c r="N134" t="s">
        <v>263</v>
      </c>
      <c r="O134" t="s">
        <v>1020</v>
      </c>
      <c r="P134" t="s">
        <v>1021</v>
      </c>
      <c r="Q134" s="2">
        <v>0</v>
      </c>
      <c r="R134" t="s">
        <v>1945</v>
      </c>
      <c r="S134" t="s">
        <v>1939</v>
      </c>
      <c r="T134" t="s">
        <v>2064</v>
      </c>
    </row>
    <row r="135" spans="1:20" x14ac:dyDescent="0.3">
      <c r="A135" s="54" t="s">
        <v>90</v>
      </c>
      <c r="B135">
        <v>484</v>
      </c>
      <c r="C135" t="s">
        <v>645</v>
      </c>
      <c r="D135" t="s">
        <v>90</v>
      </c>
      <c r="E135">
        <v>138</v>
      </c>
      <c r="F135">
        <v>134</v>
      </c>
      <c r="G135">
        <v>106</v>
      </c>
      <c r="H135">
        <v>19</v>
      </c>
      <c r="I135" t="s">
        <v>184</v>
      </c>
      <c r="J135">
        <v>419</v>
      </c>
      <c r="K135" t="s">
        <v>377</v>
      </c>
      <c r="L135" t="s">
        <v>339</v>
      </c>
      <c r="M135" t="s">
        <v>1924</v>
      </c>
      <c r="N135" t="s">
        <v>1035</v>
      </c>
      <c r="O135" t="s">
        <v>1020</v>
      </c>
      <c r="P135" t="s">
        <v>1021</v>
      </c>
      <c r="Q135" s="2">
        <v>0</v>
      </c>
      <c r="R135" t="s">
        <v>1939</v>
      </c>
      <c r="S135" t="s">
        <v>1939</v>
      </c>
      <c r="T135" t="s">
        <v>2064</v>
      </c>
    </row>
    <row r="136" spans="1:20" x14ac:dyDescent="0.3">
      <c r="A136" s="54" t="s">
        <v>115</v>
      </c>
      <c r="B136">
        <v>642</v>
      </c>
      <c r="C136" t="s">
        <v>555</v>
      </c>
      <c r="D136" t="s">
        <v>115</v>
      </c>
      <c r="E136">
        <v>183</v>
      </c>
      <c r="F136">
        <v>169</v>
      </c>
      <c r="G136">
        <v>137</v>
      </c>
      <c r="H136">
        <v>150</v>
      </c>
      <c r="I136" t="s">
        <v>211</v>
      </c>
      <c r="J136">
        <v>151</v>
      </c>
      <c r="K136" t="s">
        <v>210</v>
      </c>
      <c r="L136" t="s">
        <v>339</v>
      </c>
      <c r="M136" t="s">
        <v>1924</v>
      </c>
      <c r="N136" t="s">
        <v>1088</v>
      </c>
      <c r="O136" t="s">
        <v>1637</v>
      </c>
      <c r="P136" t="s">
        <v>430</v>
      </c>
      <c r="Q136" s="2">
        <v>0</v>
      </c>
      <c r="R136" t="s">
        <v>1945</v>
      </c>
      <c r="S136" t="s">
        <v>1939</v>
      </c>
      <c r="T136" t="s">
        <v>2064</v>
      </c>
    </row>
    <row r="137" spans="1:20" x14ac:dyDescent="0.3">
      <c r="A137" s="54" t="s">
        <v>134</v>
      </c>
      <c r="B137">
        <v>764</v>
      </c>
      <c r="C137" t="s">
        <v>451</v>
      </c>
      <c r="D137" t="s">
        <v>134</v>
      </c>
      <c r="E137">
        <v>216</v>
      </c>
      <c r="F137">
        <v>202</v>
      </c>
      <c r="G137">
        <v>164</v>
      </c>
      <c r="H137">
        <v>142</v>
      </c>
      <c r="I137" t="s">
        <v>189</v>
      </c>
      <c r="J137">
        <v>35</v>
      </c>
      <c r="K137" t="s">
        <v>258</v>
      </c>
      <c r="L137" t="s">
        <v>338</v>
      </c>
      <c r="M137" t="s">
        <v>1579</v>
      </c>
      <c r="N137" t="s">
        <v>1045</v>
      </c>
      <c r="O137" t="s">
        <v>1020</v>
      </c>
      <c r="P137" t="s">
        <v>1021</v>
      </c>
      <c r="Q137" s="2">
        <v>0</v>
      </c>
      <c r="R137" t="s">
        <v>1939</v>
      </c>
      <c r="S137" t="s">
        <v>1939</v>
      </c>
      <c r="T137" t="s">
        <v>2064</v>
      </c>
    </row>
    <row r="138" spans="1:20" x14ac:dyDescent="0.3">
      <c r="A138" s="54" t="s">
        <v>139</v>
      </c>
      <c r="B138">
        <v>792</v>
      </c>
      <c r="C138" t="s">
        <v>428</v>
      </c>
      <c r="D138" t="s">
        <v>139</v>
      </c>
      <c r="E138">
        <v>223</v>
      </c>
      <c r="F138">
        <v>209</v>
      </c>
      <c r="G138">
        <v>169</v>
      </c>
      <c r="H138">
        <v>142</v>
      </c>
      <c r="I138" t="s">
        <v>189</v>
      </c>
      <c r="J138">
        <v>145</v>
      </c>
      <c r="K138" t="s">
        <v>271</v>
      </c>
      <c r="L138" t="s">
        <v>339</v>
      </c>
      <c r="M138" t="s">
        <v>1924</v>
      </c>
      <c r="N138" t="s">
        <v>1097</v>
      </c>
      <c r="O138" t="s">
        <v>1020</v>
      </c>
      <c r="P138" t="s">
        <v>1021</v>
      </c>
      <c r="Q138" s="2">
        <v>0</v>
      </c>
      <c r="R138" t="s">
        <v>1939</v>
      </c>
      <c r="S138" t="s">
        <v>1939</v>
      </c>
      <c r="T138" t="s">
        <v>2064</v>
      </c>
    </row>
    <row r="139" spans="1:20" x14ac:dyDescent="0.3">
      <c r="A139" s="54" t="s">
        <v>144</v>
      </c>
      <c r="B139">
        <v>858</v>
      </c>
      <c r="C139" t="s">
        <v>386</v>
      </c>
      <c r="D139" t="s">
        <v>144</v>
      </c>
      <c r="E139">
        <v>234</v>
      </c>
      <c r="F139">
        <v>219</v>
      </c>
      <c r="G139">
        <v>176</v>
      </c>
      <c r="H139">
        <v>19</v>
      </c>
      <c r="I139" t="s">
        <v>184</v>
      </c>
      <c r="J139">
        <v>419</v>
      </c>
      <c r="K139" t="s">
        <v>377</v>
      </c>
      <c r="L139" t="s">
        <v>342</v>
      </c>
      <c r="M139" t="s">
        <v>1582</v>
      </c>
      <c r="N139" t="s">
        <v>1035</v>
      </c>
      <c r="O139" t="s">
        <v>1020</v>
      </c>
      <c r="P139" t="s">
        <v>1021</v>
      </c>
      <c r="Q139" s="2">
        <v>0</v>
      </c>
      <c r="R139" t="s">
        <v>1945</v>
      </c>
      <c r="S139" t="s">
        <v>1945</v>
      </c>
      <c r="T139" t="s">
        <v>2064</v>
      </c>
    </row>
    <row r="140" spans="1:20" x14ac:dyDescent="0.3">
      <c r="A140" s="54" t="s">
        <v>191</v>
      </c>
      <c r="B140">
        <v>31</v>
      </c>
      <c r="C140" t="s">
        <v>930</v>
      </c>
      <c r="D140" t="s">
        <v>191</v>
      </c>
      <c r="E140">
        <v>52</v>
      </c>
      <c r="F140">
        <v>14</v>
      </c>
      <c r="G140">
        <v>8</v>
      </c>
      <c r="H140">
        <v>142</v>
      </c>
      <c r="I140" t="s">
        <v>189</v>
      </c>
      <c r="J140">
        <v>145</v>
      </c>
      <c r="K140" t="s">
        <v>271</v>
      </c>
      <c r="L140" t="s">
        <v>346</v>
      </c>
      <c r="M140" t="s">
        <v>1925</v>
      </c>
      <c r="N140" t="s">
        <v>1097</v>
      </c>
      <c r="O140" t="s">
        <v>1020</v>
      </c>
      <c r="P140" t="s">
        <v>430</v>
      </c>
      <c r="Q140" s="2">
        <v>0</v>
      </c>
      <c r="R140" t="s">
        <v>1939</v>
      </c>
      <c r="S140" t="s">
        <v>1939</v>
      </c>
      <c r="T140" t="s">
        <v>2064</v>
      </c>
    </row>
    <row r="141" spans="1:20" x14ac:dyDescent="0.3">
      <c r="A141" s="54" t="s">
        <v>153</v>
      </c>
      <c r="B141">
        <v>112</v>
      </c>
      <c r="C141" t="s">
        <v>881</v>
      </c>
      <c r="D141" t="s">
        <v>153</v>
      </c>
      <c r="E141">
        <v>57</v>
      </c>
      <c r="F141">
        <v>19</v>
      </c>
      <c r="G141">
        <v>22</v>
      </c>
      <c r="H141">
        <v>150</v>
      </c>
      <c r="I141" t="s">
        <v>211</v>
      </c>
      <c r="J141">
        <v>151</v>
      </c>
      <c r="K141" t="s">
        <v>210</v>
      </c>
      <c r="L141" t="s">
        <v>346</v>
      </c>
      <c r="M141" t="s">
        <v>1925</v>
      </c>
      <c r="N141" t="s">
        <v>1088</v>
      </c>
      <c r="O141" t="s">
        <v>1020</v>
      </c>
      <c r="P141" t="s">
        <v>430</v>
      </c>
      <c r="Q141" s="2">
        <v>0</v>
      </c>
      <c r="R141" t="s">
        <v>1939</v>
      </c>
      <c r="S141" t="s">
        <v>1939</v>
      </c>
      <c r="T141" t="s">
        <v>2064</v>
      </c>
    </row>
    <row r="142" spans="1:20" x14ac:dyDescent="0.3">
      <c r="A142" s="54" t="s">
        <v>233</v>
      </c>
      <c r="B142">
        <v>499</v>
      </c>
      <c r="C142" t="s">
        <v>637</v>
      </c>
      <c r="D142" t="s">
        <v>233</v>
      </c>
      <c r="E142" s="61">
        <v>273</v>
      </c>
      <c r="F142" s="61"/>
      <c r="G142" s="61"/>
      <c r="H142">
        <v>150</v>
      </c>
      <c r="I142" t="s">
        <v>211</v>
      </c>
      <c r="J142">
        <v>39</v>
      </c>
      <c r="K142" t="s">
        <v>261</v>
      </c>
      <c r="L142" s="61" t="s">
        <v>339</v>
      </c>
      <c r="M142" t="s">
        <v>1924</v>
      </c>
      <c r="N142" s="61" t="s">
        <v>1088</v>
      </c>
      <c r="P142" s="61" t="s">
        <v>430</v>
      </c>
      <c r="Q142" s="2">
        <v>0</v>
      </c>
      <c r="R142" t="s">
        <v>1939</v>
      </c>
      <c r="S142" t="s">
        <v>1939</v>
      </c>
      <c r="T142" t="s">
        <v>2064</v>
      </c>
    </row>
    <row r="143" spans="1:20" x14ac:dyDescent="0.3">
      <c r="A143" s="54" t="s">
        <v>1568</v>
      </c>
      <c r="B143">
        <v>688</v>
      </c>
      <c r="C143" t="s">
        <v>513</v>
      </c>
      <c r="D143" t="s">
        <v>252</v>
      </c>
      <c r="E143" s="61">
        <v>272</v>
      </c>
      <c r="F143" s="61"/>
      <c r="G143" s="61"/>
      <c r="H143">
        <v>150</v>
      </c>
      <c r="I143" t="s">
        <v>211</v>
      </c>
      <c r="J143">
        <v>39</v>
      </c>
      <c r="K143" t="s">
        <v>261</v>
      </c>
      <c r="L143" s="61" t="s">
        <v>339</v>
      </c>
      <c r="M143" t="s">
        <v>1924</v>
      </c>
      <c r="N143" s="61" t="s">
        <v>1088</v>
      </c>
      <c r="P143" s="61" t="s">
        <v>430</v>
      </c>
      <c r="Q143" s="2">
        <v>0</v>
      </c>
      <c r="R143" t="s">
        <v>1939</v>
      </c>
      <c r="S143" t="s">
        <v>1939</v>
      </c>
      <c r="T143" t="s">
        <v>2064</v>
      </c>
    </row>
    <row r="144" spans="1:20" x14ac:dyDescent="0.3">
      <c r="A144" s="54" t="s">
        <v>35</v>
      </c>
      <c r="B144">
        <v>196</v>
      </c>
      <c r="C144" t="s">
        <v>828</v>
      </c>
      <c r="D144" t="s">
        <v>35</v>
      </c>
      <c r="E144">
        <v>50</v>
      </c>
      <c r="F144">
        <v>56</v>
      </c>
      <c r="G144">
        <v>37</v>
      </c>
      <c r="H144">
        <v>142</v>
      </c>
      <c r="I144" t="s">
        <v>189</v>
      </c>
      <c r="J144">
        <v>145</v>
      </c>
      <c r="K144" t="s">
        <v>271</v>
      </c>
      <c r="L144" t="s">
        <v>339</v>
      </c>
      <c r="M144" t="s">
        <v>1924</v>
      </c>
      <c r="N144" t="s">
        <v>1097</v>
      </c>
      <c r="O144" t="s">
        <v>1049</v>
      </c>
      <c r="P144" t="s">
        <v>1021</v>
      </c>
      <c r="Q144" s="2">
        <v>0</v>
      </c>
      <c r="R144" t="s">
        <v>1945</v>
      </c>
      <c r="S144" t="s">
        <v>1945</v>
      </c>
      <c r="T144" t="s">
        <v>2070</v>
      </c>
    </row>
    <row r="145" spans="1:20" x14ac:dyDescent="0.3">
      <c r="A145" s="54" t="s">
        <v>53</v>
      </c>
      <c r="B145">
        <v>300</v>
      </c>
      <c r="C145" t="s">
        <v>762</v>
      </c>
      <c r="D145" t="s">
        <v>53</v>
      </c>
      <c r="E145">
        <v>84</v>
      </c>
      <c r="F145">
        <v>84</v>
      </c>
      <c r="G145">
        <v>63</v>
      </c>
      <c r="H145">
        <v>150</v>
      </c>
      <c r="I145" t="s">
        <v>211</v>
      </c>
      <c r="J145">
        <v>39</v>
      </c>
      <c r="K145" t="s">
        <v>261</v>
      </c>
      <c r="L145" t="s">
        <v>339</v>
      </c>
      <c r="M145" t="s">
        <v>1924</v>
      </c>
      <c r="N145" t="s">
        <v>272</v>
      </c>
      <c r="O145" t="s">
        <v>1039</v>
      </c>
      <c r="P145" t="s">
        <v>1032</v>
      </c>
      <c r="Q145" s="2">
        <v>0</v>
      </c>
      <c r="R145" t="s">
        <v>1945</v>
      </c>
      <c r="S145" t="s">
        <v>1945</v>
      </c>
      <c r="T145" t="s">
        <v>2070</v>
      </c>
    </row>
    <row r="146" spans="1:20" x14ac:dyDescent="0.3">
      <c r="A146" s="54" t="s">
        <v>61</v>
      </c>
      <c r="B146">
        <v>348</v>
      </c>
      <c r="C146" t="s">
        <v>725</v>
      </c>
      <c r="D146" t="s">
        <v>61</v>
      </c>
      <c r="E146">
        <v>97</v>
      </c>
      <c r="F146">
        <v>95</v>
      </c>
      <c r="G146">
        <v>72</v>
      </c>
      <c r="H146">
        <v>150</v>
      </c>
      <c r="I146" t="s">
        <v>211</v>
      </c>
      <c r="J146">
        <v>151</v>
      </c>
      <c r="K146" t="s">
        <v>210</v>
      </c>
      <c r="L146" t="s">
        <v>339</v>
      </c>
      <c r="M146" t="s">
        <v>1924</v>
      </c>
      <c r="N146" t="s">
        <v>1088</v>
      </c>
      <c r="O146" t="s">
        <v>1049</v>
      </c>
      <c r="P146" t="s">
        <v>430</v>
      </c>
      <c r="Q146" s="2">
        <v>0</v>
      </c>
      <c r="R146" t="s">
        <v>1945</v>
      </c>
      <c r="S146" t="s">
        <v>1945</v>
      </c>
      <c r="T146" t="s">
        <v>2070</v>
      </c>
    </row>
    <row r="147" spans="1:20" x14ac:dyDescent="0.3">
      <c r="A147" s="54" t="s">
        <v>84</v>
      </c>
      <c r="B147">
        <v>458</v>
      </c>
      <c r="C147" t="s">
        <v>595</v>
      </c>
      <c r="D147" t="s">
        <v>84</v>
      </c>
      <c r="E147">
        <v>131</v>
      </c>
      <c r="F147">
        <v>126</v>
      </c>
      <c r="G147">
        <v>100</v>
      </c>
      <c r="H147">
        <v>142</v>
      </c>
      <c r="I147" t="s">
        <v>189</v>
      </c>
      <c r="J147">
        <v>35</v>
      </c>
      <c r="K147" t="s">
        <v>258</v>
      </c>
      <c r="L147" t="s">
        <v>338</v>
      </c>
      <c r="M147" t="s">
        <v>1579</v>
      </c>
      <c r="N147" t="s">
        <v>1045</v>
      </c>
      <c r="O147" t="s">
        <v>1020</v>
      </c>
      <c r="P147" t="s">
        <v>1021</v>
      </c>
      <c r="Q147" s="2">
        <v>0</v>
      </c>
      <c r="R147" t="s">
        <v>1939</v>
      </c>
      <c r="S147" t="s">
        <v>1939</v>
      </c>
      <c r="T147" t="s">
        <v>2070</v>
      </c>
    </row>
    <row r="148" spans="1:20" x14ac:dyDescent="0.3">
      <c r="A148" s="54" t="s">
        <v>86</v>
      </c>
      <c r="B148">
        <v>470</v>
      </c>
      <c r="C148" t="s">
        <v>650</v>
      </c>
      <c r="D148" t="s">
        <v>86</v>
      </c>
      <c r="E148">
        <v>134</v>
      </c>
      <c r="F148">
        <v>129</v>
      </c>
      <c r="G148" t="s">
        <v>1020</v>
      </c>
      <c r="H148">
        <v>150</v>
      </c>
      <c r="I148" t="s">
        <v>211</v>
      </c>
      <c r="J148">
        <v>39</v>
      </c>
      <c r="K148" t="s">
        <v>261</v>
      </c>
      <c r="L148" t="s">
        <v>339</v>
      </c>
      <c r="M148" t="s">
        <v>1924</v>
      </c>
      <c r="N148" t="s">
        <v>272</v>
      </c>
      <c r="O148" t="s">
        <v>1049</v>
      </c>
      <c r="P148" t="s">
        <v>1032</v>
      </c>
      <c r="Q148" s="2">
        <v>0</v>
      </c>
      <c r="R148" t="s">
        <v>1945</v>
      </c>
      <c r="S148" t="s">
        <v>1945</v>
      </c>
      <c r="T148" t="s">
        <v>2070</v>
      </c>
    </row>
    <row r="149" spans="1:20" x14ac:dyDescent="0.3">
      <c r="A149" s="54" t="s">
        <v>106</v>
      </c>
      <c r="B149">
        <v>591</v>
      </c>
      <c r="C149" t="s">
        <v>581</v>
      </c>
      <c r="D149" t="s">
        <v>106</v>
      </c>
      <c r="E149">
        <v>166</v>
      </c>
      <c r="F149">
        <v>160</v>
      </c>
      <c r="G149">
        <v>126</v>
      </c>
      <c r="H149">
        <v>19</v>
      </c>
      <c r="I149" t="s">
        <v>184</v>
      </c>
      <c r="J149">
        <v>419</v>
      </c>
      <c r="K149" t="s">
        <v>377</v>
      </c>
      <c r="L149" t="s">
        <v>342</v>
      </c>
      <c r="M149" t="s">
        <v>1582</v>
      </c>
      <c r="N149" t="s">
        <v>1035</v>
      </c>
      <c r="O149" t="s">
        <v>1020</v>
      </c>
      <c r="P149" t="s">
        <v>1021</v>
      </c>
      <c r="Q149" s="2">
        <v>0</v>
      </c>
      <c r="R149" t="s">
        <v>1945</v>
      </c>
      <c r="S149" t="s">
        <v>1939</v>
      </c>
      <c r="T149" t="s">
        <v>2070</v>
      </c>
    </row>
    <row r="150" spans="1:20" x14ac:dyDescent="0.3">
      <c r="A150" s="55" t="s">
        <v>111</v>
      </c>
      <c r="B150" s="1">
        <v>616</v>
      </c>
      <c r="C150" t="s">
        <v>570</v>
      </c>
      <c r="D150" t="s">
        <v>111</v>
      </c>
      <c r="E150">
        <v>173</v>
      </c>
      <c r="F150">
        <v>165</v>
      </c>
      <c r="G150">
        <v>132</v>
      </c>
      <c r="H150">
        <v>150</v>
      </c>
      <c r="I150" t="s">
        <v>211</v>
      </c>
      <c r="J150">
        <v>151</v>
      </c>
      <c r="K150" t="s">
        <v>210</v>
      </c>
      <c r="L150" t="s">
        <v>339</v>
      </c>
      <c r="M150" t="s">
        <v>1924</v>
      </c>
      <c r="N150" t="s">
        <v>1088</v>
      </c>
      <c r="O150" t="s">
        <v>1049</v>
      </c>
      <c r="P150" t="s">
        <v>430</v>
      </c>
      <c r="Q150" s="2">
        <v>0</v>
      </c>
      <c r="R150" t="s">
        <v>1945</v>
      </c>
      <c r="S150" t="s">
        <v>1945</v>
      </c>
      <c r="T150" t="s">
        <v>2070</v>
      </c>
    </row>
    <row r="151" spans="1:20" x14ac:dyDescent="0.3">
      <c r="A151" s="54" t="s">
        <v>112</v>
      </c>
      <c r="B151">
        <v>620</v>
      </c>
      <c r="C151" t="s">
        <v>569</v>
      </c>
      <c r="D151" t="s">
        <v>112</v>
      </c>
      <c r="E151">
        <v>174</v>
      </c>
      <c r="F151">
        <v>166</v>
      </c>
      <c r="G151">
        <v>133</v>
      </c>
      <c r="H151">
        <v>150</v>
      </c>
      <c r="I151" t="s">
        <v>211</v>
      </c>
      <c r="J151">
        <v>39</v>
      </c>
      <c r="K151" t="s">
        <v>261</v>
      </c>
      <c r="L151" t="s">
        <v>339</v>
      </c>
      <c r="M151" t="s">
        <v>1924</v>
      </c>
      <c r="N151" t="s">
        <v>272</v>
      </c>
      <c r="O151" t="s">
        <v>1039</v>
      </c>
      <c r="P151" t="s">
        <v>1032</v>
      </c>
      <c r="Q151" s="2">
        <v>0</v>
      </c>
      <c r="R151" t="s">
        <v>1945</v>
      </c>
      <c r="S151" t="s">
        <v>1945</v>
      </c>
      <c r="T151" t="s">
        <v>2070</v>
      </c>
    </row>
    <row r="152" spans="1:20" x14ac:dyDescent="0.3">
      <c r="A152" s="54" t="s">
        <v>156</v>
      </c>
      <c r="B152">
        <v>191</v>
      </c>
      <c r="C152" t="s">
        <v>835</v>
      </c>
      <c r="D152" t="s">
        <v>156</v>
      </c>
      <c r="E152">
        <v>98</v>
      </c>
      <c r="F152">
        <v>54</v>
      </c>
      <c r="G152">
        <v>35</v>
      </c>
      <c r="H152">
        <v>150</v>
      </c>
      <c r="I152" t="s">
        <v>211</v>
      </c>
      <c r="J152">
        <v>39</v>
      </c>
      <c r="K152" t="s">
        <v>261</v>
      </c>
      <c r="L152" t="s">
        <v>339</v>
      </c>
      <c r="M152" t="s">
        <v>1924</v>
      </c>
      <c r="N152" t="s">
        <v>1088</v>
      </c>
      <c r="O152" t="s">
        <v>1638</v>
      </c>
      <c r="P152" t="s">
        <v>430</v>
      </c>
      <c r="Q152" s="2">
        <v>0</v>
      </c>
      <c r="R152" t="s">
        <v>1945</v>
      </c>
      <c r="S152" t="s">
        <v>1939</v>
      </c>
      <c r="T152" t="s">
        <v>2070</v>
      </c>
    </row>
    <row r="153" spans="1:20" x14ac:dyDescent="0.3">
      <c r="A153" s="54" t="s">
        <v>159</v>
      </c>
      <c r="B153">
        <v>233</v>
      </c>
      <c r="C153" t="s">
        <v>796</v>
      </c>
      <c r="D153" t="s">
        <v>159</v>
      </c>
      <c r="E153">
        <v>63</v>
      </c>
      <c r="F153">
        <v>68</v>
      </c>
      <c r="G153">
        <v>47</v>
      </c>
      <c r="H153">
        <v>150</v>
      </c>
      <c r="I153" t="s">
        <v>211</v>
      </c>
      <c r="J153">
        <v>154</v>
      </c>
      <c r="K153" t="s">
        <v>239</v>
      </c>
      <c r="L153" t="s">
        <v>346</v>
      </c>
      <c r="M153" t="s">
        <v>1925</v>
      </c>
      <c r="N153" t="s">
        <v>1088</v>
      </c>
      <c r="O153" t="s">
        <v>1049</v>
      </c>
      <c r="P153" t="s">
        <v>430</v>
      </c>
      <c r="Q153" s="2">
        <v>0</v>
      </c>
      <c r="R153" t="s">
        <v>1945</v>
      </c>
      <c r="S153" t="s">
        <v>1945</v>
      </c>
      <c r="T153" t="s">
        <v>2070</v>
      </c>
    </row>
    <row r="154" spans="1:20" x14ac:dyDescent="0.3">
      <c r="A154" s="54" t="s">
        <v>162</v>
      </c>
      <c r="B154">
        <v>398</v>
      </c>
      <c r="C154" t="s">
        <v>694</v>
      </c>
      <c r="D154" t="s">
        <v>162</v>
      </c>
      <c r="E154">
        <v>108</v>
      </c>
      <c r="F154">
        <v>107</v>
      </c>
      <c r="G154">
        <v>84</v>
      </c>
      <c r="H154">
        <v>142</v>
      </c>
      <c r="I154" t="s">
        <v>189</v>
      </c>
      <c r="J154">
        <v>143</v>
      </c>
      <c r="K154" t="s">
        <v>199</v>
      </c>
      <c r="L154" t="s">
        <v>346</v>
      </c>
      <c r="M154" t="s">
        <v>1925</v>
      </c>
      <c r="N154" t="s">
        <v>1087</v>
      </c>
      <c r="O154" t="s">
        <v>1020</v>
      </c>
      <c r="P154" t="s">
        <v>430</v>
      </c>
      <c r="Q154" s="2">
        <v>0</v>
      </c>
      <c r="R154" t="s">
        <v>1939</v>
      </c>
      <c r="S154" t="s">
        <v>1939</v>
      </c>
      <c r="T154" t="s">
        <v>2070</v>
      </c>
    </row>
    <row r="155" spans="1:20" x14ac:dyDescent="0.3">
      <c r="A155" s="54" t="s">
        <v>164</v>
      </c>
      <c r="B155">
        <v>428</v>
      </c>
      <c r="C155" t="s">
        <v>680</v>
      </c>
      <c r="D155" t="s">
        <v>164</v>
      </c>
      <c r="E155">
        <v>119</v>
      </c>
      <c r="F155">
        <v>115</v>
      </c>
      <c r="G155">
        <v>90</v>
      </c>
      <c r="H155">
        <v>150</v>
      </c>
      <c r="I155" t="s">
        <v>211</v>
      </c>
      <c r="J155">
        <v>154</v>
      </c>
      <c r="K155" t="s">
        <v>239</v>
      </c>
      <c r="L155" t="s">
        <v>346</v>
      </c>
      <c r="M155" t="s">
        <v>1925</v>
      </c>
      <c r="N155" t="s">
        <v>1088</v>
      </c>
      <c r="O155" t="s">
        <v>1049</v>
      </c>
      <c r="P155" t="s">
        <v>430</v>
      </c>
      <c r="Q155" s="2">
        <v>0</v>
      </c>
      <c r="R155" t="s">
        <v>1945</v>
      </c>
      <c r="S155" t="s">
        <v>1945</v>
      </c>
      <c r="T155" t="s">
        <v>2070</v>
      </c>
    </row>
    <row r="156" spans="1:20" x14ac:dyDescent="0.3">
      <c r="A156" s="54" t="s">
        <v>165</v>
      </c>
      <c r="B156">
        <v>440</v>
      </c>
      <c r="C156" t="s">
        <v>668</v>
      </c>
      <c r="D156" t="s">
        <v>165</v>
      </c>
      <c r="E156">
        <v>126</v>
      </c>
      <c r="F156">
        <v>121</v>
      </c>
      <c r="G156">
        <v>95</v>
      </c>
      <c r="H156">
        <v>150</v>
      </c>
      <c r="I156" t="s">
        <v>211</v>
      </c>
      <c r="J156">
        <v>154</v>
      </c>
      <c r="K156" t="s">
        <v>239</v>
      </c>
      <c r="L156" t="s">
        <v>346</v>
      </c>
      <c r="M156" t="s">
        <v>1925</v>
      </c>
      <c r="N156" t="s">
        <v>1088</v>
      </c>
      <c r="O156" t="s">
        <v>1049</v>
      </c>
      <c r="P156" t="s">
        <v>430</v>
      </c>
      <c r="Q156" s="2">
        <v>0</v>
      </c>
      <c r="R156" t="s">
        <v>1945</v>
      </c>
      <c r="S156" t="s">
        <v>1945</v>
      </c>
      <c r="T156" t="s">
        <v>2070</v>
      </c>
    </row>
    <row r="157" spans="1:20" x14ac:dyDescent="0.3">
      <c r="A157" s="54" t="s">
        <v>552</v>
      </c>
      <c r="B157">
        <v>643</v>
      </c>
      <c r="C157" t="s">
        <v>554</v>
      </c>
      <c r="D157" t="s">
        <v>169</v>
      </c>
      <c r="E157">
        <v>185</v>
      </c>
      <c r="F157">
        <v>170</v>
      </c>
      <c r="G157">
        <v>195</v>
      </c>
      <c r="H157">
        <v>150</v>
      </c>
      <c r="I157" t="s">
        <v>211</v>
      </c>
      <c r="J157">
        <v>151</v>
      </c>
      <c r="K157" t="s">
        <v>210</v>
      </c>
      <c r="L157" t="s">
        <v>346</v>
      </c>
      <c r="M157" t="s">
        <v>1925</v>
      </c>
      <c r="N157" t="s">
        <v>1087</v>
      </c>
      <c r="O157" t="s">
        <v>1020</v>
      </c>
      <c r="P157" t="s">
        <v>430</v>
      </c>
      <c r="Q157" s="2">
        <v>0</v>
      </c>
      <c r="R157" t="s">
        <v>1939</v>
      </c>
      <c r="S157" t="s">
        <v>1939</v>
      </c>
      <c r="T157" t="s">
        <v>2070</v>
      </c>
    </row>
    <row r="158" spans="1:20" x14ac:dyDescent="0.3">
      <c r="A158" s="54" t="s">
        <v>175</v>
      </c>
      <c r="B158">
        <v>703</v>
      </c>
      <c r="C158" t="s">
        <v>502</v>
      </c>
      <c r="D158" t="s">
        <v>175</v>
      </c>
      <c r="E158">
        <v>199</v>
      </c>
      <c r="F158">
        <v>187</v>
      </c>
      <c r="G158">
        <v>144</v>
      </c>
      <c r="H158">
        <v>150</v>
      </c>
      <c r="I158" t="s">
        <v>211</v>
      </c>
      <c r="J158">
        <v>151</v>
      </c>
      <c r="K158" t="s">
        <v>210</v>
      </c>
      <c r="L158" s="61" t="s">
        <v>346</v>
      </c>
      <c r="M158" t="s">
        <v>1925</v>
      </c>
      <c r="N158" t="s">
        <v>1088</v>
      </c>
      <c r="O158" t="s">
        <v>1049</v>
      </c>
      <c r="P158" t="s">
        <v>430</v>
      </c>
      <c r="Q158" s="2">
        <v>0</v>
      </c>
      <c r="R158" t="s">
        <v>1945</v>
      </c>
      <c r="S158" t="s">
        <v>1945</v>
      </c>
      <c r="T158" t="s">
        <v>2070</v>
      </c>
    </row>
    <row r="159" spans="1:20" x14ac:dyDescent="0.3">
      <c r="A159" s="54" t="s">
        <v>176</v>
      </c>
      <c r="B159">
        <v>705</v>
      </c>
      <c r="C159" t="s">
        <v>496</v>
      </c>
      <c r="D159" t="s">
        <v>176</v>
      </c>
      <c r="E159">
        <v>198</v>
      </c>
      <c r="F159">
        <v>188</v>
      </c>
      <c r="G159">
        <v>145</v>
      </c>
      <c r="H159">
        <v>150</v>
      </c>
      <c r="I159" t="s">
        <v>211</v>
      </c>
      <c r="J159">
        <v>39</v>
      </c>
      <c r="K159" t="s">
        <v>261</v>
      </c>
      <c r="L159" s="61" t="s">
        <v>346</v>
      </c>
      <c r="M159" t="s">
        <v>1925</v>
      </c>
      <c r="N159" t="s">
        <v>1088</v>
      </c>
      <c r="O159" t="s">
        <v>1049</v>
      </c>
      <c r="P159" t="s">
        <v>430</v>
      </c>
      <c r="Q159" s="2">
        <v>0</v>
      </c>
      <c r="R159" t="s">
        <v>1945</v>
      </c>
      <c r="S159" t="s">
        <v>1945</v>
      </c>
      <c r="T159" t="s">
        <v>2070</v>
      </c>
    </row>
    <row r="160" spans="1:20" x14ac:dyDescent="0.3">
      <c r="A160" s="54" t="s">
        <v>172</v>
      </c>
      <c r="B160">
        <v>795</v>
      </c>
      <c r="C160" t="s">
        <v>430</v>
      </c>
      <c r="D160" t="s">
        <v>172</v>
      </c>
      <c r="E160">
        <v>213</v>
      </c>
      <c r="F160">
        <v>210</v>
      </c>
      <c r="G160">
        <v>170</v>
      </c>
      <c r="H160">
        <v>142</v>
      </c>
      <c r="I160" t="s">
        <v>189</v>
      </c>
      <c r="J160">
        <v>143</v>
      </c>
      <c r="K160" t="s">
        <v>199</v>
      </c>
      <c r="L160" t="s">
        <v>346</v>
      </c>
      <c r="M160" t="s">
        <v>1925</v>
      </c>
      <c r="N160" t="s">
        <v>1087</v>
      </c>
      <c r="O160" t="s">
        <v>1020</v>
      </c>
      <c r="P160" t="s">
        <v>430</v>
      </c>
      <c r="Q160" s="2">
        <v>0</v>
      </c>
      <c r="R160" t="s">
        <v>1939</v>
      </c>
      <c r="S160" t="s">
        <v>1939</v>
      </c>
      <c r="T160" t="s">
        <v>2070</v>
      </c>
    </row>
    <row r="161" spans="1:20" x14ac:dyDescent="0.3">
      <c r="A161" s="54" t="s">
        <v>9</v>
      </c>
      <c r="B161">
        <v>48</v>
      </c>
      <c r="C161" t="s">
        <v>918</v>
      </c>
      <c r="D161" t="s">
        <v>9</v>
      </c>
      <c r="E161">
        <v>13</v>
      </c>
      <c r="F161">
        <v>16</v>
      </c>
      <c r="G161" t="s">
        <v>1020</v>
      </c>
      <c r="H161">
        <v>142</v>
      </c>
      <c r="I161" t="s">
        <v>189</v>
      </c>
      <c r="J161">
        <v>145</v>
      </c>
      <c r="K161" t="s">
        <v>271</v>
      </c>
      <c r="L161" t="s">
        <v>340</v>
      </c>
      <c r="M161" t="s">
        <v>1580</v>
      </c>
      <c r="N161" t="s">
        <v>1097</v>
      </c>
      <c r="O161" t="s">
        <v>1020</v>
      </c>
      <c r="P161" t="s">
        <v>1021</v>
      </c>
      <c r="Q161" s="2">
        <v>0</v>
      </c>
      <c r="R161" t="s">
        <v>1945</v>
      </c>
      <c r="S161" t="s">
        <v>1945</v>
      </c>
      <c r="T161" t="s">
        <v>2067</v>
      </c>
    </row>
    <row r="162" spans="1:20" x14ac:dyDescent="0.3">
      <c r="A162" s="54" t="s">
        <v>23</v>
      </c>
      <c r="B162">
        <v>124</v>
      </c>
      <c r="C162" t="s">
        <v>872</v>
      </c>
      <c r="D162" t="s">
        <v>23</v>
      </c>
      <c r="E162">
        <v>33</v>
      </c>
      <c r="F162">
        <v>38</v>
      </c>
      <c r="G162">
        <v>192</v>
      </c>
      <c r="H162">
        <v>19</v>
      </c>
      <c r="I162" t="s">
        <v>184</v>
      </c>
      <c r="J162">
        <v>21</v>
      </c>
      <c r="K162" t="s">
        <v>238</v>
      </c>
      <c r="L162" t="s">
        <v>343</v>
      </c>
      <c r="M162" t="s">
        <v>1583</v>
      </c>
      <c r="N162" t="s">
        <v>238</v>
      </c>
      <c r="O162" t="s">
        <v>1020</v>
      </c>
      <c r="P162" t="s">
        <v>1032</v>
      </c>
      <c r="Q162" s="2">
        <v>0</v>
      </c>
      <c r="R162" t="s">
        <v>1945</v>
      </c>
      <c r="S162" t="s">
        <v>1945</v>
      </c>
      <c r="T162" t="s">
        <v>2067</v>
      </c>
    </row>
    <row r="163" spans="1:20" x14ac:dyDescent="0.3">
      <c r="A163" s="54" t="s">
        <v>43</v>
      </c>
      <c r="B163">
        <v>226</v>
      </c>
      <c r="C163" t="s">
        <v>753</v>
      </c>
      <c r="D163" t="s">
        <v>43</v>
      </c>
      <c r="E163">
        <v>61</v>
      </c>
      <c r="F163">
        <v>66</v>
      </c>
      <c r="G163">
        <v>45</v>
      </c>
      <c r="H163">
        <v>2</v>
      </c>
      <c r="I163" t="s">
        <v>182</v>
      </c>
      <c r="J163">
        <v>202</v>
      </c>
      <c r="K163" t="s">
        <v>263</v>
      </c>
      <c r="L163" t="s">
        <v>341</v>
      </c>
      <c r="M163" t="s">
        <v>1581</v>
      </c>
      <c r="N163" t="s">
        <v>263</v>
      </c>
      <c r="O163" t="s">
        <v>1020</v>
      </c>
      <c r="P163" t="s">
        <v>1025</v>
      </c>
      <c r="Q163" s="2" t="s">
        <v>356</v>
      </c>
      <c r="R163" t="s">
        <v>1939</v>
      </c>
      <c r="S163" t="s">
        <v>1939</v>
      </c>
      <c r="T163" t="s">
        <v>2067</v>
      </c>
    </row>
    <row r="164" spans="1:20" x14ac:dyDescent="0.3">
      <c r="A164" s="54" t="s">
        <v>45</v>
      </c>
      <c r="B164">
        <v>246</v>
      </c>
      <c r="C164" t="s">
        <v>785</v>
      </c>
      <c r="D164" t="s">
        <v>45</v>
      </c>
      <c r="E164">
        <v>67</v>
      </c>
      <c r="F164">
        <v>73</v>
      </c>
      <c r="G164">
        <v>53</v>
      </c>
      <c r="H164">
        <v>150</v>
      </c>
      <c r="I164" t="s">
        <v>211</v>
      </c>
      <c r="J164">
        <v>154</v>
      </c>
      <c r="K164" t="s">
        <v>239</v>
      </c>
      <c r="L164" t="s">
        <v>339</v>
      </c>
      <c r="M164" t="s">
        <v>1924</v>
      </c>
      <c r="N164" t="s">
        <v>272</v>
      </c>
      <c r="O164" t="s">
        <v>1039</v>
      </c>
      <c r="P164" t="s">
        <v>1032</v>
      </c>
      <c r="Q164" s="2">
        <v>0</v>
      </c>
      <c r="R164" t="s">
        <v>1945</v>
      </c>
      <c r="S164" t="s">
        <v>1945</v>
      </c>
      <c r="T164" t="s">
        <v>2067</v>
      </c>
    </row>
    <row r="165" spans="1:20" x14ac:dyDescent="0.3">
      <c r="A165" s="54" t="s">
        <v>46</v>
      </c>
      <c r="B165">
        <v>250</v>
      </c>
      <c r="C165" t="s">
        <v>783</v>
      </c>
      <c r="D165" t="s">
        <v>46</v>
      </c>
      <c r="E165">
        <v>68</v>
      </c>
      <c r="F165">
        <v>74</v>
      </c>
      <c r="G165">
        <v>54</v>
      </c>
      <c r="H165">
        <v>150</v>
      </c>
      <c r="I165" t="s">
        <v>211</v>
      </c>
      <c r="J165">
        <v>155</v>
      </c>
      <c r="K165" t="s">
        <v>272</v>
      </c>
      <c r="L165" t="s">
        <v>339</v>
      </c>
      <c r="M165" t="s">
        <v>1924</v>
      </c>
      <c r="N165" t="s">
        <v>272</v>
      </c>
      <c r="O165" t="s">
        <v>1039</v>
      </c>
      <c r="P165" t="s">
        <v>1032</v>
      </c>
      <c r="Q165" s="2">
        <v>0</v>
      </c>
      <c r="R165" t="s">
        <v>1945</v>
      </c>
      <c r="S165" t="s">
        <v>1945</v>
      </c>
      <c r="T165" t="s">
        <v>2067</v>
      </c>
    </row>
    <row r="166" spans="1:20" x14ac:dyDescent="0.3">
      <c r="A166" s="54" t="s">
        <v>68</v>
      </c>
      <c r="B166">
        <v>376</v>
      </c>
      <c r="C166" t="s">
        <v>710</v>
      </c>
      <c r="D166" t="s">
        <v>68</v>
      </c>
      <c r="E166">
        <v>105</v>
      </c>
      <c r="F166">
        <v>102</v>
      </c>
      <c r="G166">
        <v>78</v>
      </c>
      <c r="H166">
        <v>142</v>
      </c>
      <c r="I166" t="s">
        <v>189</v>
      </c>
      <c r="J166">
        <v>145</v>
      </c>
      <c r="K166" t="s">
        <v>271</v>
      </c>
      <c r="L166" t="s">
        <v>340</v>
      </c>
      <c r="M166" t="s">
        <v>1580</v>
      </c>
      <c r="N166" t="s">
        <v>1097</v>
      </c>
      <c r="O166" t="s">
        <v>1020</v>
      </c>
      <c r="P166" t="s">
        <v>1032</v>
      </c>
      <c r="Q166" s="2">
        <v>0</v>
      </c>
      <c r="R166" t="s">
        <v>1945</v>
      </c>
      <c r="S166" t="s">
        <v>1945</v>
      </c>
      <c r="T166" t="s">
        <v>2067</v>
      </c>
    </row>
    <row r="167" spans="1:20" x14ac:dyDescent="0.3">
      <c r="A167" s="54" t="s">
        <v>69</v>
      </c>
      <c r="B167">
        <v>380</v>
      </c>
      <c r="C167" t="s">
        <v>707</v>
      </c>
      <c r="D167" t="s">
        <v>69</v>
      </c>
      <c r="E167">
        <v>106</v>
      </c>
      <c r="F167">
        <v>103</v>
      </c>
      <c r="G167">
        <v>79</v>
      </c>
      <c r="H167">
        <v>150</v>
      </c>
      <c r="I167" t="s">
        <v>211</v>
      </c>
      <c r="J167">
        <v>39</v>
      </c>
      <c r="K167" t="s">
        <v>261</v>
      </c>
      <c r="L167" t="s">
        <v>339</v>
      </c>
      <c r="M167" t="s">
        <v>1924</v>
      </c>
      <c r="N167" t="s">
        <v>272</v>
      </c>
      <c r="O167" t="s">
        <v>1039</v>
      </c>
      <c r="P167" t="s">
        <v>1032</v>
      </c>
      <c r="Q167" s="2">
        <v>0</v>
      </c>
      <c r="R167" t="s">
        <v>1945</v>
      </c>
      <c r="S167" t="s">
        <v>1945</v>
      </c>
      <c r="T167" t="s">
        <v>2067</v>
      </c>
    </row>
    <row r="168" spans="1:20" x14ac:dyDescent="0.3">
      <c r="A168" s="54" t="s">
        <v>71</v>
      </c>
      <c r="B168">
        <v>392</v>
      </c>
      <c r="C168" t="s">
        <v>702</v>
      </c>
      <c r="D168" t="s">
        <v>71</v>
      </c>
      <c r="E168">
        <v>110</v>
      </c>
      <c r="F168">
        <v>105</v>
      </c>
      <c r="G168">
        <v>82</v>
      </c>
      <c r="H168">
        <v>142</v>
      </c>
      <c r="I168" t="s">
        <v>189</v>
      </c>
      <c r="J168">
        <v>30</v>
      </c>
      <c r="K168" t="s">
        <v>209</v>
      </c>
      <c r="L168" t="s">
        <v>339</v>
      </c>
      <c r="M168" t="s">
        <v>1924</v>
      </c>
      <c r="N168" t="s">
        <v>209</v>
      </c>
      <c r="O168" t="s">
        <v>1020</v>
      </c>
      <c r="P168" t="s">
        <v>1032</v>
      </c>
      <c r="Q168" s="2">
        <v>0</v>
      </c>
      <c r="R168" t="s">
        <v>1945</v>
      </c>
      <c r="S168" t="s">
        <v>1945</v>
      </c>
      <c r="T168" t="s">
        <v>2067</v>
      </c>
    </row>
    <row r="169" spans="1:20" x14ac:dyDescent="0.3">
      <c r="A169" s="54" t="s">
        <v>99</v>
      </c>
      <c r="B169">
        <v>554</v>
      </c>
      <c r="C169" t="s">
        <v>442</v>
      </c>
      <c r="D169" t="s">
        <v>99</v>
      </c>
      <c r="E169">
        <v>156</v>
      </c>
      <c r="F169">
        <v>148</v>
      </c>
      <c r="G169">
        <v>117</v>
      </c>
      <c r="H169">
        <v>9</v>
      </c>
      <c r="I169" t="s">
        <v>241</v>
      </c>
      <c r="J169">
        <v>53</v>
      </c>
      <c r="K169" t="s">
        <v>190</v>
      </c>
      <c r="L169" t="s">
        <v>343</v>
      </c>
      <c r="M169" t="s">
        <v>1583</v>
      </c>
      <c r="N169" t="s">
        <v>1098</v>
      </c>
      <c r="O169" t="s">
        <v>1020</v>
      </c>
      <c r="P169" t="s">
        <v>1032</v>
      </c>
      <c r="Q169" s="2">
        <v>0</v>
      </c>
      <c r="R169" t="s">
        <v>1945</v>
      </c>
      <c r="S169" t="s">
        <v>1945</v>
      </c>
      <c r="T169" t="s">
        <v>2067</v>
      </c>
    </row>
    <row r="170" spans="1:20" x14ac:dyDescent="0.3">
      <c r="A170" s="54" t="s">
        <v>104</v>
      </c>
      <c r="B170">
        <v>512</v>
      </c>
      <c r="C170" t="s">
        <v>591</v>
      </c>
      <c r="D170" t="s">
        <v>104</v>
      </c>
      <c r="E170">
        <v>221</v>
      </c>
      <c r="F170">
        <v>156</v>
      </c>
      <c r="G170">
        <v>124</v>
      </c>
      <c r="H170">
        <v>142</v>
      </c>
      <c r="I170" t="s">
        <v>189</v>
      </c>
      <c r="J170">
        <v>145</v>
      </c>
      <c r="K170" t="s">
        <v>271</v>
      </c>
      <c r="L170" t="s">
        <v>340</v>
      </c>
      <c r="M170" t="s">
        <v>1580</v>
      </c>
      <c r="N170" t="s">
        <v>1097</v>
      </c>
      <c r="O170" t="s">
        <v>1020</v>
      </c>
      <c r="P170" t="s">
        <v>1021</v>
      </c>
      <c r="Q170" s="2">
        <v>0</v>
      </c>
      <c r="R170" t="s">
        <v>1945</v>
      </c>
      <c r="S170" t="s">
        <v>1945</v>
      </c>
      <c r="T170" t="s">
        <v>2067</v>
      </c>
    </row>
    <row r="171" spans="1:20" x14ac:dyDescent="0.3">
      <c r="A171" s="54" t="s">
        <v>113</v>
      </c>
      <c r="B171">
        <v>630</v>
      </c>
      <c r="C171" t="s">
        <v>566</v>
      </c>
      <c r="D171" t="s">
        <v>113</v>
      </c>
      <c r="E171">
        <v>177</v>
      </c>
      <c r="F171">
        <v>167</v>
      </c>
      <c r="G171">
        <v>134</v>
      </c>
      <c r="H171">
        <v>19</v>
      </c>
      <c r="I171" t="s">
        <v>184</v>
      </c>
      <c r="J171">
        <v>419</v>
      </c>
      <c r="K171" t="s">
        <v>377</v>
      </c>
      <c r="L171" t="s">
        <v>342</v>
      </c>
      <c r="M171" t="s">
        <v>1582</v>
      </c>
      <c r="N171" t="s">
        <v>1035</v>
      </c>
      <c r="O171" t="s">
        <v>1020</v>
      </c>
      <c r="P171" t="s">
        <v>1021</v>
      </c>
      <c r="Q171" s="2">
        <v>0</v>
      </c>
      <c r="R171" t="s">
        <v>1945</v>
      </c>
      <c r="S171" t="s">
        <v>1945</v>
      </c>
      <c r="T171" t="s">
        <v>2067</v>
      </c>
    </row>
    <row r="172" spans="1:20" x14ac:dyDescent="0.3">
      <c r="A172" s="54" t="s">
        <v>560</v>
      </c>
      <c r="B172">
        <v>410</v>
      </c>
      <c r="C172" t="s">
        <v>562</v>
      </c>
      <c r="D172" t="s">
        <v>244</v>
      </c>
      <c r="E172">
        <v>117</v>
      </c>
      <c r="F172">
        <v>111</v>
      </c>
      <c r="G172">
        <v>150</v>
      </c>
      <c r="H172">
        <v>142</v>
      </c>
      <c r="I172" t="s">
        <v>189</v>
      </c>
      <c r="J172">
        <v>30</v>
      </c>
      <c r="K172" t="s">
        <v>209</v>
      </c>
      <c r="L172" t="s">
        <v>339</v>
      </c>
      <c r="M172" t="s">
        <v>1924</v>
      </c>
      <c r="N172" t="s">
        <v>209</v>
      </c>
      <c r="O172" t="s">
        <v>1020</v>
      </c>
      <c r="P172" t="s">
        <v>1021</v>
      </c>
      <c r="Q172" s="2">
        <v>0</v>
      </c>
      <c r="R172" t="s">
        <v>1945</v>
      </c>
      <c r="S172" t="s">
        <v>1945</v>
      </c>
      <c r="T172" t="s">
        <v>2067</v>
      </c>
    </row>
    <row r="173" spans="1:20" x14ac:dyDescent="0.3">
      <c r="A173" s="54" t="s">
        <v>125</v>
      </c>
      <c r="B173">
        <v>724</v>
      </c>
      <c r="C173" t="s">
        <v>486</v>
      </c>
      <c r="D173" t="s">
        <v>125</v>
      </c>
      <c r="E173">
        <v>203</v>
      </c>
      <c r="F173">
        <v>192</v>
      </c>
      <c r="G173">
        <v>151</v>
      </c>
      <c r="H173">
        <v>150</v>
      </c>
      <c r="I173" t="s">
        <v>211</v>
      </c>
      <c r="J173">
        <v>39</v>
      </c>
      <c r="K173" t="s">
        <v>261</v>
      </c>
      <c r="L173" t="s">
        <v>339</v>
      </c>
      <c r="M173" t="s">
        <v>1924</v>
      </c>
      <c r="N173" t="s">
        <v>272</v>
      </c>
      <c r="O173" t="s">
        <v>1039</v>
      </c>
      <c r="P173" t="s">
        <v>1032</v>
      </c>
      <c r="Q173" s="2">
        <v>0</v>
      </c>
      <c r="R173" t="s">
        <v>1945</v>
      </c>
      <c r="S173" t="s">
        <v>1945</v>
      </c>
      <c r="T173" t="s">
        <v>2067</v>
      </c>
    </row>
    <row r="174" spans="1:20" x14ac:dyDescent="0.3">
      <c r="A174" s="54" t="s">
        <v>277</v>
      </c>
      <c r="B174">
        <v>158</v>
      </c>
      <c r="C174" t="s">
        <v>958</v>
      </c>
      <c r="D174" s="61" t="s">
        <v>277</v>
      </c>
      <c r="E174" s="61">
        <v>0</v>
      </c>
      <c r="F174">
        <v>313</v>
      </c>
      <c r="G174">
        <v>161</v>
      </c>
      <c r="H174" s="62">
        <v>142</v>
      </c>
      <c r="I174" s="61" t="s">
        <v>189</v>
      </c>
      <c r="J174" s="62">
        <v>30</v>
      </c>
      <c r="K174" s="61" t="s">
        <v>209</v>
      </c>
      <c r="L174" s="61" t="s">
        <v>338</v>
      </c>
      <c r="M174" t="s">
        <v>1579</v>
      </c>
      <c r="N174" t="s">
        <v>209</v>
      </c>
      <c r="O174" t="s">
        <v>1020</v>
      </c>
      <c r="P174" t="s">
        <v>1021</v>
      </c>
      <c r="Q174" s="2">
        <v>0</v>
      </c>
      <c r="R174" t="s">
        <v>1945</v>
      </c>
      <c r="S174" t="s">
        <v>1945</v>
      </c>
      <c r="T174" t="s">
        <v>2067</v>
      </c>
    </row>
    <row r="175" spans="1:20" x14ac:dyDescent="0.3">
      <c r="A175" s="54" t="s">
        <v>137</v>
      </c>
      <c r="B175">
        <v>780</v>
      </c>
      <c r="C175" t="s">
        <v>435</v>
      </c>
      <c r="D175" t="s">
        <v>137</v>
      </c>
      <c r="E175">
        <v>220</v>
      </c>
      <c r="F175">
        <v>207</v>
      </c>
      <c r="G175">
        <v>167</v>
      </c>
      <c r="H175">
        <v>19</v>
      </c>
      <c r="I175" t="s">
        <v>184</v>
      </c>
      <c r="J175">
        <v>419</v>
      </c>
      <c r="K175" t="s">
        <v>377</v>
      </c>
      <c r="L175" t="s">
        <v>342</v>
      </c>
      <c r="M175" t="s">
        <v>1582</v>
      </c>
      <c r="N175" t="s">
        <v>1035</v>
      </c>
      <c r="O175" t="s">
        <v>1020</v>
      </c>
      <c r="P175" t="s">
        <v>1021</v>
      </c>
      <c r="Q175" s="2">
        <v>0</v>
      </c>
      <c r="R175" t="s">
        <v>1945</v>
      </c>
      <c r="S175" t="s">
        <v>1945</v>
      </c>
      <c r="T175" t="s">
        <v>2067</v>
      </c>
    </row>
    <row r="176" spans="1:20" x14ac:dyDescent="0.3">
      <c r="A176" s="54" t="s">
        <v>142</v>
      </c>
      <c r="B176">
        <v>826</v>
      </c>
      <c r="C176" t="s">
        <v>410</v>
      </c>
      <c r="D176" t="s">
        <v>412</v>
      </c>
      <c r="E176">
        <v>229</v>
      </c>
      <c r="F176">
        <v>217</v>
      </c>
      <c r="G176">
        <v>175</v>
      </c>
      <c r="H176">
        <v>150</v>
      </c>
      <c r="I176" t="s">
        <v>211</v>
      </c>
      <c r="J176">
        <v>154</v>
      </c>
      <c r="K176" t="s">
        <v>239</v>
      </c>
      <c r="L176" t="s">
        <v>339</v>
      </c>
      <c r="M176" t="s">
        <v>1924</v>
      </c>
      <c r="N176" t="s">
        <v>272</v>
      </c>
      <c r="O176" t="s">
        <v>1039</v>
      </c>
      <c r="P176" t="s">
        <v>1032</v>
      </c>
      <c r="Q176" s="2">
        <v>0</v>
      </c>
      <c r="R176" t="s">
        <v>1945</v>
      </c>
      <c r="S176" t="s">
        <v>1945</v>
      </c>
      <c r="T176" t="s">
        <v>2067</v>
      </c>
    </row>
    <row r="177" spans="1:20" x14ac:dyDescent="0.3">
      <c r="A177" s="54" t="s">
        <v>154</v>
      </c>
      <c r="B177">
        <v>56</v>
      </c>
      <c r="C177" t="s">
        <v>914</v>
      </c>
      <c r="D177" t="s">
        <v>154</v>
      </c>
      <c r="E177">
        <v>255</v>
      </c>
      <c r="F177">
        <v>20</v>
      </c>
      <c r="G177">
        <v>11</v>
      </c>
      <c r="H177">
        <v>150</v>
      </c>
      <c r="I177" t="s">
        <v>211</v>
      </c>
      <c r="J177">
        <v>155</v>
      </c>
      <c r="K177" t="s">
        <v>272</v>
      </c>
      <c r="L177" t="s">
        <v>339</v>
      </c>
      <c r="M177" t="s">
        <v>1924</v>
      </c>
      <c r="N177" t="s">
        <v>272</v>
      </c>
      <c r="O177" t="s">
        <v>1039</v>
      </c>
      <c r="P177" t="s">
        <v>1032</v>
      </c>
      <c r="Q177" s="2">
        <v>0</v>
      </c>
      <c r="R177" t="s">
        <v>1945</v>
      </c>
      <c r="S177" t="s">
        <v>1945</v>
      </c>
      <c r="T177" t="s">
        <v>2067</v>
      </c>
    </row>
    <row r="178" spans="1:20" x14ac:dyDescent="0.3">
      <c r="A178" s="54" t="s">
        <v>157</v>
      </c>
      <c r="B178">
        <v>203</v>
      </c>
      <c r="C178" t="s">
        <v>825</v>
      </c>
      <c r="D178" t="s">
        <v>206</v>
      </c>
      <c r="E178">
        <v>167</v>
      </c>
      <c r="F178">
        <v>57</v>
      </c>
      <c r="G178">
        <v>38</v>
      </c>
      <c r="H178">
        <v>150</v>
      </c>
      <c r="I178" t="s">
        <v>211</v>
      </c>
      <c r="J178">
        <v>151</v>
      </c>
      <c r="K178" t="s">
        <v>210</v>
      </c>
      <c r="L178" s="61" t="s">
        <v>346</v>
      </c>
      <c r="M178" t="s">
        <v>1925</v>
      </c>
      <c r="N178" t="s">
        <v>1088</v>
      </c>
      <c r="O178" t="s">
        <v>1049</v>
      </c>
      <c r="P178" t="s">
        <v>430</v>
      </c>
      <c r="Q178" s="2">
        <v>0</v>
      </c>
      <c r="R178" t="s">
        <v>1945</v>
      </c>
      <c r="S178" t="s">
        <v>1945</v>
      </c>
      <c r="T178" t="s">
        <v>2067</v>
      </c>
    </row>
    <row r="179" spans="1:20" x14ac:dyDescent="0.3">
      <c r="A179" s="55" t="s">
        <v>177</v>
      </c>
      <c r="B179" s="1">
        <v>58</v>
      </c>
      <c r="E179">
        <v>15</v>
      </c>
      <c r="F179">
        <v>21</v>
      </c>
      <c r="G179" t="s">
        <v>1020</v>
      </c>
      <c r="L179" t="s">
        <v>339</v>
      </c>
      <c r="M179" t="s">
        <v>1924</v>
      </c>
      <c r="N179" t="s">
        <v>272</v>
      </c>
      <c r="O179" t="s">
        <v>1039</v>
      </c>
      <c r="P179" t="s">
        <v>1032</v>
      </c>
    </row>
    <row r="180" spans="1:20" x14ac:dyDescent="0.3">
      <c r="A180" s="54" t="s">
        <v>1167</v>
      </c>
      <c r="B180">
        <v>200</v>
      </c>
      <c r="E180">
        <v>51</v>
      </c>
      <c r="F180">
        <v>300</v>
      </c>
      <c r="G180" t="s">
        <v>1020</v>
      </c>
      <c r="L180" s="61" t="s">
        <v>346</v>
      </c>
      <c r="M180" t="s">
        <v>1925</v>
      </c>
      <c r="N180" t="s">
        <v>1088</v>
      </c>
      <c r="O180" t="s">
        <v>1020</v>
      </c>
      <c r="P180" t="s">
        <v>430</v>
      </c>
    </row>
    <row r="181" spans="1:20" x14ac:dyDescent="0.3">
      <c r="A181" s="54" t="s">
        <v>1164</v>
      </c>
      <c r="B181">
        <v>230</v>
      </c>
      <c r="E181">
        <v>0</v>
      </c>
      <c r="F181">
        <v>0</v>
      </c>
      <c r="G181" t="s">
        <v>1020</v>
      </c>
      <c r="L181" t="s">
        <v>341</v>
      </c>
      <c r="M181" t="s">
        <v>1581</v>
      </c>
      <c r="N181" t="s">
        <v>263</v>
      </c>
      <c r="O181" t="s">
        <v>1020</v>
      </c>
      <c r="P181" t="s">
        <v>1025</v>
      </c>
    </row>
    <row r="182" spans="1:20" x14ac:dyDescent="0.3">
      <c r="A182" s="54" t="s">
        <v>1470</v>
      </c>
      <c r="B182">
        <v>891</v>
      </c>
      <c r="E182">
        <v>186</v>
      </c>
      <c r="F182">
        <v>183</v>
      </c>
      <c r="G182">
        <v>142</v>
      </c>
      <c r="L182" t="s">
        <v>339</v>
      </c>
      <c r="M182" t="s">
        <v>1924</v>
      </c>
      <c r="N182" t="s">
        <v>1088</v>
      </c>
      <c r="O182" t="s">
        <v>1020</v>
      </c>
      <c r="P182" t="s">
        <v>430</v>
      </c>
    </row>
    <row r="183" spans="1:20" x14ac:dyDescent="0.3">
      <c r="A183" s="54" t="s">
        <v>1158</v>
      </c>
      <c r="B183">
        <v>736</v>
      </c>
      <c r="E183">
        <v>206</v>
      </c>
      <c r="F183">
        <v>194</v>
      </c>
      <c r="G183">
        <v>154</v>
      </c>
      <c r="L183" t="s">
        <v>341</v>
      </c>
      <c r="M183" t="s">
        <v>1581</v>
      </c>
      <c r="N183" t="s">
        <v>263</v>
      </c>
      <c r="O183" t="s">
        <v>1020</v>
      </c>
      <c r="P183" t="s">
        <v>1025</v>
      </c>
    </row>
    <row r="184" spans="1:20" x14ac:dyDescent="0.3">
      <c r="A184" s="54" t="s">
        <v>323</v>
      </c>
      <c r="B184">
        <v>810</v>
      </c>
      <c r="E184">
        <v>228</v>
      </c>
      <c r="F184">
        <v>303</v>
      </c>
      <c r="G184" t="s">
        <v>1020</v>
      </c>
      <c r="L184" t="s">
        <v>346</v>
      </c>
      <c r="M184" t="s">
        <v>1925</v>
      </c>
      <c r="N184" t="s">
        <v>1087</v>
      </c>
      <c r="O184" t="s">
        <v>1020</v>
      </c>
      <c r="P184" t="s">
        <v>430</v>
      </c>
    </row>
    <row r="185" spans="1:20" x14ac:dyDescent="0.3">
      <c r="A185" s="54" t="s">
        <v>335</v>
      </c>
      <c r="B185">
        <v>890</v>
      </c>
      <c r="E185">
        <v>248</v>
      </c>
      <c r="F185">
        <v>304</v>
      </c>
      <c r="G185">
        <v>0</v>
      </c>
      <c r="L185" t="s">
        <v>339</v>
      </c>
      <c r="M185" t="s">
        <v>1924</v>
      </c>
      <c r="N185" t="s">
        <v>1088</v>
      </c>
      <c r="O185" t="s">
        <v>1020</v>
      </c>
      <c r="P185" t="s">
        <v>430</v>
      </c>
    </row>
  </sheetData>
  <pageMargins left="0.7" right="0.7" top="0.78740157499999996" bottom="0.78740157499999996"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AE321"/>
  <sheetViews>
    <sheetView topLeftCell="J1" zoomScale="85" zoomScaleNormal="85" workbookViewId="0">
      <pane ySplit="2" topLeftCell="A3" activePane="bottomLeft" state="frozen"/>
      <selection pane="bottomLeft" activeCell="W9" sqref="W9"/>
    </sheetView>
  </sheetViews>
  <sheetFormatPr baseColWidth="10" defaultColWidth="11.44140625" defaultRowHeight="14.4" x14ac:dyDescent="0.3"/>
  <cols>
    <col min="1" max="1" width="13.109375" customWidth="1"/>
    <col min="2" max="2" width="17.6640625" customWidth="1"/>
    <col min="3" max="3" width="11.109375" customWidth="1"/>
    <col min="4" max="4" width="13.33203125" customWidth="1"/>
    <col min="5" max="5" width="16.6640625" customWidth="1"/>
    <col min="6" max="6" width="11" customWidth="1"/>
    <col min="8" max="8" width="22.44140625" customWidth="1"/>
    <col min="9" max="9" width="10.109375" customWidth="1"/>
    <col min="10" max="10" width="13.44140625" customWidth="1"/>
    <col min="11" max="11" width="28.109375" customWidth="1"/>
    <col min="12" max="12" width="17.44140625" customWidth="1"/>
    <col min="13" max="13" width="17.33203125" customWidth="1"/>
    <col min="14" max="14" width="14" customWidth="1"/>
    <col min="15" max="15" width="30.44140625" customWidth="1"/>
    <col min="16" max="16" width="21.33203125" customWidth="1"/>
    <col min="19" max="19" width="17" customWidth="1"/>
    <col min="20" max="20" width="20.77734375" customWidth="1"/>
    <col min="24" max="24" width="11.44140625" customWidth="1"/>
    <col min="25" max="25" width="23.33203125" customWidth="1"/>
    <col min="28" max="28" width="19.44140625" customWidth="1"/>
    <col min="30" max="30" width="20.77734375" customWidth="1"/>
  </cols>
  <sheetData>
    <row r="1" spans="1:31" x14ac:dyDescent="0.3">
      <c r="H1" s="116" t="s">
        <v>1100</v>
      </c>
      <c r="I1" s="116"/>
      <c r="J1" s="116"/>
      <c r="K1" s="4"/>
      <c r="Q1" t="s">
        <v>1460</v>
      </c>
      <c r="R1" t="s">
        <v>1459</v>
      </c>
    </row>
    <row r="2" spans="1:31" x14ac:dyDescent="0.3">
      <c r="A2" s="4" t="s">
        <v>0</v>
      </c>
      <c r="B2" s="4" t="s">
        <v>1465</v>
      </c>
      <c r="C2" s="4" t="s">
        <v>1101</v>
      </c>
      <c r="D2" s="4" t="s">
        <v>337</v>
      </c>
      <c r="E2" s="4" t="s">
        <v>1155</v>
      </c>
      <c r="H2" s="4" t="s">
        <v>977</v>
      </c>
      <c r="I2" s="4" t="s">
        <v>1159</v>
      </c>
      <c r="J2" s="4" t="s">
        <v>978</v>
      </c>
      <c r="K2" s="37" t="s">
        <v>1155</v>
      </c>
      <c r="L2" s="4" t="s">
        <v>1099</v>
      </c>
      <c r="M2" s="4" t="s">
        <v>986</v>
      </c>
      <c r="N2" s="4" t="s">
        <v>1458</v>
      </c>
      <c r="O2" s="4" t="s">
        <v>1102</v>
      </c>
      <c r="P2" s="37" t="s">
        <v>1156</v>
      </c>
      <c r="Q2">
        <f>COUNTIF(O4:O321,"WAHR")</f>
        <v>181</v>
      </c>
      <c r="R2">
        <f>COUNTIF(P4:P321,"yes")</f>
        <v>184</v>
      </c>
      <c r="T2" s="4" t="s">
        <v>1464</v>
      </c>
      <c r="U2" s="4" t="s">
        <v>1101</v>
      </c>
      <c r="AD2" s="47" t="s">
        <v>1562</v>
      </c>
      <c r="AE2" s="47"/>
    </row>
    <row r="3" spans="1:31" x14ac:dyDescent="0.3">
      <c r="A3">
        <v>1</v>
      </c>
      <c r="B3" t="s">
        <v>1</v>
      </c>
      <c r="C3">
        <f>INDEX(Country_Codes!$A$2:$A$269,MATCH(COUNTRIES!A3,Country_Codes!$C$2:$C$269,0))</f>
        <v>4</v>
      </c>
      <c r="D3" t="s">
        <v>338</v>
      </c>
      <c r="E3" t="str">
        <f t="shared" ref="E3:E34" si="0">VLOOKUP(C3,$J$4:$K$321,2,0)</f>
        <v>Afghanistan</v>
      </c>
      <c r="F3" s="2"/>
      <c r="G3" s="4" t="s">
        <v>984</v>
      </c>
      <c r="J3" s="5" t="s">
        <v>987</v>
      </c>
      <c r="N3" s="5" t="s">
        <v>1457</v>
      </c>
      <c r="P3" s="5" t="s">
        <v>1456</v>
      </c>
      <c r="Q3" s="4" t="s">
        <v>1475</v>
      </c>
      <c r="AD3" s="4" t="s">
        <v>1464</v>
      </c>
      <c r="AE3" s="4" t="s">
        <v>1101</v>
      </c>
    </row>
    <row r="4" spans="1:31" x14ac:dyDescent="0.3">
      <c r="A4">
        <v>2</v>
      </c>
      <c r="B4" t="s">
        <v>2</v>
      </c>
      <c r="C4">
        <f>INDEX(Country_Codes!$A$2:$A$269,MATCH(COUNTRIES!A4,Country_Codes!$C$2:$C$269,0))</f>
        <v>8</v>
      </c>
      <c r="D4" t="s">
        <v>339</v>
      </c>
      <c r="E4" t="str">
        <f t="shared" si="0"/>
        <v>Albania</v>
      </c>
      <c r="F4" s="2"/>
      <c r="H4" t="s">
        <v>1</v>
      </c>
      <c r="I4" t="s">
        <v>1</v>
      </c>
      <c r="J4">
        <v>4</v>
      </c>
      <c r="K4" t="s">
        <v>1</v>
      </c>
      <c r="L4" t="b">
        <f t="array" ref="L4">OR(EXACT(J4,Country_Codes!$A$2:$A$261))</f>
        <v>1</v>
      </c>
      <c r="M4" t="str">
        <f>VLOOKUP(H4,Tabelle1[],17,0)</f>
        <v>Yes</v>
      </c>
      <c r="N4" s="38">
        <f>VLOOKUP(J4,'UN population'!$A$3:$BS$275,70,0)</f>
        <v>33736.493999999999</v>
      </c>
      <c r="O4" t="b">
        <f t="array" ref="O4">OR(EXACT(J4,$C$3:$C$183))</f>
        <v>1</v>
      </c>
      <c r="P4" t="s">
        <v>1157</v>
      </c>
      <c r="T4" t="str">
        <f>IF(P4="yes", K4,"")</f>
        <v>Afghanistan</v>
      </c>
      <c r="U4">
        <f>IF(P4="yes", J4,"")</f>
        <v>4</v>
      </c>
      <c r="AD4" t="s">
        <v>1</v>
      </c>
      <c r="AE4">
        <v>4</v>
      </c>
    </row>
    <row r="5" spans="1:31" x14ac:dyDescent="0.3">
      <c r="A5">
        <v>3</v>
      </c>
      <c r="B5" t="s">
        <v>3</v>
      </c>
      <c r="C5">
        <f>INDEX(Country_Codes!$A$2:$A$269,MATCH(COUNTRIES!A5,Country_Codes!$C$2:$C$269,0))</f>
        <v>12</v>
      </c>
      <c r="D5" t="s">
        <v>340</v>
      </c>
      <c r="E5" t="str">
        <f t="shared" si="0"/>
        <v>Algeria</v>
      </c>
      <c r="F5" s="2"/>
      <c r="H5" t="s">
        <v>2</v>
      </c>
      <c r="I5" t="s">
        <v>2</v>
      </c>
      <c r="J5">
        <v>8</v>
      </c>
      <c r="K5" t="s">
        <v>2</v>
      </c>
      <c r="L5" t="b">
        <f t="array" ref="L5">OR(EXACT(J5,Country_Codes!$A$2:$A$261))</f>
        <v>1</v>
      </c>
      <c r="M5" t="str">
        <f>VLOOKUP(H5,Tabelle1[],17,0)</f>
        <v>Yes</v>
      </c>
      <c r="N5" s="38">
        <f>VLOOKUP(J5,'UN population'!$A$3:$BS$275,70,0)</f>
        <v>2923.3519999999999</v>
      </c>
      <c r="O5" t="b">
        <f t="array" ref="O5">OR(EXACT(J5,$C$3:$C$183))</f>
        <v>1</v>
      </c>
      <c r="P5" t="s">
        <v>1157</v>
      </c>
      <c r="T5" t="str">
        <f t="shared" ref="T5:T68" si="1">IF(P5="yes", K5,"")</f>
        <v>Albania</v>
      </c>
      <c r="U5">
        <f t="shared" ref="U5:U68" si="2">IF(P5="yes", J5,"")</f>
        <v>8</v>
      </c>
      <c r="W5" s="4"/>
      <c r="X5" s="37" t="s">
        <v>1466</v>
      </c>
      <c r="Y5" s="46"/>
      <c r="Z5" s="46"/>
      <c r="AD5" t="s">
        <v>2</v>
      </c>
      <c r="AE5">
        <v>8</v>
      </c>
    </row>
    <row r="6" spans="1:31" x14ac:dyDescent="0.3">
      <c r="A6">
        <v>6</v>
      </c>
      <c r="B6" t="s">
        <v>4</v>
      </c>
      <c r="C6">
        <f>INDEX(Country_Codes!$A$2:$A$269,MATCH(COUNTRIES!A6,Country_Codes!$C$2:$C$269,0))</f>
        <v>24</v>
      </c>
      <c r="D6" t="s">
        <v>341</v>
      </c>
      <c r="E6" t="str">
        <f t="shared" si="0"/>
        <v>Angola</v>
      </c>
      <c r="F6" s="2"/>
      <c r="H6" t="s">
        <v>3</v>
      </c>
      <c r="I6" t="s">
        <v>3</v>
      </c>
      <c r="J6">
        <v>12</v>
      </c>
      <c r="K6" t="s">
        <v>3</v>
      </c>
      <c r="L6" t="b">
        <f t="array" ref="L6">OR(EXACT(J6,Country_Codes!$A$2:$A$261))</f>
        <v>1</v>
      </c>
      <c r="M6" t="str">
        <f>VLOOKUP(H6,Tabelle1[],17,0)</f>
        <v>Yes</v>
      </c>
      <c r="N6" s="38">
        <f>VLOOKUP(J6,'UN population'!$A$3:$BS$275,70,0)</f>
        <v>39871.527999999998</v>
      </c>
      <c r="O6" t="b">
        <f t="array" ref="O6">OR(EXACT(J6,$C$3:$C$183))</f>
        <v>1</v>
      </c>
      <c r="P6" t="s">
        <v>1157</v>
      </c>
      <c r="T6" t="str">
        <f t="shared" si="1"/>
        <v>Algeria</v>
      </c>
      <c r="U6">
        <f t="shared" si="2"/>
        <v>12</v>
      </c>
      <c r="AD6" t="s">
        <v>3</v>
      </c>
      <c r="AE6">
        <v>12</v>
      </c>
    </row>
    <row r="7" spans="1:31" x14ac:dyDescent="0.3">
      <c r="A7">
        <v>9</v>
      </c>
      <c r="B7" t="s">
        <v>5</v>
      </c>
      <c r="C7">
        <f>INDEX(Country_Codes!$A$2:$A$269,MATCH(COUNTRIES!A7,Country_Codes!$C$2:$C$269,0))</f>
        <v>32</v>
      </c>
      <c r="D7" t="s">
        <v>342</v>
      </c>
      <c r="E7" t="str">
        <f t="shared" si="0"/>
        <v>Argentina</v>
      </c>
      <c r="F7" s="2"/>
      <c r="H7" t="s">
        <v>185</v>
      </c>
      <c r="I7" t="s">
        <v>185</v>
      </c>
      <c r="J7">
        <v>20</v>
      </c>
      <c r="K7" t="s">
        <v>185</v>
      </c>
      <c r="L7" t="b">
        <f t="array" ref="L7">OR(EXACT(J7,Country_Codes!$A$2:$A$261))</f>
        <v>1</v>
      </c>
      <c r="M7" t="str">
        <f>VLOOKUP(H7,Tabelle1[],17,0)</f>
        <v>Yes</v>
      </c>
      <c r="N7" s="38">
        <f>VLOOKUP(J7,'UN population'!$A$3:$BS$275,70,0)</f>
        <v>78.013999999999996</v>
      </c>
      <c r="O7" t="b">
        <f t="array" ref="O7">OR(EXACT(J7,$C$3:$C$183))</f>
        <v>0</v>
      </c>
      <c r="T7" t="str">
        <f t="shared" si="1"/>
        <v/>
      </c>
      <c r="U7" t="str">
        <f t="shared" si="2"/>
        <v/>
      </c>
      <c r="AD7" t="s">
        <v>4</v>
      </c>
      <c r="AE7">
        <v>24</v>
      </c>
    </row>
    <row r="8" spans="1:31" x14ac:dyDescent="0.3">
      <c r="A8">
        <v>12</v>
      </c>
      <c r="B8" t="s">
        <v>6</v>
      </c>
      <c r="C8">
        <f>INDEX(Country_Codes!$A$2:$A$269,MATCH(COUNTRIES!A8,Country_Codes!$C$2:$C$269,0))</f>
        <v>36</v>
      </c>
      <c r="D8" t="s">
        <v>343</v>
      </c>
      <c r="E8" t="str">
        <f t="shared" si="0"/>
        <v>Australia</v>
      </c>
      <c r="F8" s="2"/>
      <c r="H8" t="s">
        <v>4</v>
      </c>
      <c r="I8" t="s">
        <v>4</v>
      </c>
      <c r="J8">
        <v>24</v>
      </c>
      <c r="K8" t="s">
        <v>4</v>
      </c>
      <c r="L8" t="b">
        <f t="array" ref="L8">OR(EXACT(J8,Country_Codes!$A$2:$A$261))</f>
        <v>1</v>
      </c>
      <c r="M8" t="str">
        <f>VLOOKUP(H8,Tabelle1[],17,0)</f>
        <v>Yes</v>
      </c>
      <c r="N8" s="38">
        <f>VLOOKUP(J8,'UN population'!$A$3:$BS$275,70,0)</f>
        <v>27859.305</v>
      </c>
      <c r="O8" t="b">
        <f t="array" ref="O8">OR(EXACT(J8,$C$3:$C$183))</f>
        <v>1</v>
      </c>
      <c r="P8" t="s">
        <v>1157</v>
      </c>
      <c r="T8" t="str">
        <f t="shared" si="1"/>
        <v>Angola</v>
      </c>
      <c r="U8">
        <f t="shared" si="2"/>
        <v>24</v>
      </c>
      <c r="Y8" t="s">
        <v>177</v>
      </c>
      <c r="Z8">
        <v>58</v>
      </c>
      <c r="AD8" t="s">
        <v>5</v>
      </c>
      <c r="AE8">
        <v>32</v>
      </c>
    </row>
    <row r="9" spans="1:31" x14ac:dyDescent="0.3">
      <c r="A9">
        <v>13</v>
      </c>
      <c r="B9" t="s">
        <v>7</v>
      </c>
      <c r="C9">
        <f>INDEX(Country_Codes!$A$2:$A$269,MATCH(COUNTRIES!A9,Country_Codes!$C$2:$C$269,0))</f>
        <v>40</v>
      </c>
      <c r="D9" t="s">
        <v>339</v>
      </c>
      <c r="E9" t="str">
        <f t="shared" si="0"/>
        <v>Austria</v>
      </c>
      <c r="F9" s="2"/>
      <c r="H9" t="s">
        <v>187</v>
      </c>
      <c r="I9" t="s">
        <v>941</v>
      </c>
      <c r="J9">
        <v>28</v>
      </c>
      <c r="K9" t="s">
        <v>187</v>
      </c>
      <c r="L9" t="b">
        <f t="array" ref="L9">OR(EXACT(J9,Country_Codes!$A$2:$A$261))</f>
        <v>1</v>
      </c>
      <c r="M9" t="str">
        <f>VLOOKUP(H9,Tabelle1[],17,0)</f>
        <v>Yes</v>
      </c>
      <c r="N9" s="38">
        <f>VLOOKUP(J9,'UN population'!$A$3:$BS$275,70,0)</f>
        <v>99.923000000000002</v>
      </c>
      <c r="O9" t="b">
        <f t="array" ref="O9">OR(EXACT(J9,$C$3:$C$183))</f>
        <v>0</v>
      </c>
      <c r="T9" t="str">
        <f t="shared" si="1"/>
        <v/>
      </c>
      <c r="U9" t="str">
        <f t="shared" si="2"/>
        <v/>
      </c>
      <c r="X9" s="4" t="s">
        <v>1467</v>
      </c>
      <c r="AD9" t="s">
        <v>6</v>
      </c>
      <c r="AE9">
        <v>36</v>
      </c>
    </row>
    <row r="10" spans="1:31" x14ac:dyDescent="0.3">
      <c r="A10">
        <v>15</v>
      </c>
      <c r="B10" t="s">
        <v>8</v>
      </c>
      <c r="C10">
        <f>INDEX(Country_Codes!$A$2:$A$269,MATCH(COUNTRIES!A10,Country_Codes!$C$2:$C$269,0))</f>
        <v>44</v>
      </c>
      <c r="D10" t="s">
        <v>342</v>
      </c>
      <c r="E10" t="str">
        <f t="shared" si="0"/>
        <v>Bahamas</v>
      </c>
      <c r="F10" s="2"/>
      <c r="H10" t="s">
        <v>5</v>
      </c>
      <c r="I10" t="s">
        <v>5</v>
      </c>
      <c r="J10">
        <v>32</v>
      </c>
      <c r="K10" t="s">
        <v>5</v>
      </c>
      <c r="L10" t="b">
        <f t="array" ref="L10">OR(EXACT(J10,Country_Codes!$A$2:$A$261))</f>
        <v>1</v>
      </c>
      <c r="M10" t="str">
        <f>VLOOKUP(H10,Tabelle1[],17,0)</f>
        <v>Yes</v>
      </c>
      <c r="N10" s="38">
        <f>VLOOKUP(J10,'UN population'!$A$3:$BS$275,70,0)</f>
        <v>43417.764999999999</v>
      </c>
      <c r="O10" t="b">
        <f t="array" ref="O10">OR(EXACT(J10,$C$3:$C$183))</f>
        <v>1</v>
      </c>
      <c r="P10" t="s">
        <v>1157</v>
      </c>
      <c r="T10" t="str">
        <f t="shared" si="1"/>
        <v>Argentina</v>
      </c>
      <c r="U10">
        <f t="shared" si="2"/>
        <v>32</v>
      </c>
      <c r="Y10" t="s">
        <v>154</v>
      </c>
      <c r="Z10">
        <v>56</v>
      </c>
      <c r="AD10" t="s">
        <v>7</v>
      </c>
      <c r="AE10">
        <v>40</v>
      </c>
    </row>
    <row r="11" spans="1:31" x14ac:dyDescent="0.3">
      <c r="A11">
        <v>16</v>
      </c>
      <c r="B11" t="s">
        <v>9</v>
      </c>
      <c r="C11">
        <f>INDEX(Country_Codes!$A$2:$A$269,MATCH(COUNTRIES!A11,Country_Codes!$C$2:$C$269,0))</f>
        <v>48</v>
      </c>
      <c r="D11" t="s">
        <v>340</v>
      </c>
      <c r="E11" t="str">
        <f t="shared" si="0"/>
        <v>Bahrain</v>
      </c>
      <c r="F11" s="2"/>
      <c r="H11" t="s">
        <v>151</v>
      </c>
      <c r="I11" t="s">
        <v>151</v>
      </c>
      <c r="J11">
        <v>51</v>
      </c>
      <c r="K11" t="s">
        <v>151</v>
      </c>
      <c r="L11" t="b">
        <f t="array" ref="L11">OR(EXACT(J11,Country_Codes!$A$2:$A$261))</f>
        <v>1</v>
      </c>
      <c r="M11" t="str">
        <f>VLOOKUP(H11,Tabelle1[],17,0)</f>
        <v>Yes</v>
      </c>
      <c r="N11" s="38">
        <f>VLOOKUP(J11,'UN population'!$A$3:$BS$275,70,0)</f>
        <v>2916.95</v>
      </c>
      <c r="O11" t="b">
        <f t="array" ref="O11">OR(EXACT(J11,$C$3:$C$183))</f>
        <v>1</v>
      </c>
      <c r="P11" t="s">
        <v>1157</v>
      </c>
      <c r="T11" t="str">
        <f t="shared" si="1"/>
        <v>Armenia</v>
      </c>
      <c r="U11">
        <f t="shared" si="2"/>
        <v>51</v>
      </c>
      <c r="Y11" t="s">
        <v>166</v>
      </c>
      <c r="Z11">
        <v>442</v>
      </c>
      <c r="AD11" t="s">
        <v>8</v>
      </c>
      <c r="AE11">
        <v>44</v>
      </c>
    </row>
    <row r="12" spans="1:31" x14ac:dyDescent="0.3">
      <c r="A12">
        <v>17</v>
      </c>
      <c r="B12" t="s">
        <v>10</v>
      </c>
      <c r="C12">
        <f>INDEX(Country_Codes!$A$2:$A$269,MATCH(COUNTRIES!A12,Country_Codes!$C$2:$C$269,0))</f>
        <v>50</v>
      </c>
      <c r="D12" t="s">
        <v>338</v>
      </c>
      <c r="E12" t="str">
        <f t="shared" si="0"/>
        <v>Bangladesh</v>
      </c>
      <c r="F12" s="2"/>
      <c r="H12" t="s">
        <v>6</v>
      </c>
      <c r="I12" t="s">
        <v>6</v>
      </c>
      <c r="J12">
        <v>36</v>
      </c>
      <c r="K12" t="s">
        <v>6</v>
      </c>
      <c r="L12" t="b">
        <f t="array" ref="L12">OR(EXACT(J12,Country_Codes!$A$2:$A$261))</f>
        <v>1</v>
      </c>
      <c r="M12" t="str">
        <f>VLOOKUP(H12,Tabelle1[],17,0)</f>
        <v>Yes</v>
      </c>
      <c r="N12" s="38">
        <f>VLOOKUP(J12,'UN population'!$A$3:$BS$275,70,0)</f>
        <v>23799.556</v>
      </c>
      <c r="O12" t="b">
        <f t="array" ref="O12">OR(EXACT(J12,$C$3:$C$183))</f>
        <v>1</v>
      </c>
      <c r="P12" t="s">
        <v>1157</v>
      </c>
      <c r="T12" t="str">
        <f t="shared" si="1"/>
        <v>Australia</v>
      </c>
      <c r="U12">
        <f t="shared" si="2"/>
        <v>36</v>
      </c>
      <c r="Y12" s="5"/>
      <c r="AD12" t="s">
        <v>9</v>
      </c>
      <c r="AE12">
        <v>48</v>
      </c>
    </row>
    <row r="13" spans="1:31" x14ac:dyDescent="0.3">
      <c r="A13">
        <v>22</v>
      </c>
      <c r="B13" t="s">
        <v>11</v>
      </c>
      <c r="C13">
        <f>INDEX(Country_Codes!$A$2:$A$269,MATCH(COUNTRIES!A13,Country_Codes!$C$2:$C$269,0))</f>
        <v>84</v>
      </c>
      <c r="D13" t="s">
        <v>342</v>
      </c>
      <c r="E13" t="str">
        <f t="shared" si="0"/>
        <v>Belize</v>
      </c>
      <c r="F13" s="2"/>
      <c r="H13" t="s">
        <v>7</v>
      </c>
      <c r="I13" t="s">
        <v>7</v>
      </c>
      <c r="J13">
        <v>40</v>
      </c>
      <c r="K13" t="s">
        <v>7</v>
      </c>
      <c r="L13" t="b">
        <f t="array" ref="L13">OR(EXACT(J13,Country_Codes!$A$2:$A$261))</f>
        <v>1</v>
      </c>
      <c r="M13" t="str">
        <f>VLOOKUP(H13,Tabelle1[],17,0)</f>
        <v>Yes</v>
      </c>
      <c r="N13" s="38">
        <f>VLOOKUP(J13,'UN population'!$A$3:$BS$275,70,0)</f>
        <v>8678.6569999999992</v>
      </c>
      <c r="O13" t="b">
        <f t="array" ref="O13">OR(EXACT(J13,$C$3:$C$183))</f>
        <v>1</v>
      </c>
      <c r="P13" t="s">
        <v>1157</v>
      </c>
      <c r="T13" t="str">
        <f t="shared" si="1"/>
        <v>Austria</v>
      </c>
      <c r="U13">
        <f t="shared" si="2"/>
        <v>40</v>
      </c>
      <c r="AD13" t="s">
        <v>10</v>
      </c>
      <c r="AE13">
        <v>50</v>
      </c>
    </row>
    <row r="14" spans="1:31" x14ac:dyDescent="0.3">
      <c r="A14">
        <v>23</v>
      </c>
      <c r="B14" t="s">
        <v>12</v>
      </c>
      <c r="C14">
        <f>INDEX(Country_Codes!$A$2:$A$269,MATCH(COUNTRIES!A14,Country_Codes!$C$2:$C$269,0))</f>
        <v>204</v>
      </c>
      <c r="D14" t="s">
        <v>341</v>
      </c>
      <c r="E14" t="str">
        <f t="shared" si="0"/>
        <v>Benin</v>
      </c>
      <c r="F14" s="2"/>
      <c r="H14" t="s">
        <v>191</v>
      </c>
      <c r="I14" t="s">
        <v>191</v>
      </c>
      <c r="J14">
        <v>31</v>
      </c>
      <c r="K14" t="s">
        <v>191</v>
      </c>
      <c r="L14" t="b">
        <f t="array" ref="L14">OR(EXACT(J14,Country_Codes!$A$2:$A$261))</f>
        <v>1</v>
      </c>
      <c r="M14" t="str">
        <f>VLOOKUP(H14,Tabelle1[],17,0)</f>
        <v>Yes</v>
      </c>
      <c r="N14" s="38">
        <f>VLOOKUP(J14,'UN population'!$A$3:$BS$275,70,0)</f>
        <v>9617.4840000000004</v>
      </c>
      <c r="O14" t="b">
        <f t="array" ref="O14">OR(EXACT(J14,$C$3:$C$183))</f>
        <v>1</v>
      </c>
      <c r="P14" t="s">
        <v>1157</v>
      </c>
      <c r="T14" t="str">
        <f t="shared" si="1"/>
        <v>Azerbaijan</v>
      </c>
      <c r="U14">
        <f t="shared" si="2"/>
        <v>31</v>
      </c>
      <c r="Y14" t="s">
        <v>323</v>
      </c>
      <c r="Z14">
        <v>810</v>
      </c>
      <c r="AD14" t="s">
        <v>11</v>
      </c>
      <c r="AE14">
        <v>84</v>
      </c>
    </row>
    <row r="15" spans="1:31" x14ac:dyDescent="0.3">
      <c r="A15">
        <v>25</v>
      </c>
      <c r="B15" t="s">
        <v>13</v>
      </c>
      <c r="C15">
        <f>INDEX(Country_Codes!$A$2:$A$269,MATCH(COUNTRIES!A15,Country_Codes!$C$2:$C$269,0))</f>
        <v>64</v>
      </c>
      <c r="D15" t="s">
        <v>338</v>
      </c>
      <c r="E15" t="str">
        <f t="shared" si="0"/>
        <v>Bhutan</v>
      </c>
      <c r="F15" s="2"/>
      <c r="H15" t="s">
        <v>8</v>
      </c>
      <c r="I15" t="s">
        <v>8</v>
      </c>
      <c r="J15">
        <v>44</v>
      </c>
      <c r="K15" t="s">
        <v>8</v>
      </c>
      <c r="L15" t="b">
        <f t="array" ref="L15">OR(EXACT(J15,Country_Codes!$A$2:$A$261))</f>
        <v>1</v>
      </c>
      <c r="M15" t="str">
        <f>VLOOKUP(H15,Tabelle1[],17,0)</f>
        <v>Yes</v>
      </c>
      <c r="N15" s="38">
        <f>VLOOKUP(J15,'UN population'!$A$3:$BS$275,70,0)</f>
        <v>386.83800000000002</v>
      </c>
      <c r="O15" t="b">
        <f t="array" ref="O15">OR(EXACT(J15,$C$3:$C$183))</f>
        <v>1</v>
      </c>
      <c r="P15" t="s">
        <v>1157</v>
      </c>
      <c r="T15" t="str">
        <f t="shared" si="1"/>
        <v>Bahamas</v>
      </c>
      <c r="U15">
        <f t="shared" si="2"/>
        <v>44</v>
      </c>
      <c r="X15" s="4" t="s">
        <v>1474</v>
      </c>
      <c r="AD15" t="s">
        <v>12</v>
      </c>
      <c r="AE15">
        <v>204</v>
      </c>
    </row>
    <row r="16" spans="1:31" x14ac:dyDescent="0.3">
      <c r="A16">
        <v>26</v>
      </c>
      <c r="B16" t="s">
        <v>14</v>
      </c>
      <c r="C16">
        <f>INDEX(Country_Codes!$A$2:$A$269,MATCH(COUNTRIES!A16,Country_Codes!$C$2:$C$269,0))</f>
        <v>68</v>
      </c>
      <c r="D16" t="s">
        <v>342</v>
      </c>
      <c r="E16" t="str">
        <f t="shared" si="0"/>
        <v>Bolivia</v>
      </c>
      <c r="F16" s="2"/>
      <c r="H16" t="s">
        <v>9</v>
      </c>
      <c r="I16" t="s">
        <v>9</v>
      </c>
      <c r="J16">
        <v>48</v>
      </c>
      <c r="K16" t="s">
        <v>9</v>
      </c>
      <c r="L16" t="b">
        <f t="array" ref="L16">OR(EXACT(J16,Country_Codes!$A$2:$A$261))</f>
        <v>1</v>
      </c>
      <c r="M16" t="str">
        <f>VLOOKUP(H16,Tabelle1[],17,0)</f>
        <v>Yes</v>
      </c>
      <c r="N16" s="38">
        <f>VLOOKUP(J16,'UN population'!$A$3:$BS$275,70,0)</f>
        <v>1371.855</v>
      </c>
      <c r="O16" t="b">
        <f t="array" ref="O16">OR(EXACT(J16,$C$3:$C$183))</f>
        <v>1</v>
      </c>
      <c r="P16" t="s">
        <v>1157</v>
      </c>
      <c r="T16" t="str">
        <f t="shared" si="1"/>
        <v>Bahrain</v>
      </c>
      <c r="U16">
        <f t="shared" si="2"/>
        <v>48</v>
      </c>
      <c r="Y16" t="s">
        <v>552</v>
      </c>
      <c r="Z16">
        <v>643</v>
      </c>
      <c r="AD16" t="s">
        <v>13</v>
      </c>
      <c r="AE16">
        <v>64</v>
      </c>
    </row>
    <row r="17" spans="1:31" x14ac:dyDescent="0.3">
      <c r="A17">
        <v>28</v>
      </c>
      <c r="B17" t="s">
        <v>15</v>
      </c>
      <c r="C17">
        <f>INDEX(Country_Codes!$A$2:$A$269,MATCH(COUNTRIES!A17,Country_Codes!$C$2:$C$269,0))</f>
        <v>72</v>
      </c>
      <c r="D17" t="s">
        <v>341</v>
      </c>
      <c r="E17" t="str">
        <f t="shared" si="0"/>
        <v>Botswana</v>
      </c>
      <c r="F17" s="2"/>
      <c r="H17" t="s">
        <v>10</v>
      </c>
      <c r="I17" t="s">
        <v>10</v>
      </c>
      <c r="J17">
        <v>50</v>
      </c>
      <c r="K17" t="s">
        <v>10</v>
      </c>
      <c r="L17" t="b">
        <f t="array" ref="L17">OR(EXACT(J17,Country_Codes!$A$2:$A$261))</f>
        <v>1</v>
      </c>
      <c r="M17" t="str">
        <f>VLOOKUP(H17,Tabelle1[],17,0)</f>
        <v>Yes</v>
      </c>
      <c r="N17" s="38">
        <f>VLOOKUP(J17,'UN population'!$A$3:$BS$275,70,0)</f>
        <v>161200.886</v>
      </c>
      <c r="O17" t="b">
        <f t="array" ref="O17">OR(EXACT(J17,$C$3:$C$183))</f>
        <v>1</v>
      </c>
      <c r="P17" t="s">
        <v>1157</v>
      </c>
      <c r="T17" t="str">
        <f t="shared" si="1"/>
        <v>Bangladesh</v>
      </c>
      <c r="U17">
        <f t="shared" si="2"/>
        <v>50</v>
      </c>
      <c r="Y17" t="s">
        <v>159</v>
      </c>
      <c r="Z17">
        <v>233</v>
      </c>
      <c r="AD17" t="s">
        <v>14</v>
      </c>
      <c r="AE17">
        <v>68</v>
      </c>
    </row>
    <row r="18" spans="1:31" x14ac:dyDescent="0.3">
      <c r="A18">
        <v>29</v>
      </c>
      <c r="B18" t="s">
        <v>16</v>
      </c>
      <c r="C18">
        <f>INDEX(Country_Codes!$A$2:$A$269,MATCH(COUNTRIES!A18,Country_Codes!$C$2:$C$269,0))</f>
        <v>76</v>
      </c>
      <c r="D18" t="s">
        <v>342</v>
      </c>
      <c r="E18" t="str">
        <f t="shared" si="0"/>
        <v>Brazil</v>
      </c>
      <c r="F18" s="2"/>
      <c r="H18" t="s">
        <v>192</v>
      </c>
      <c r="I18" t="s">
        <v>192</v>
      </c>
      <c r="J18">
        <v>52</v>
      </c>
      <c r="K18" t="s">
        <v>192</v>
      </c>
      <c r="L18" t="b">
        <f t="array" ref="L18">OR(EXACT(J18,Country_Codes!$A$2:$A$261))</f>
        <v>1</v>
      </c>
      <c r="M18" t="str">
        <f>VLOOKUP(H18,Tabelle1[],17,0)</f>
        <v>Yes</v>
      </c>
      <c r="N18" s="38">
        <f>VLOOKUP(J18,'UN population'!$A$3:$BS$275,70,0)</f>
        <v>284.21699999999998</v>
      </c>
      <c r="O18" t="b">
        <f t="array" ref="O18">OR(EXACT(J18,$C$3:$C$183))</f>
        <v>0</v>
      </c>
      <c r="T18" t="str">
        <f t="shared" si="1"/>
        <v/>
      </c>
      <c r="U18" t="str">
        <f t="shared" si="2"/>
        <v/>
      </c>
      <c r="Y18" t="s">
        <v>151</v>
      </c>
      <c r="Z18">
        <v>51</v>
      </c>
      <c r="AD18" t="s">
        <v>15</v>
      </c>
      <c r="AE18">
        <v>72</v>
      </c>
    </row>
    <row r="19" spans="1:31" x14ac:dyDescent="0.3">
      <c r="A19">
        <v>32</v>
      </c>
      <c r="B19" t="s">
        <v>17</v>
      </c>
      <c r="C19">
        <f>INDEX(Country_Codes!$A$2:$A$269,MATCH(COUNTRIES!A19,Country_Codes!$C$2:$C$269,0))</f>
        <v>96</v>
      </c>
      <c r="D19" t="s">
        <v>338</v>
      </c>
      <c r="E19" t="str">
        <f t="shared" si="0"/>
        <v>Brunei</v>
      </c>
      <c r="F19" s="2"/>
      <c r="H19" t="s">
        <v>153</v>
      </c>
      <c r="I19" t="s">
        <v>153</v>
      </c>
      <c r="J19">
        <v>112</v>
      </c>
      <c r="K19" t="s">
        <v>153</v>
      </c>
      <c r="L19" t="b">
        <f t="array" ref="L19">OR(EXACT(J19,Country_Codes!$A$2:$A$261))</f>
        <v>1</v>
      </c>
      <c r="M19" t="str">
        <f>VLOOKUP(H19,Tabelle1[],17,0)</f>
        <v>Yes</v>
      </c>
      <c r="N19" s="38">
        <f>VLOOKUP(J19,'UN population'!$A$3:$BS$275,70,0)</f>
        <v>9485.7720000000008</v>
      </c>
      <c r="O19" t="b">
        <f t="array" ref="O19">OR(EXACT(J19,$C$3:$C$183))</f>
        <v>1</v>
      </c>
      <c r="P19" t="s">
        <v>1157</v>
      </c>
      <c r="T19" t="str">
        <f t="shared" si="1"/>
        <v>Belarus</v>
      </c>
      <c r="U19">
        <f t="shared" si="2"/>
        <v>112</v>
      </c>
      <c r="Y19" t="s">
        <v>191</v>
      </c>
      <c r="Z19">
        <v>31</v>
      </c>
      <c r="AD19" t="s">
        <v>16</v>
      </c>
      <c r="AE19">
        <v>76</v>
      </c>
    </row>
    <row r="20" spans="1:31" x14ac:dyDescent="0.3">
      <c r="A20">
        <v>33</v>
      </c>
      <c r="B20" t="s">
        <v>18</v>
      </c>
      <c r="C20">
        <f>INDEX(Country_Codes!$A$2:$A$269,MATCH(COUNTRIES!A20,Country_Codes!$C$2:$C$269,0))</f>
        <v>100</v>
      </c>
      <c r="D20" t="s">
        <v>339</v>
      </c>
      <c r="E20" t="str">
        <f t="shared" si="0"/>
        <v>Bulgaria</v>
      </c>
      <c r="F20" s="2"/>
      <c r="H20" t="s">
        <v>154</v>
      </c>
      <c r="I20" t="s">
        <v>154</v>
      </c>
      <c r="J20">
        <v>56</v>
      </c>
      <c r="K20" t="s">
        <v>154</v>
      </c>
      <c r="L20" t="b">
        <f t="array" ref="L20">OR(EXACT(J20,Country_Codes!$A$2:$A$261))</f>
        <v>1</v>
      </c>
      <c r="M20" t="str">
        <f>VLOOKUP(H20,Tabelle1[],17,0)</f>
        <v>Yes</v>
      </c>
      <c r="N20" s="38">
        <f>VLOOKUP(J20,'UN population'!$A$3:$BS$275,70,0)</f>
        <v>11287.94</v>
      </c>
      <c r="O20" t="b">
        <f t="array" ref="O20">OR(EXACT(J20,$C$3:$C$183))</f>
        <v>1</v>
      </c>
      <c r="P20" t="s">
        <v>1157</v>
      </c>
      <c r="T20" t="str">
        <f t="shared" si="1"/>
        <v>Belgium</v>
      </c>
      <c r="U20">
        <f t="shared" si="2"/>
        <v>56</v>
      </c>
      <c r="Y20" t="s">
        <v>153</v>
      </c>
      <c r="Z20">
        <v>112</v>
      </c>
      <c r="AD20" t="s">
        <v>887</v>
      </c>
      <c r="AE20">
        <v>96</v>
      </c>
    </row>
    <row r="21" spans="1:31" x14ac:dyDescent="0.3">
      <c r="A21">
        <v>34</v>
      </c>
      <c r="B21" t="s">
        <v>19</v>
      </c>
      <c r="C21">
        <f>INDEX(Country_Codes!$A$2:$A$269,MATCH(COUNTRIES!A21,Country_Codes!$C$2:$C$269,0))</f>
        <v>854</v>
      </c>
      <c r="D21" t="s">
        <v>341</v>
      </c>
      <c r="E21" t="str">
        <f t="shared" si="0"/>
        <v>Burkina Faso</v>
      </c>
      <c r="F21" s="2"/>
      <c r="H21" t="s">
        <v>11</v>
      </c>
      <c r="I21" t="s">
        <v>11</v>
      </c>
      <c r="J21">
        <v>84</v>
      </c>
      <c r="K21" t="s">
        <v>11</v>
      </c>
      <c r="L21" t="b">
        <f t="array" ref="L21">OR(EXACT(J21,Country_Codes!$A$2:$A$261))</f>
        <v>1</v>
      </c>
      <c r="M21" t="str">
        <f>VLOOKUP(H21,Tabelle1[],17,0)</f>
        <v>Yes</v>
      </c>
      <c r="N21" s="38">
        <f>VLOOKUP(J21,'UN population'!$A$3:$BS$275,70,0)</f>
        <v>359.28800000000001</v>
      </c>
      <c r="O21" t="b">
        <f t="array" ref="O21">OR(EXACT(J21,$C$3:$C$183))</f>
        <v>1</v>
      </c>
      <c r="P21" t="s">
        <v>1157</v>
      </c>
      <c r="T21" t="str">
        <f t="shared" si="1"/>
        <v>Belize</v>
      </c>
      <c r="U21">
        <f t="shared" si="2"/>
        <v>84</v>
      </c>
      <c r="Y21" t="s">
        <v>161</v>
      </c>
      <c r="Z21">
        <v>268</v>
      </c>
      <c r="AD21" t="s">
        <v>18</v>
      </c>
      <c r="AE21">
        <v>100</v>
      </c>
    </row>
    <row r="22" spans="1:31" x14ac:dyDescent="0.3">
      <c r="A22">
        <v>35</v>
      </c>
      <c r="B22" t="s">
        <v>20</v>
      </c>
      <c r="C22">
        <f>INDEX(Country_Codes!$A$2:$A$269,MATCH(COUNTRIES!A22,Country_Codes!$C$2:$C$269,0))</f>
        <v>108</v>
      </c>
      <c r="D22" t="s">
        <v>341</v>
      </c>
      <c r="E22" t="str">
        <f t="shared" si="0"/>
        <v>Burundi</v>
      </c>
      <c r="F22" s="2"/>
      <c r="H22" t="s">
        <v>12</v>
      </c>
      <c r="I22" t="s">
        <v>12</v>
      </c>
      <c r="J22">
        <v>204</v>
      </c>
      <c r="K22" t="s">
        <v>12</v>
      </c>
      <c r="L22" t="b">
        <f t="array" ref="L22">OR(EXACT(J22,Country_Codes!$A$2:$A$261))</f>
        <v>1</v>
      </c>
      <c r="M22" t="str">
        <f>VLOOKUP(H22,Tabelle1[],17,0)</f>
        <v>Yes</v>
      </c>
      <c r="N22" s="38">
        <f>VLOOKUP(J22,'UN population'!$A$3:$BS$275,70,0)</f>
        <v>10575.951999999999</v>
      </c>
      <c r="O22" t="b">
        <f t="array" ref="O22">OR(EXACT(J22,$C$3:$C$183))</f>
        <v>1</v>
      </c>
      <c r="P22" t="s">
        <v>1157</v>
      </c>
      <c r="T22" t="str">
        <f t="shared" si="1"/>
        <v>Benin</v>
      </c>
      <c r="U22">
        <f t="shared" si="2"/>
        <v>204</v>
      </c>
      <c r="Y22" t="s">
        <v>162</v>
      </c>
      <c r="Z22">
        <v>398</v>
      </c>
      <c r="AD22" t="s">
        <v>19</v>
      </c>
      <c r="AE22">
        <v>854</v>
      </c>
    </row>
    <row r="23" spans="1:31" x14ac:dyDescent="0.3">
      <c r="A23">
        <v>36</v>
      </c>
      <c r="B23" t="s">
        <v>21</v>
      </c>
      <c r="C23">
        <f>INDEX(Country_Codes!$A$2:$A$269,MATCH(COUNTRIES!A23,Country_Codes!$C$2:$C$269,0))</f>
        <v>116</v>
      </c>
      <c r="D23" t="s">
        <v>338</v>
      </c>
      <c r="E23" t="str">
        <f t="shared" si="0"/>
        <v>Cambodia</v>
      </c>
      <c r="F23" s="2"/>
      <c r="H23" t="s">
        <v>13</v>
      </c>
      <c r="I23" t="s">
        <v>13</v>
      </c>
      <c r="J23">
        <v>64</v>
      </c>
      <c r="K23" t="s">
        <v>13</v>
      </c>
      <c r="L23" t="b">
        <f t="array" ref="L23">OR(EXACT(J23,Country_Codes!$A$2:$A$261))</f>
        <v>1</v>
      </c>
      <c r="M23" t="str">
        <f>VLOOKUP(H23,Tabelle1[],17,0)</f>
        <v>Yes</v>
      </c>
      <c r="N23" s="38">
        <f>VLOOKUP(J23,'UN population'!$A$3:$BS$275,70,0)</f>
        <v>787.38599999999997</v>
      </c>
      <c r="O23" t="b">
        <f t="array" ref="O23">OR(EXACT(J23,$C$3:$C$183))</f>
        <v>1</v>
      </c>
      <c r="P23" t="s">
        <v>1157</v>
      </c>
      <c r="T23" t="str">
        <f t="shared" si="1"/>
        <v>Bhutan</v>
      </c>
      <c r="U23">
        <f t="shared" si="2"/>
        <v>64</v>
      </c>
      <c r="Y23" t="s">
        <v>163</v>
      </c>
      <c r="Z23">
        <v>417</v>
      </c>
      <c r="AD23" t="s">
        <v>20</v>
      </c>
      <c r="AE23">
        <v>108</v>
      </c>
    </row>
    <row r="24" spans="1:31" x14ac:dyDescent="0.3">
      <c r="A24">
        <v>37</v>
      </c>
      <c r="B24" t="s">
        <v>22</v>
      </c>
      <c r="C24">
        <f>INDEX(Country_Codes!$A$2:$A$269,MATCH(COUNTRIES!A24,Country_Codes!$C$2:$C$269,0))</f>
        <v>120</v>
      </c>
      <c r="D24" t="s">
        <v>341</v>
      </c>
      <c r="E24" t="str">
        <f t="shared" si="0"/>
        <v>Cameroon</v>
      </c>
      <c r="F24" s="2"/>
      <c r="H24" t="s">
        <v>911</v>
      </c>
      <c r="I24" t="s">
        <v>14</v>
      </c>
      <c r="J24">
        <v>68</v>
      </c>
      <c r="K24" t="s">
        <v>14</v>
      </c>
      <c r="L24" t="b">
        <f t="array" ref="L24">OR(EXACT(J24,Country_Codes!$A$2:$A$261))</f>
        <v>1</v>
      </c>
      <c r="M24" t="str">
        <f>VLOOKUP(H24,Tabelle1[],17,0)</f>
        <v>Yes</v>
      </c>
      <c r="N24" s="38">
        <f>VLOOKUP(J24,'UN population'!$A$3:$BS$275,70,0)</f>
        <v>10724.705</v>
      </c>
      <c r="O24" t="b">
        <f t="array" ref="O24">OR(EXACT(J24,$C$3:$C$183))</f>
        <v>1</v>
      </c>
      <c r="P24" t="s">
        <v>1157</v>
      </c>
      <c r="T24" t="str">
        <f t="shared" si="1"/>
        <v>Bolivia</v>
      </c>
      <c r="U24">
        <f t="shared" si="2"/>
        <v>68</v>
      </c>
      <c r="Y24" t="s">
        <v>164</v>
      </c>
      <c r="Z24">
        <v>428</v>
      </c>
      <c r="AD24" t="s">
        <v>21</v>
      </c>
      <c r="AE24">
        <v>116</v>
      </c>
    </row>
    <row r="25" spans="1:31" x14ac:dyDescent="0.3">
      <c r="A25">
        <v>38</v>
      </c>
      <c r="B25" t="s">
        <v>23</v>
      </c>
      <c r="C25">
        <f>INDEX(Country_Codes!$A$2:$A$269,MATCH(COUNTRIES!A25,Country_Codes!$C$2:$C$269,0))</f>
        <v>124</v>
      </c>
      <c r="D25" t="s">
        <v>343</v>
      </c>
      <c r="E25" t="str">
        <f t="shared" si="0"/>
        <v>Canada</v>
      </c>
      <c r="F25" s="2"/>
      <c r="H25" t="s">
        <v>155</v>
      </c>
      <c r="I25" t="s">
        <v>1644</v>
      </c>
      <c r="J25">
        <v>70</v>
      </c>
      <c r="K25" t="s">
        <v>155</v>
      </c>
      <c r="L25" t="b">
        <f t="array" ref="L25">OR(EXACT(J25,Country_Codes!$A$2:$A$261))</f>
        <v>1</v>
      </c>
      <c r="M25" t="str">
        <f>VLOOKUP(H25,Tabelle1[],17,0)</f>
        <v>Yes</v>
      </c>
      <c r="N25" s="38">
        <f>VLOOKUP(J25,'UN population'!$A$3:$BS$275,70,0)</f>
        <v>3535.9609999999998</v>
      </c>
      <c r="O25" t="b">
        <f t="array" ref="O25">OR(EXACT(J25,$C$3:$C$183))</f>
        <v>1</v>
      </c>
      <c r="P25" t="s">
        <v>1157</v>
      </c>
      <c r="T25" t="str">
        <f t="shared" si="1"/>
        <v>Bosnia and Herzegovina</v>
      </c>
      <c r="U25">
        <f t="shared" si="2"/>
        <v>70</v>
      </c>
      <c r="Y25" t="s">
        <v>165</v>
      </c>
      <c r="Z25">
        <v>440</v>
      </c>
      <c r="AD25" t="s">
        <v>22</v>
      </c>
      <c r="AE25">
        <v>120</v>
      </c>
    </row>
    <row r="26" spans="1:31" x14ac:dyDescent="0.3">
      <c r="A26">
        <v>40</v>
      </c>
      <c r="B26" t="s">
        <v>24</v>
      </c>
      <c r="C26">
        <f>INDEX(Country_Codes!$A$2:$A$269,MATCH(COUNTRIES!A26,Country_Codes!$C$2:$C$269,0))</f>
        <v>132</v>
      </c>
      <c r="D26" t="s">
        <v>341</v>
      </c>
      <c r="E26" t="str">
        <f t="shared" si="0"/>
        <v>Cape Verde</v>
      </c>
      <c r="F26" s="2"/>
      <c r="H26" t="s">
        <v>15</v>
      </c>
      <c r="I26" t="s">
        <v>15</v>
      </c>
      <c r="J26">
        <v>72</v>
      </c>
      <c r="K26" t="s">
        <v>15</v>
      </c>
      <c r="L26" t="b">
        <f t="array" ref="L26">OR(EXACT(J26,Country_Codes!$A$2:$A$261))</f>
        <v>1</v>
      </c>
      <c r="M26" t="str">
        <f>VLOOKUP(H26,Tabelle1[],17,0)</f>
        <v>Yes</v>
      </c>
      <c r="N26" s="38">
        <f>VLOOKUP(J26,'UN population'!$A$3:$BS$275,70,0)</f>
        <v>2209.1970000000001</v>
      </c>
      <c r="O26" t="b">
        <f t="array" ref="O26">OR(EXACT(J26,$C$3:$C$183))</f>
        <v>1</v>
      </c>
      <c r="P26" t="s">
        <v>1157</v>
      </c>
      <c r="T26" t="str">
        <f t="shared" si="1"/>
        <v>Botswana</v>
      </c>
      <c r="U26">
        <f t="shared" si="2"/>
        <v>72</v>
      </c>
      <c r="Y26" t="s">
        <v>302</v>
      </c>
      <c r="Z26">
        <v>498</v>
      </c>
      <c r="AD26" t="s">
        <v>23</v>
      </c>
      <c r="AE26">
        <v>124</v>
      </c>
    </row>
    <row r="27" spans="1:31" x14ac:dyDescent="0.3">
      <c r="A27">
        <v>42</v>
      </c>
      <c r="B27" t="s">
        <v>25</v>
      </c>
      <c r="C27">
        <f>INDEX(Country_Codes!$A$2:$A$269,MATCH(COUNTRIES!A27,Country_Codes!$C$2:$C$269,0))</f>
        <v>140</v>
      </c>
      <c r="D27" t="s">
        <v>341</v>
      </c>
      <c r="E27" t="str">
        <f t="shared" si="0"/>
        <v>Central African Republic</v>
      </c>
      <c r="F27" s="2"/>
      <c r="H27" t="s">
        <v>16</v>
      </c>
      <c r="I27" t="s">
        <v>16</v>
      </c>
      <c r="J27">
        <v>76</v>
      </c>
      <c r="K27" t="s">
        <v>16</v>
      </c>
      <c r="L27" t="b">
        <f t="array" ref="L27">OR(EXACT(J27,Country_Codes!$A$2:$A$261))</f>
        <v>1</v>
      </c>
      <c r="M27" t="str">
        <f>VLOOKUP(H27,Tabelle1[],17,0)</f>
        <v>Yes</v>
      </c>
      <c r="N27" s="38">
        <f>VLOOKUP(J27,'UN population'!$A$3:$BS$275,70,0)</f>
        <v>205962.10800000001</v>
      </c>
      <c r="O27" t="b">
        <f t="array" ref="O27">OR(EXACT(J27,$C$3:$C$183))</f>
        <v>1</v>
      </c>
      <c r="P27" t="s">
        <v>1157</v>
      </c>
      <c r="T27" t="str">
        <f t="shared" si="1"/>
        <v>Brazil</v>
      </c>
      <c r="U27">
        <f t="shared" si="2"/>
        <v>76</v>
      </c>
      <c r="Y27" t="s">
        <v>171</v>
      </c>
      <c r="Z27">
        <v>762</v>
      </c>
      <c r="AD27" t="s">
        <v>24</v>
      </c>
      <c r="AE27">
        <v>132</v>
      </c>
    </row>
    <row r="28" spans="1:31" x14ac:dyDescent="0.3">
      <c r="A28">
        <v>43</v>
      </c>
      <c r="B28" t="s">
        <v>26</v>
      </c>
      <c r="C28">
        <f>INDEX(Country_Codes!$A$2:$A$269,MATCH(COUNTRIES!A28,Country_Codes!$C$2:$C$269,0))</f>
        <v>148</v>
      </c>
      <c r="D28" t="s">
        <v>341</v>
      </c>
      <c r="E28" t="str">
        <f t="shared" si="0"/>
        <v>Chad</v>
      </c>
      <c r="F28" s="2"/>
      <c r="H28" t="s">
        <v>17</v>
      </c>
      <c r="I28" t="s">
        <v>887</v>
      </c>
      <c r="J28">
        <v>96</v>
      </c>
      <c r="K28" t="s">
        <v>887</v>
      </c>
      <c r="L28" t="b">
        <f t="array" ref="L28">OR(EXACT(J28,Country_Codes!$A$2:$A$261))</f>
        <v>1</v>
      </c>
      <c r="M28" t="str">
        <f>VLOOKUP(H28,Tabelle1[],17,0)</f>
        <v>Yes</v>
      </c>
      <c r="N28" s="38">
        <f>VLOOKUP(J28,'UN population'!$A$3:$BS$275,70,0)</f>
        <v>417.54199999999997</v>
      </c>
      <c r="O28" t="b">
        <f t="array" ref="O28">OR(EXACT(J28,$C$3:$C$183))</f>
        <v>1</v>
      </c>
      <c r="P28" t="s">
        <v>1157</v>
      </c>
      <c r="T28" t="str">
        <f t="shared" si="1"/>
        <v>Brunei</v>
      </c>
      <c r="U28">
        <f t="shared" si="2"/>
        <v>96</v>
      </c>
      <c r="Y28" t="s">
        <v>172</v>
      </c>
      <c r="Z28">
        <v>795</v>
      </c>
      <c r="AD28" t="s">
        <v>25</v>
      </c>
      <c r="AE28">
        <v>140</v>
      </c>
    </row>
    <row r="29" spans="1:31" x14ac:dyDescent="0.3">
      <c r="A29">
        <v>44</v>
      </c>
      <c r="B29" t="s">
        <v>27</v>
      </c>
      <c r="C29">
        <f>INDEX(Country_Codes!$A$2:$A$269,MATCH(COUNTRIES!A29,Country_Codes!$C$2:$C$269,0))</f>
        <v>152</v>
      </c>
      <c r="D29" t="s">
        <v>342</v>
      </c>
      <c r="E29" t="str">
        <f t="shared" si="0"/>
        <v>Chile</v>
      </c>
      <c r="F29" s="2"/>
      <c r="H29" t="s">
        <v>18</v>
      </c>
      <c r="I29" t="s">
        <v>18</v>
      </c>
      <c r="J29">
        <v>100</v>
      </c>
      <c r="K29" t="s">
        <v>18</v>
      </c>
      <c r="L29" t="b">
        <f t="array" ref="L29">OR(EXACT(J29,Country_Codes!$A$2:$A$261))</f>
        <v>1</v>
      </c>
      <c r="M29" t="str">
        <f>VLOOKUP(H29,Tabelle1[],17,0)</f>
        <v>Yes</v>
      </c>
      <c r="N29" s="38">
        <f>VLOOKUP(J29,'UN population'!$A$3:$BS$275,70,0)</f>
        <v>7177.3959999999997</v>
      </c>
      <c r="O29" t="b">
        <f t="array" ref="O29">OR(EXACT(J29,$C$3:$C$183))</f>
        <v>1</v>
      </c>
      <c r="P29" t="s">
        <v>1157</v>
      </c>
      <c r="T29" t="str">
        <f t="shared" si="1"/>
        <v>Bulgaria</v>
      </c>
      <c r="U29">
        <f t="shared" si="2"/>
        <v>100</v>
      </c>
      <c r="Y29" t="s">
        <v>173</v>
      </c>
      <c r="Z29">
        <v>804</v>
      </c>
      <c r="AD29" t="s">
        <v>26</v>
      </c>
      <c r="AE29">
        <v>148</v>
      </c>
    </row>
    <row r="30" spans="1:31" x14ac:dyDescent="0.3">
      <c r="A30">
        <v>45</v>
      </c>
      <c r="B30" t="s">
        <v>28</v>
      </c>
      <c r="C30">
        <f>INDEX(Country_Codes!$A$2:$A$269,MATCH(COUNTRIES!A30,Country_Codes!$C$2:$C$269,0))</f>
        <v>156</v>
      </c>
      <c r="D30" t="s">
        <v>344</v>
      </c>
      <c r="E30" t="str">
        <f t="shared" si="0"/>
        <v>China</v>
      </c>
      <c r="F30" s="2"/>
      <c r="H30" t="s">
        <v>19</v>
      </c>
      <c r="I30" t="s">
        <v>19</v>
      </c>
      <c r="J30">
        <v>854</v>
      </c>
      <c r="K30" t="s">
        <v>19</v>
      </c>
      <c r="L30" t="b">
        <f t="array" ref="L30">OR(EXACT(J30,Country_Codes!$A$2:$A$261))</f>
        <v>1</v>
      </c>
      <c r="M30" t="str">
        <f>VLOOKUP(H30,Tabelle1[],17,0)</f>
        <v>Yes</v>
      </c>
      <c r="N30" s="38">
        <f>VLOOKUP(J30,'UN population'!$A$3:$BS$275,70,0)</f>
        <v>18110.624</v>
      </c>
      <c r="O30" t="b">
        <f t="array" ref="O30">OR(EXACT(J30,$C$3:$C$183))</f>
        <v>1</v>
      </c>
      <c r="P30" t="s">
        <v>1157</v>
      </c>
      <c r="T30" t="str">
        <f t="shared" si="1"/>
        <v>Burkina Faso</v>
      </c>
      <c r="U30">
        <f t="shared" si="2"/>
        <v>854</v>
      </c>
      <c r="Y30" t="s">
        <v>174</v>
      </c>
      <c r="Z30">
        <v>860</v>
      </c>
      <c r="AD30" t="s">
        <v>27</v>
      </c>
      <c r="AE30">
        <v>152</v>
      </c>
    </row>
    <row r="31" spans="1:31" x14ac:dyDescent="0.3">
      <c r="A31">
        <v>48</v>
      </c>
      <c r="B31" t="s">
        <v>29</v>
      </c>
      <c r="C31">
        <f>INDEX(Country_Codes!$A$2:$A$269,MATCH(COUNTRIES!A31,Country_Codes!$C$2:$C$269,0))</f>
        <v>170</v>
      </c>
      <c r="D31" t="s">
        <v>342</v>
      </c>
      <c r="E31" t="str">
        <f t="shared" si="0"/>
        <v>Colombia</v>
      </c>
      <c r="F31" s="2"/>
      <c r="H31" t="s">
        <v>20</v>
      </c>
      <c r="I31" t="s">
        <v>20</v>
      </c>
      <c r="J31">
        <v>108</v>
      </c>
      <c r="K31" t="s">
        <v>20</v>
      </c>
      <c r="L31" t="b">
        <f t="array" ref="L31">OR(EXACT(J31,Country_Codes!$A$2:$A$261))</f>
        <v>1</v>
      </c>
      <c r="M31" t="str">
        <f>VLOOKUP(H31,Tabelle1[],17,0)</f>
        <v>Yes</v>
      </c>
      <c r="N31" s="38">
        <f>VLOOKUP(J31,'UN population'!$A$3:$BS$275,70,0)</f>
        <v>10199.27</v>
      </c>
      <c r="O31" t="b">
        <f t="array" ref="O31">OR(EXACT(J31,$C$3:$C$183))</f>
        <v>1</v>
      </c>
      <c r="P31" t="s">
        <v>1157</v>
      </c>
      <c r="T31" t="str">
        <f t="shared" si="1"/>
        <v>Burundi</v>
      </c>
      <c r="U31">
        <f t="shared" si="2"/>
        <v>108</v>
      </c>
      <c r="Y31" s="5"/>
      <c r="AD31" t="s">
        <v>201</v>
      </c>
      <c r="AE31">
        <v>156</v>
      </c>
    </row>
    <row r="32" spans="1:31" x14ac:dyDescent="0.3">
      <c r="A32">
        <v>49</v>
      </c>
      <c r="B32" t="s">
        <v>30</v>
      </c>
      <c r="C32">
        <f>INDEX(Country_Codes!$A$2:$A$269,MATCH(COUNTRIES!A32,Country_Codes!$C$2:$C$269,0))</f>
        <v>174</v>
      </c>
      <c r="D32" t="s">
        <v>341</v>
      </c>
      <c r="E32" t="str">
        <f t="shared" si="0"/>
        <v>Comoros</v>
      </c>
      <c r="F32" s="2"/>
      <c r="H32" t="s">
        <v>195</v>
      </c>
      <c r="I32" t="s">
        <v>24</v>
      </c>
      <c r="J32">
        <v>132</v>
      </c>
      <c r="K32" t="s">
        <v>24</v>
      </c>
      <c r="L32" t="b">
        <f t="array" ref="L32">OR(EXACT(J32,Country_Codes!$A$2:$A$261))</f>
        <v>1</v>
      </c>
      <c r="M32" t="str">
        <f>VLOOKUP(H32,Tabelle1[],17,0)</f>
        <v>Yes</v>
      </c>
      <c r="N32" s="38">
        <f>VLOOKUP(J32,'UN population'!$A$3:$BS$275,70,0)</f>
        <v>532.91300000000001</v>
      </c>
      <c r="O32" t="b">
        <f t="array" ref="O32">OR(EXACT(J32,$C$3:$C$183))</f>
        <v>1</v>
      </c>
      <c r="P32" t="s">
        <v>1157</v>
      </c>
      <c r="T32" t="str">
        <f t="shared" si="1"/>
        <v>Cape Verde</v>
      </c>
      <c r="U32">
        <f t="shared" si="2"/>
        <v>132</v>
      </c>
      <c r="AD32" t="s">
        <v>29</v>
      </c>
      <c r="AE32">
        <v>170</v>
      </c>
    </row>
    <row r="33" spans="1:31" x14ac:dyDescent="0.3">
      <c r="A33">
        <v>50</v>
      </c>
      <c r="B33" t="s">
        <v>31</v>
      </c>
      <c r="C33">
        <f>INDEX(Country_Codes!$A$2:$A$269,MATCH(COUNTRIES!A33,Country_Codes!$C$2:$C$269,0))</f>
        <v>180</v>
      </c>
      <c r="D33" t="s">
        <v>341</v>
      </c>
      <c r="E33" t="str">
        <f t="shared" si="0"/>
        <v>Congo, DR</v>
      </c>
      <c r="F33" s="2"/>
      <c r="H33" t="s">
        <v>21</v>
      </c>
      <c r="I33" t="s">
        <v>21</v>
      </c>
      <c r="J33">
        <v>116</v>
      </c>
      <c r="K33" t="s">
        <v>21</v>
      </c>
      <c r="L33" t="b">
        <f t="array" ref="L33">OR(EXACT(J33,Country_Codes!$A$2:$A$261))</f>
        <v>1</v>
      </c>
      <c r="M33" t="str">
        <f>VLOOKUP(H33,Tabelle1[],17,0)</f>
        <v>Yes</v>
      </c>
      <c r="N33" s="38">
        <f>VLOOKUP(J33,'UN population'!$A$3:$BS$275,70,0)</f>
        <v>15517.635</v>
      </c>
      <c r="O33" t="b">
        <f t="array" ref="O33">OR(EXACT(J33,$C$3:$C$183))</f>
        <v>1</v>
      </c>
      <c r="P33" t="s">
        <v>1157</v>
      </c>
      <c r="T33" t="str">
        <f t="shared" si="1"/>
        <v>Cambodia</v>
      </c>
      <c r="U33">
        <f t="shared" si="2"/>
        <v>116</v>
      </c>
      <c r="Y33" t="s">
        <v>1164</v>
      </c>
      <c r="Z33">
        <v>230</v>
      </c>
      <c r="AD33" t="s">
        <v>30</v>
      </c>
      <c r="AE33">
        <v>174</v>
      </c>
    </row>
    <row r="34" spans="1:31" x14ac:dyDescent="0.3">
      <c r="A34">
        <v>51</v>
      </c>
      <c r="B34" t="s">
        <v>32</v>
      </c>
      <c r="C34">
        <f>INDEX(Country_Codes!$A$2:$A$269,MATCH(COUNTRIES!A34,Country_Codes!$C$2:$C$269,0))</f>
        <v>178</v>
      </c>
      <c r="D34" t="s">
        <v>341</v>
      </c>
      <c r="E34" t="str">
        <f t="shared" si="0"/>
        <v>Congo</v>
      </c>
      <c r="F34" s="2"/>
      <c r="H34" t="s">
        <v>22</v>
      </c>
      <c r="I34" t="s">
        <v>22</v>
      </c>
      <c r="J34">
        <v>120</v>
      </c>
      <c r="K34" t="s">
        <v>22</v>
      </c>
      <c r="L34" t="b">
        <f t="array" ref="L34">OR(EXACT(J34,Country_Codes!$A$2:$A$261))</f>
        <v>1</v>
      </c>
      <c r="M34" t="str">
        <f>VLOOKUP(H34,Tabelle1[],17,0)</f>
        <v>Yes</v>
      </c>
      <c r="N34" s="38">
        <f>VLOOKUP(J34,'UN population'!$A$3:$BS$275,70,0)</f>
        <v>22834.522000000001</v>
      </c>
      <c r="O34" t="b">
        <f t="array" ref="O34">OR(EXACT(J34,$C$3:$C$183))</f>
        <v>1</v>
      </c>
      <c r="P34" t="s">
        <v>1157</v>
      </c>
      <c r="T34" t="str">
        <f t="shared" si="1"/>
        <v>Cameroon</v>
      </c>
      <c r="U34">
        <f t="shared" si="2"/>
        <v>120</v>
      </c>
      <c r="X34" s="4" t="s">
        <v>1471</v>
      </c>
      <c r="AD34" t="s">
        <v>202</v>
      </c>
      <c r="AE34">
        <v>178</v>
      </c>
    </row>
    <row r="35" spans="1:31" x14ac:dyDescent="0.3">
      <c r="A35">
        <v>53</v>
      </c>
      <c r="B35" t="s">
        <v>33</v>
      </c>
      <c r="C35">
        <f>INDEX(Country_Codes!$A$2:$A$269,MATCH(COUNTRIES!A35,Country_Codes!$C$2:$C$269,0))</f>
        <v>188</v>
      </c>
      <c r="D35" t="s">
        <v>342</v>
      </c>
      <c r="E35" t="str">
        <f t="shared" ref="E35:E66" si="3">VLOOKUP(C35,$J$4:$K$321,2,0)</f>
        <v>Costa Rica</v>
      </c>
      <c r="F35" s="2"/>
      <c r="H35" t="s">
        <v>23</v>
      </c>
      <c r="I35" t="s">
        <v>23</v>
      </c>
      <c r="J35">
        <v>124</v>
      </c>
      <c r="K35" t="s">
        <v>23</v>
      </c>
      <c r="L35" t="b">
        <f t="array" ref="L35">OR(EXACT(J35,Country_Codes!$A$2:$A$261))</f>
        <v>1</v>
      </c>
      <c r="M35" t="str">
        <f>VLOOKUP(H35,Tabelle1[],17,0)</f>
        <v>Yes</v>
      </c>
      <c r="N35" s="38">
        <f>VLOOKUP(J35,'UN population'!$A$3:$BS$275,70,0)</f>
        <v>35949.709000000003</v>
      </c>
      <c r="O35" t="b">
        <f t="array" ref="O35">OR(EXACT(J35,$C$3:$C$183))</f>
        <v>1</v>
      </c>
      <c r="P35" t="s">
        <v>1157</v>
      </c>
      <c r="T35" t="str">
        <f t="shared" si="1"/>
        <v>Canada</v>
      </c>
      <c r="U35">
        <f t="shared" si="2"/>
        <v>124</v>
      </c>
      <c r="Y35" t="s">
        <v>158</v>
      </c>
      <c r="Z35">
        <v>232</v>
      </c>
      <c r="AD35" t="s">
        <v>1473</v>
      </c>
      <c r="AE35">
        <v>180</v>
      </c>
    </row>
    <row r="36" spans="1:31" x14ac:dyDescent="0.3">
      <c r="A36">
        <v>55</v>
      </c>
      <c r="B36" t="s">
        <v>34</v>
      </c>
      <c r="C36">
        <f>INDEX(Country_Codes!$A$2:$A$269,MATCH(COUNTRIES!A36,Country_Codes!$C$2:$C$269,0))</f>
        <v>192</v>
      </c>
      <c r="D36" t="s">
        <v>342</v>
      </c>
      <c r="E36" t="str">
        <f t="shared" si="3"/>
        <v>Cuba</v>
      </c>
      <c r="F36" s="2"/>
      <c r="H36" t="s">
        <v>25</v>
      </c>
      <c r="I36" t="s">
        <v>25</v>
      </c>
      <c r="J36">
        <v>140</v>
      </c>
      <c r="K36" t="s">
        <v>25</v>
      </c>
      <c r="L36" t="b">
        <f t="array" ref="L36">OR(EXACT(J36,Country_Codes!$A$2:$A$261))</f>
        <v>1</v>
      </c>
      <c r="M36" t="str">
        <f>VLOOKUP(H36,Tabelle1[],17,0)</f>
        <v>Yes</v>
      </c>
      <c r="N36" s="38">
        <f>VLOOKUP(J36,'UN population'!$A$3:$BS$275,70,0)</f>
        <v>4546.1000000000004</v>
      </c>
      <c r="O36" t="b">
        <f t="array" ref="O36">OR(EXACT(J36,$C$3:$C$183))</f>
        <v>1</v>
      </c>
      <c r="P36" t="s">
        <v>1157</v>
      </c>
      <c r="T36" t="str">
        <f t="shared" si="1"/>
        <v>Central African Republic</v>
      </c>
      <c r="U36">
        <f t="shared" si="2"/>
        <v>140</v>
      </c>
      <c r="Y36" t="s">
        <v>160</v>
      </c>
      <c r="Z36">
        <v>231</v>
      </c>
      <c r="AD36" t="s">
        <v>33</v>
      </c>
      <c r="AE36">
        <v>188</v>
      </c>
    </row>
    <row r="37" spans="1:31" x14ac:dyDescent="0.3">
      <c r="A37">
        <v>56</v>
      </c>
      <c r="B37" t="s">
        <v>35</v>
      </c>
      <c r="C37">
        <f>INDEX(Country_Codes!$A$2:$A$269,MATCH(COUNTRIES!A37,Country_Codes!$C$2:$C$269,0))</f>
        <v>196</v>
      </c>
      <c r="D37" t="s">
        <v>339</v>
      </c>
      <c r="E37" t="str">
        <f t="shared" si="3"/>
        <v>Cyprus</v>
      </c>
      <c r="F37" s="2"/>
      <c r="H37" t="s">
        <v>26</v>
      </c>
      <c r="I37" t="s">
        <v>26</v>
      </c>
      <c r="J37">
        <v>148</v>
      </c>
      <c r="K37" t="s">
        <v>26</v>
      </c>
      <c r="L37" t="b">
        <f t="array" ref="L37">OR(EXACT(J37,Country_Codes!$A$2:$A$261))</f>
        <v>1</v>
      </c>
      <c r="M37" t="str">
        <f>VLOOKUP(H37,Tabelle1[],17,0)</f>
        <v>Yes</v>
      </c>
      <c r="N37" s="38">
        <f>VLOOKUP(J37,'UN population'!$A$3:$BS$275,70,0)</f>
        <v>14009.413</v>
      </c>
      <c r="O37" t="b">
        <f t="array" ref="O37">OR(EXACT(J37,$C$3:$C$183))</f>
        <v>1</v>
      </c>
      <c r="P37" t="s">
        <v>1157</v>
      </c>
      <c r="T37" t="str">
        <f t="shared" si="1"/>
        <v>Chad</v>
      </c>
      <c r="U37">
        <f t="shared" si="2"/>
        <v>148</v>
      </c>
      <c r="Y37" s="5"/>
      <c r="AD37" t="s">
        <v>36</v>
      </c>
      <c r="AE37">
        <v>384</v>
      </c>
    </row>
    <row r="38" spans="1:31" x14ac:dyDescent="0.3">
      <c r="A38">
        <v>58</v>
      </c>
      <c r="B38" t="s">
        <v>36</v>
      </c>
      <c r="C38">
        <f>INDEX(Country_Codes!$A$2:$A$269,MATCH(COUNTRIES!A38,Country_Codes!$C$2:$C$269,0))</f>
        <v>384</v>
      </c>
      <c r="D38" t="s">
        <v>341</v>
      </c>
      <c r="E38" t="str">
        <f t="shared" si="3"/>
        <v>Côte d'Ivoire</v>
      </c>
      <c r="F38" s="2"/>
      <c r="H38" t="s">
        <v>27</v>
      </c>
      <c r="I38" t="s">
        <v>27</v>
      </c>
      <c r="J38">
        <v>152</v>
      </c>
      <c r="K38" t="s">
        <v>27</v>
      </c>
      <c r="L38" t="b">
        <f t="array" ref="L38">OR(EXACT(J38,Country_Codes!$A$2:$A$261))</f>
        <v>1</v>
      </c>
      <c r="M38" t="str">
        <f>VLOOKUP(H38,Tabelle1[],17,0)</f>
        <v>Yes</v>
      </c>
      <c r="N38" s="38">
        <f>VLOOKUP(J38,'UN population'!$A$3:$BS$275,70,0)</f>
        <v>17762.681</v>
      </c>
      <c r="O38" t="b">
        <f t="array" ref="O38">OR(EXACT(J38,$C$3:$C$183))</f>
        <v>1</v>
      </c>
      <c r="P38" t="s">
        <v>1157</v>
      </c>
      <c r="T38" t="str">
        <f t="shared" si="1"/>
        <v>Chile</v>
      </c>
      <c r="U38">
        <f t="shared" si="2"/>
        <v>152</v>
      </c>
      <c r="AD38" t="s">
        <v>34</v>
      </c>
      <c r="AE38">
        <v>192</v>
      </c>
    </row>
    <row r="39" spans="1:31" x14ac:dyDescent="0.3">
      <c r="A39">
        <v>59</v>
      </c>
      <c r="B39" t="s">
        <v>37</v>
      </c>
      <c r="C39">
        <f>INDEX(Country_Codes!$A$2:$A$269,MATCH(COUNTRIES!A39,Country_Codes!$C$2:$C$269,0))</f>
        <v>208</v>
      </c>
      <c r="D39" t="s">
        <v>339</v>
      </c>
      <c r="E39" t="str">
        <f t="shared" si="3"/>
        <v>Denmark</v>
      </c>
      <c r="F39" s="2"/>
      <c r="H39" t="s">
        <v>201</v>
      </c>
      <c r="I39" t="s">
        <v>1486</v>
      </c>
      <c r="J39">
        <v>156</v>
      </c>
      <c r="K39" t="s">
        <v>201</v>
      </c>
      <c r="L39" t="b">
        <f t="array" ref="L39">OR(EXACT(J39,Country_Codes!$A$2:$A$261))</f>
        <v>1</v>
      </c>
      <c r="M39" t="str">
        <f>VLOOKUP(H39,Tabelle1[],17,0)</f>
        <v>Yes</v>
      </c>
      <c r="N39" s="38">
        <f>VLOOKUP(J39,'UN population'!$A$3:$BS$275,70,0)</f>
        <v>1397028.5530000001</v>
      </c>
      <c r="O39" t="b">
        <f t="array" ref="O39">OR(EXACT(J39,$C$3:$C$183))</f>
        <v>1</v>
      </c>
      <c r="P39" t="s">
        <v>1157</v>
      </c>
      <c r="T39" t="str">
        <f t="shared" si="1"/>
        <v>China</v>
      </c>
      <c r="U39">
        <f t="shared" si="2"/>
        <v>156</v>
      </c>
      <c r="Y39" t="s">
        <v>1167</v>
      </c>
      <c r="Z39">
        <v>200</v>
      </c>
      <c r="AD39" t="s">
        <v>35</v>
      </c>
      <c r="AE39">
        <v>196</v>
      </c>
    </row>
    <row r="40" spans="1:31" x14ac:dyDescent="0.3">
      <c r="A40">
        <v>60</v>
      </c>
      <c r="B40" t="s">
        <v>38</v>
      </c>
      <c r="C40">
        <f>INDEX(Country_Codes!$A$2:$A$269,MATCH(COUNTRIES!A40,Country_Codes!$C$2:$C$269,0))</f>
        <v>262</v>
      </c>
      <c r="D40" t="s">
        <v>340</v>
      </c>
      <c r="E40" t="str">
        <f t="shared" si="3"/>
        <v>Djibouti</v>
      </c>
      <c r="F40" s="2"/>
      <c r="H40" t="s">
        <v>29</v>
      </c>
      <c r="I40" t="s">
        <v>29</v>
      </c>
      <c r="J40">
        <v>170</v>
      </c>
      <c r="K40" t="s">
        <v>29</v>
      </c>
      <c r="L40" t="b">
        <f t="array" ref="L40">OR(EXACT(J40,Country_Codes!$A$2:$A$261))</f>
        <v>1</v>
      </c>
      <c r="M40" t="str">
        <f>VLOOKUP(H40,Tabelle1[],17,0)</f>
        <v>Yes</v>
      </c>
      <c r="N40" s="38">
        <f>VLOOKUP(J40,'UN population'!$A$3:$BS$275,70,0)</f>
        <v>48228.697</v>
      </c>
      <c r="O40" t="b">
        <f t="array" ref="O40">OR(EXACT(J40,$C$3:$C$183))</f>
        <v>1</v>
      </c>
      <c r="P40" t="s">
        <v>1157</v>
      </c>
      <c r="T40" t="str">
        <f t="shared" si="1"/>
        <v>Colombia</v>
      </c>
      <c r="U40">
        <f t="shared" si="2"/>
        <v>170</v>
      </c>
      <c r="X40" s="4" t="s">
        <v>1471</v>
      </c>
      <c r="AD40" t="s">
        <v>37</v>
      </c>
      <c r="AE40">
        <v>208</v>
      </c>
    </row>
    <row r="41" spans="1:31" x14ac:dyDescent="0.3">
      <c r="A41">
        <v>62</v>
      </c>
      <c r="B41" t="s">
        <v>39</v>
      </c>
      <c r="C41">
        <f>INDEX(Country_Codes!$A$2:$A$269,MATCH(COUNTRIES!A41,Country_Codes!$C$2:$C$269,0))</f>
        <v>214</v>
      </c>
      <c r="D41" t="s">
        <v>342</v>
      </c>
      <c r="E41" t="str">
        <f t="shared" si="3"/>
        <v>Dominican Republic</v>
      </c>
      <c r="F41" s="2"/>
      <c r="H41" t="s">
        <v>30</v>
      </c>
      <c r="I41" t="s">
        <v>30</v>
      </c>
      <c r="J41">
        <v>174</v>
      </c>
      <c r="K41" t="s">
        <v>30</v>
      </c>
      <c r="L41" t="b">
        <f t="array" ref="L41">OR(EXACT(J41,Country_Codes!$A$2:$A$261))</f>
        <v>1</v>
      </c>
      <c r="M41" t="str">
        <f>VLOOKUP(H41,Tabelle1[],17,0)</f>
        <v>Yes</v>
      </c>
      <c r="N41" s="38">
        <f>VLOOKUP(J41,'UN population'!$A$3:$BS$275,70,0)</f>
        <v>777.42399999999998</v>
      </c>
      <c r="O41" t="b">
        <f t="array" ref="O41">OR(EXACT(J41,$C$3:$C$183))</f>
        <v>1</v>
      </c>
      <c r="P41" t="s">
        <v>1157</v>
      </c>
      <c r="T41" t="str">
        <f t="shared" si="1"/>
        <v>Comoros</v>
      </c>
      <c r="U41">
        <f t="shared" si="2"/>
        <v>174</v>
      </c>
      <c r="Y41" t="s">
        <v>175</v>
      </c>
      <c r="Z41">
        <v>703</v>
      </c>
      <c r="AD41" t="s">
        <v>38</v>
      </c>
      <c r="AE41">
        <v>262</v>
      </c>
    </row>
    <row r="42" spans="1:31" x14ac:dyDescent="0.3">
      <c r="A42">
        <v>63</v>
      </c>
      <c r="B42" t="s">
        <v>40</v>
      </c>
      <c r="C42">
        <f>INDEX(Country_Codes!$A$2:$A$269,MATCH(COUNTRIES!A42,Country_Codes!$C$2:$C$269,0))</f>
        <v>218</v>
      </c>
      <c r="D42" t="s">
        <v>342</v>
      </c>
      <c r="E42" t="str">
        <f t="shared" si="3"/>
        <v>Ecuador</v>
      </c>
      <c r="F42" s="2"/>
      <c r="H42" t="s">
        <v>202</v>
      </c>
      <c r="I42" t="s">
        <v>1676</v>
      </c>
      <c r="J42">
        <v>178</v>
      </c>
      <c r="K42" t="s">
        <v>202</v>
      </c>
      <c r="L42" t="b">
        <f t="array" ref="L42">OR(EXACT(J42,Country_Codes!$A$2:$A$261))</f>
        <v>1</v>
      </c>
      <c r="M42" t="str">
        <f>VLOOKUP(H42,Tabelle1[],17,0)</f>
        <v>Yes</v>
      </c>
      <c r="N42" s="38">
        <f>VLOOKUP(J42,'UN population'!$A$3:$BS$275,70,0)</f>
        <v>4995.6480000000001</v>
      </c>
      <c r="O42" t="b">
        <f t="array" ref="O42">OR(EXACT(J42,$C$3:$C$183))</f>
        <v>1</v>
      </c>
      <c r="P42" t="s">
        <v>1157</v>
      </c>
      <c r="T42" t="str">
        <f t="shared" si="1"/>
        <v>Congo</v>
      </c>
      <c r="U42">
        <f t="shared" si="2"/>
        <v>178</v>
      </c>
      <c r="Y42" t="s">
        <v>157</v>
      </c>
      <c r="Z42">
        <v>203</v>
      </c>
      <c r="AD42" t="s">
        <v>39</v>
      </c>
      <c r="AE42">
        <v>214</v>
      </c>
    </row>
    <row r="43" spans="1:31" x14ac:dyDescent="0.3">
      <c r="A43">
        <v>64</v>
      </c>
      <c r="B43" t="s">
        <v>41</v>
      </c>
      <c r="C43">
        <f>INDEX(Country_Codes!$A$2:$A$269,MATCH(COUNTRIES!A43,Country_Codes!$C$2:$C$269,0))</f>
        <v>818</v>
      </c>
      <c r="D43" t="s">
        <v>340</v>
      </c>
      <c r="E43" t="str">
        <f t="shared" si="3"/>
        <v>Egypt</v>
      </c>
      <c r="F43" s="2"/>
      <c r="H43" t="s">
        <v>33</v>
      </c>
      <c r="I43" t="s">
        <v>33</v>
      </c>
      <c r="J43">
        <v>188</v>
      </c>
      <c r="K43" t="s">
        <v>33</v>
      </c>
      <c r="L43" t="b">
        <f t="array" ref="L43">OR(EXACT(J43,Country_Codes!$A$2:$A$261))</f>
        <v>1</v>
      </c>
      <c r="M43" t="str">
        <f>VLOOKUP(H43,Tabelle1[],17,0)</f>
        <v>Yes</v>
      </c>
      <c r="N43" s="38">
        <f>VLOOKUP(J43,'UN population'!$A$3:$BS$275,70,0)</f>
        <v>4807.8519999999999</v>
      </c>
      <c r="O43" t="b">
        <f t="array" ref="O43">OR(EXACT(J43,$C$3:$C$183))</f>
        <v>1</v>
      </c>
      <c r="P43" t="s">
        <v>1157</v>
      </c>
      <c r="T43" t="str">
        <f t="shared" si="1"/>
        <v>Costa Rica</v>
      </c>
      <c r="U43">
        <f t="shared" si="2"/>
        <v>188</v>
      </c>
      <c r="Y43" s="5"/>
      <c r="AD43" t="s">
        <v>40</v>
      </c>
      <c r="AE43">
        <v>218</v>
      </c>
    </row>
    <row r="44" spans="1:31" x14ac:dyDescent="0.3">
      <c r="A44">
        <v>65</v>
      </c>
      <c r="B44" t="s">
        <v>42</v>
      </c>
      <c r="C44">
        <f>INDEX(Country_Codes!$A$2:$A$269,MATCH(COUNTRIES!A44,Country_Codes!$C$2:$C$269,0))</f>
        <v>222</v>
      </c>
      <c r="D44" t="s">
        <v>342</v>
      </c>
      <c r="E44" t="str">
        <f t="shared" si="3"/>
        <v>El Salvador</v>
      </c>
      <c r="F44" s="2"/>
      <c r="H44" t="s">
        <v>156</v>
      </c>
      <c r="I44" t="s">
        <v>156</v>
      </c>
      <c r="J44">
        <v>191</v>
      </c>
      <c r="K44" t="s">
        <v>156</v>
      </c>
      <c r="L44" t="b">
        <f t="array" ref="L44">OR(EXACT(J44,Country_Codes!$A$2:$A$261))</f>
        <v>1</v>
      </c>
      <c r="M44" t="str">
        <f>VLOOKUP(H44,Tabelle1[],17,0)</f>
        <v>Yes</v>
      </c>
      <c r="N44" s="38">
        <f>VLOOKUP(J44,'UN population'!$A$3:$BS$275,70,0)</f>
        <v>4236.0159999999996</v>
      </c>
      <c r="O44" t="b">
        <f t="array" ref="O44">OR(EXACT(J44,$C$3:$C$183))</f>
        <v>1</v>
      </c>
      <c r="P44" t="s">
        <v>1157</v>
      </c>
      <c r="T44" t="str">
        <f t="shared" si="1"/>
        <v>Croatia</v>
      </c>
      <c r="U44">
        <f t="shared" si="2"/>
        <v>191</v>
      </c>
      <c r="AD44" t="s">
        <v>41</v>
      </c>
      <c r="AE44">
        <v>818</v>
      </c>
    </row>
    <row r="45" spans="1:31" x14ac:dyDescent="0.3">
      <c r="A45">
        <v>66</v>
      </c>
      <c r="B45" t="s">
        <v>43</v>
      </c>
      <c r="C45">
        <f>INDEX(Country_Codes!$A$2:$A$269,MATCH(COUNTRIES!A45,Country_Codes!$C$2:$C$269,0))</f>
        <v>226</v>
      </c>
      <c r="D45" t="s">
        <v>341</v>
      </c>
      <c r="E45" t="str">
        <f t="shared" si="3"/>
        <v>Equatorial Guinea</v>
      </c>
      <c r="F45" s="2"/>
      <c r="H45" t="s">
        <v>34</v>
      </c>
      <c r="I45" t="s">
        <v>34</v>
      </c>
      <c r="J45">
        <v>192</v>
      </c>
      <c r="K45" t="s">
        <v>34</v>
      </c>
      <c r="L45" t="b">
        <f t="array" ref="L45">OR(EXACT(J45,Country_Codes!$A$2:$A$261))</f>
        <v>1</v>
      </c>
      <c r="M45" t="str">
        <f>VLOOKUP(H45,Tabelle1[],17,0)</f>
        <v>Yes</v>
      </c>
      <c r="N45" s="38">
        <f>VLOOKUP(J45,'UN population'!$A$3:$BS$275,70,0)</f>
        <v>11461.432000000001</v>
      </c>
      <c r="O45" t="b">
        <f t="array" ref="O45">OR(EXACT(J45,$C$3:$C$183))</f>
        <v>1</v>
      </c>
      <c r="P45" t="s">
        <v>1157</v>
      </c>
      <c r="T45" t="str">
        <f t="shared" si="1"/>
        <v>Cuba</v>
      </c>
      <c r="U45">
        <f t="shared" si="2"/>
        <v>192</v>
      </c>
      <c r="Y45" t="s">
        <v>335</v>
      </c>
      <c r="Z45">
        <v>890</v>
      </c>
      <c r="AD45" t="s">
        <v>42</v>
      </c>
      <c r="AE45">
        <v>222</v>
      </c>
    </row>
    <row r="46" spans="1:31" x14ac:dyDescent="0.3">
      <c r="A46">
        <v>72</v>
      </c>
      <c r="B46" t="s">
        <v>44</v>
      </c>
      <c r="C46">
        <f>INDEX(Country_Codes!$A$2:$A$269,MATCH(COUNTRIES!A46,Country_Codes!$C$2:$C$269,0))</f>
        <v>242</v>
      </c>
      <c r="D46" t="s">
        <v>338</v>
      </c>
      <c r="E46" t="str">
        <f t="shared" si="3"/>
        <v>Fiji</v>
      </c>
      <c r="F46" s="2"/>
      <c r="H46" t="s">
        <v>35</v>
      </c>
      <c r="I46" t="s">
        <v>35</v>
      </c>
      <c r="J46">
        <v>196</v>
      </c>
      <c r="K46" t="s">
        <v>35</v>
      </c>
      <c r="L46" t="b">
        <f t="array" ref="L46">OR(EXACT(J46,Country_Codes!$A$2:$A$261))</f>
        <v>1</v>
      </c>
      <c r="M46" t="str">
        <f>VLOOKUP(H46,Tabelle1[],17,0)</f>
        <v>Yes</v>
      </c>
      <c r="N46" s="38">
        <f>VLOOKUP(J46,'UN population'!$A$3:$BS$275,70,0)</f>
        <v>1160.9849999999999</v>
      </c>
      <c r="O46" t="b">
        <f t="array" ref="O46">OR(EXACT(J46,$C$3:$C$183))</f>
        <v>1</v>
      </c>
      <c r="P46" t="s">
        <v>1157</v>
      </c>
      <c r="T46" t="str">
        <f t="shared" si="1"/>
        <v>Cyprus</v>
      </c>
      <c r="U46">
        <f t="shared" si="2"/>
        <v>196</v>
      </c>
      <c r="X46" s="4" t="s">
        <v>1469</v>
      </c>
      <c r="AD46" t="s">
        <v>43</v>
      </c>
      <c r="AE46">
        <v>226</v>
      </c>
    </row>
    <row r="47" spans="1:31" x14ac:dyDescent="0.3">
      <c r="A47">
        <v>73</v>
      </c>
      <c r="B47" t="s">
        <v>45</v>
      </c>
      <c r="C47">
        <f>INDEX(Country_Codes!$A$2:$A$269,MATCH(COUNTRIES!A47,Country_Codes!$C$2:$C$269,0))</f>
        <v>246</v>
      </c>
      <c r="D47" t="s">
        <v>339</v>
      </c>
      <c r="E47" t="str">
        <f t="shared" si="3"/>
        <v>Finland</v>
      </c>
      <c r="F47" s="2"/>
      <c r="H47" t="s">
        <v>206</v>
      </c>
      <c r="I47" t="s">
        <v>157</v>
      </c>
      <c r="J47">
        <v>203</v>
      </c>
      <c r="K47" t="s">
        <v>157</v>
      </c>
      <c r="L47" t="b">
        <f t="array" ref="L47">OR(EXACT(J47,Country_Codes!$A$2:$A$261))</f>
        <v>1</v>
      </c>
      <c r="M47" t="str">
        <f>VLOOKUP(H47,Tabelle1[],17,0)</f>
        <v>Yes</v>
      </c>
      <c r="N47" s="38">
        <f>VLOOKUP(J47,'UN population'!$A$3:$BS$275,70,0)</f>
        <v>10603.762000000001</v>
      </c>
      <c r="O47" t="b">
        <f t="array" ref="O47">OR(EXACT(J47,$C$3:$C$183))</f>
        <v>1</v>
      </c>
      <c r="P47" t="s">
        <v>1157</v>
      </c>
      <c r="T47" t="str">
        <f t="shared" si="1"/>
        <v>Czech Republic</v>
      </c>
      <c r="U47">
        <f t="shared" si="2"/>
        <v>203</v>
      </c>
      <c r="Y47" t="s">
        <v>155</v>
      </c>
      <c r="Z47">
        <v>70</v>
      </c>
      <c r="AD47" t="s">
        <v>214</v>
      </c>
      <c r="AE47">
        <v>242</v>
      </c>
    </row>
    <row r="48" spans="1:31" x14ac:dyDescent="0.3">
      <c r="A48">
        <v>74</v>
      </c>
      <c r="B48" t="s">
        <v>46</v>
      </c>
      <c r="C48">
        <f>INDEX(Country_Codes!$A$2:$A$269,MATCH(COUNTRIES!A48,Country_Codes!$C$2:$C$269,0))</f>
        <v>250</v>
      </c>
      <c r="D48" t="s">
        <v>339</v>
      </c>
      <c r="E48" t="str">
        <f t="shared" si="3"/>
        <v>France</v>
      </c>
      <c r="F48" s="2"/>
      <c r="H48" t="s">
        <v>204</v>
      </c>
      <c r="I48" t="s">
        <v>36</v>
      </c>
      <c r="J48">
        <v>384</v>
      </c>
      <c r="K48" t="s">
        <v>36</v>
      </c>
      <c r="L48" t="b">
        <f t="array" ref="L48">OR(EXACT(J48,Country_Codes!$A$2:$A$261))</f>
        <v>1</v>
      </c>
      <c r="M48" t="str">
        <f>VLOOKUP(H48,Tabelle1[],17,0)</f>
        <v>Yes</v>
      </c>
      <c r="N48" s="38">
        <f>VLOOKUP(J48,'UN population'!$A$3:$BS$275,70,0)</f>
        <v>23108.472000000002</v>
      </c>
      <c r="O48" t="b">
        <f t="array" ref="O48">OR(EXACT(J48,$C$3:$C$183))</f>
        <v>1</v>
      </c>
      <c r="P48" t="s">
        <v>1157</v>
      </c>
      <c r="T48" t="str">
        <f t="shared" si="1"/>
        <v>Côte d'Ivoire</v>
      </c>
      <c r="U48">
        <f t="shared" si="2"/>
        <v>384</v>
      </c>
      <c r="Y48" t="s">
        <v>156</v>
      </c>
      <c r="Z48">
        <v>191</v>
      </c>
      <c r="AD48" t="s">
        <v>45</v>
      </c>
      <c r="AE48">
        <v>246</v>
      </c>
    </row>
    <row r="49" spans="1:31" x14ac:dyDescent="0.3">
      <c r="A49">
        <v>75</v>
      </c>
      <c r="B49" t="s">
        <v>47</v>
      </c>
      <c r="C49">
        <f>INDEX(Country_Codes!$A$2:$A$269,MATCH(COUNTRIES!A49,Country_Codes!$C$2:$C$269,0))</f>
        <v>254</v>
      </c>
      <c r="D49" t="s">
        <v>342</v>
      </c>
      <c r="E49" t="str">
        <f t="shared" si="3"/>
        <v>French Guiana</v>
      </c>
      <c r="F49" s="2"/>
      <c r="H49" t="s">
        <v>822</v>
      </c>
      <c r="I49" t="s">
        <v>1144</v>
      </c>
      <c r="J49">
        <v>408</v>
      </c>
      <c r="K49" t="s">
        <v>819</v>
      </c>
      <c r="L49" t="b">
        <f t="array" ref="L49">OR(EXACT(J49,Country_Codes!$A$2:$A$261))</f>
        <v>1</v>
      </c>
      <c r="M49" t="str">
        <f>VLOOKUP(H49,Tabelle1[],17,0)</f>
        <v>Yes</v>
      </c>
      <c r="N49" s="38">
        <f>VLOOKUP(J49,'UN population'!$A$3:$BS$275,70,0)</f>
        <v>25243.917000000001</v>
      </c>
      <c r="O49" t="b">
        <f t="array" ref="O49">OR(EXACT(J49,$C$3:$C$183))</f>
        <v>1</v>
      </c>
      <c r="P49" t="s">
        <v>1157</v>
      </c>
      <c r="T49" t="str">
        <f t="shared" si="1"/>
        <v>North Korea</v>
      </c>
      <c r="U49">
        <f t="shared" si="2"/>
        <v>408</v>
      </c>
      <c r="Y49" t="s">
        <v>1162</v>
      </c>
      <c r="Z49">
        <v>807</v>
      </c>
      <c r="AD49" t="s">
        <v>46</v>
      </c>
      <c r="AE49">
        <v>250</v>
      </c>
    </row>
    <row r="50" spans="1:31" x14ac:dyDescent="0.3">
      <c r="A50">
        <v>76</v>
      </c>
      <c r="B50" t="s">
        <v>48</v>
      </c>
      <c r="C50">
        <f>INDEX(Country_Codes!$A$2:$A$269,MATCH(COUNTRIES!A50,Country_Codes!$C$2:$C$269,0))</f>
        <v>258</v>
      </c>
      <c r="D50" t="s">
        <v>338</v>
      </c>
      <c r="E50" t="str">
        <f t="shared" si="3"/>
        <v>French Polynesia</v>
      </c>
      <c r="F50" s="2"/>
      <c r="H50" t="s">
        <v>817</v>
      </c>
      <c r="I50" t="s">
        <v>1109</v>
      </c>
      <c r="J50">
        <v>180</v>
      </c>
      <c r="K50" t="s">
        <v>1473</v>
      </c>
      <c r="L50" t="b">
        <f t="array" ref="L50">OR(EXACT(J50,Country_Codes!$A$2:$A$261))</f>
        <v>1</v>
      </c>
      <c r="M50" t="str">
        <f>VLOOKUP(H50,Tabelle1[],17,0)</f>
        <v>Yes</v>
      </c>
      <c r="N50" s="38">
        <f>VLOOKUP(J50,'UN population'!$A$3:$BS$275,70,0)</f>
        <v>76196.619000000006</v>
      </c>
      <c r="O50" t="b">
        <f t="array" ref="O50">OR(EXACT(J50,$C$3:$C$183))</f>
        <v>1</v>
      </c>
      <c r="P50" t="s">
        <v>1157</v>
      </c>
      <c r="T50" t="str">
        <f t="shared" si="1"/>
        <v>Congo, DR</v>
      </c>
      <c r="U50">
        <f t="shared" si="2"/>
        <v>180</v>
      </c>
      <c r="Y50" t="s">
        <v>1470</v>
      </c>
      <c r="Z50">
        <v>891</v>
      </c>
      <c r="AD50" t="s">
        <v>49</v>
      </c>
      <c r="AE50">
        <v>266</v>
      </c>
    </row>
    <row r="51" spans="1:31" x14ac:dyDescent="0.3">
      <c r="A51">
        <v>77</v>
      </c>
      <c r="B51" t="s">
        <v>49</v>
      </c>
      <c r="C51">
        <f>INDEX(Country_Codes!$A$2:$A$269,MATCH(COUNTRIES!A51,Country_Codes!$C$2:$C$269,0))</f>
        <v>266</v>
      </c>
      <c r="D51" t="s">
        <v>341</v>
      </c>
      <c r="E51" t="str">
        <f t="shared" si="3"/>
        <v>Gabon</v>
      </c>
      <c r="F51" s="2"/>
      <c r="H51" t="s">
        <v>37</v>
      </c>
      <c r="I51" t="s">
        <v>37</v>
      </c>
      <c r="J51">
        <v>208</v>
      </c>
      <c r="K51" t="s">
        <v>37</v>
      </c>
      <c r="L51" t="b">
        <f t="array" ref="L51">OR(EXACT(J51,Country_Codes!$A$2:$A$261))</f>
        <v>1</v>
      </c>
      <c r="M51" t="str">
        <f>VLOOKUP(H51,Tabelle1[],17,0)</f>
        <v>Yes</v>
      </c>
      <c r="N51" s="38">
        <f>VLOOKUP(J51,'UN population'!$A$3:$BS$275,70,0)</f>
        <v>5688.6949999999997</v>
      </c>
      <c r="O51" t="b">
        <f t="array" ref="O51">OR(EXACT(J51,$C$3:$C$183))</f>
        <v>1</v>
      </c>
      <c r="P51" t="s">
        <v>1157</v>
      </c>
      <c r="T51" t="str">
        <f t="shared" si="1"/>
        <v>Denmark</v>
      </c>
      <c r="U51">
        <f t="shared" si="2"/>
        <v>208</v>
      </c>
      <c r="Y51" t="s">
        <v>176</v>
      </c>
      <c r="Z51">
        <v>705</v>
      </c>
      <c r="AD51" t="s">
        <v>51</v>
      </c>
      <c r="AE51">
        <v>276</v>
      </c>
    </row>
    <row r="52" spans="1:31" x14ac:dyDescent="0.3">
      <c r="A52">
        <v>78</v>
      </c>
      <c r="B52" t="s">
        <v>50</v>
      </c>
      <c r="C52">
        <f>INDEX(Country_Codes!$A$2:$A$269,MATCH(COUNTRIES!A52,Country_Codes!$C$2:$C$269,0))</f>
        <v>270</v>
      </c>
      <c r="D52" t="s">
        <v>341</v>
      </c>
      <c r="E52" t="str">
        <f t="shared" si="3"/>
        <v>The Gambia</v>
      </c>
      <c r="F52" s="2"/>
      <c r="H52" t="s">
        <v>38</v>
      </c>
      <c r="I52" t="s">
        <v>38</v>
      </c>
      <c r="J52">
        <v>262</v>
      </c>
      <c r="K52" t="s">
        <v>38</v>
      </c>
      <c r="L52" t="b">
        <f t="array" ref="L52">OR(EXACT(J52,Country_Codes!$A$2:$A$261))</f>
        <v>1</v>
      </c>
      <c r="M52" t="str">
        <f>VLOOKUP(H52,Tabelle1[],17,0)</f>
        <v>Yes</v>
      </c>
      <c r="N52" s="38">
        <f>VLOOKUP(J52,'UN population'!$A$3:$BS$275,70,0)</f>
        <v>927.41399999999999</v>
      </c>
      <c r="O52" t="b">
        <f t="array" ref="O52">OR(EXACT(J52,$C$3:$C$183))</f>
        <v>1</v>
      </c>
      <c r="P52" t="s">
        <v>1157</v>
      </c>
      <c r="T52" t="str">
        <f t="shared" si="1"/>
        <v>Djibouti</v>
      </c>
      <c r="U52">
        <f t="shared" si="2"/>
        <v>262</v>
      </c>
      <c r="Y52" s="5"/>
      <c r="AD52" t="s">
        <v>52</v>
      </c>
      <c r="AE52">
        <v>288</v>
      </c>
    </row>
    <row r="53" spans="1:31" x14ac:dyDescent="0.3">
      <c r="A53">
        <v>81</v>
      </c>
      <c r="B53" t="s">
        <v>51</v>
      </c>
      <c r="C53">
        <f>INDEX(Country_Codes!$A$2:$A$269,MATCH(COUNTRIES!A53,Country_Codes!$C$2:$C$269,0))</f>
        <v>276</v>
      </c>
      <c r="D53" t="s">
        <v>339</v>
      </c>
      <c r="E53" t="str">
        <f t="shared" si="3"/>
        <v>Germany</v>
      </c>
      <c r="F53" s="2"/>
      <c r="H53" t="s">
        <v>207</v>
      </c>
      <c r="I53" t="s">
        <v>207</v>
      </c>
      <c r="J53">
        <v>212</v>
      </c>
      <c r="K53" t="s">
        <v>207</v>
      </c>
      <c r="L53" t="b">
        <f t="array" ref="L53">OR(EXACT(J53,Country_Codes!$A$2:$A$261))</f>
        <v>1</v>
      </c>
      <c r="M53" t="str">
        <f>VLOOKUP(H53,Tabelle1[],17,0)</f>
        <v>Yes</v>
      </c>
      <c r="N53" s="38">
        <f>VLOOKUP(J53,'UN population'!$A$3:$BS$275,70,0)</f>
        <v>73.162000000000006</v>
      </c>
      <c r="O53" t="b">
        <f t="array" ref="O53">OR(EXACT(J53,$C$3:$C$183))</f>
        <v>0</v>
      </c>
      <c r="T53" t="str">
        <f t="shared" si="1"/>
        <v/>
      </c>
      <c r="U53" t="str">
        <f t="shared" si="2"/>
        <v/>
      </c>
      <c r="AD53" t="s">
        <v>53</v>
      </c>
      <c r="AE53">
        <v>300</v>
      </c>
    </row>
    <row r="54" spans="1:31" x14ac:dyDescent="0.3">
      <c r="A54">
        <v>82</v>
      </c>
      <c r="B54" t="s">
        <v>52</v>
      </c>
      <c r="C54">
        <f>INDEX(Country_Codes!$A$2:$A$269,MATCH(COUNTRIES!A54,Country_Codes!$C$2:$C$269,0))</f>
        <v>288</v>
      </c>
      <c r="D54" t="s">
        <v>341</v>
      </c>
      <c r="E54" t="str">
        <f t="shared" si="3"/>
        <v>Ghana</v>
      </c>
      <c r="F54" s="2"/>
      <c r="H54" t="s">
        <v>39</v>
      </c>
      <c r="I54" t="s">
        <v>39</v>
      </c>
      <c r="J54">
        <v>214</v>
      </c>
      <c r="K54" t="s">
        <v>39</v>
      </c>
      <c r="L54" t="b">
        <f t="array" ref="L54">OR(EXACT(J54,Country_Codes!$A$2:$A$261))</f>
        <v>1</v>
      </c>
      <c r="M54" t="str">
        <f>VLOOKUP(H54,Tabelle1[],17,0)</f>
        <v>Yes</v>
      </c>
      <c r="N54" s="38">
        <f>VLOOKUP(J54,'UN population'!$A$3:$BS$275,70,0)</f>
        <v>10528.394</v>
      </c>
      <c r="O54" t="b">
        <f t="array" ref="O54">OR(EXACT(J54,$C$3:$C$183))</f>
        <v>1</v>
      </c>
      <c r="P54" t="s">
        <v>1157</v>
      </c>
      <c r="T54" t="str">
        <f t="shared" si="1"/>
        <v>Dominican Republic</v>
      </c>
      <c r="U54">
        <f t="shared" si="2"/>
        <v>214</v>
      </c>
      <c r="Y54" t="s">
        <v>1470</v>
      </c>
      <c r="Z54">
        <v>891</v>
      </c>
      <c r="AD54" t="s">
        <v>54</v>
      </c>
      <c r="AE54">
        <v>312</v>
      </c>
    </row>
    <row r="55" spans="1:31" x14ac:dyDescent="0.3">
      <c r="A55">
        <v>84</v>
      </c>
      <c r="B55" t="s">
        <v>53</v>
      </c>
      <c r="C55">
        <f>INDEX(Country_Codes!$A$2:$A$269,MATCH(COUNTRIES!A55,Country_Codes!$C$2:$C$269,0))</f>
        <v>300</v>
      </c>
      <c r="D55" t="s">
        <v>339</v>
      </c>
      <c r="E55" t="str">
        <f t="shared" si="3"/>
        <v>Greece</v>
      </c>
      <c r="F55" s="2"/>
      <c r="H55" t="s">
        <v>40</v>
      </c>
      <c r="I55" t="s">
        <v>40</v>
      </c>
      <c r="J55">
        <v>218</v>
      </c>
      <c r="K55" t="s">
        <v>40</v>
      </c>
      <c r="L55" t="b">
        <f t="array" ref="L55">OR(EXACT(J55,Country_Codes!$A$2:$A$261))</f>
        <v>1</v>
      </c>
      <c r="M55" t="str">
        <f>VLOOKUP(H55,Tabelle1[],17,0)</f>
        <v>Yes</v>
      </c>
      <c r="N55" s="38">
        <f>VLOOKUP(J55,'UN population'!$A$3:$BS$275,70,0)</f>
        <v>16144.368</v>
      </c>
      <c r="O55" t="b">
        <f t="array" ref="O55">OR(EXACT(J55,$C$3:$C$183))</f>
        <v>1</v>
      </c>
      <c r="P55" t="s">
        <v>1157</v>
      </c>
      <c r="T55" t="str">
        <f t="shared" si="1"/>
        <v>Ecuador</v>
      </c>
      <c r="U55">
        <f t="shared" si="2"/>
        <v>218</v>
      </c>
      <c r="X55" s="4" t="s">
        <v>1468</v>
      </c>
      <c r="AD55" t="s">
        <v>55</v>
      </c>
      <c r="AE55">
        <v>320</v>
      </c>
    </row>
    <row r="56" spans="1:31" x14ac:dyDescent="0.3">
      <c r="A56">
        <v>87</v>
      </c>
      <c r="B56" t="s">
        <v>54</v>
      </c>
      <c r="C56">
        <f>INDEX(Country_Codes!$A$2:$A$269,MATCH(COUNTRIES!A56,Country_Codes!$C$2:$C$269,0))</f>
        <v>312</v>
      </c>
      <c r="D56" t="s">
        <v>342</v>
      </c>
      <c r="E56" t="str">
        <f t="shared" si="3"/>
        <v>Guadeloupe</v>
      </c>
      <c r="F56" s="2"/>
      <c r="H56" t="s">
        <v>41</v>
      </c>
      <c r="I56" t="s">
        <v>41</v>
      </c>
      <c r="J56">
        <v>818</v>
      </c>
      <c r="K56" t="s">
        <v>41</v>
      </c>
      <c r="L56" t="b">
        <f t="array" ref="L56">OR(EXACT(J56,Country_Codes!$A$2:$A$261))</f>
        <v>1</v>
      </c>
      <c r="M56" t="str">
        <f>VLOOKUP(H56,Tabelle1[],17,0)</f>
        <v>Yes</v>
      </c>
      <c r="N56" s="38">
        <f>VLOOKUP(J56,'UN population'!$A$3:$BS$275,70,0)</f>
        <v>93778.172000000006</v>
      </c>
      <c r="O56" t="b">
        <f t="array" ref="O56">OR(EXACT(J56,$C$3:$C$183))</f>
        <v>1</v>
      </c>
      <c r="P56" t="s">
        <v>1157</v>
      </c>
      <c r="T56" t="str">
        <f t="shared" si="1"/>
        <v>Egypt</v>
      </c>
      <c r="U56">
        <f t="shared" si="2"/>
        <v>818</v>
      </c>
      <c r="Y56" t="s">
        <v>233</v>
      </c>
      <c r="Z56">
        <v>499</v>
      </c>
      <c r="AD56" t="s">
        <v>56</v>
      </c>
      <c r="AE56">
        <v>324</v>
      </c>
    </row>
    <row r="57" spans="1:31" x14ac:dyDescent="0.3">
      <c r="A57">
        <v>89</v>
      </c>
      <c r="B57" t="s">
        <v>55</v>
      </c>
      <c r="C57">
        <f>INDEX(Country_Codes!$A$2:$A$269,MATCH(COUNTRIES!A57,Country_Codes!$C$2:$C$269,0))</f>
        <v>320</v>
      </c>
      <c r="D57" t="s">
        <v>342</v>
      </c>
      <c r="E57" t="str">
        <f t="shared" si="3"/>
        <v>Guatemala</v>
      </c>
      <c r="F57" s="2"/>
      <c r="H57" t="s">
        <v>42</v>
      </c>
      <c r="I57" t="s">
        <v>42</v>
      </c>
      <c r="J57">
        <v>222</v>
      </c>
      <c r="K57" t="s">
        <v>42</v>
      </c>
      <c r="L57" t="b">
        <f t="array" ref="L57">OR(EXACT(J57,Country_Codes!$A$2:$A$261))</f>
        <v>1</v>
      </c>
      <c r="M57" t="str">
        <f>VLOOKUP(H57,Tabelle1[],17,0)</f>
        <v>Yes</v>
      </c>
      <c r="N57" s="38">
        <f>VLOOKUP(J57,'UN population'!$A$3:$BS$275,70,0)</f>
        <v>6312.4780000000001</v>
      </c>
      <c r="O57" t="b">
        <f t="array" ref="O57">OR(EXACT(J57,$C$3:$C$183))</f>
        <v>1</v>
      </c>
      <c r="P57" t="s">
        <v>1157</v>
      </c>
      <c r="T57" t="str">
        <f t="shared" si="1"/>
        <v>El Salvador</v>
      </c>
      <c r="U57">
        <f t="shared" si="2"/>
        <v>222</v>
      </c>
      <c r="Y57" t="s">
        <v>1568</v>
      </c>
      <c r="Z57">
        <v>688</v>
      </c>
      <c r="AD57" t="s">
        <v>1056</v>
      </c>
      <c r="AE57">
        <v>624</v>
      </c>
    </row>
    <row r="58" spans="1:31" x14ac:dyDescent="0.3">
      <c r="A58">
        <v>90</v>
      </c>
      <c r="B58" t="s">
        <v>56</v>
      </c>
      <c r="C58">
        <f>INDEX(Country_Codes!$A$2:$A$269,MATCH(COUNTRIES!A58,Country_Codes!$C$2:$C$269,0))</f>
        <v>324</v>
      </c>
      <c r="D58" t="s">
        <v>341</v>
      </c>
      <c r="E58" t="str">
        <f t="shared" si="3"/>
        <v>Guinea</v>
      </c>
      <c r="F58" s="2"/>
      <c r="H58" t="s">
        <v>43</v>
      </c>
      <c r="I58" t="s">
        <v>43</v>
      </c>
      <c r="J58">
        <v>226</v>
      </c>
      <c r="K58" t="s">
        <v>43</v>
      </c>
      <c r="L58" t="b">
        <f t="array" ref="L58">OR(EXACT(J58,Country_Codes!$A$2:$A$261))</f>
        <v>1</v>
      </c>
      <c r="M58" t="str">
        <f>VLOOKUP(H58,Tabelle1[],17,0)</f>
        <v>Yes</v>
      </c>
      <c r="N58" s="38">
        <f>VLOOKUP(J58,'UN population'!$A$3:$BS$275,70,0)</f>
        <v>1175.3889999999999</v>
      </c>
      <c r="O58" t="b">
        <f t="array" ref="O58">OR(EXACT(J58,$C$3:$C$183))</f>
        <v>1</v>
      </c>
      <c r="P58" t="s">
        <v>1157</v>
      </c>
      <c r="T58" t="str">
        <f t="shared" si="1"/>
        <v>Equatorial Guinea</v>
      </c>
      <c r="U58">
        <f t="shared" si="2"/>
        <v>226</v>
      </c>
      <c r="Y58" s="5"/>
      <c r="AD58" t="s">
        <v>58</v>
      </c>
      <c r="AE58">
        <v>328</v>
      </c>
    </row>
    <row r="59" spans="1:31" x14ac:dyDescent="0.3">
      <c r="A59">
        <v>91</v>
      </c>
      <c r="B59" t="s">
        <v>57</v>
      </c>
      <c r="C59">
        <f>INDEX(Country_Codes!$A$2:$A$269,MATCH(COUNTRIES!A59,Country_Codes!$C$2:$C$269,0))</f>
        <v>624</v>
      </c>
      <c r="D59" t="s">
        <v>341</v>
      </c>
      <c r="E59" t="str">
        <f t="shared" si="3"/>
        <v>Guinea Bissau</v>
      </c>
      <c r="F59" s="2"/>
      <c r="H59" t="s">
        <v>158</v>
      </c>
      <c r="I59" t="s">
        <v>158</v>
      </c>
      <c r="J59">
        <v>232</v>
      </c>
      <c r="K59" t="s">
        <v>158</v>
      </c>
      <c r="L59" t="b">
        <f t="array" ref="L59">OR(EXACT(J59,Country_Codes!$A$2:$A$261))</f>
        <v>1</v>
      </c>
      <c r="M59" t="str">
        <f>VLOOKUP(H59,Tabelle1[],17,0)</f>
        <v>Yes</v>
      </c>
      <c r="N59" s="38">
        <f>VLOOKUP(J59,'UN population'!$A$3:$BS$275,70,0)</f>
        <v>4846.9759999999997</v>
      </c>
      <c r="O59" t="b">
        <f t="array" ref="O59">OR(EXACT(J59,$C$3:$C$183))</f>
        <v>1</v>
      </c>
      <c r="P59" t="s">
        <v>1157</v>
      </c>
      <c r="T59" t="str">
        <f t="shared" si="1"/>
        <v>Eritrea</v>
      </c>
      <c r="U59">
        <f t="shared" si="2"/>
        <v>232</v>
      </c>
      <c r="AD59" t="s">
        <v>59</v>
      </c>
      <c r="AE59">
        <v>332</v>
      </c>
    </row>
    <row r="60" spans="1:31" x14ac:dyDescent="0.3">
      <c r="A60">
        <v>92</v>
      </c>
      <c r="B60" t="s">
        <v>58</v>
      </c>
      <c r="C60">
        <f>INDEX(Country_Codes!$A$2:$A$269,MATCH(COUNTRIES!A60,Country_Codes!$C$2:$C$269,0))</f>
        <v>328</v>
      </c>
      <c r="D60" t="s">
        <v>342</v>
      </c>
      <c r="E60" t="str">
        <f t="shared" si="3"/>
        <v>Guyana</v>
      </c>
      <c r="F60" s="2"/>
      <c r="H60" t="s">
        <v>159</v>
      </c>
      <c r="I60" t="s">
        <v>159</v>
      </c>
      <c r="J60">
        <v>233</v>
      </c>
      <c r="K60" t="s">
        <v>159</v>
      </c>
      <c r="L60" t="b">
        <f t="array" ref="L60">OR(EXACT(J60,Country_Codes!$A$2:$A$261))</f>
        <v>1</v>
      </c>
      <c r="M60" t="str">
        <f>VLOOKUP(H60,Tabelle1[],17,0)</f>
        <v>Yes</v>
      </c>
      <c r="N60" s="38">
        <f>VLOOKUP(J60,'UN population'!$A$3:$BS$275,70,0)</f>
        <v>1315.3209999999999</v>
      </c>
      <c r="O60" t="b">
        <f t="array" ref="O60">OR(EXACT(J60,$C$3:$C$183))</f>
        <v>1</v>
      </c>
      <c r="P60" t="s">
        <v>1157</v>
      </c>
      <c r="T60" t="str">
        <f t="shared" si="1"/>
        <v>Estonia</v>
      </c>
      <c r="U60">
        <f t="shared" si="2"/>
        <v>233</v>
      </c>
      <c r="Y60" t="s">
        <v>1158</v>
      </c>
      <c r="Z60">
        <v>736</v>
      </c>
      <c r="AD60" t="s">
        <v>60</v>
      </c>
      <c r="AE60">
        <v>340</v>
      </c>
    </row>
    <row r="61" spans="1:31" x14ac:dyDescent="0.3">
      <c r="A61">
        <v>93</v>
      </c>
      <c r="B61" t="s">
        <v>59</v>
      </c>
      <c r="C61">
        <f>INDEX(Country_Codes!$A$2:$A$269,MATCH(COUNTRIES!A61,Country_Codes!$C$2:$C$269,0))</f>
        <v>332</v>
      </c>
      <c r="D61" t="s">
        <v>342</v>
      </c>
      <c r="E61" t="str">
        <f t="shared" si="3"/>
        <v>Haiti</v>
      </c>
      <c r="F61" s="2"/>
      <c r="H61" t="s">
        <v>160</v>
      </c>
      <c r="I61" t="s">
        <v>160</v>
      </c>
      <c r="J61">
        <v>231</v>
      </c>
      <c r="K61" t="s">
        <v>160</v>
      </c>
      <c r="L61" t="b">
        <f t="array" ref="L61">OR(EXACT(J61,Country_Codes!$A$2:$A$261))</f>
        <v>1</v>
      </c>
      <c r="M61" t="str">
        <f>VLOOKUP(H61,Tabelle1[],17,0)</f>
        <v>Yes</v>
      </c>
      <c r="N61" s="38">
        <f>VLOOKUP(J61,'UN population'!$A$3:$BS$275,70,0)</f>
        <v>99873.032999999996</v>
      </c>
      <c r="O61" t="b">
        <f t="array" ref="O61">OR(EXACT(J61,$C$3:$C$183))</f>
        <v>1</v>
      </c>
      <c r="P61" t="s">
        <v>1157</v>
      </c>
      <c r="T61" t="str">
        <f t="shared" si="1"/>
        <v>Ethiopia</v>
      </c>
      <c r="U61">
        <f t="shared" si="2"/>
        <v>231</v>
      </c>
      <c r="X61" s="4" t="s">
        <v>1472</v>
      </c>
      <c r="AD61" t="s">
        <v>291</v>
      </c>
      <c r="AE61">
        <v>344</v>
      </c>
    </row>
    <row r="62" spans="1:31" x14ac:dyDescent="0.3">
      <c r="A62">
        <v>94</v>
      </c>
      <c r="B62" t="s">
        <v>60</v>
      </c>
      <c r="C62">
        <f>INDEX(Country_Codes!$A$2:$A$269,MATCH(COUNTRIES!A62,Country_Codes!$C$2:$C$269,0))</f>
        <v>340</v>
      </c>
      <c r="D62" t="s">
        <v>342</v>
      </c>
      <c r="E62" t="str">
        <f t="shared" si="3"/>
        <v>Honduras</v>
      </c>
      <c r="F62" s="2"/>
      <c r="H62" t="s">
        <v>214</v>
      </c>
      <c r="I62" t="s">
        <v>214</v>
      </c>
      <c r="J62">
        <v>242</v>
      </c>
      <c r="K62" t="s">
        <v>214</v>
      </c>
      <c r="L62" t="b">
        <f t="array" ref="L62">OR(EXACT(J62,Country_Codes!$A$2:$A$261))</f>
        <v>1</v>
      </c>
      <c r="M62" t="str">
        <f>VLOOKUP(H62,Tabelle1[],17,0)</f>
        <v>Yes</v>
      </c>
      <c r="N62" s="38">
        <f>VLOOKUP(J62,'UN population'!$A$3:$BS$275,70,0)</f>
        <v>892.149</v>
      </c>
      <c r="O62" t="b">
        <f t="array" ref="O62">OR(EXACT(J62,$C$3:$C$183))</f>
        <v>1</v>
      </c>
      <c r="P62" t="s">
        <v>1157</v>
      </c>
      <c r="T62" t="str">
        <f t="shared" si="1"/>
        <v>Fiji</v>
      </c>
      <c r="U62">
        <f t="shared" si="2"/>
        <v>242</v>
      </c>
      <c r="Y62" t="s">
        <v>257</v>
      </c>
      <c r="Z62">
        <v>728</v>
      </c>
      <c r="AD62" t="s">
        <v>61</v>
      </c>
      <c r="AE62">
        <v>348</v>
      </c>
    </row>
    <row r="63" spans="1:31" x14ac:dyDescent="0.3">
      <c r="A63">
        <v>95</v>
      </c>
      <c r="B63" t="s">
        <v>61</v>
      </c>
      <c r="C63">
        <f>INDEX(Country_Codes!$A$2:$A$269,MATCH(COUNTRIES!A63,Country_Codes!$C$2:$C$269,0))</f>
        <v>348</v>
      </c>
      <c r="D63" t="s">
        <v>339</v>
      </c>
      <c r="E63" t="str">
        <f t="shared" si="3"/>
        <v>Hungary</v>
      </c>
      <c r="F63" s="2"/>
      <c r="H63" t="s">
        <v>45</v>
      </c>
      <c r="I63" t="s">
        <v>45</v>
      </c>
      <c r="J63">
        <v>246</v>
      </c>
      <c r="K63" t="s">
        <v>45</v>
      </c>
      <c r="L63" t="b">
        <f t="array" ref="L63">OR(EXACT(J63,Country_Codes!$A$2:$A$261))</f>
        <v>1</v>
      </c>
      <c r="M63" t="str">
        <f>VLOOKUP(H63,Tabelle1[],17,0)</f>
        <v>Yes</v>
      </c>
      <c r="N63" s="38">
        <f>VLOOKUP(J63,'UN population'!$A$3:$BS$275,70,0)</f>
        <v>5481.9660000000003</v>
      </c>
      <c r="O63" t="b">
        <f t="array" ref="O63">OR(EXACT(J63,$C$3:$C$183))</f>
        <v>1</v>
      </c>
      <c r="P63" t="s">
        <v>1157</v>
      </c>
      <c r="T63" t="str">
        <f t="shared" si="1"/>
        <v>Finland</v>
      </c>
      <c r="U63">
        <f t="shared" si="2"/>
        <v>246</v>
      </c>
      <c r="Y63" t="s">
        <v>127</v>
      </c>
      <c r="Z63">
        <v>729</v>
      </c>
      <c r="AD63" t="s">
        <v>62</v>
      </c>
      <c r="AE63">
        <v>352</v>
      </c>
    </row>
    <row r="64" spans="1:31" x14ac:dyDescent="0.3">
      <c r="A64">
        <v>96</v>
      </c>
      <c r="B64" t="s">
        <v>62</v>
      </c>
      <c r="C64">
        <f>INDEX(Country_Codes!$A$2:$A$269,MATCH(COUNTRIES!A64,Country_Codes!$C$2:$C$269,0))</f>
        <v>352</v>
      </c>
      <c r="D64" t="s">
        <v>339</v>
      </c>
      <c r="E64" t="str">
        <f t="shared" si="3"/>
        <v>Iceland</v>
      </c>
      <c r="F64" s="2"/>
      <c r="H64" t="s">
        <v>46</v>
      </c>
      <c r="I64" t="s">
        <v>46</v>
      </c>
      <c r="J64">
        <v>250</v>
      </c>
      <c r="K64" t="s">
        <v>46</v>
      </c>
      <c r="L64" t="b">
        <f t="array" ref="L64">OR(EXACT(J64,Country_Codes!$A$2:$A$261))</f>
        <v>1</v>
      </c>
      <c r="M64" t="str">
        <f>VLOOKUP(H64,Tabelle1[],17,0)</f>
        <v>Yes</v>
      </c>
      <c r="N64" s="38">
        <f>VLOOKUP(J64,'UN population'!$A$3:$BS$275,70,0)</f>
        <v>64457.201000000001</v>
      </c>
      <c r="O64" t="b">
        <f t="array" ref="O64">OR(EXACT(J64,$C$3:$C$183))</f>
        <v>1</v>
      </c>
      <c r="P64" t="s">
        <v>1157</v>
      </c>
      <c r="T64" t="str">
        <f t="shared" si="1"/>
        <v>France</v>
      </c>
      <c r="U64">
        <f t="shared" si="2"/>
        <v>250</v>
      </c>
      <c r="Y64" s="5"/>
      <c r="AD64" t="s">
        <v>63</v>
      </c>
      <c r="AE64">
        <v>356</v>
      </c>
    </row>
    <row r="65" spans="1:31" x14ac:dyDescent="0.3">
      <c r="A65">
        <v>97</v>
      </c>
      <c r="B65" t="s">
        <v>63</v>
      </c>
      <c r="C65">
        <f>INDEX(Country_Codes!$A$2:$A$269,MATCH(COUNTRIES!A65,Country_Codes!$C$2:$C$269,0))</f>
        <v>356</v>
      </c>
      <c r="D65" t="s">
        <v>345</v>
      </c>
      <c r="E65" t="str">
        <f t="shared" si="3"/>
        <v>India</v>
      </c>
      <c r="F65" s="2"/>
      <c r="H65" t="s">
        <v>49</v>
      </c>
      <c r="I65" t="s">
        <v>49</v>
      </c>
      <c r="J65">
        <v>266</v>
      </c>
      <c r="K65" t="s">
        <v>49</v>
      </c>
      <c r="L65" t="b">
        <f t="array" ref="L65">OR(EXACT(J65,Country_Codes!$A$2:$A$261))</f>
        <v>1</v>
      </c>
      <c r="M65" t="str">
        <f>VLOOKUP(H65,Tabelle1[],17,0)</f>
        <v>Yes</v>
      </c>
      <c r="N65" s="38">
        <f>VLOOKUP(J65,'UN population'!$A$3:$BS$275,70,0)</f>
        <v>1930.175</v>
      </c>
      <c r="O65" t="b">
        <f t="array" ref="O65">OR(EXACT(J65,$C$3:$C$183))</f>
        <v>1</v>
      </c>
      <c r="P65" t="s">
        <v>1157</v>
      </c>
      <c r="T65" t="str">
        <f t="shared" si="1"/>
        <v>Gabon</v>
      </c>
      <c r="U65">
        <f t="shared" si="2"/>
        <v>266</v>
      </c>
      <c r="AD65" t="s">
        <v>64</v>
      </c>
      <c r="AE65">
        <v>360</v>
      </c>
    </row>
    <row r="66" spans="1:31" x14ac:dyDescent="0.3">
      <c r="A66">
        <v>98</v>
      </c>
      <c r="B66" t="s">
        <v>64</v>
      </c>
      <c r="C66">
        <f>INDEX(Country_Codes!$A$2:$A$269,MATCH(COUNTRIES!A66,Country_Codes!$C$2:$C$269,0))</f>
        <v>360</v>
      </c>
      <c r="D66" t="s">
        <v>338</v>
      </c>
      <c r="E66" t="str">
        <f t="shared" si="3"/>
        <v>Indonesia</v>
      </c>
      <c r="F66" s="2"/>
      <c r="H66" t="s">
        <v>50</v>
      </c>
      <c r="I66" t="s">
        <v>1148</v>
      </c>
      <c r="J66">
        <v>270</v>
      </c>
      <c r="K66" t="s">
        <v>1148</v>
      </c>
      <c r="L66" t="b">
        <f t="array" ref="L66">OR(EXACT(J66,Country_Codes!$A$2:$A$261))</f>
        <v>1</v>
      </c>
      <c r="M66" t="str">
        <f>VLOOKUP(H66,Tabelle1[],17,0)</f>
        <v>Yes</v>
      </c>
      <c r="N66" s="38">
        <f>VLOOKUP(J66,'UN population'!$A$3:$BS$275,70,0)</f>
        <v>1977.59</v>
      </c>
      <c r="O66" t="b">
        <f t="array" ref="O66">OR(EXACT(J66,$C$3:$C$183))</f>
        <v>1</v>
      </c>
      <c r="P66" t="s">
        <v>1157</v>
      </c>
      <c r="T66" t="str">
        <f t="shared" si="1"/>
        <v>The Gambia</v>
      </c>
      <c r="U66">
        <f t="shared" si="2"/>
        <v>270</v>
      </c>
      <c r="AD66" t="s">
        <v>719</v>
      </c>
      <c r="AE66">
        <v>364</v>
      </c>
    </row>
    <row r="67" spans="1:31" x14ac:dyDescent="0.3">
      <c r="A67">
        <v>99</v>
      </c>
      <c r="B67" t="s">
        <v>65</v>
      </c>
      <c r="C67">
        <f>INDEX(Country_Codes!$A$2:$A$269,MATCH(COUNTRIES!A67,Country_Codes!$C$2:$C$269,0))</f>
        <v>364</v>
      </c>
      <c r="D67" t="s">
        <v>340</v>
      </c>
      <c r="E67" t="str">
        <f t="shared" ref="E67:E98" si="4">VLOOKUP(C67,$J$4:$K$321,2,0)</f>
        <v>Iran</v>
      </c>
      <c r="F67" s="2"/>
      <c r="H67" t="s">
        <v>161</v>
      </c>
      <c r="I67" t="s">
        <v>161</v>
      </c>
      <c r="J67">
        <v>268</v>
      </c>
      <c r="K67" t="s">
        <v>161</v>
      </c>
      <c r="L67" t="b">
        <f t="array" ref="L67">OR(EXACT(J67,Country_Codes!$A$2:$A$261))</f>
        <v>1</v>
      </c>
      <c r="M67" t="str">
        <f>VLOOKUP(H67,Tabelle1[],17,0)</f>
        <v>Yes</v>
      </c>
      <c r="N67" s="38">
        <f>VLOOKUP(J67,'UN population'!$A$3:$BS$275,70,0)</f>
        <v>3951.5239999999999</v>
      </c>
      <c r="O67" t="b">
        <f t="array" ref="O67">OR(EXACT(J67,$C$3:$C$183))</f>
        <v>1</v>
      </c>
      <c r="P67" t="s">
        <v>1157</v>
      </c>
      <c r="T67" t="str">
        <f t="shared" si="1"/>
        <v>Georgia</v>
      </c>
      <c r="U67">
        <f t="shared" si="2"/>
        <v>268</v>
      </c>
      <c r="AD67" t="s">
        <v>66</v>
      </c>
      <c r="AE67">
        <v>368</v>
      </c>
    </row>
    <row r="68" spans="1:31" x14ac:dyDescent="0.3">
      <c r="A68">
        <v>100</v>
      </c>
      <c r="B68" t="s">
        <v>66</v>
      </c>
      <c r="C68">
        <f>INDEX(Country_Codes!$A$2:$A$269,MATCH(COUNTRIES!A68,Country_Codes!$C$2:$C$269,0))</f>
        <v>368</v>
      </c>
      <c r="D68" t="s">
        <v>340</v>
      </c>
      <c r="E68" t="str">
        <f t="shared" si="4"/>
        <v>Iraq</v>
      </c>
      <c r="F68" s="2"/>
      <c r="H68" t="s">
        <v>51</v>
      </c>
      <c r="I68" t="s">
        <v>51</v>
      </c>
      <c r="J68">
        <v>276</v>
      </c>
      <c r="K68" t="s">
        <v>51</v>
      </c>
      <c r="L68" t="b">
        <f t="array" ref="L68">OR(EXACT(J68,Country_Codes!$A$2:$A$261))</f>
        <v>1</v>
      </c>
      <c r="M68" t="str">
        <f>VLOOKUP(H68,Tabelle1[],17,0)</f>
        <v>Yes</v>
      </c>
      <c r="N68" s="38">
        <f>VLOOKUP(J68,'UN population'!$A$3:$BS$275,70,0)</f>
        <v>81707.789000000004</v>
      </c>
      <c r="O68" t="b">
        <f t="array" ref="O68">OR(EXACT(J68,$C$3:$C$183))</f>
        <v>1</v>
      </c>
      <c r="P68" t="s">
        <v>1157</v>
      </c>
      <c r="T68" t="str">
        <f t="shared" si="1"/>
        <v>Germany</v>
      </c>
      <c r="U68">
        <f t="shared" si="2"/>
        <v>276</v>
      </c>
      <c r="X68" s="4"/>
      <c r="AD68" t="s">
        <v>67</v>
      </c>
      <c r="AE68">
        <v>372</v>
      </c>
    </row>
    <row r="69" spans="1:31" x14ac:dyDescent="0.3">
      <c r="A69">
        <v>101</v>
      </c>
      <c r="B69" t="s">
        <v>67</v>
      </c>
      <c r="C69">
        <f>INDEX(Country_Codes!$A$2:$A$269,MATCH(COUNTRIES!A69,Country_Codes!$C$2:$C$269,0))</f>
        <v>372</v>
      </c>
      <c r="D69" t="s">
        <v>339</v>
      </c>
      <c r="E69" t="str">
        <f t="shared" si="4"/>
        <v>Ireland</v>
      </c>
      <c r="F69" s="2"/>
      <c r="H69" t="s">
        <v>52</v>
      </c>
      <c r="I69" t="s">
        <v>52</v>
      </c>
      <c r="J69">
        <v>288</v>
      </c>
      <c r="K69" t="s">
        <v>52</v>
      </c>
      <c r="L69" t="b">
        <f t="array" ref="L69">OR(EXACT(J69,Country_Codes!$A$2:$A$261))</f>
        <v>1</v>
      </c>
      <c r="M69" t="str">
        <f>VLOOKUP(H69,Tabelle1[],17,0)</f>
        <v>Yes</v>
      </c>
      <c r="N69" s="38">
        <f>VLOOKUP(J69,'UN population'!$A$3:$BS$275,70,0)</f>
        <v>27582.821</v>
      </c>
      <c r="O69" t="b">
        <f t="array" ref="O69">OR(EXACT(J69,$C$3:$C$183))</f>
        <v>1</v>
      </c>
      <c r="P69" t="s">
        <v>1157</v>
      </c>
      <c r="T69" t="str">
        <f t="shared" ref="T69:T132" si="5">IF(P69="yes", K69,"")</f>
        <v>Ghana</v>
      </c>
      <c r="U69">
        <f t="shared" ref="U69:U132" si="6">IF(P69="yes", J69,"")</f>
        <v>288</v>
      </c>
      <c r="AD69" t="s">
        <v>68</v>
      </c>
      <c r="AE69">
        <v>376</v>
      </c>
    </row>
    <row r="70" spans="1:31" x14ac:dyDescent="0.3">
      <c r="A70">
        <v>102</v>
      </c>
      <c r="B70" t="s">
        <v>68</v>
      </c>
      <c r="C70">
        <f>INDEX(Country_Codes!$A$2:$A$269,MATCH(COUNTRIES!A70,Country_Codes!$C$2:$C$269,0))</f>
        <v>376</v>
      </c>
      <c r="D70" t="s">
        <v>340</v>
      </c>
      <c r="E70" t="str">
        <f t="shared" si="4"/>
        <v>Israel</v>
      </c>
      <c r="F70" s="2"/>
      <c r="H70" t="s">
        <v>53</v>
      </c>
      <c r="I70" t="s">
        <v>53</v>
      </c>
      <c r="J70">
        <v>300</v>
      </c>
      <c r="K70" t="s">
        <v>53</v>
      </c>
      <c r="L70" t="b">
        <f t="array" ref="L70">OR(EXACT(J70,Country_Codes!$A$2:$A$261))</f>
        <v>1</v>
      </c>
      <c r="M70" t="str">
        <f>VLOOKUP(H70,Tabelle1[],17,0)</f>
        <v>Yes</v>
      </c>
      <c r="N70" s="38">
        <f>VLOOKUP(J70,'UN population'!$A$3:$BS$275,70,0)</f>
        <v>11217.8</v>
      </c>
      <c r="O70" t="b">
        <f t="array" ref="O70">OR(EXACT(J70,$C$3:$C$183))</f>
        <v>1</v>
      </c>
      <c r="P70" t="s">
        <v>1157</v>
      </c>
      <c r="T70" t="str">
        <f t="shared" si="5"/>
        <v>Greece</v>
      </c>
      <c r="U70">
        <f t="shared" si="6"/>
        <v>300</v>
      </c>
      <c r="Y70" s="5"/>
      <c r="AD70" t="s">
        <v>69</v>
      </c>
      <c r="AE70">
        <v>380</v>
      </c>
    </row>
    <row r="71" spans="1:31" x14ac:dyDescent="0.3">
      <c r="A71">
        <v>103</v>
      </c>
      <c r="B71" t="s">
        <v>69</v>
      </c>
      <c r="C71">
        <f>INDEX(Country_Codes!$A$2:$A$269,MATCH(COUNTRIES!A71,Country_Codes!$C$2:$C$269,0))</f>
        <v>380</v>
      </c>
      <c r="D71" t="s">
        <v>339</v>
      </c>
      <c r="E71" t="str">
        <f t="shared" si="4"/>
        <v>Italy</v>
      </c>
      <c r="F71" s="2"/>
      <c r="H71" t="s">
        <v>217</v>
      </c>
      <c r="I71" t="s">
        <v>217</v>
      </c>
      <c r="J71">
        <v>308</v>
      </c>
      <c r="K71" t="s">
        <v>217</v>
      </c>
      <c r="L71" t="b">
        <f t="array" ref="L71">OR(EXACT(J71,Country_Codes!$A$2:$A$261))</f>
        <v>1</v>
      </c>
      <c r="M71" t="str">
        <f>VLOOKUP(H71,Tabelle1[],17,0)</f>
        <v>Yes</v>
      </c>
      <c r="N71" s="38">
        <f>VLOOKUP(J71,'UN population'!$A$3:$BS$275,70,0)</f>
        <v>106.82299999999999</v>
      </c>
      <c r="O71" t="b">
        <f t="array" ref="O71">OR(EXACT(J71,$C$3:$C$183))</f>
        <v>0</v>
      </c>
      <c r="T71" t="str">
        <f t="shared" si="5"/>
        <v/>
      </c>
      <c r="U71" t="str">
        <f t="shared" si="6"/>
        <v/>
      </c>
      <c r="AD71" t="s">
        <v>70</v>
      </c>
      <c r="AE71">
        <v>388</v>
      </c>
    </row>
    <row r="72" spans="1:31" x14ac:dyDescent="0.3">
      <c r="A72">
        <v>104</v>
      </c>
      <c r="B72" t="s">
        <v>70</v>
      </c>
      <c r="C72">
        <f>INDEX(Country_Codes!$A$2:$A$269,MATCH(COUNTRIES!A72,Country_Codes!$C$2:$C$269,0))</f>
        <v>388</v>
      </c>
      <c r="D72" t="s">
        <v>342</v>
      </c>
      <c r="E72" t="str">
        <f t="shared" si="4"/>
        <v>Jamaica</v>
      </c>
      <c r="F72" s="2"/>
      <c r="H72" t="s">
        <v>55</v>
      </c>
      <c r="I72" t="s">
        <v>55</v>
      </c>
      <c r="J72">
        <v>320</v>
      </c>
      <c r="K72" t="s">
        <v>55</v>
      </c>
      <c r="L72" t="b">
        <f t="array" ref="L72">OR(EXACT(J72,Country_Codes!$A$2:$A$261))</f>
        <v>1</v>
      </c>
      <c r="M72" t="str">
        <f>VLOOKUP(H72,Tabelle1[],17,0)</f>
        <v>Yes</v>
      </c>
      <c r="N72" s="38">
        <f>VLOOKUP(J72,'UN population'!$A$3:$BS$275,70,0)</f>
        <v>16252.429</v>
      </c>
      <c r="O72" t="b">
        <f t="array" ref="O72">OR(EXACT(J72,$C$3:$C$183))</f>
        <v>1</v>
      </c>
      <c r="P72" t="s">
        <v>1157</v>
      </c>
      <c r="T72" t="str">
        <f t="shared" si="5"/>
        <v>Guatemala</v>
      </c>
      <c r="U72">
        <f t="shared" si="6"/>
        <v>320</v>
      </c>
      <c r="AD72" t="s">
        <v>71</v>
      </c>
      <c r="AE72">
        <v>392</v>
      </c>
    </row>
    <row r="73" spans="1:31" x14ac:dyDescent="0.3">
      <c r="A73">
        <v>105</v>
      </c>
      <c r="B73" t="s">
        <v>71</v>
      </c>
      <c r="C73">
        <f>INDEX(Country_Codes!$A$2:$A$269,MATCH(COUNTRIES!A73,Country_Codes!$C$2:$C$269,0))</f>
        <v>392</v>
      </c>
      <c r="D73" t="s">
        <v>339</v>
      </c>
      <c r="E73" t="str">
        <f t="shared" si="4"/>
        <v>Japan</v>
      </c>
      <c r="F73" s="2"/>
      <c r="H73" t="s">
        <v>56</v>
      </c>
      <c r="I73" t="s">
        <v>56</v>
      </c>
      <c r="J73">
        <v>324</v>
      </c>
      <c r="K73" t="s">
        <v>56</v>
      </c>
      <c r="L73" t="b">
        <f t="array" ref="L73">OR(EXACT(J73,Country_Codes!$A$2:$A$261))</f>
        <v>1</v>
      </c>
      <c r="M73" t="str">
        <f>VLOOKUP(H73,Tabelle1[],17,0)</f>
        <v>Yes</v>
      </c>
      <c r="N73" s="38">
        <f>VLOOKUP(J73,'UN population'!$A$3:$BS$275,70,0)</f>
        <v>12091.532999999999</v>
      </c>
      <c r="O73" t="b">
        <f t="array" ref="O73">OR(EXACT(J73,$C$3:$C$183))</f>
        <v>1</v>
      </c>
      <c r="P73" t="s">
        <v>1157</v>
      </c>
      <c r="T73" t="str">
        <f t="shared" si="5"/>
        <v>Guinea</v>
      </c>
      <c r="U73">
        <f t="shared" si="6"/>
        <v>324</v>
      </c>
      <c r="AD73" t="s">
        <v>72</v>
      </c>
      <c r="AE73">
        <v>400</v>
      </c>
    </row>
    <row r="74" spans="1:31" x14ac:dyDescent="0.3">
      <c r="A74">
        <v>106</v>
      </c>
      <c r="B74" t="s">
        <v>72</v>
      </c>
      <c r="C74">
        <f>INDEX(Country_Codes!$A$2:$A$269,MATCH(COUNTRIES!A74,Country_Codes!$C$2:$C$269,0))</f>
        <v>400</v>
      </c>
      <c r="D74" t="s">
        <v>340</v>
      </c>
      <c r="E74" t="str">
        <f t="shared" si="4"/>
        <v>Jordan</v>
      </c>
      <c r="F74" s="2"/>
      <c r="H74" t="s">
        <v>57</v>
      </c>
      <c r="I74" t="s">
        <v>1056</v>
      </c>
      <c r="J74">
        <v>624</v>
      </c>
      <c r="K74" t="s">
        <v>1056</v>
      </c>
      <c r="L74" t="b">
        <f t="array" ref="L74">OR(EXACT(J74,Country_Codes!$A$2:$A$261))</f>
        <v>1</v>
      </c>
      <c r="M74" t="str">
        <f>VLOOKUP(H74,Tabelle1[],17,0)</f>
        <v>Yes</v>
      </c>
      <c r="N74" s="38">
        <f>VLOOKUP(J74,'UN population'!$A$3:$BS$275,70,0)</f>
        <v>1770.5260000000001</v>
      </c>
      <c r="O74" t="b">
        <f t="array" ref="O74">OR(EXACT(J74,$C$3:$C$183))</f>
        <v>1</v>
      </c>
      <c r="P74" t="s">
        <v>1157</v>
      </c>
      <c r="T74" t="str">
        <f t="shared" si="5"/>
        <v>Guinea Bissau</v>
      </c>
      <c r="U74">
        <f t="shared" si="6"/>
        <v>624</v>
      </c>
      <c r="AD74" t="s">
        <v>73</v>
      </c>
      <c r="AE74">
        <v>404</v>
      </c>
    </row>
    <row r="75" spans="1:31" x14ac:dyDescent="0.3">
      <c r="A75">
        <v>108</v>
      </c>
      <c r="B75" t="s">
        <v>73</v>
      </c>
      <c r="C75">
        <f>INDEX(Country_Codes!$A$2:$A$269,MATCH(COUNTRIES!A75,Country_Codes!$C$2:$C$269,0))</f>
        <v>404</v>
      </c>
      <c r="D75" t="s">
        <v>341</v>
      </c>
      <c r="E75" t="str">
        <f t="shared" si="4"/>
        <v>Kenya</v>
      </c>
      <c r="F75" s="2"/>
      <c r="H75" t="s">
        <v>58</v>
      </c>
      <c r="I75" t="s">
        <v>58</v>
      </c>
      <c r="J75">
        <v>328</v>
      </c>
      <c r="K75" t="s">
        <v>58</v>
      </c>
      <c r="L75" t="b">
        <f t="array" ref="L75">OR(EXACT(J75,Country_Codes!$A$2:$A$261))</f>
        <v>1</v>
      </c>
      <c r="M75" t="str">
        <f>VLOOKUP(H75,Tabelle1[],17,0)</f>
        <v>Yes</v>
      </c>
      <c r="N75" s="38">
        <f>VLOOKUP(J75,'UN population'!$A$3:$BS$275,70,0)</f>
        <v>768.51400000000001</v>
      </c>
      <c r="O75" t="b">
        <f t="array" ref="O75">OR(EXACT(J75,$C$3:$C$183))</f>
        <v>1</v>
      </c>
      <c r="P75" t="s">
        <v>1157</v>
      </c>
      <c r="T75" t="str">
        <f t="shared" si="5"/>
        <v>Guyana</v>
      </c>
      <c r="U75">
        <f t="shared" si="6"/>
        <v>328</v>
      </c>
      <c r="AD75" t="s">
        <v>76</v>
      </c>
      <c r="AE75">
        <v>414</v>
      </c>
    </row>
    <row r="76" spans="1:31" x14ac:dyDescent="0.3">
      <c r="A76">
        <v>110</v>
      </c>
      <c r="B76" t="s">
        <v>74</v>
      </c>
      <c r="C76">
        <f>INDEX(Country_Codes!$A$2:$A$269,MATCH(COUNTRIES!A76,Country_Codes!$C$2:$C$269,0))</f>
        <v>408</v>
      </c>
      <c r="D76" t="s">
        <v>338</v>
      </c>
      <c r="E76" t="str">
        <f t="shared" si="4"/>
        <v>North Korea</v>
      </c>
      <c r="F76" s="2"/>
      <c r="H76" t="s">
        <v>59</v>
      </c>
      <c r="I76" t="s">
        <v>59</v>
      </c>
      <c r="J76">
        <v>332</v>
      </c>
      <c r="K76" t="s">
        <v>59</v>
      </c>
      <c r="L76" t="b">
        <f t="array" ref="L76">OR(EXACT(J76,Country_Codes!$A$2:$A$261))</f>
        <v>1</v>
      </c>
      <c r="M76" t="str">
        <f>VLOOKUP(H76,Tabelle1[],17,0)</f>
        <v>Yes</v>
      </c>
      <c r="N76" s="38">
        <f>VLOOKUP(J76,'UN population'!$A$3:$BS$275,70,0)</f>
        <v>10711.061</v>
      </c>
      <c r="O76" t="b">
        <f t="array" ref="O76">OR(EXACT(J76,$C$3:$C$183))</f>
        <v>1</v>
      </c>
      <c r="P76" t="s">
        <v>1157</v>
      </c>
      <c r="T76" t="str">
        <f t="shared" si="5"/>
        <v>Haiti</v>
      </c>
      <c r="U76">
        <f t="shared" si="6"/>
        <v>332</v>
      </c>
      <c r="AD76" t="s">
        <v>77</v>
      </c>
      <c r="AE76">
        <v>418</v>
      </c>
    </row>
    <row r="77" spans="1:31" x14ac:dyDescent="0.3">
      <c r="A77">
        <v>111</v>
      </c>
      <c r="B77" t="s">
        <v>75</v>
      </c>
      <c r="C77">
        <f>INDEX(Country_Codes!$A$2:$A$269,MATCH(COUNTRIES!A77,Country_Codes!$C$2:$C$269,0))</f>
        <v>410</v>
      </c>
      <c r="D77" t="s">
        <v>339</v>
      </c>
      <c r="E77" t="str">
        <f t="shared" si="4"/>
        <v>South Korea</v>
      </c>
      <c r="F77" s="2"/>
      <c r="H77" t="s">
        <v>219</v>
      </c>
      <c r="I77" t="s">
        <v>219</v>
      </c>
      <c r="J77">
        <v>336</v>
      </c>
      <c r="K77" t="s">
        <v>219</v>
      </c>
      <c r="L77" t="b">
        <f t="array" ref="L77">OR(EXACT(J77,Country_Codes!$A$2:$A$261))</f>
        <v>1</v>
      </c>
      <c r="M77" t="str">
        <f>VLOOKUP(H77,Tabelle1[],17,0)</f>
        <v>Yes</v>
      </c>
      <c r="N77" s="38">
        <f>VLOOKUP(J77,'UN population'!$A$3:$BS$275,70,0)</f>
        <v>0.80300000000000005</v>
      </c>
      <c r="O77" t="b">
        <f t="array" ref="O77">OR(EXACT(J77,$C$3:$C$183))</f>
        <v>0</v>
      </c>
      <c r="T77" t="str">
        <f t="shared" si="5"/>
        <v/>
      </c>
      <c r="U77" t="str">
        <f t="shared" si="6"/>
        <v/>
      </c>
      <c r="AD77" t="s">
        <v>78</v>
      </c>
      <c r="AE77">
        <v>422</v>
      </c>
    </row>
    <row r="78" spans="1:31" x14ac:dyDescent="0.3">
      <c r="A78">
        <v>112</v>
      </c>
      <c r="B78" t="s">
        <v>76</v>
      </c>
      <c r="C78">
        <f>INDEX(Country_Codes!$A$2:$A$269,MATCH(COUNTRIES!A78,Country_Codes!$C$2:$C$269,0))</f>
        <v>414</v>
      </c>
      <c r="D78" t="s">
        <v>340</v>
      </c>
      <c r="E78" t="str">
        <f t="shared" si="4"/>
        <v>Kuwait</v>
      </c>
      <c r="F78" s="2"/>
      <c r="H78" t="s">
        <v>60</v>
      </c>
      <c r="I78" t="s">
        <v>60</v>
      </c>
      <c r="J78">
        <v>340</v>
      </c>
      <c r="K78" t="s">
        <v>60</v>
      </c>
      <c r="L78" t="b">
        <f t="array" ref="L78">OR(EXACT(J78,Country_Codes!$A$2:$A$261))</f>
        <v>1</v>
      </c>
      <c r="M78" t="str">
        <f>VLOOKUP(H78,Tabelle1[],17,0)</f>
        <v>Yes</v>
      </c>
      <c r="N78" s="38">
        <f>VLOOKUP(J78,'UN population'!$A$3:$BS$275,70,0)</f>
        <v>8960.8289999999997</v>
      </c>
      <c r="O78" t="b">
        <f t="array" ref="O78">OR(EXACT(J78,$C$3:$C$183))</f>
        <v>1</v>
      </c>
      <c r="P78" t="s">
        <v>1157</v>
      </c>
      <c r="T78" t="str">
        <f t="shared" si="5"/>
        <v>Honduras</v>
      </c>
      <c r="U78">
        <f t="shared" si="6"/>
        <v>340</v>
      </c>
      <c r="AD78" t="s">
        <v>79</v>
      </c>
      <c r="AE78">
        <v>426</v>
      </c>
    </row>
    <row r="79" spans="1:31" x14ac:dyDescent="0.3">
      <c r="A79">
        <v>114</v>
      </c>
      <c r="B79" t="s">
        <v>77</v>
      </c>
      <c r="C79">
        <f>INDEX(Country_Codes!$A$2:$A$269,MATCH(COUNTRIES!A79,Country_Codes!$C$2:$C$269,0))</f>
        <v>418</v>
      </c>
      <c r="D79" t="s">
        <v>338</v>
      </c>
      <c r="E79" t="str">
        <f t="shared" si="4"/>
        <v>Laos</v>
      </c>
      <c r="F79" s="2"/>
      <c r="H79" t="s">
        <v>61</v>
      </c>
      <c r="I79" t="s">
        <v>61</v>
      </c>
      <c r="J79">
        <v>348</v>
      </c>
      <c r="K79" t="s">
        <v>61</v>
      </c>
      <c r="L79" t="b">
        <f t="array" ref="L79">OR(EXACT(J79,Country_Codes!$A$2:$A$261))</f>
        <v>1</v>
      </c>
      <c r="M79" t="str">
        <f>VLOOKUP(H79,Tabelle1[],17,0)</f>
        <v>Yes</v>
      </c>
      <c r="N79" s="38">
        <f>VLOOKUP(J79,'UN population'!$A$3:$BS$275,70,0)</f>
        <v>9783.9249999999993</v>
      </c>
      <c r="O79" t="b">
        <f t="array" ref="O79">OR(EXACT(J79,$C$3:$C$183))</f>
        <v>1</v>
      </c>
      <c r="P79" t="s">
        <v>1157</v>
      </c>
      <c r="T79" t="str">
        <f t="shared" si="5"/>
        <v>Hungary</v>
      </c>
      <c r="U79">
        <f t="shared" si="6"/>
        <v>348</v>
      </c>
      <c r="AD79" t="s">
        <v>80</v>
      </c>
      <c r="AE79">
        <v>430</v>
      </c>
    </row>
    <row r="80" spans="1:31" x14ac:dyDescent="0.3">
      <c r="A80">
        <v>116</v>
      </c>
      <c r="B80" t="s">
        <v>78</v>
      </c>
      <c r="C80">
        <f>INDEX(Country_Codes!$A$2:$A$269,MATCH(COUNTRIES!A80,Country_Codes!$C$2:$C$269,0))</f>
        <v>422</v>
      </c>
      <c r="D80" t="s">
        <v>340</v>
      </c>
      <c r="E80" t="str">
        <f t="shared" si="4"/>
        <v>Lebanon</v>
      </c>
      <c r="F80" s="2"/>
      <c r="H80" t="s">
        <v>62</v>
      </c>
      <c r="I80" t="s">
        <v>62</v>
      </c>
      <c r="J80">
        <v>352</v>
      </c>
      <c r="K80" t="s">
        <v>62</v>
      </c>
      <c r="L80" t="b">
        <f t="array" ref="L80">OR(EXACT(J80,Country_Codes!$A$2:$A$261))</f>
        <v>1</v>
      </c>
      <c r="M80" t="str">
        <f>VLOOKUP(H80,Tabelle1[],17,0)</f>
        <v>Yes</v>
      </c>
      <c r="N80" s="38">
        <f>VLOOKUP(J80,'UN population'!$A$3:$BS$275,70,0)</f>
        <v>330.24299999999999</v>
      </c>
      <c r="O80" t="b">
        <f t="array" ref="O80">OR(EXACT(J80,$C$3:$C$183))</f>
        <v>1</v>
      </c>
      <c r="P80" t="s">
        <v>1157</v>
      </c>
      <c r="T80" t="str">
        <f t="shared" si="5"/>
        <v>Iceland</v>
      </c>
      <c r="U80">
        <f t="shared" si="6"/>
        <v>352</v>
      </c>
      <c r="AD80" t="s">
        <v>224</v>
      </c>
      <c r="AE80">
        <v>434</v>
      </c>
    </row>
    <row r="81" spans="1:31" x14ac:dyDescent="0.3">
      <c r="A81">
        <v>117</v>
      </c>
      <c r="B81" t="s">
        <v>79</v>
      </c>
      <c r="C81">
        <f>INDEX(Country_Codes!$A$2:$A$269,MATCH(COUNTRIES!A81,Country_Codes!$C$2:$C$269,0))</f>
        <v>426</v>
      </c>
      <c r="D81" t="s">
        <v>341</v>
      </c>
      <c r="E81" t="str">
        <f t="shared" si="4"/>
        <v>Lesotho</v>
      </c>
      <c r="F81" s="2"/>
      <c r="H81" t="s">
        <v>63</v>
      </c>
      <c r="I81" t="s">
        <v>63</v>
      </c>
      <c r="J81">
        <v>356</v>
      </c>
      <c r="K81" t="s">
        <v>63</v>
      </c>
      <c r="L81" t="b">
        <f t="array" ref="L81">OR(EXACT(J81,Country_Codes!$A$2:$A$261))</f>
        <v>1</v>
      </c>
      <c r="M81" t="str">
        <f>VLOOKUP(H81,Tabelle1[],17,0)</f>
        <v>Yes</v>
      </c>
      <c r="N81" s="38">
        <f>VLOOKUP(J81,'UN population'!$A$3:$BS$275,70,0)</f>
        <v>1309053.98</v>
      </c>
      <c r="O81" t="b">
        <f t="array" ref="O81">OR(EXACT(J81,$C$3:$C$183))</f>
        <v>1</v>
      </c>
      <c r="P81" t="s">
        <v>1157</v>
      </c>
      <c r="T81" t="str">
        <f t="shared" si="5"/>
        <v>India</v>
      </c>
      <c r="U81">
        <f t="shared" si="6"/>
        <v>356</v>
      </c>
      <c r="AD81" t="s">
        <v>82</v>
      </c>
      <c r="AE81">
        <v>450</v>
      </c>
    </row>
    <row r="82" spans="1:31" x14ac:dyDescent="0.3">
      <c r="A82">
        <v>118</v>
      </c>
      <c r="B82" t="s">
        <v>80</v>
      </c>
      <c r="C82">
        <f>INDEX(Country_Codes!$A$2:$A$269,MATCH(COUNTRIES!A82,Country_Codes!$C$2:$C$269,0))</f>
        <v>430</v>
      </c>
      <c r="D82" t="s">
        <v>341</v>
      </c>
      <c r="E82" t="str">
        <f t="shared" si="4"/>
        <v>Liberia</v>
      </c>
      <c r="F82" s="2"/>
      <c r="H82" t="s">
        <v>64</v>
      </c>
      <c r="I82" t="s">
        <v>64</v>
      </c>
      <c r="J82">
        <v>360</v>
      </c>
      <c r="K82" t="s">
        <v>64</v>
      </c>
      <c r="L82" t="b">
        <f t="array" ref="L82">OR(EXACT(J82,Country_Codes!$A$2:$A$261))</f>
        <v>1</v>
      </c>
      <c r="M82" t="str">
        <f>VLOOKUP(H82,Tabelle1[],17,0)</f>
        <v>Yes</v>
      </c>
      <c r="N82" s="38">
        <f>VLOOKUP(J82,'UN population'!$A$3:$BS$275,70,0)</f>
        <v>258162.11300000001</v>
      </c>
      <c r="O82" t="b">
        <f t="array" ref="O82">OR(EXACT(J82,$C$3:$C$183))</f>
        <v>1</v>
      </c>
      <c r="P82" t="s">
        <v>1157</v>
      </c>
      <c r="T82" t="str">
        <f t="shared" si="5"/>
        <v>Indonesia</v>
      </c>
      <c r="U82">
        <f t="shared" si="6"/>
        <v>360</v>
      </c>
      <c r="AD82" t="s">
        <v>83</v>
      </c>
      <c r="AE82">
        <v>454</v>
      </c>
    </row>
    <row r="83" spans="1:31" x14ac:dyDescent="0.3">
      <c r="A83">
        <v>119</v>
      </c>
      <c r="B83" t="s">
        <v>81</v>
      </c>
      <c r="C83">
        <f>INDEX(Country_Codes!$A$2:$A$269,MATCH(COUNTRIES!A83,Country_Codes!$C$2:$C$269,0))</f>
        <v>434</v>
      </c>
      <c r="D83" t="s">
        <v>340</v>
      </c>
      <c r="E83" t="str">
        <f t="shared" si="4"/>
        <v>Libya</v>
      </c>
      <c r="F83" s="2"/>
      <c r="H83" t="s">
        <v>220</v>
      </c>
      <c r="I83" t="s">
        <v>719</v>
      </c>
      <c r="J83">
        <v>364</v>
      </c>
      <c r="K83" t="s">
        <v>719</v>
      </c>
      <c r="L83" t="b">
        <f t="array" ref="L83">OR(EXACT(J83,Country_Codes!$A$2:$A$261))</f>
        <v>1</v>
      </c>
      <c r="M83" t="str">
        <f>VLOOKUP(H83,Tabelle1[],17,0)</f>
        <v>Yes</v>
      </c>
      <c r="N83" s="38">
        <f>VLOOKUP(J83,'UN population'!$A$3:$BS$275,70,0)</f>
        <v>79360.486999999994</v>
      </c>
      <c r="O83" t="b">
        <f t="array" ref="O83">OR(EXACT(J83,$C$3:$C$183))</f>
        <v>1</v>
      </c>
      <c r="P83" t="s">
        <v>1157</v>
      </c>
      <c r="T83" t="str">
        <f t="shared" si="5"/>
        <v>Iran</v>
      </c>
      <c r="U83">
        <f t="shared" si="6"/>
        <v>364</v>
      </c>
      <c r="AD83" t="s">
        <v>84</v>
      </c>
      <c r="AE83">
        <v>458</v>
      </c>
    </row>
    <row r="84" spans="1:31" x14ac:dyDescent="0.3">
      <c r="A84">
        <v>124</v>
      </c>
      <c r="B84" t="s">
        <v>82</v>
      </c>
      <c r="C84">
        <f>INDEX(Country_Codes!$A$2:$A$269,MATCH(COUNTRIES!A84,Country_Codes!$C$2:$C$269,0))</f>
        <v>450</v>
      </c>
      <c r="D84" t="s">
        <v>341</v>
      </c>
      <c r="E84" t="str">
        <f t="shared" si="4"/>
        <v>Madagascar</v>
      </c>
      <c r="F84" s="2"/>
      <c r="H84" t="s">
        <v>66</v>
      </c>
      <c r="I84" t="s">
        <v>66</v>
      </c>
      <c r="J84">
        <v>368</v>
      </c>
      <c r="K84" t="s">
        <v>66</v>
      </c>
      <c r="L84" t="b">
        <f t="array" ref="L84">OR(EXACT(J84,Country_Codes!$A$2:$A$261))</f>
        <v>1</v>
      </c>
      <c r="M84" t="str">
        <f>VLOOKUP(H84,Tabelle1[],17,0)</f>
        <v>Yes</v>
      </c>
      <c r="N84" s="38">
        <f>VLOOKUP(J84,'UN population'!$A$3:$BS$275,70,0)</f>
        <v>36115.648999999998</v>
      </c>
      <c r="O84" t="b">
        <f t="array" ref="O84">OR(EXACT(J84,$C$3:$C$183))</f>
        <v>1</v>
      </c>
      <c r="P84" t="s">
        <v>1157</v>
      </c>
      <c r="T84" t="str">
        <f t="shared" si="5"/>
        <v>Iraq</v>
      </c>
      <c r="U84">
        <f t="shared" si="6"/>
        <v>368</v>
      </c>
      <c r="AD84" t="s">
        <v>226</v>
      </c>
      <c r="AE84">
        <v>462</v>
      </c>
    </row>
    <row r="85" spans="1:31" x14ac:dyDescent="0.3">
      <c r="A85">
        <v>125</v>
      </c>
      <c r="B85" t="s">
        <v>83</v>
      </c>
      <c r="C85">
        <f>INDEX(Country_Codes!$A$2:$A$269,MATCH(COUNTRIES!A85,Country_Codes!$C$2:$C$269,0))</f>
        <v>454</v>
      </c>
      <c r="D85" t="s">
        <v>341</v>
      </c>
      <c r="E85" t="str">
        <f t="shared" si="4"/>
        <v>Malawi</v>
      </c>
      <c r="F85" s="2"/>
      <c r="H85" t="s">
        <v>67</v>
      </c>
      <c r="I85" t="s">
        <v>1710</v>
      </c>
      <c r="J85">
        <v>372</v>
      </c>
      <c r="K85" t="s">
        <v>67</v>
      </c>
      <c r="L85" t="b">
        <f t="array" ref="L85">OR(EXACT(J85,Country_Codes!$A$2:$A$261))</f>
        <v>1</v>
      </c>
      <c r="M85" t="str">
        <f>VLOOKUP(H85,Tabelle1[],17,0)</f>
        <v>Yes</v>
      </c>
      <c r="N85" s="38">
        <f>VLOOKUP(J85,'UN population'!$A$3:$BS$275,70,0)</f>
        <v>4700.107</v>
      </c>
      <c r="O85" t="b">
        <f t="array" ref="O85">OR(EXACT(J85,$C$3:$C$183))</f>
        <v>1</v>
      </c>
      <c r="P85" t="s">
        <v>1157</v>
      </c>
      <c r="T85" t="str">
        <f t="shared" si="5"/>
        <v>Ireland</v>
      </c>
      <c r="U85">
        <f t="shared" si="6"/>
        <v>372</v>
      </c>
      <c r="AD85" t="s">
        <v>85</v>
      </c>
      <c r="AE85">
        <v>466</v>
      </c>
    </row>
    <row r="86" spans="1:31" x14ac:dyDescent="0.3">
      <c r="A86">
        <v>126</v>
      </c>
      <c r="B86" t="s">
        <v>84</v>
      </c>
      <c r="C86">
        <f>INDEX(Country_Codes!$A$2:$A$269,MATCH(COUNTRIES!A86,Country_Codes!$C$2:$C$269,0))</f>
        <v>458</v>
      </c>
      <c r="D86" t="s">
        <v>338</v>
      </c>
      <c r="E86" t="str">
        <f t="shared" si="4"/>
        <v>Malaysia</v>
      </c>
      <c r="F86" s="2"/>
      <c r="H86" t="s">
        <v>68</v>
      </c>
      <c r="I86" t="s">
        <v>68</v>
      </c>
      <c r="J86">
        <v>376</v>
      </c>
      <c r="K86" t="s">
        <v>68</v>
      </c>
      <c r="L86" t="b">
        <f t="array" ref="L86">OR(EXACT(J86,Country_Codes!$A$2:$A$261))</f>
        <v>1</v>
      </c>
      <c r="M86" t="str">
        <f>VLOOKUP(H86,Tabelle1[],17,0)</f>
        <v>Yes</v>
      </c>
      <c r="N86" s="38">
        <f>VLOOKUP(J86,'UN population'!$A$3:$BS$275,70,0)</f>
        <v>8064.5469999999996</v>
      </c>
      <c r="O86" t="b">
        <f t="array" ref="O86">OR(EXACT(J86,$C$3:$C$183))</f>
        <v>1</v>
      </c>
      <c r="P86" t="s">
        <v>1157</v>
      </c>
      <c r="T86" t="str">
        <f t="shared" si="5"/>
        <v>Israel</v>
      </c>
      <c r="U86">
        <f t="shared" si="6"/>
        <v>376</v>
      </c>
      <c r="AD86" t="s">
        <v>86</v>
      </c>
      <c r="AE86">
        <v>470</v>
      </c>
    </row>
    <row r="87" spans="1:31" x14ac:dyDescent="0.3">
      <c r="A87">
        <v>128</v>
      </c>
      <c r="B87" t="s">
        <v>85</v>
      </c>
      <c r="C87">
        <f>INDEX(Country_Codes!$A$2:$A$269,MATCH(COUNTRIES!A87,Country_Codes!$C$2:$C$269,0))</f>
        <v>466</v>
      </c>
      <c r="D87" t="s">
        <v>341</v>
      </c>
      <c r="E87" t="str">
        <f t="shared" si="4"/>
        <v>Mali</v>
      </c>
      <c r="F87" s="2"/>
      <c r="H87" t="s">
        <v>69</v>
      </c>
      <c r="I87" t="s">
        <v>69</v>
      </c>
      <c r="J87">
        <v>380</v>
      </c>
      <c r="K87" t="s">
        <v>69</v>
      </c>
      <c r="L87" t="b">
        <f t="array" ref="L87">OR(EXACT(J87,Country_Codes!$A$2:$A$261))</f>
        <v>1</v>
      </c>
      <c r="M87" t="str">
        <f>VLOOKUP(H87,Tabelle1[],17,0)</f>
        <v>Yes</v>
      </c>
      <c r="N87" s="38">
        <f>VLOOKUP(J87,'UN population'!$A$3:$BS$275,70,0)</f>
        <v>59504.212</v>
      </c>
      <c r="O87" t="b">
        <f t="array" ref="O87">OR(EXACT(J87,$C$3:$C$183))</f>
        <v>1</v>
      </c>
      <c r="P87" t="s">
        <v>1157</v>
      </c>
      <c r="T87" t="str">
        <f t="shared" si="5"/>
        <v>Italy</v>
      </c>
      <c r="U87">
        <f t="shared" si="6"/>
        <v>380</v>
      </c>
      <c r="AD87" t="s">
        <v>87</v>
      </c>
      <c r="AE87">
        <v>474</v>
      </c>
    </row>
    <row r="88" spans="1:31" x14ac:dyDescent="0.3">
      <c r="A88">
        <v>129</v>
      </c>
      <c r="B88" t="s">
        <v>86</v>
      </c>
      <c r="C88">
        <f>INDEX(Country_Codes!$A$2:$A$269,MATCH(COUNTRIES!A88,Country_Codes!$C$2:$C$269,0))</f>
        <v>470</v>
      </c>
      <c r="D88" t="s">
        <v>339</v>
      </c>
      <c r="E88" t="str">
        <f t="shared" si="4"/>
        <v>Malta</v>
      </c>
      <c r="F88" s="2"/>
      <c r="H88" t="s">
        <v>70</v>
      </c>
      <c r="I88" t="s">
        <v>70</v>
      </c>
      <c r="J88">
        <v>388</v>
      </c>
      <c r="K88" t="s">
        <v>70</v>
      </c>
      <c r="L88" t="b">
        <f t="array" ref="L88">OR(EXACT(J88,Country_Codes!$A$2:$A$261))</f>
        <v>1</v>
      </c>
      <c r="M88" t="str">
        <f>VLOOKUP(H88,Tabelle1[],17,0)</f>
        <v>Yes</v>
      </c>
      <c r="N88" s="38">
        <f>VLOOKUP(J88,'UN population'!$A$3:$BS$275,70,0)</f>
        <v>2871.9340000000002</v>
      </c>
      <c r="O88" t="b">
        <f t="array" ref="O88">OR(EXACT(J88,$C$3:$C$183))</f>
        <v>1</v>
      </c>
      <c r="P88" t="s">
        <v>1157</v>
      </c>
      <c r="T88" t="str">
        <f t="shared" si="5"/>
        <v>Jamaica</v>
      </c>
      <c r="U88">
        <f t="shared" si="6"/>
        <v>388</v>
      </c>
      <c r="AD88" t="s">
        <v>88</v>
      </c>
      <c r="AE88">
        <v>478</v>
      </c>
    </row>
    <row r="89" spans="1:31" x14ac:dyDescent="0.3">
      <c r="A89">
        <v>131</v>
      </c>
      <c r="B89" t="s">
        <v>87</v>
      </c>
      <c r="C89">
        <f>INDEX(Country_Codes!$A$2:$A$269,MATCH(COUNTRIES!A89,Country_Codes!$C$2:$C$269,0))</f>
        <v>474</v>
      </c>
      <c r="D89" t="s">
        <v>342</v>
      </c>
      <c r="E89" t="str">
        <f t="shared" si="4"/>
        <v>Martinique</v>
      </c>
      <c r="F89" s="2"/>
      <c r="H89" t="s">
        <v>71</v>
      </c>
      <c r="I89" t="s">
        <v>71</v>
      </c>
      <c r="J89">
        <v>392</v>
      </c>
      <c r="K89" t="s">
        <v>71</v>
      </c>
      <c r="L89" t="b">
        <f t="array" ref="L89">OR(EXACT(J89,Country_Codes!$A$2:$A$261))</f>
        <v>1</v>
      </c>
      <c r="M89" t="str">
        <f>VLOOKUP(H89,Tabelle1[],17,0)</f>
        <v>Yes</v>
      </c>
      <c r="N89" s="38">
        <f>VLOOKUP(J89,'UN population'!$A$3:$BS$275,70,0)</f>
        <v>127974.958</v>
      </c>
      <c r="O89" t="b">
        <f t="array" ref="O89">OR(EXACT(J89,$C$3:$C$183))</f>
        <v>1</v>
      </c>
      <c r="P89" t="s">
        <v>1157</v>
      </c>
      <c r="T89" t="str">
        <f t="shared" si="5"/>
        <v>Japan</v>
      </c>
      <c r="U89">
        <f t="shared" si="6"/>
        <v>392</v>
      </c>
      <c r="AD89" t="s">
        <v>89</v>
      </c>
      <c r="AE89">
        <v>480</v>
      </c>
    </row>
    <row r="90" spans="1:31" x14ac:dyDescent="0.3">
      <c r="A90">
        <v>132</v>
      </c>
      <c r="B90" t="s">
        <v>88</v>
      </c>
      <c r="C90">
        <f>INDEX(Country_Codes!$A$2:$A$269,MATCH(COUNTRIES!A90,Country_Codes!$C$2:$C$269,0))</f>
        <v>478</v>
      </c>
      <c r="D90" t="s">
        <v>341</v>
      </c>
      <c r="E90" t="str">
        <f t="shared" si="4"/>
        <v>Mauritania</v>
      </c>
      <c r="F90" s="2"/>
      <c r="H90" t="s">
        <v>72</v>
      </c>
      <c r="I90" t="s">
        <v>72</v>
      </c>
      <c r="J90">
        <v>400</v>
      </c>
      <c r="K90" t="s">
        <v>72</v>
      </c>
      <c r="L90" t="b">
        <f t="array" ref="L90">OR(EXACT(J90,Country_Codes!$A$2:$A$261))</f>
        <v>1</v>
      </c>
      <c r="M90" t="str">
        <f>VLOOKUP(H90,Tabelle1[],17,0)</f>
        <v>Yes</v>
      </c>
      <c r="N90" s="38">
        <f>VLOOKUP(J90,'UN population'!$A$3:$BS$275,70,0)</f>
        <v>9159.3019999999997</v>
      </c>
      <c r="O90" t="b">
        <f t="array" ref="O90">OR(EXACT(J90,$C$3:$C$183))</f>
        <v>1</v>
      </c>
      <c r="P90" t="s">
        <v>1157</v>
      </c>
      <c r="T90" t="str">
        <f t="shared" si="5"/>
        <v>Jordan</v>
      </c>
      <c r="U90">
        <f t="shared" si="6"/>
        <v>400</v>
      </c>
      <c r="AD90" t="s">
        <v>90</v>
      </c>
      <c r="AE90">
        <v>484</v>
      </c>
    </row>
    <row r="91" spans="1:31" x14ac:dyDescent="0.3">
      <c r="A91">
        <v>133</v>
      </c>
      <c r="B91" t="s">
        <v>89</v>
      </c>
      <c r="C91">
        <f>INDEX(Country_Codes!$A$2:$A$269,MATCH(COUNTRIES!A91,Country_Codes!$C$2:$C$269,0))</f>
        <v>480</v>
      </c>
      <c r="D91" t="s">
        <v>341</v>
      </c>
      <c r="E91" t="str">
        <f t="shared" si="4"/>
        <v>Mauritius</v>
      </c>
      <c r="F91" s="2"/>
      <c r="H91" t="s">
        <v>162</v>
      </c>
      <c r="I91" t="s">
        <v>162</v>
      </c>
      <c r="J91">
        <v>398</v>
      </c>
      <c r="K91" t="s">
        <v>162</v>
      </c>
      <c r="L91" t="b">
        <f t="array" ref="L91">OR(EXACT(J91,Country_Codes!$A$2:$A$261))</f>
        <v>1</v>
      </c>
      <c r="M91" t="str">
        <f>VLOOKUP(H91,Tabelle1[],17,0)</f>
        <v>Yes</v>
      </c>
      <c r="N91" s="38">
        <f>VLOOKUP(J91,'UN population'!$A$3:$BS$275,70,0)</f>
        <v>17749.648000000001</v>
      </c>
      <c r="O91" t="b">
        <f t="array" ref="O91">OR(EXACT(J91,$C$3:$C$183))</f>
        <v>1</v>
      </c>
      <c r="P91" t="s">
        <v>1157</v>
      </c>
      <c r="T91" t="str">
        <f t="shared" si="5"/>
        <v>Kazakhstan</v>
      </c>
      <c r="U91">
        <f t="shared" si="6"/>
        <v>398</v>
      </c>
      <c r="AD91" t="s">
        <v>91</v>
      </c>
      <c r="AE91">
        <v>496</v>
      </c>
    </row>
    <row r="92" spans="1:31" x14ac:dyDescent="0.3">
      <c r="A92">
        <v>134</v>
      </c>
      <c r="B92" t="s">
        <v>90</v>
      </c>
      <c r="C92">
        <f>INDEX(Country_Codes!$A$2:$A$269,MATCH(COUNTRIES!A92,Country_Codes!$C$2:$C$269,0))</f>
        <v>484</v>
      </c>
      <c r="D92" t="s">
        <v>339</v>
      </c>
      <c r="E92" t="str">
        <f t="shared" si="4"/>
        <v>Mexico</v>
      </c>
      <c r="F92" s="2"/>
      <c r="H92" t="s">
        <v>73</v>
      </c>
      <c r="I92" t="s">
        <v>73</v>
      </c>
      <c r="J92">
        <v>404</v>
      </c>
      <c r="K92" t="s">
        <v>73</v>
      </c>
      <c r="L92" t="b">
        <f t="array" ref="L92">OR(EXACT(J92,Country_Codes!$A$2:$A$261))</f>
        <v>1</v>
      </c>
      <c r="M92" t="str">
        <f>VLOOKUP(H92,Tabelle1[],17,0)</f>
        <v>Yes</v>
      </c>
      <c r="N92" s="38">
        <f>VLOOKUP(J92,'UN population'!$A$3:$BS$275,70,0)</f>
        <v>47236.258999999998</v>
      </c>
      <c r="O92" t="b">
        <f t="array" ref="O92">OR(EXACT(J92,$C$3:$C$183))</f>
        <v>1</v>
      </c>
      <c r="P92" t="s">
        <v>1157</v>
      </c>
      <c r="T92" t="str">
        <f t="shared" si="5"/>
        <v>Kenya</v>
      </c>
      <c r="U92">
        <f t="shared" si="6"/>
        <v>404</v>
      </c>
      <c r="AD92" t="s">
        <v>92</v>
      </c>
      <c r="AE92">
        <v>504</v>
      </c>
    </row>
    <row r="93" spans="1:31" x14ac:dyDescent="0.3">
      <c r="A93">
        <v>137</v>
      </c>
      <c r="B93" t="s">
        <v>91</v>
      </c>
      <c r="C93">
        <f>INDEX(Country_Codes!$A$2:$A$269,MATCH(COUNTRIES!A93,Country_Codes!$C$2:$C$269,0))</f>
        <v>496</v>
      </c>
      <c r="D93" t="s">
        <v>338</v>
      </c>
      <c r="E93" t="str">
        <f t="shared" si="4"/>
        <v>Mongolia</v>
      </c>
      <c r="F93" s="2"/>
      <c r="H93" t="s">
        <v>222</v>
      </c>
      <c r="I93" t="s">
        <v>222</v>
      </c>
      <c r="J93">
        <v>296</v>
      </c>
      <c r="K93" t="s">
        <v>222</v>
      </c>
      <c r="L93" t="b">
        <f t="array" ref="L93">OR(EXACT(J93,Country_Codes!$A$2:$A$261))</f>
        <v>1</v>
      </c>
      <c r="M93" t="str">
        <f>VLOOKUP(H93,Tabelle1[],17,0)</f>
        <v>Yes</v>
      </c>
      <c r="N93" s="38">
        <f>VLOOKUP(J93,'UN population'!$A$3:$BS$275,70,0)</f>
        <v>112.407</v>
      </c>
      <c r="O93" t="b">
        <f t="array" ref="O93">OR(EXACT(J93,$C$3:$C$183))</f>
        <v>0</v>
      </c>
      <c r="T93" t="str">
        <f t="shared" si="5"/>
        <v/>
      </c>
      <c r="U93" t="str">
        <f t="shared" si="6"/>
        <v/>
      </c>
      <c r="AD93" t="s">
        <v>93</v>
      </c>
      <c r="AE93">
        <v>508</v>
      </c>
    </row>
    <row r="94" spans="1:31" x14ac:dyDescent="0.3">
      <c r="A94">
        <v>139</v>
      </c>
      <c r="B94" t="s">
        <v>92</v>
      </c>
      <c r="C94">
        <f>INDEX(Country_Codes!$A$2:$A$269,MATCH(COUNTRIES!A94,Country_Codes!$C$2:$C$269,0))</f>
        <v>504</v>
      </c>
      <c r="D94" t="s">
        <v>340</v>
      </c>
      <c r="E94" t="str">
        <f t="shared" si="4"/>
        <v>Morocco</v>
      </c>
      <c r="F94" s="2"/>
      <c r="H94" t="s">
        <v>76</v>
      </c>
      <c r="I94" t="s">
        <v>76</v>
      </c>
      <c r="J94">
        <v>414</v>
      </c>
      <c r="K94" t="s">
        <v>76</v>
      </c>
      <c r="L94" t="b">
        <f t="array" ref="L94">OR(EXACT(J94,Country_Codes!$A$2:$A$261))</f>
        <v>1</v>
      </c>
      <c r="M94" t="str">
        <f>VLOOKUP(H94,Tabelle1[],17,0)</f>
        <v>Yes</v>
      </c>
      <c r="N94" s="38">
        <f>VLOOKUP(J94,'UN population'!$A$3:$BS$275,70,0)</f>
        <v>3935.7939999999999</v>
      </c>
      <c r="O94" t="b">
        <f t="array" ref="O94">OR(EXACT(J94,$C$3:$C$183))</f>
        <v>1</v>
      </c>
      <c r="P94" t="s">
        <v>1157</v>
      </c>
      <c r="T94" t="str">
        <f t="shared" si="5"/>
        <v>Kuwait</v>
      </c>
      <c r="U94">
        <f t="shared" si="6"/>
        <v>414</v>
      </c>
      <c r="AD94" t="s">
        <v>94</v>
      </c>
      <c r="AE94">
        <v>104</v>
      </c>
    </row>
    <row r="95" spans="1:31" x14ac:dyDescent="0.3">
      <c r="A95">
        <v>140</v>
      </c>
      <c r="B95" t="s">
        <v>93</v>
      </c>
      <c r="C95">
        <f>INDEX(Country_Codes!$A$2:$A$269,MATCH(COUNTRIES!A95,Country_Codes!$C$2:$C$269,0))</f>
        <v>508</v>
      </c>
      <c r="D95" t="s">
        <v>341</v>
      </c>
      <c r="E95" t="str">
        <f t="shared" si="4"/>
        <v>Mozambique</v>
      </c>
      <c r="F95" s="2"/>
      <c r="H95" t="s">
        <v>163</v>
      </c>
      <c r="I95" t="s">
        <v>1645</v>
      </c>
      <c r="J95">
        <v>417</v>
      </c>
      <c r="K95" t="s">
        <v>163</v>
      </c>
      <c r="L95" t="b">
        <f t="array" ref="L95">OR(EXACT(J95,Country_Codes!$A$2:$A$261))</f>
        <v>1</v>
      </c>
      <c r="M95" t="str">
        <f>VLOOKUP(H95,Tabelle1[],17,0)</f>
        <v>Yes</v>
      </c>
      <c r="N95" s="38">
        <f>VLOOKUP(J95,'UN population'!$A$3:$BS$275,70,0)</f>
        <v>5865.4009999999998</v>
      </c>
      <c r="O95" t="b">
        <f t="array" ref="O95">OR(EXACT(J95,$C$3:$C$183))</f>
        <v>1</v>
      </c>
      <c r="P95" t="s">
        <v>1157</v>
      </c>
      <c r="T95" t="str">
        <f t="shared" si="5"/>
        <v>Kyrgyzstan</v>
      </c>
      <c r="U95">
        <f t="shared" si="6"/>
        <v>417</v>
      </c>
      <c r="AD95" t="s">
        <v>95</v>
      </c>
      <c r="AE95">
        <v>516</v>
      </c>
    </row>
    <row r="96" spans="1:31" x14ac:dyDescent="0.3">
      <c r="A96">
        <v>141</v>
      </c>
      <c r="B96" t="s">
        <v>94</v>
      </c>
      <c r="C96">
        <f>INDEX(Country_Codes!$A$2:$A$269,MATCH(COUNTRIES!A96,Country_Codes!$C$2:$C$269,0))</f>
        <v>104</v>
      </c>
      <c r="D96" t="s">
        <v>338</v>
      </c>
      <c r="E96" t="str">
        <f t="shared" si="4"/>
        <v>Myanmar</v>
      </c>
      <c r="F96" s="2"/>
      <c r="H96" t="s">
        <v>685</v>
      </c>
      <c r="I96" t="s">
        <v>77</v>
      </c>
      <c r="J96">
        <v>418</v>
      </c>
      <c r="K96" t="s">
        <v>77</v>
      </c>
      <c r="L96" t="b">
        <f t="array" ref="L96">OR(EXACT(J96,Country_Codes!$A$2:$A$261))</f>
        <v>1</v>
      </c>
      <c r="M96" t="str">
        <f>VLOOKUP(H96,Tabelle1[],17,0)</f>
        <v>Yes</v>
      </c>
      <c r="N96" s="38">
        <f>VLOOKUP(J96,'UN population'!$A$3:$BS$275,70,0)</f>
        <v>6663.9669999999996</v>
      </c>
      <c r="O96" t="b">
        <f t="array" ref="O96">OR(EXACT(J96,$C$3:$C$183))</f>
        <v>1</v>
      </c>
      <c r="P96" t="s">
        <v>1157</v>
      </c>
      <c r="T96" t="str">
        <f t="shared" si="5"/>
        <v>Laos</v>
      </c>
      <c r="U96">
        <f t="shared" si="6"/>
        <v>418</v>
      </c>
      <c r="AD96" t="s">
        <v>96</v>
      </c>
      <c r="AE96">
        <v>524</v>
      </c>
    </row>
    <row r="97" spans="1:31" x14ac:dyDescent="0.3">
      <c r="A97">
        <v>142</v>
      </c>
      <c r="B97" t="s">
        <v>95</v>
      </c>
      <c r="C97">
        <f>INDEX(Country_Codes!$A$2:$A$269,MATCH(COUNTRIES!A97,Country_Codes!$C$2:$C$269,0))</f>
        <v>516</v>
      </c>
      <c r="D97" t="s">
        <v>341</v>
      </c>
      <c r="E97" t="str">
        <f t="shared" si="4"/>
        <v>Namibia</v>
      </c>
      <c r="F97" s="2"/>
      <c r="H97" t="s">
        <v>164</v>
      </c>
      <c r="I97" t="s">
        <v>164</v>
      </c>
      <c r="J97">
        <v>428</v>
      </c>
      <c r="K97" t="s">
        <v>164</v>
      </c>
      <c r="L97" t="b">
        <f t="array" ref="L97">OR(EXACT(J97,Country_Codes!$A$2:$A$261))</f>
        <v>1</v>
      </c>
      <c r="M97" t="str">
        <f>VLOOKUP(H97,Tabelle1[],17,0)</f>
        <v>Yes</v>
      </c>
      <c r="N97" s="38">
        <f>VLOOKUP(J97,'UN population'!$A$3:$BS$275,70,0)</f>
        <v>1992.663</v>
      </c>
      <c r="O97" t="b">
        <f t="array" ref="O97">OR(EXACT(J97,$C$3:$C$183))</f>
        <v>1</v>
      </c>
      <c r="P97" t="s">
        <v>1157</v>
      </c>
      <c r="T97" t="str">
        <f t="shared" si="5"/>
        <v>Latvia</v>
      </c>
      <c r="U97">
        <f t="shared" si="6"/>
        <v>428</v>
      </c>
      <c r="AD97" t="s">
        <v>97</v>
      </c>
      <c r="AE97">
        <v>528</v>
      </c>
    </row>
    <row r="98" spans="1:31" x14ac:dyDescent="0.3">
      <c r="A98">
        <v>144</v>
      </c>
      <c r="B98" t="s">
        <v>96</v>
      </c>
      <c r="C98">
        <f>INDEX(Country_Codes!$A$2:$A$269,MATCH(COUNTRIES!A98,Country_Codes!$C$2:$C$269,0))</f>
        <v>524</v>
      </c>
      <c r="D98" t="s">
        <v>338</v>
      </c>
      <c r="E98" t="str">
        <f t="shared" si="4"/>
        <v>Nepal</v>
      </c>
      <c r="F98" s="2"/>
      <c r="H98" t="s">
        <v>78</v>
      </c>
      <c r="I98" t="s">
        <v>78</v>
      </c>
      <c r="J98">
        <v>422</v>
      </c>
      <c r="K98" t="s">
        <v>78</v>
      </c>
      <c r="L98" t="b">
        <f t="array" ref="L98">OR(EXACT(J98,Country_Codes!$A$2:$A$261))</f>
        <v>1</v>
      </c>
      <c r="M98" t="str">
        <f>VLOOKUP(H98,Tabelle1[],17,0)</f>
        <v>Yes</v>
      </c>
      <c r="N98" s="38">
        <f>VLOOKUP(J98,'UN population'!$A$3:$BS$275,70,0)</f>
        <v>5851.4790000000003</v>
      </c>
      <c r="O98" t="b">
        <f t="array" ref="O98">OR(EXACT(J98,$C$3:$C$183))</f>
        <v>1</v>
      </c>
      <c r="P98" t="s">
        <v>1157</v>
      </c>
      <c r="T98" t="str">
        <f t="shared" si="5"/>
        <v>Lebanon</v>
      </c>
      <c r="U98">
        <f t="shared" si="6"/>
        <v>422</v>
      </c>
      <c r="AD98" t="s">
        <v>99</v>
      </c>
      <c r="AE98">
        <v>554</v>
      </c>
    </row>
    <row r="99" spans="1:31" x14ac:dyDescent="0.3">
      <c r="A99">
        <v>145</v>
      </c>
      <c r="B99" t="s">
        <v>97</v>
      </c>
      <c r="C99">
        <f>INDEX(Country_Codes!$A$2:$A$269,MATCH(COUNTRIES!A99,Country_Codes!$C$2:$C$269,0))</f>
        <v>528</v>
      </c>
      <c r="D99" t="s">
        <v>339</v>
      </c>
      <c r="E99" t="str">
        <f t="shared" ref="E99:E130" si="7">VLOOKUP(C99,$J$4:$K$321,2,0)</f>
        <v>Netherlands</v>
      </c>
      <c r="F99" s="2"/>
      <c r="H99" t="s">
        <v>79</v>
      </c>
      <c r="I99" t="s">
        <v>79</v>
      </c>
      <c r="J99">
        <v>426</v>
      </c>
      <c r="K99" t="s">
        <v>79</v>
      </c>
      <c r="L99" t="b">
        <f t="array" ref="L99">OR(EXACT(J99,Country_Codes!$A$2:$A$261))</f>
        <v>1</v>
      </c>
      <c r="M99" t="str">
        <f>VLOOKUP(H99,Tabelle1[],17,0)</f>
        <v>Yes</v>
      </c>
      <c r="N99" s="38">
        <f>VLOOKUP(J99,'UN population'!$A$3:$BS$275,70,0)</f>
        <v>2174.645</v>
      </c>
      <c r="O99" t="b">
        <f t="array" ref="O99">OR(EXACT(J99,$C$3:$C$183))</f>
        <v>1</v>
      </c>
      <c r="P99" t="s">
        <v>1157</v>
      </c>
      <c r="T99" t="str">
        <f t="shared" si="5"/>
        <v>Lesotho</v>
      </c>
      <c r="U99">
        <f t="shared" si="6"/>
        <v>426</v>
      </c>
      <c r="AD99" t="s">
        <v>100</v>
      </c>
      <c r="AE99">
        <v>558</v>
      </c>
    </row>
    <row r="100" spans="1:31" x14ac:dyDescent="0.3">
      <c r="A100">
        <v>147</v>
      </c>
      <c r="B100" t="s">
        <v>98</v>
      </c>
      <c r="C100">
        <f>INDEX(Country_Codes!$A$2:$A$269,MATCH(COUNTRIES!A100,Country_Codes!$C$2:$C$269,0))</f>
        <v>540</v>
      </c>
      <c r="D100" t="s">
        <v>338</v>
      </c>
      <c r="E100" t="str">
        <f t="shared" si="7"/>
        <v>New Caledonia</v>
      </c>
      <c r="F100" s="2"/>
      <c r="H100" t="s">
        <v>80</v>
      </c>
      <c r="I100" t="s">
        <v>80</v>
      </c>
      <c r="J100">
        <v>430</v>
      </c>
      <c r="K100" t="s">
        <v>80</v>
      </c>
      <c r="L100" t="b">
        <f t="array" ref="L100">OR(EXACT(J100,Country_Codes!$A$2:$A$261))</f>
        <v>1</v>
      </c>
      <c r="M100" t="str">
        <f>VLOOKUP(H100,Tabelle1[],17,0)</f>
        <v>Yes</v>
      </c>
      <c r="N100" s="38">
        <f>VLOOKUP(J100,'UN population'!$A$3:$BS$275,70,0)</f>
        <v>4499.6210000000001</v>
      </c>
      <c r="O100" t="b">
        <f t="array" ref="O100">OR(EXACT(J100,$C$3:$C$183))</f>
        <v>1</v>
      </c>
      <c r="P100" t="s">
        <v>1157</v>
      </c>
      <c r="T100" t="str">
        <f t="shared" si="5"/>
        <v>Liberia</v>
      </c>
      <c r="U100">
        <f t="shared" si="6"/>
        <v>430</v>
      </c>
      <c r="AD100" t="s">
        <v>101</v>
      </c>
      <c r="AE100">
        <v>562</v>
      </c>
    </row>
    <row r="101" spans="1:31" x14ac:dyDescent="0.3">
      <c r="A101">
        <v>148</v>
      </c>
      <c r="B101" t="s">
        <v>99</v>
      </c>
      <c r="C101">
        <f>INDEX(Country_Codes!$A$2:$A$269,MATCH(COUNTRIES!A101,Country_Codes!$C$2:$C$269,0))</f>
        <v>554</v>
      </c>
      <c r="D101" t="s">
        <v>343</v>
      </c>
      <c r="E101" t="str">
        <f t="shared" si="7"/>
        <v>New Zealand</v>
      </c>
      <c r="F101" s="2"/>
      <c r="H101" t="s">
        <v>224</v>
      </c>
      <c r="I101" t="s">
        <v>224</v>
      </c>
      <c r="J101">
        <v>434</v>
      </c>
      <c r="K101" t="s">
        <v>224</v>
      </c>
      <c r="L101" t="b">
        <f t="array" ref="L101">OR(EXACT(J101,Country_Codes!$A$2:$A$261))</f>
        <v>1</v>
      </c>
      <c r="M101" t="str">
        <f>VLOOKUP(H101,Tabelle1[],17,0)</f>
        <v>Yes</v>
      </c>
      <c r="N101" s="38">
        <f>VLOOKUP(J101,'UN population'!$A$3:$BS$275,70,0)</f>
        <v>6234.9549999999999</v>
      </c>
      <c r="O101" t="b">
        <f t="array" ref="O101">OR(EXACT(J101,$C$3:$C$183))</f>
        <v>1</v>
      </c>
      <c r="P101" t="s">
        <v>1157</v>
      </c>
      <c r="T101" t="str">
        <f t="shared" si="5"/>
        <v>Libya</v>
      </c>
      <c r="U101">
        <f t="shared" si="6"/>
        <v>434</v>
      </c>
      <c r="AD101" t="s">
        <v>102</v>
      </c>
      <c r="AE101">
        <v>566</v>
      </c>
    </row>
    <row r="102" spans="1:31" x14ac:dyDescent="0.3">
      <c r="A102">
        <v>149</v>
      </c>
      <c r="B102" t="s">
        <v>100</v>
      </c>
      <c r="C102">
        <f>INDEX(Country_Codes!$A$2:$A$269,MATCH(COUNTRIES!A102,Country_Codes!$C$2:$C$269,0))</f>
        <v>558</v>
      </c>
      <c r="D102" t="s">
        <v>342</v>
      </c>
      <c r="E102" t="str">
        <f t="shared" si="7"/>
        <v>Nicaragua</v>
      </c>
      <c r="F102" s="2"/>
      <c r="H102" t="s">
        <v>225</v>
      </c>
      <c r="I102" t="s">
        <v>225</v>
      </c>
      <c r="J102">
        <v>438</v>
      </c>
      <c r="K102" t="s">
        <v>225</v>
      </c>
      <c r="L102" t="b">
        <f t="array" ref="L102">OR(EXACT(J102,Country_Codes!$A$2:$A$261))</f>
        <v>1</v>
      </c>
      <c r="M102" t="str">
        <f>VLOOKUP(H102,Tabelle1[],17,0)</f>
        <v>Yes</v>
      </c>
      <c r="N102" s="38">
        <f>VLOOKUP(J102,'UN population'!$A$3:$BS$275,70,0)</f>
        <v>37.402999999999999</v>
      </c>
      <c r="O102" t="b">
        <f t="array" ref="O102">OR(EXACT(J102,$C$3:$C$183))</f>
        <v>0</v>
      </c>
      <c r="T102" t="str">
        <f t="shared" si="5"/>
        <v/>
      </c>
      <c r="U102" t="str">
        <f t="shared" si="6"/>
        <v/>
      </c>
      <c r="AD102" t="s">
        <v>819</v>
      </c>
      <c r="AE102">
        <v>408</v>
      </c>
    </row>
    <row r="103" spans="1:31" x14ac:dyDescent="0.3">
      <c r="A103">
        <v>150</v>
      </c>
      <c r="B103" t="s">
        <v>101</v>
      </c>
      <c r="C103">
        <f>INDEX(Country_Codes!$A$2:$A$269,MATCH(COUNTRIES!A103,Country_Codes!$C$2:$C$269,0))</f>
        <v>562</v>
      </c>
      <c r="D103" t="s">
        <v>341</v>
      </c>
      <c r="E103" t="str">
        <f t="shared" si="7"/>
        <v>Niger</v>
      </c>
      <c r="F103" s="2"/>
      <c r="H103" t="s">
        <v>165</v>
      </c>
      <c r="I103" t="s">
        <v>165</v>
      </c>
      <c r="J103">
        <v>440</v>
      </c>
      <c r="K103" t="s">
        <v>165</v>
      </c>
      <c r="L103" t="b">
        <f t="array" ref="L103">OR(EXACT(J103,Country_Codes!$A$2:$A$261))</f>
        <v>1</v>
      </c>
      <c r="M103" t="str">
        <f>VLOOKUP(H103,Tabelle1[],17,0)</f>
        <v>Yes</v>
      </c>
      <c r="N103" s="38">
        <f>VLOOKUP(J103,'UN population'!$A$3:$BS$275,70,0)</f>
        <v>2931.9259999999999</v>
      </c>
      <c r="O103" t="b">
        <f t="array" ref="O103">OR(EXACT(J103,$C$3:$C$183))</f>
        <v>1</v>
      </c>
      <c r="P103" t="s">
        <v>1157</v>
      </c>
      <c r="T103" t="str">
        <f t="shared" si="5"/>
        <v>Lithuania</v>
      </c>
      <c r="U103">
        <f t="shared" si="6"/>
        <v>440</v>
      </c>
      <c r="AD103" t="s">
        <v>103</v>
      </c>
      <c r="AE103">
        <v>578</v>
      </c>
    </row>
    <row r="104" spans="1:31" x14ac:dyDescent="0.3">
      <c r="A104">
        <v>151</v>
      </c>
      <c r="B104" t="s">
        <v>102</v>
      </c>
      <c r="C104">
        <f>INDEX(Country_Codes!$A$2:$A$269,MATCH(COUNTRIES!A104,Country_Codes!$C$2:$C$269,0))</f>
        <v>566</v>
      </c>
      <c r="D104" t="s">
        <v>341</v>
      </c>
      <c r="E104" t="str">
        <f t="shared" si="7"/>
        <v>Nigeria</v>
      </c>
      <c r="F104" s="2"/>
      <c r="H104" t="s">
        <v>166</v>
      </c>
      <c r="I104" t="s">
        <v>166</v>
      </c>
      <c r="J104">
        <v>442</v>
      </c>
      <c r="K104" t="s">
        <v>166</v>
      </c>
      <c r="L104" t="b">
        <f t="array" ref="L104">OR(EXACT(J104,Country_Codes!$A$2:$A$261))</f>
        <v>1</v>
      </c>
      <c r="M104" t="str">
        <f>VLOOKUP(H104,Tabelle1[],17,0)</f>
        <v>Yes</v>
      </c>
      <c r="N104" s="38">
        <f>VLOOKUP(J104,'UN population'!$A$3:$BS$275,70,0)</f>
        <v>566.74099999999999</v>
      </c>
      <c r="O104" t="b">
        <f t="array" ref="O104">OR(EXACT(J104,$C$3:$C$183))</f>
        <v>1</v>
      </c>
      <c r="P104" t="s">
        <v>1157</v>
      </c>
      <c r="T104" t="str">
        <f t="shared" si="5"/>
        <v>Luxembourg</v>
      </c>
      <c r="U104">
        <f t="shared" si="6"/>
        <v>442</v>
      </c>
      <c r="AD104" t="s">
        <v>104</v>
      </c>
      <c r="AE104">
        <v>512</v>
      </c>
    </row>
    <row r="105" spans="1:31" x14ac:dyDescent="0.3">
      <c r="A105">
        <v>155</v>
      </c>
      <c r="B105" t="s">
        <v>103</v>
      </c>
      <c r="C105">
        <f>INDEX(Country_Codes!$A$2:$A$269,MATCH(COUNTRIES!A105,Country_Codes!$C$2:$C$269,0))</f>
        <v>578</v>
      </c>
      <c r="D105" t="s">
        <v>339</v>
      </c>
      <c r="E105" t="str">
        <f t="shared" si="7"/>
        <v>Norway</v>
      </c>
      <c r="F105" s="2"/>
      <c r="H105" t="s">
        <v>82</v>
      </c>
      <c r="I105" t="s">
        <v>82</v>
      </c>
      <c r="J105">
        <v>450</v>
      </c>
      <c r="K105" t="s">
        <v>82</v>
      </c>
      <c r="L105" t="b">
        <f t="array" ref="L105">OR(EXACT(J105,Country_Codes!$A$2:$A$261))</f>
        <v>1</v>
      </c>
      <c r="M105" t="str">
        <f>VLOOKUP(H105,Tabelle1[],17,0)</f>
        <v>Yes</v>
      </c>
      <c r="N105" s="38">
        <f>VLOOKUP(J105,'UN population'!$A$3:$BS$275,70,0)</f>
        <v>24234.088</v>
      </c>
      <c r="O105" t="b">
        <f t="array" ref="O105">OR(EXACT(J105,$C$3:$C$183))</f>
        <v>1</v>
      </c>
      <c r="P105" t="s">
        <v>1157</v>
      </c>
      <c r="T105" t="str">
        <f t="shared" si="5"/>
        <v>Madagascar</v>
      </c>
      <c r="U105">
        <f t="shared" si="6"/>
        <v>450</v>
      </c>
      <c r="AD105" t="s">
        <v>105</v>
      </c>
      <c r="AE105">
        <v>586</v>
      </c>
    </row>
    <row r="106" spans="1:31" x14ac:dyDescent="0.3">
      <c r="A106">
        <v>156</v>
      </c>
      <c r="B106" t="s">
        <v>104</v>
      </c>
      <c r="C106">
        <f>INDEX(Country_Codes!$A$2:$A$269,MATCH(COUNTRIES!A106,Country_Codes!$C$2:$C$269,0))</f>
        <v>512</v>
      </c>
      <c r="D106" t="s">
        <v>340</v>
      </c>
      <c r="E106" t="str">
        <f t="shared" si="7"/>
        <v>Oman</v>
      </c>
      <c r="F106" s="2"/>
      <c r="H106" t="s">
        <v>83</v>
      </c>
      <c r="I106" t="s">
        <v>83</v>
      </c>
      <c r="J106">
        <v>454</v>
      </c>
      <c r="K106" t="s">
        <v>83</v>
      </c>
      <c r="L106" t="b">
        <f t="array" ref="L106">OR(EXACT(J106,Country_Codes!$A$2:$A$261))</f>
        <v>1</v>
      </c>
      <c r="M106" t="str">
        <f>VLOOKUP(H106,Tabelle1[],17,0)</f>
        <v>Yes</v>
      </c>
      <c r="N106" s="38">
        <f>VLOOKUP(J106,'UN population'!$A$3:$BS$275,70,0)</f>
        <v>17573.607</v>
      </c>
      <c r="O106" t="b">
        <f t="array" ref="O106">OR(EXACT(J106,$C$3:$C$183))</f>
        <v>1</v>
      </c>
      <c r="P106" t="s">
        <v>1157</v>
      </c>
      <c r="T106" t="str">
        <f t="shared" si="5"/>
        <v>Malawi</v>
      </c>
      <c r="U106">
        <f t="shared" si="6"/>
        <v>454</v>
      </c>
      <c r="AD106" t="s">
        <v>106</v>
      </c>
      <c r="AE106">
        <v>591</v>
      </c>
    </row>
    <row r="107" spans="1:31" x14ac:dyDescent="0.3">
      <c r="A107">
        <v>157</v>
      </c>
      <c r="B107" t="s">
        <v>105</v>
      </c>
      <c r="C107">
        <f>INDEX(Country_Codes!$A$2:$A$269,MATCH(COUNTRIES!A107,Country_Codes!$C$2:$C$269,0))</f>
        <v>586</v>
      </c>
      <c r="D107" t="s">
        <v>338</v>
      </c>
      <c r="E107" t="str">
        <f t="shared" si="7"/>
        <v>Pakistan</v>
      </c>
      <c r="F107" s="2"/>
      <c r="H107" t="s">
        <v>84</v>
      </c>
      <c r="I107" t="s">
        <v>84</v>
      </c>
      <c r="J107">
        <v>458</v>
      </c>
      <c r="K107" t="s">
        <v>84</v>
      </c>
      <c r="L107" t="b">
        <f t="array" ref="L107">OR(EXACT(J107,Country_Codes!$A$2:$A$261))</f>
        <v>1</v>
      </c>
      <c r="M107" t="str">
        <f>VLOOKUP(H107,Tabelle1[],17,0)</f>
        <v>Yes</v>
      </c>
      <c r="N107" s="38">
        <f>VLOOKUP(J107,'UN population'!$A$3:$BS$275,70,0)</f>
        <v>30723.154999999999</v>
      </c>
      <c r="O107" t="b">
        <f t="array" ref="O107">OR(EXACT(J107,$C$3:$C$183))</f>
        <v>1</v>
      </c>
      <c r="P107" t="s">
        <v>1157</v>
      </c>
      <c r="T107" t="str">
        <f t="shared" si="5"/>
        <v>Malaysia</v>
      </c>
      <c r="U107">
        <f t="shared" si="6"/>
        <v>458</v>
      </c>
      <c r="AD107" t="s">
        <v>107</v>
      </c>
      <c r="AE107">
        <v>598</v>
      </c>
    </row>
    <row r="108" spans="1:31" x14ac:dyDescent="0.3">
      <c r="A108">
        <v>160</v>
      </c>
      <c r="B108" t="s">
        <v>106</v>
      </c>
      <c r="C108">
        <f>INDEX(Country_Codes!$A$2:$A$269,MATCH(COUNTRIES!A108,Country_Codes!$C$2:$C$269,0))</f>
        <v>591</v>
      </c>
      <c r="D108" t="s">
        <v>342</v>
      </c>
      <c r="E108" t="str">
        <f t="shared" si="7"/>
        <v>Panama</v>
      </c>
      <c r="F108" s="2"/>
      <c r="H108" t="s">
        <v>226</v>
      </c>
      <c r="I108" t="s">
        <v>226</v>
      </c>
      <c r="J108">
        <v>462</v>
      </c>
      <c r="K108" t="s">
        <v>226</v>
      </c>
      <c r="L108" t="b">
        <f t="array" ref="L108">OR(EXACT(J108,Country_Codes!$A$2:$A$261))</f>
        <v>1</v>
      </c>
      <c r="M108" t="str">
        <f>VLOOKUP(H108,Tabelle1[],17,0)</f>
        <v>Yes</v>
      </c>
      <c r="N108" s="38">
        <f>VLOOKUP(J108,'UN population'!$A$3:$BS$275,70,0)</f>
        <v>418.40300000000002</v>
      </c>
      <c r="O108" t="b">
        <f t="array" ref="O108">OR(EXACT(J108,$C$3:$C$183))</f>
        <v>0</v>
      </c>
      <c r="P108" s="45" t="s">
        <v>1157</v>
      </c>
      <c r="Q108" t="s">
        <v>1462</v>
      </c>
      <c r="T108" t="str">
        <f t="shared" si="5"/>
        <v>Maldives</v>
      </c>
      <c r="U108">
        <f t="shared" si="6"/>
        <v>462</v>
      </c>
      <c r="AD108" t="s">
        <v>108</v>
      </c>
      <c r="AE108">
        <v>600</v>
      </c>
    </row>
    <row r="109" spans="1:31" x14ac:dyDescent="0.3">
      <c r="A109">
        <v>161</v>
      </c>
      <c r="B109" t="s">
        <v>107</v>
      </c>
      <c r="C109">
        <f>INDEX(Country_Codes!$A$2:$A$269,MATCH(COUNTRIES!A109,Country_Codes!$C$2:$C$269,0))</f>
        <v>598</v>
      </c>
      <c r="D109" t="s">
        <v>338</v>
      </c>
      <c r="E109" t="str">
        <f t="shared" si="7"/>
        <v>Papua New Guinea</v>
      </c>
      <c r="F109" s="2"/>
      <c r="H109" t="s">
        <v>85</v>
      </c>
      <c r="I109" t="s">
        <v>85</v>
      </c>
      <c r="J109">
        <v>466</v>
      </c>
      <c r="K109" t="s">
        <v>85</v>
      </c>
      <c r="L109" t="b">
        <f t="array" ref="L109">OR(EXACT(J109,Country_Codes!$A$2:$A$261))</f>
        <v>1</v>
      </c>
      <c r="M109" t="str">
        <f>VLOOKUP(H109,Tabelle1[],17,0)</f>
        <v>Yes</v>
      </c>
      <c r="N109" s="38">
        <f>VLOOKUP(J109,'UN population'!$A$3:$BS$275,70,0)</f>
        <v>17467.904999999999</v>
      </c>
      <c r="O109" t="b">
        <f t="array" ref="O109">OR(EXACT(J109,$C$3:$C$183))</f>
        <v>1</v>
      </c>
      <c r="P109" t="s">
        <v>1157</v>
      </c>
      <c r="T109" t="str">
        <f t="shared" si="5"/>
        <v>Mali</v>
      </c>
      <c r="U109">
        <f t="shared" si="6"/>
        <v>466</v>
      </c>
      <c r="AD109" t="s">
        <v>109</v>
      </c>
      <c r="AE109">
        <v>604</v>
      </c>
    </row>
    <row r="110" spans="1:31" x14ac:dyDescent="0.3">
      <c r="A110">
        <v>162</v>
      </c>
      <c r="B110" t="s">
        <v>108</v>
      </c>
      <c r="C110">
        <f>INDEX(Country_Codes!$A$2:$A$269,MATCH(COUNTRIES!A110,Country_Codes!$C$2:$C$269,0))</f>
        <v>600</v>
      </c>
      <c r="D110" t="s">
        <v>342</v>
      </c>
      <c r="E110" t="str">
        <f t="shared" si="7"/>
        <v>Paraguay</v>
      </c>
      <c r="F110" s="2"/>
      <c r="H110" t="s">
        <v>86</v>
      </c>
      <c r="I110" t="s">
        <v>86</v>
      </c>
      <c r="J110">
        <v>470</v>
      </c>
      <c r="K110" t="s">
        <v>86</v>
      </c>
      <c r="L110" t="b">
        <f t="array" ref="L110">OR(EXACT(J110,Country_Codes!$A$2:$A$261))</f>
        <v>1</v>
      </c>
      <c r="M110" t="str">
        <f>VLOOKUP(H110,Tabelle1[],17,0)</f>
        <v>Yes</v>
      </c>
      <c r="N110" s="38">
        <f>VLOOKUP(J110,'UN population'!$A$3:$BS$275,70,0)</f>
        <v>427.61599999999999</v>
      </c>
      <c r="O110" t="b">
        <f t="array" ref="O110">OR(EXACT(J110,$C$3:$C$183))</f>
        <v>1</v>
      </c>
      <c r="P110" t="s">
        <v>1157</v>
      </c>
      <c r="T110" t="str">
        <f t="shared" si="5"/>
        <v>Malta</v>
      </c>
      <c r="U110">
        <f t="shared" si="6"/>
        <v>470</v>
      </c>
      <c r="AD110" t="s">
        <v>110</v>
      </c>
      <c r="AE110">
        <v>608</v>
      </c>
    </row>
    <row r="111" spans="1:31" x14ac:dyDescent="0.3">
      <c r="A111">
        <v>163</v>
      </c>
      <c r="B111" t="s">
        <v>109</v>
      </c>
      <c r="C111">
        <f>INDEX(Country_Codes!$A$2:$A$269,MATCH(COUNTRIES!A111,Country_Codes!$C$2:$C$269,0))</f>
        <v>604</v>
      </c>
      <c r="D111" t="s">
        <v>342</v>
      </c>
      <c r="E111" t="str">
        <f t="shared" si="7"/>
        <v>Peru</v>
      </c>
      <c r="F111" s="2"/>
      <c r="H111" t="s">
        <v>227</v>
      </c>
      <c r="I111" t="s">
        <v>227</v>
      </c>
      <c r="J111">
        <v>584</v>
      </c>
      <c r="K111" t="s">
        <v>227</v>
      </c>
      <c r="L111" t="b">
        <f t="array" ref="L111">OR(EXACT(J111,Country_Codes!$A$2:$A$261))</f>
        <v>1</v>
      </c>
      <c r="M111" t="str">
        <f>VLOOKUP(H111,Tabelle1[],17,0)</f>
        <v>Yes</v>
      </c>
      <c r="N111" s="38">
        <f>VLOOKUP(J111,'UN population'!$A$3:$BS$275,70,0)</f>
        <v>52.994</v>
      </c>
      <c r="O111" t="b">
        <f t="array" ref="O111">OR(EXACT(J111,$C$3:$C$183))</f>
        <v>0</v>
      </c>
      <c r="T111" t="str">
        <f t="shared" si="5"/>
        <v/>
      </c>
      <c r="U111" t="str">
        <f t="shared" si="6"/>
        <v/>
      </c>
      <c r="AD111" t="s">
        <v>111</v>
      </c>
      <c r="AE111">
        <v>616</v>
      </c>
    </row>
    <row r="112" spans="1:31" x14ac:dyDescent="0.3">
      <c r="A112">
        <v>164</v>
      </c>
      <c r="B112" t="s">
        <v>110</v>
      </c>
      <c r="C112">
        <f>INDEX(Country_Codes!$A$2:$A$269,MATCH(COUNTRIES!A112,Country_Codes!$C$2:$C$269,0))</f>
        <v>608</v>
      </c>
      <c r="D112" t="s">
        <v>338</v>
      </c>
      <c r="E112" t="str">
        <f t="shared" si="7"/>
        <v>Philippines</v>
      </c>
      <c r="F112" s="2"/>
      <c r="H112" t="s">
        <v>88</v>
      </c>
      <c r="I112" t="s">
        <v>88</v>
      </c>
      <c r="J112">
        <v>478</v>
      </c>
      <c r="K112" t="s">
        <v>88</v>
      </c>
      <c r="L112" t="b">
        <f t="array" ref="L112">OR(EXACT(J112,Country_Codes!$A$2:$A$261))</f>
        <v>1</v>
      </c>
      <c r="M112" t="str">
        <f>VLOOKUP(H112,Tabelle1[],17,0)</f>
        <v>Yes</v>
      </c>
      <c r="N112" s="38">
        <f>VLOOKUP(J112,'UN population'!$A$3:$BS$275,70,0)</f>
        <v>4182.3410000000003</v>
      </c>
      <c r="O112" t="b">
        <f t="array" ref="O112">OR(EXACT(J112,$C$3:$C$183))</f>
        <v>1</v>
      </c>
      <c r="P112" t="s">
        <v>1157</v>
      </c>
      <c r="T112" t="str">
        <f t="shared" si="5"/>
        <v>Mauritania</v>
      </c>
      <c r="U112">
        <f t="shared" si="6"/>
        <v>478</v>
      </c>
      <c r="AD112" t="s">
        <v>112</v>
      </c>
      <c r="AE112">
        <v>620</v>
      </c>
    </row>
    <row r="113" spans="1:31" x14ac:dyDescent="0.3">
      <c r="A113">
        <v>165</v>
      </c>
      <c r="B113" t="s">
        <v>111</v>
      </c>
      <c r="C113">
        <f>INDEX(Country_Codes!$A$2:$A$269,MATCH(COUNTRIES!A113,Country_Codes!$C$2:$C$269,0))</f>
        <v>616</v>
      </c>
      <c r="D113" t="s">
        <v>339</v>
      </c>
      <c r="E113" t="str">
        <f t="shared" si="7"/>
        <v>Poland</v>
      </c>
      <c r="F113" s="2"/>
      <c r="H113" t="s">
        <v>89</v>
      </c>
      <c r="I113" t="s">
        <v>89</v>
      </c>
      <c r="J113">
        <v>480</v>
      </c>
      <c r="K113" t="s">
        <v>89</v>
      </c>
      <c r="L113" t="b">
        <f t="array" ref="L113">OR(EXACT(J113,Country_Codes!$A$2:$A$261))</f>
        <v>1</v>
      </c>
      <c r="M113" t="str">
        <f>VLOOKUP(H113,Tabelle1[],17,0)</f>
        <v>Yes</v>
      </c>
      <c r="N113" s="38">
        <f>VLOOKUP(J113,'UN population'!$A$3:$BS$275,70,0)</f>
        <v>1259.4559999999999</v>
      </c>
      <c r="O113" t="b">
        <f t="array" ref="O113">OR(EXACT(J113,$C$3:$C$183))</f>
        <v>1</v>
      </c>
      <c r="P113" t="s">
        <v>1157</v>
      </c>
      <c r="T113" t="str">
        <f t="shared" si="5"/>
        <v>Mauritius</v>
      </c>
      <c r="U113">
        <f t="shared" si="6"/>
        <v>480</v>
      </c>
      <c r="AD113" t="s">
        <v>113</v>
      </c>
      <c r="AE113">
        <v>630</v>
      </c>
    </row>
    <row r="114" spans="1:31" x14ac:dyDescent="0.3">
      <c r="A114">
        <v>166</v>
      </c>
      <c r="B114" t="s">
        <v>112</v>
      </c>
      <c r="C114">
        <f>INDEX(Country_Codes!$A$2:$A$269,MATCH(COUNTRIES!A114,Country_Codes!$C$2:$C$269,0))</f>
        <v>620</v>
      </c>
      <c r="D114" t="s">
        <v>339</v>
      </c>
      <c r="E114" t="str">
        <f t="shared" si="7"/>
        <v>Portugal</v>
      </c>
      <c r="F114" s="2"/>
      <c r="H114" t="s">
        <v>90</v>
      </c>
      <c r="I114" t="s">
        <v>90</v>
      </c>
      <c r="J114">
        <v>484</v>
      </c>
      <c r="K114" t="s">
        <v>90</v>
      </c>
      <c r="L114" t="b">
        <f t="array" ref="L114">OR(EXACT(J114,Country_Codes!$A$2:$A$261))</f>
        <v>1</v>
      </c>
      <c r="M114" t="str">
        <f>VLOOKUP(H114,Tabelle1[],17,0)</f>
        <v>Yes</v>
      </c>
      <c r="N114" s="38">
        <f>VLOOKUP(J114,'UN population'!$A$3:$BS$275,70,0)</f>
        <v>125890.94899999999</v>
      </c>
      <c r="O114" t="b">
        <f t="array" ref="O114">OR(EXACT(J114,$C$3:$C$183))</f>
        <v>1</v>
      </c>
      <c r="P114" t="s">
        <v>1157</v>
      </c>
      <c r="T114" t="str">
        <f t="shared" si="5"/>
        <v>Mexico</v>
      </c>
      <c r="U114">
        <f t="shared" si="6"/>
        <v>484</v>
      </c>
      <c r="AD114" t="s">
        <v>114</v>
      </c>
      <c r="AE114">
        <v>634</v>
      </c>
    </row>
    <row r="115" spans="1:31" x14ac:dyDescent="0.3">
      <c r="A115">
        <v>167</v>
      </c>
      <c r="B115" t="s">
        <v>113</v>
      </c>
      <c r="C115">
        <f>INDEX(Country_Codes!$A$2:$A$269,MATCH(COUNTRIES!A115,Country_Codes!$C$2:$C$269,0))</f>
        <v>630</v>
      </c>
      <c r="D115" t="s">
        <v>342</v>
      </c>
      <c r="E115" t="str">
        <f t="shared" si="7"/>
        <v>Puerto Rico</v>
      </c>
      <c r="F115" s="2"/>
      <c r="H115" t="s">
        <v>644</v>
      </c>
      <c r="I115" t="s">
        <v>644</v>
      </c>
      <c r="J115">
        <v>583</v>
      </c>
      <c r="K115" t="s">
        <v>230</v>
      </c>
      <c r="L115" t="b">
        <f t="array" ref="L115">OR(EXACT(J115,Country_Codes!$A$2:$A$261))</f>
        <v>1</v>
      </c>
      <c r="M115" t="str">
        <f>VLOOKUP(H115,Tabelle1[],17,0)</f>
        <v>Yes</v>
      </c>
      <c r="N115" s="38">
        <f>VLOOKUP(J115,'UN population'!$A$3:$BS$275,70,0)</f>
        <v>104.43300000000001</v>
      </c>
      <c r="O115" t="b">
        <f t="array" ref="O115">OR(EXACT(J115,$C$3:$C$183))</f>
        <v>0</v>
      </c>
      <c r="T115" t="str">
        <f t="shared" si="5"/>
        <v/>
      </c>
      <c r="U115" t="str">
        <f t="shared" si="6"/>
        <v/>
      </c>
      <c r="AD115" t="s">
        <v>117</v>
      </c>
      <c r="AE115">
        <v>638</v>
      </c>
    </row>
    <row r="116" spans="1:31" x14ac:dyDescent="0.3">
      <c r="A116">
        <v>168</v>
      </c>
      <c r="B116" t="s">
        <v>114</v>
      </c>
      <c r="C116">
        <f>INDEX(Country_Codes!$A$2:$A$269,MATCH(COUNTRIES!A116,Country_Codes!$C$2:$C$269,0))</f>
        <v>634</v>
      </c>
      <c r="D116" t="s">
        <v>340</v>
      </c>
      <c r="E116" t="str">
        <f t="shared" si="7"/>
        <v>Qatar</v>
      </c>
      <c r="F116" s="2"/>
      <c r="H116" t="s">
        <v>232</v>
      </c>
      <c r="I116" t="s">
        <v>232</v>
      </c>
      <c r="J116">
        <v>492</v>
      </c>
      <c r="K116" t="s">
        <v>232</v>
      </c>
      <c r="L116" t="b">
        <f t="array" ref="L116">OR(EXACT(J116,Country_Codes!$A$2:$A$261))</f>
        <v>1</v>
      </c>
      <c r="M116" t="str">
        <f>VLOOKUP(H116,Tabelle1[],17,0)</f>
        <v>Yes</v>
      </c>
      <c r="N116" s="38">
        <f>VLOOKUP(J116,'UN population'!$A$3:$BS$275,70,0)</f>
        <v>38.307000000000002</v>
      </c>
      <c r="O116" t="b">
        <f t="array" ref="O116">OR(EXACT(J116,$C$3:$C$183))</f>
        <v>0</v>
      </c>
      <c r="T116" t="str">
        <f t="shared" si="5"/>
        <v/>
      </c>
      <c r="U116" t="str">
        <f t="shared" si="6"/>
        <v/>
      </c>
      <c r="AD116" t="s">
        <v>115</v>
      </c>
      <c r="AE116">
        <v>642</v>
      </c>
    </row>
    <row r="117" spans="1:31" x14ac:dyDescent="0.3">
      <c r="A117">
        <v>169</v>
      </c>
      <c r="B117" t="s">
        <v>115</v>
      </c>
      <c r="C117">
        <f>INDEX(Country_Codes!$A$2:$A$269,MATCH(COUNTRIES!A117,Country_Codes!$C$2:$C$269,0))</f>
        <v>642</v>
      </c>
      <c r="D117" t="s">
        <v>339</v>
      </c>
      <c r="E117" t="str">
        <f t="shared" si="7"/>
        <v>Romania</v>
      </c>
      <c r="F117" s="2"/>
      <c r="H117" t="s">
        <v>91</v>
      </c>
      <c r="I117" t="s">
        <v>91</v>
      </c>
      <c r="J117">
        <v>496</v>
      </c>
      <c r="K117" t="s">
        <v>91</v>
      </c>
      <c r="L117" t="b">
        <f t="array" ref="L117">OR(EXACT(J117,Country_Codes!$A$2:$A$261))</f>
        <v>1</v>
      </c>
      <c r="M117" t="str">
        <f>VLOOKUP(H117,Tabelle1[],17,0)</f>
        <v>Yes</v>
      </c>
      <c r="N117" s="38">
        <f>VLOOKUP(J117,'UN population'!$A$3:$BS$275,70,0)</f>
        <v>2976.877</v>
      </c>
      <c r="O117" t="b">
        <f t="array" ref="O117">OR(EXACT(J117,$C$3:$C$183))</f>
        <v>1</v>
      </c>
      <c r="P117" t="s">
        <v>1157</v>
      </c>
      <c r="T117" t="str">
        <f t="shared" si="5"/>
        <v>Mongolia</v>
      </c>
      <c r="U117">
        <f t="shared" si="6"/>
        <v>496</v>
      </c>
      <c r="AD117" t="s">
        <v>116</v>
      </c>
      <c r="AE117">
        <v>646</v>
      </c>
    </row>
    <row r="118" spans="1:31" x14ac:dyDescent="0.3">
      <c r="A118">
        <v>171</v>
      </c>
      <c r="B118" t="s">
        <v>116</v>
      </c>
      <c r="C118">
        <f>INDEX(Country_Codes!$A$2:$A$269,MATCH(COUNTRIES!A118,Country_Codes!$C$2:$C$269,0))</f>
        <v>646</v>
      </c>
      <c r="D118" t="s">
        <v>341</v>
      </c>
      <c r="E118" t="str">
        <f t="shared" si="7"/>
        <v>Rwanda</v>
      </c>
      <c r="F118" s="2"/>
      <c r="H118" t="s">
        <v>92</v>
      </c>
      <c r="I118" t="s">
        <v>92</v>
      </c>
      <c r="J118">
        <v>504</v>
      </c>
      <c r="K118" t="s">
        <v>92</v>
      </c>
      <c r="L118" t="b">
        <f t="array" ref="L118">OR(EXACT(J118,Country_Codes!$A$2:$A$261))</f>
        <v>1</v>
      </c>
      <c r="M118" t="str">
        <f>VLOOKUP(H118,Tabelle1[],17,0)</f>
        <v>Yes</v>
      </c>
      <c r="N118" s="38">
        <f>VLOOKUP(J118,'UN population'!$A$3:$BS$275,70,0)</f>
        <v>34803.322</v>
      </c>
      <c r="O118" t="b">
        <f t="array" ref="O118">OR(EXACT(J118,$C$3:$C$183))</f>
        <v>1</v>
      </c>
      <c r="P118" t="s">
        <v>1157</v>
      </c>
      <c r="T118" t="str">
        <f t="shared" si="5"/>
        <v>Morocco</v>
      </c>
      <c r="U118">
        <f t="shared" si="6"/>
        <v>504</v>
      </c>
      <c r="AD118" t="s">
        <v>119</v>
      </c>
      <c r="AE118">
        <v>682</v>
      </c>
    </row>
    <row r="119" spans="1:31" x14ac:dyDescent="0.3">
      <c r="A119">
        <v>172</v>
      </c>
      <c r="B119" t="s">
        <v>117</v>
      </c>
      <c r="C119">
        <f>INDEX(Country_Codes!$A$2:$A$269,MATCH(COUNTRIES!A119,Country_Codes!$C$2:$C$269,0))</f>
        <v>638</v>
      </c>
      <c r="D119" t="s">
        <v>341</v>
      </c>
      <c r="E119" t="str">
        <f t="shared" si="7"/>
        <v>Réunion</v>
      </c>
      <c r="F119" s="2"/>
      <c r="H119" t="s">
        <v>93</v>
      </c>
      <c r="I119" t="s">
        <v>93</v>
      </c>
      <c r="J119">
        <v>508</v>
      </c>
      <c r="K119" t="s">
        <v>93</v>
      </c>
      <c r="L119" t="b">
        <f t="array" ref="L119">OR(EXACT(J119,Country_Codes!$A$2:$A$261))</f>
        <v>1</v>
      </c>
      <c r="M119" t="str">
        <f>VLOOKUP(H119,Tabelle1[],17,0)</f>
        <v>Yes</v>
      </c>
      <c r="N119" s="38">
        <f>VLOOKUP(J119,'UN population'!$A$3:$BS$275,70,0)</f>
        <v>28010.690999999999</v>
      </c>
      <c r="O119" t="b">
        <f t="array" ref="O119">OR(EXACT(J119,$C$3:$C$183))</f>
        <v>1</v>
      </c>
      <c r="P119" t="s">
        <v>1157</v>
      </c>
      <c r="T119" t="str">
        <f t="shared" si="5"/>
        <v>Mozambique</v>
      </c>
      <c r="U119">
        <f t="shared" si="6"/>
        <v>508</v>
      </c>
      <c r="AD119" t="s">
        <v>120</v>
      </c>
      <c r="AE119">
        <v>686</v>
      </c>
    </row>
    <row r="120" spans="1:31" x14ac:dyDescent="0.3">
      <c r="A120">
        <v>178</v>
      </c>
      <c r="B120" t="s">
        <v>118</v>
      </c>
      <c r="C120">
        <f>INDEX(Country_Codes!$A$2:$A$269,MATCH(COUNTRIES!A120,Country_Codes!$C$2:$C$269,0))</f>
        <v>882</v>
      </c>
      <c r="D120" t="s">
        <v>338</v>
      </c>
      <c r="E120" t="str">
        <f t="shared" si="7"/>
        <v>Samoa</v>
      </c>
      <c r="F120" s="2"/>
      <c r="H120" t="s">
        <v>94</v>
      </c>
      <c r="I120" t="s">
        <v>1648</v>
      </c>
      <c r="J120">
        <v>104</v>
      </c>
      <c r="K120" t="s">
        <v>94</v>
      </c>
      <c r="L120" t="b">
        <f t="array" ref="L120">OR(EXACT(J120,Country_Codes!$A$2:$A$261))</f>
        <v>1</v>
      </c>
      <c r="M120" t="str">
        <f>VLOOKUP(H120,Tabelle1[],17,0)</f>
        <v>Yes</v>
      </c>
      <c r="N120" s="38">
        <f>VLOOKUP(J120,'UN population'!$A$3:$BS$275,70,0)</f>
        <v>52403.669000000002</v>
      </c>
      <c r="O120" t="b">
        <f t="array" ref="O120">OR(EXACT(J120,$C$3:$C$183))</f>
        <v>1</v>
      </c>
      <c r="P120" t="s">
        <v>1157</v>
      </c>
      <c r="T120" t="str">
        <f t="shared" si="5"/>
        <v>Myanmar</v>
      </c>
      <c r="U120">
        <f t="shared" si="6"/>
        <v>104</v>
      </c>
      <c r="AD120" t="s">
        <v>121</v>
      </c>
      <c r="AE120">
        <v>694</v>
      </c>
    </row>
    <row r="121" spans="1:31" x14ac:dyDescent="0.3">
      <c r="A121">
        <v>181</v>
      </c>
      <c r="B121" t="s">
        <v>119</v>
      </c>
      <c r="C121">
        <f>INDEX(Country_Codes!$A$2:$A$269,MATCH(COUNTRIES!A121,Country_Codes!$C$2:$C$269,0))</f>
        <v>682</v>
      </c>
      <c r="D121" t="s">
        <v>340</v>
      </c>
      <c r="E121" t="str">
        <f t="shared" si="7"/>
        <v>Saudi Arabia</v>
      </c>
      <c r="F121" s="2"/>
      <c r="H121" t="s">
        <v>95</v>
      </c>
      <c r="I121" t="s">
        <v>95</v>
      </c>
      <c r="J121">
        <v>516</v>
      </c>
      <c r="K121" t="s">
        <v>95</v>
      </c>
      <c r="L121" t="b">
        <f t="array" ref="L121">OR(EXACT(J121,Country_Codes!$A$2:$A$261))</f>
        <v>1</v>
      </c>
      <c r="M121" t="str">
        <f>VLOOKUP(H121,Tabelle1[],17,0)</f>
        <v>Yes</v>
      </c>
      <c r="N121" s="38">
        <f>VLOOKUP(J121,'UN population'!$A$3:$BS$275,70,0)</f>
        <v>2425.5610000000001</v>
      </c>
      <c r="O121" t="b">
        <f t="array" ref="O121">OR(EXACT(J121,$C$3:$C$183))</f>
        <v>1</v>
      </c>
      <c r="P121" t="s">
        <v>1157</v>
      </c>
      <c r="T121" t="str">
        <f t="shared" si="5"/>
        <v>Namibia</v>
      </c>
      <c r="U121">
        <f t="shared" si="6"/>
        <v>516</v>
      </c>
      <c r="AD121" t="s">
        <v>254</v>
      </c>
      <c r="AE121">
        <v>702</v>
      </c>
    </row>
    <row r="122" spans="1:31" x14ac:dyDescent="0.3">
      <c r="A122">
        <v>182</v>
      </c>
      <c r="B122" t="s">
        <v>120</v>
      </c>
      <c r="C122">
        <f>INDEX(Country_Codes!$A$2:$A$269,MATCH(COUNTRIES!A122,Country_Codes!$C$2:$C$269,0))</f>
        <v>686</v>
      </c>
      <c r="D122" t="s">
        <v>341</v>
      </c>
      <c r="E122" t="str">
        <f t="shared" si="7"/>
        <v>Senegal</v>
      </c>
      <c r="F122" s="2"/>
      <c r="H122" t="s">
        <v>235</v>
      </c>
      <c r="I122" t="s">
        <v>235</v>
      </c>
      <c r="J122">
        <v>520</v>
      </c>
      <c r="K122" t="s">
        <v>235</v>
      </c>
      <c r="L122" t="b">
        <f t="array" ref="L122">OR(EXACT(J122,Country_Codes!$A$2:$A$261))</f>
        <v>1</v>
      </c>
      <c r="M122" t="str">
        <f>VLOOKUP(H122,Tabelle1[],17,0)</f>
        <v>Yes</v>
      </c>
      <c r="N122" s="38">
        <f>VLOOKUP(J122,'UN population'!$A$3:$BS$275,70,0)</f>
        <v>11.26</v>
      </c>
      <c r="O122" t="b">
        <f t="array" ref="O122">OR(EXACT(J122,$C$3:$C$183))</f>
        <v>0</v>
      </c>
      <c r="T122" t="str">
        <f t="shared" si="5"/>
        <v/>
      </c>
      <c r="U122" t="str">
        <f t="shared" si="6"/>
        <v/>
      </c>
      <c r="AD122" t="s">
        <v>122</v>
      </c>
      <c r="AE122">
        <v>90</v>
      </c>
    </row>
    <row r="123" spans="1:31" x14ac:dyDescent="0.3">
      <c r="A123">
        <v>185</v>
      </c>
      <c r="B123" t="s">
        <v>121</v>
      </c>
      <c r="C123">
        <f>INDEX(Country_Codes!$A$2:$A$269,MATCH(COUNTRIES!A123,Country_Codes!$C$2:$C$269,0))</f>
        <v>694</v>
      </c>
      <c r="D123" t="s">
        <v>341</v>
      </c>
      <c r="E123" t="str">
        <f t="shared" si="7"/>
        <v>Sierra Leone</v>
      </c>
      <c r="F123" s="2"/>
      <c r="H123" t="s">
        <v>96</v>
      </c>
      <c r="I123" t="s">
        <v>96</v>
      </c>
      <c r="J123">
        <v>524</v>
      </c>
      <c r="K123" t="s">
        <v>96</v>
      </c>
      <c r="L123" t="b">
        <f t="array" ref="L123">OR(EXACT(J123,Country_Codes!$A$2:$A$261))</f>
        <v>1</v>
      </c>
      <c r="M123" t="str">
        <f>VLOOKUP(H123,Tabelle1[],17,0)</f>
        <v>Yes</v>
      </c>
      <c r="N123" s="38">
        <f>VLOOKUP(J123,'UN population'!$A$3:$BS$275,70,0)</f>
        <v>28656.281999999999</v>
      </c>
      <c r="O123" t="b">
        <f t="array" ref="O123">OR(EXACT(J123,$C$3:$C$183))</f>
        <v>1</v>
      </c>
      <c r="P123" t="s">
        <v>1157</v>
      </c>
      <c r="T123" t="str">
        <f t="shared" si="5"/>
        <v>Nepal</v>
      </c>
      <c r="U123">
        <f t="shared" si="6"/>
        <v>524</v>
      </c>
      <c r="AD123" t="s">
        <v>123</v>
      </c>
      <c r="AE123">
        <v>706</v>
      </c>
    </row>
    <row r="124" spans="1:31" x14ac:dyDescent="0.3">
      <c r="A124">
        <v>189</v>
      </c>
      <c r="B124" t="s">
        <v>122</v>
      </c>
      <c r="C124">
        <f>INDEX(Country_Codes!$A$2:$A$269,MATCH(COUNTRIES!A124,Country_Codes!$C$2:$C$269,0))</f>
        <v>90</v>
      </c>
      <c r="D124" t="s">
        <v>338</v>
      </c>
      <c r="E124" t="str">
        <f t="shared" si="7"/>
        <v>Solomon Islands</v>
      </c>
      <c r="F124" s="2"/>
      <c r="H124" t="s">
        <v>97</v>
      </c>
      <c r="I124" t="s">
        <v>97</v>
      </c>
      <c r="J124">
        <v>528</v>
      </c>
      <c r="K124" t="s">
        <v>97</v>
      </c>
      <c r="L124" t="b">
        <f t="array" ref="L124">OR(EXACT(J124,Country_Codes!$A$2:$A$261))</f>
        <v>1</v>
      </c>
      <c r="M124" t="str">
        <f>VLOOKUP(H124,Tabelle1[],17,0)</f>
        <v>Yes</v>
      </c>
      <c r="N124" s="38">
        <f>VLOOKUP(J124,'UN population'!$A$3:$BS$275,70,0)</f>
        <v>16938.499</v>
      </c>
      <c r="O124" t="b">
        <f t="array" ref="O124">OR(EXACT(J124,$C$3:$C$183))</f>
        <v>1</v>
      </c>
      <c r="P124" t="s">
        <v>1157</v>
      </c>
      <c r="T124" t="str">
        <f t="shared" si="5"/>
        <v>Netherlands</v>
      </c>
      <c r="U124">
        <f t="shared" si="6"/>
        <v>528</v>
      </c>
      <c r="AD124" t="s">
        <v>124</v>
      </c>
      <c r="AE124">
        <v>710</v>
      </c>
    </row>
    <row r="125" spans="1:31" x14ac:dyDescent="0.3">
      <c r="A125">
        <v>190</v>
      </c>
      <c r="B125" t="s">
        <v>123</v>
      </c>
      <c r="C125">
        <f>INDEX(Country_Codes!$A$2:$A$269,MATCH(COUNTRIES!A125,Country_Codes!$C$2:$C$269,0))</f>
        <v>706</v>
      </c>
      <c r="D125" t="s">
        <v>341</v>
      </c>
      <c r="E125" t="str">
        <f t="shared" si="7"/>
        <v>Somalia</v>
      </c>
      <c r="F125" s="2"/>
      <c r="H125" t="s">
        <v>99</v>
      </c>
      <c r="I125" t="s">
        <v>99</v>
      </c>
      <c r="J125">
        <v>554</v>
      </c>
      <c r="K125" t="s">
        <v>99</v>
      </c>
      <c r="L125" t="b">
        <f t="array" ref="L125">OR(EXACT(J125,Country_Codes!$A$2:$A$261))</f>
        <v>1</v>
      </c>
      <c r="M125" t="str">
        <f>VLOOKUP(H125,Tabelle1[],17,0)</f>
        <v>Yes</v>
      </c>
      <c r="N125" s="38">
        <f>VLOOKUP(J125,'UN population'!$A$3:$BS$275,70,0)</f>
        <v>4614.5320000000002</v>
      </c>
      <c r="O125" t="b">
        <f t="array" ref="O125">OR(EXACT(J125,$C$3:$C$183))</f>
        <v>1</v>
      </c>
      <c r="P125" t="s">
        <v>1157</v>
      </c>
      <c r="T125" t="str">
        <f t="shared" si="5"/>
        <v>New Zealand</v>
      </c>
      <c r="U125">
        <f t="shared" si="6"/>
        <v>554</v>
      </c>
      <c r="AD125" t="s">
        <v>560</v>
      </c>
      <c r="AE125">
        <v>410</v>
      </c>
    </row>
    <row r="126" spans="1:31" x14ac:dyDescent="0.3">
      <c r="A126">
        <v>191</v>
      </c>
      <c r="B126" t="s">
        <v>124</v>
      </c>
      <c r="C126">
        <f>INDEX(Country_Codes!$A$2:$A$269,MATCH(COUNTRIES!A126,Country_Codes!$C$2:$C$269,0))</f>
        <v>710</v>
      </c>
      <c r="D126" t="s">
        <v>341</v>
      </c>
      <c r="E126" t="str">
        <f t="shared" si="7"/>
        <v>South Africa</v>
      </c>
      <c r="F126" s="2"/>
      <c r="H126" t="s">
        <v>100</v>
      </c>
      <c r="I126" t="s">
        <v>100</v>
      </c>
      <c r="J126">
        <v>558</v>
      </c>
      <c r="K126" t="s">
        <v>100</v>
      </c>
      <c r="L126" t="b">
        <f t="array" ref="L126">OR(EXACT(J126,Country_Codes!$A$2:$A$261))</f>
        <v>1</v>
      </c>
      <c r="M126" t="str">
        <f>VLOOKUP(H126,Tabelle1[],17,0)</f>
        <v>Yes</v>
      </c>
      <c r="N126" s="38">
        <f>VLOOKUP(J126,'UN population'!$A$3:$BS$275,70,0)</f>
        <v>6082.0349999999999</v>
      </c>
      <c r="O126" t="b">
        <f t="array" ref="O126">OR(EXACT(J126,$C$3:$C$183))</f>
        <v>1</v>
      </c>
      <c r="P126" t="s">
        <v>1157</v>
      </c>
      <c r="T126" t="str">
        <f t="shared" si="5"/>
        <v>Nicaragua</v>
      </c>
      <c r="U126">
        <f t="shared" si="6"/>
        <v>558</v>
      </c>
      <c r="AD126" t="s">
        <v>125</v>
      </c>
      <c r="AE126">
        <v>724</v>
      </c>
    </row>
    <row r="127" spans="1:31" x14ac:dyDescent="0.3">
      <c r="A127">
        <v>192</v>
      </c>
      <c r="B127" t="s">
        <v>125</v>
      </c>
      <c r="C127">
        <f>INDEX(Country_Codes!$A$2:$A$269,MATCH(COUNTRIES!A127,Country_Codes!$C$2:$C$269,0))</f>
        <v>724</v>
      </c>
      <c r="D127" t="s">
        <v>339</v>
      </c>
      <c r="E127" t="str">
        <f t="shared" si="7"/>
        <v>Spain</v>
      </c>
      <c r="F127" s="2"/>
      <c r="H127" t="s">
        <v>101</v>
      </c>
      <c r="I127" t="s">
        <v>101</v>
      </c>
      <c r="J127">
        <v>562</v>
      </c>
      <c r="K127" t="s">
        <v>101</v>
      </c>
      <c r="L127" t="b">
        <f t="array" ref="L127">OR(EXACT(J127,Country_Codes!$A$2:$A$261))</f>
        <v>1</v>
      </c>
      <c r="M127" t="str">
        <f>VLOOKUP(H127,Tabelle1[],17,0)</f>
        <v>Yes</v>
      </c>
      <c r="N127" s="38">
        <f>VLOOKUP(J127,'UN population'!$A$3:$BS$275,70,0)</f>
        <v>19896.965</v>
      </c>
      <c r="O127" t="b">
        <f t="array" ref="O127">OR(EXACT(J127,$C$3:$C$183))</f>
        <v>1</v>
      </c>
      <c r="P127" t="s">
        <v>1157</v>
      </c>
      <c r="T127" t="str">
        <f t="shared" si="5"/>
        <v>Niger</v>
      </c>
      <c r="U127">
        <f t="shared" si="6"/>
        <v>562</v>
      </c>
      <c r="AD127" t="s">
        <v>126</v>
      </c>
      <c r="AE127">
        <v>144</v>
      </c>
    </row>
    <row r="128" spans="1:31" x14ac:dyDescent="0.3">
      <c r="A128">
        <v>193</v>
      </c>
      <c r="B128" t="s">
        <v>126</v>
      </c>
      <c r="C128">
        <f>INDEX(Country_Codes!$A$2:$A$269,MATCH(COUNTRIES!A128,Country_Codes!$C$2:$C$269,0))</f>
        <v>144</v>
      </c>
      <c r="D128" t="s">
        <v>338</v>
      </c>
      <c r="E128" t="str">
        <f t="shared" si="7"/>
        <v>Sri Lanka</v>
      </c>
      <c r="F128" s="2"/>
      <c r="H128" t="s">
        <v>102</v>
      </c>
      <c r="I128" t="s">
        <v>102</v>
      </c>
      <c r="J128">
        <v>566</v>
      </c>
      <c r="K128" t="s">
        <v>102</v>
      </c>
      <c r="L128" t="b">
        <f t="array" ref="L128">OR(EXACT(J128,Country_Codes!$A$2:$A$261))</f>
        <v>1</v>
      </c>
      <c r="M128" t="str">
        <f>VLOOKUP(H128,Tabelle1[],17,0)</f>
        <v>Yes</v>
      </c>
      <c r="N128" s="38">
        <f>VLOOKUP(J128,'UN population'!$A$3:$BS$275,70,0)</f>
        <v>181181.74400000001</v>
      </c>
      <c r="O128" t="b">
        <f t="array" ref="O128">OR(EXACT(J128,$C$3:$C$183))</f>
        <v>1</v>
      </c>
      <c r="P128" t="s">
        <v>1157</v>
      </c>
      <c r="T128" t="str">
        <f t="shared" si="5"/>
        <v>Nigeria</v>
      </c>
      <c r="U128">
        <f t="shared" si="6"/>
        <v>566</v>
      </c>
      <c r="AD128" t="s">
        <v>128</v>
      </c>
      <c r="AE128">
        <v>740</v>
      </c>
    </row>
    <row r="129" spans="1:31" x14ac:dyDescent="0.3">
      <c r="A129">
        <v>194</v>
      </c>
      <c r="B129" t="s">
        <v>127</v>
      </c>
      <c r="C129">
        <f>INDEX(Country_Codes!$A$2:$A$269,MATCH(COUNTRIES!A129,Country_Codes!$C$2:$C$269,0))</f>
        <v>736</v>
      </c>
      <c r="D129" t="s">
        <v>341</v>
      </c>
      <c r="E129" t="str">
        <f t="shared" si="7"/>
        <v>Sudan (Former)</v>
      </c>
      <c r="F129" s="2"/>
      <c r="H129" t="s">
        <v>103</v>
      </c>
      <c r="I129" t="s">
        <v>103</v>
      </c>
      <c r="J129">
        <v>578</v>
      </c>
      <c r="K129" t="s">
        <v>103</v>
      </c>
      <c r="L129" t="b">
        <f t="array" ref="L129">OR(EXACT(J129,Country_Codes!$A$2:$A$261))</f>
        <v>1</v>
      </c>
      <c r="M129" t="str">
        <f>VLOOKUP(H129,Tabelle1[],17,0)</f>
        <v>Yes</v>
      </c>
      <c r="N129" s="38">
        <f>VLOOKUP(J129,'UN population'!$A$3:$BS$275,70,0)</f>
        <v>5199.8360000000002</v>
      </c>
      <c r="O129" t="b">
        <f t="array" ref="O129">OR(EXACT(J129,$C$3:$C$183))</f>
        <v>1</v>
      </c>
      <c r="P129" t="s">
        <v>1157</v>
      </c>
      <c r="T129" t="str">
        <f t="shared" si="5"/>
        <v>Norway</v>
      </c>
      <c r="U129">
        <f t="shared" si="6"/>
        <v>578</v>
      </c>
      <c r="AD129" t="s">
        <v>129</v>
      </c>
      <c r="AE129">
        <v>748</v>
      </c>
    </row>
    <row r="130" spans="1:31" x14ac:dyDescent="0.3">
      <c r="A130">
        <v>195</v>
      </c>
      <c r="B130" t="s">
        <v>128</v>
      </c>
      <c r="C130">
        <f>INDEX(Country_Codes!$A$2:$A$269,MATCH(COUNTRIES!A130,Country_Codes!$C$2:$C$269,0))</f>
        <v>740</v>
      </c>
      <c r="D130" t="s">
        <v>342</v>
      </c>
      <c r="E130" t="str">
        <f t="shared" si="7"/>
        <v>Suriname</v>
      </c>
      <c r="F130" s="2"/>
      <c r="H130" t="s">
        <v>104</v>
      </c>
      <c r="I130" t="s">
        <v>104</v>
      </c>
      <c r="J130">
        <v>512</v>
      </c>
      <c r="K130" t="s">
        <v>104</v>
      </c>
      <c r="L130" t="b">
        <f t="array" ref="L130">OR(EXACT(J130,Country_Codes!$A$2:$A$261))</f>
        <v>1</v>
      </c>
      <c r="M130" t="str">
        <f>VLOOKUP(H130,Tabelle1[],17,0)</f>
        <v>Yes</v>
      </c>
      <c r="N130" s="38">
        <f>VLOOKUP(J130,'UN population'!$A$3:$BS$275,70,0)</f>
        <v>4199.8100000000004</v>
      </c>
      <c r="O130" t="b">
        <f t="array" ref="O130">OR(EXACT(J130,$C$3:$C$183))</f>
        <v>1</v>
      </c>
      <c r="P130" t="s">
        <v>1157</v>
      </c>
      <c r="T130" t="str">
        <f t="shared" si="5"/>
        <v>Oman</v>
      </c>
      <c r="U130">
        <f t="shared" si="6"/>
        <v>512</v>
      </c>
      <c r="AD130" t="s">
        <v>130</v>
      </c>
      <c r="AE130">
        <v>752</v>
      </c>
    </row>
    <row r="131" spans="1:31" x14ac:dyDescent="0.3">
      <c r="A131">
        <v>196</v>
      </c>
      <c r="B131" t="s">
        <v>129</v>
      </c>
      <c r="C131">
        <f>INDEX(Country_Codes!$A$2:$A$269,MATCH(COUNTRIES!A131,Country_Codes!$C$2:$C$269,0))</f>
        <v>748</v>
      </c>
      <c r="D131" t="s">
        <v>341</v>
      </c>
      <c r="E131" t="str">
        <f t="shared" ref="E131:E162" si="8">VLOOKUP(C131,$J$4:$K$321,2,0)</f>
        <v>Swaziland</v>
      </c>
      <c r="F131" s="2"/>
      <c r="H131" t="s">
        <v>105</v>
      </c>
      <c r="I131" t="s">
        <v>105</v>
      </c>
      <c r="J131">
        <v>586</v>
      </c>
      <c r="K131" t="s">
        <v>105</v>
      </c>
      <c r="L131" t="b">
        <f t="array" ref="L131">OR(EXACT(J131,Country_Codes!$A$2:$A$261))</f>
        <v>1</v>
      </c>
      <c r="M131" t="str">
        <f>VLOOKUP(H131,Tabelle1[],17,0)</f>
        <v>Yes</v>
      </c>
      <c r="N131" s="38">
        <f>VLOOKUP(J131,'UN population'!$A$3:$BS$275,70,0)</f>
        <v>189380.51300000001</v>
      </c>
      <c r="O131" t="b">
        <f t="array" ref="O131">OR(EXACT(J131,$C$3:$C$183))</f>
        <v>1</v>
      </c>
      <c r="P131" t="s">
        <v>1157</v>
      </c>
      <c r="T131" t="str">
        <f t="shared" si="5"/>
        <v>Pakistan</v>
      </c>
      <c r="U131">
        <f t="shared" si="6"/>
        <v>586</v>
      </c>
      <c r="AD131" t="s">
        <v>131</v>
      </c>
      <c r="AE131">
        <v>756</v>
      </c>
    </row>
    <row r="132" spans="1:31" x14ac:dyDescent="0.3">
      <c r="A132">
        <v>197</v>
      </c>
      <c r="B132" t="s">
        <v>130</v>
      </c>
      <c r="C132">
        <f>INDEX(Country_Codes!$A$2:$A$269,MATCH(COUNTRIES!A132,Country_Codes!$C$2:$C$269,0))</f>
        <v>752</v>
      </c>
      <c r="D132" t="s">
        <v>339</v>
      </c>
      <c r="E132" t="str">
        <f t="shared" si="8"/>
        <v>Sweden</v>
      </c>
      <c r="F132" s="2"/>
      <c r="H132" t="s">
        <v>242</v>
      </c>
      <c r="I132" t="s">
        <v>242</v>
      </c>
      <c r="J132">
        <v>585</v>
      </c>
      <c r="K132" t="s">
        <v>242</v>
      </c>
      <c r="L132" t="b">
        <f t="array" ref="L132">OR(EXACT(J132,Country_Codes!$A$2:$A$261))</f>
        <v>1</v>
      </c>
      <c r="M132" t="str">
        <f>VLOOKUP(H132,Tabelle1[],17,0)</f>
        <v>Yes</v>
      </c>
      <c r="N132" s="38">
        <f>VLOOKUP(J132,'UN population'!$A$3:$BS$275,70,0)</f>
        <v>21.288</v>
      </c>
      <c r="O132" t="b">
        <f t="array" ref="O132">OR(EXACT(J132,$C$3:$C$183))</f>
        <v>0</v>
      </c>
      <c r="T132" t="str">
        <f t="shared" si="5"/>
        <v/>
      </c>
      <c r="U132" t="str">
        <f t="shared" si="6"/>
        <v/>
      </c>
      <c r="AD132" t="s">
        <v>457</v>
      </c>
      <c r="AE132">
        <v>760</v>
      </c>
    </row>
    <row r="133" spans="1:31" x14ac:dyDescent="0.3">
      <c r="A133">
        <v>198</v>
      </c>
      <c r="B133" t="s">
        <v>131</v>
      </c>
      <c r="C133">
        <f>INDEX(Country_Codes!$A$2:$A$269,MATCH(COUNTRIES!A133,Country_Codes!$C$2:$C$269,0))</f>
        <v>756</v>
      </c>
      <c r="D133" t="s">
        <v>339</v>
      </c>
      <c r="E133" t="str">
        <f t="shared" si="8"/>
        <v>Switzerland</v>
      </c>
      <c r="F133" s="2"/>
      <c r="H133" t="s">
        <v>106</v>
      </c>
      <c r="I133" t="s">
        <v>106</v>
      </c>
      <c r="J133">
        <v>591</v>
      </c>
      <c r="K133" t="s">
        <v>106</v>
      </c>
      <c r="L133" t="b">
        <f t="array" ref="L133">OR(EXACT(J133,Country_Codes!$A$2:$A$261))</f>
        <v>1</v>
      </c>
      <c r="M133" t="str">
        <f>VLOOKUP(H133,Tabelle1[],17,0)</f>
        <v>Yes</v>
      </c>
      <c r="N133" s="38">
        <f>VLOOKUP(J133,'UN population'!$A$3:$BS$275,70,0)</f>
        <v>3969.2489999999998</v>
      </c>
      <c r="O133" t="b">
        <f t="array" ref="O133">OR(EXACT(J133,$C$3:$C$183))</f>
        <v>1</v>
      </c>
      <c r="P133" t="s">
        <v>1157</v>
      </c>
      <c r="T133" t="str">
        <f t="shared" ref="T133:T196" si="9">IF(P133="yes", K133,"")</f>
        <v>Panama</v>
      </c>
      <c r="U133">
        <f t="shared" ref="U133:U196" si="10">IF(P133="yes", J133,"")</f>
        <v>591</v>
      </c>
      <c r="AD133" t="s">
        <v>277</v>
      </c>
      <c r="AE133">
        <v>158</v>
      </c>
    </row>
    <row r="134" spans="1:31" x14ac:dyDescent="0.3">
      <c r="A134">
        <v>199</v>
      </c>
      <c r="B134" t="s">
        <v>132</v>
      </c>
      <c r="C134">
        <f>INDEX(Country_Codes!$A$2:$A$269,MATCH(COUNTRIES!A134,Country_Codes!$C$2:$C$269,0))</f>
        <v>760</v>
      </c>
      <c r="D134" t="s">
        <v>340</v>
      </c>
      <c r="E134" t="str">
        <f t="shared" si="8"/>
        <v>Syria</v>
      </c>
      <c r="F134" s="2"/>
      <c r="H134" t="s">
        <v>107</v>
      </c>
      <c r="I134" t="s">
        <v>107</v>
      </c>
      <c r="J134">
        <v>598</v>
      </c>
      <c r="K134" t="s">
        <v>107</v>
      </c>
      <c r="L134" t="b">
        <f t="array" ref="L134">OR(EXACT(J134,Country_Codes!$A$2:$A$261))</f>
        <v>1</v>
      </c>
      <c r="M134" t="str">
        <f>VLOOKUP(H134,Tabelle1[],17,0)</f>
        <v>Yes</v>
      </c>
      <c r="N134" s="38">
        <f>VLOOKUP(J134,'UN population'!$A$3:$BS$275,70,0)</f>
        <v>7919.8249999999998</v>
      </c>
      <c r="O134" t="b">
        <f t="array" ref="O134">OR(EXACT(J134,$C$3:$C$183))</f>
        <v>1</v>
      </c>
      <c r="P134" t="s">
        <v>1157</v>
      </c>
      <c r="T134" t="str">
        <f t="shared" si="9"/>
        <v>Papua New Guinea</v>
      </c>
      <c r="U134">
        <f t="shared" si="10"/>
        <v>598</v>
      </c>
      <c r="AD134" t="s">
        <v>405</v>
      </c>
      <c r="AE134">
        <v>834</v>
      </c>
    </row>
    <row r="135" spans="1:31" x14ac:dyDescent="0.3">
      <c r="A135">
        <v>201</v>
      </c>
      <c r="B135" t="s">
        <v>133</v>
      </c>
      <c r="C135">
        <f>INDEX(Country_Codes!$A$2:$A$269,MATCH(COUNTRIES!A135,Country_Codes!$C$2:$C$269,0))</f>
        <v>834</v>
      </c>
      <c r="D135" t="s">
        <v>341</v>
      </c>
      <c r="E135" t="str">
        <f t="shared" si="8"/>
        <v>Tanzania</v>
      </c>
      <c r="F135" s="2"/>
      <c r="H135" t="s">
        <v>108</v>
      </c>
      <c r="I135" t="s">
        <v>108</v>
      </c>
      <c r="J135">
        <v>600</v>
      </c>
      <c r="K135" t="s">
        <v>108</v>
      </c>
      <c r="L135" t="b">
        <f t="array" ref="L135">OR(EXACT(J135,Country_Codes!$A$2:$A$261))</f>
        <v>1</v>
      </c>
      <c r="M135" t="str">
        <f>VLOOKUP(H135,Tabelle1[],17,0)</f>
        <v>Yes</v>
      </c>
      <c r="N135" s="38">
        <f>VLOOKUP(J135,'UN population'!$A$3:$BS$275,70,0)</f>
        <v>6639.1189999999997</v>
      </c>
      <c r="O135" t="b">
        <f t="array" ref="O135">OR(EXACT(J135,$C$3:$C$183))</f>
        <v>1</v>
      </c>
      <c r="P135" t="s">
        <v>1157</v>
      </c>
      <c r="T135" t="str">
        <f t="shared" si="9"/>
        <v>Paraguay</v>
      </c>
      <c r="U135">
        <f t="shared" si="10"/>
        <v>600</v>
      </c>
      <c r="AD135" t="s">
        <v>134</v>
      </c>
      <c r="AE135">
        <v>764</v>
      </c>
    </row>
    <row r="136" spans="1:31" x14ac:dyDescent="0.3">
      <c r="A136">
        <v>202</v>
      </c>
      <c r="B136" t="s">
        <v>134</v>
      </c>
      <c r="C136">
        <f>INDEX(Country_Codes!$A$2:$A$269,MATCH(COUNTRIES!A136,Country_Codes!$C$2:$C$269,0))</f>
        <v>764</v>
      </c>
      <c r="D136" t="s">
        <v>338</v>
      </c>
      <c r="E136" t="str">
        <f t="shared" si="8"/>
        <v>Thailand</v>
      </c>
      <c r="F136" s="2"/>
      <c r="H136" t="s">
        <v>109</v>
      </c>
      <c r="I136" t="s">
        <v>109</v>
      </c>
      <c r="J136">
        <v>604</v>
      </c>
      <c r="K136" t="s">
        <v>109</v>
      </c>
      <c r="L136" t="b">
        <f t="array" ref="L136">OR(EXACT(J136,Country_Codes!$A$2:$A$261))</f>
        <v>1</v>
      </c>
      <c r="M136" t="str">
        <f>VLOOKUP(H136,Tabelle1[],17,0)</f>
        <v>Yes</v>
      </c>
      <c r="N136" s="38">
        <f>VLOOKUP(J136,'UN population'!$A$3:$BS$275,70,0)</f>
        <v>31376.670999999998</v>
      </c>
      <c r="O136" t="b">
        <f t="array" ref="O136">OR(EXACT(J136,$C$3:$C$183))</f>
        <v>1</v>
      </c>
      <c r="P136" t="s">
        <v>1157</v>
      </c>
      <c r="T136" t="str">
        <f t="shared" si="9"/>
        <v>Peru</v>
      </c>
      <c r="U136">
        <f t="shared" si="10"/>
        <v>604</v>
      </c>
      <c r="AD136" t="s">
        <v>1148</v>
      </c>
      <c r="AE136">
        <v>270</v>
      </c>
    </row>
    <row r="137" spans="1:31" x14ac:dyDescent="0.3">
      <c r="A137">
        <v>203</v>
      </c>
      <c r="B137" t="s">
        <v>135</v>
      </c>
      <c r="C137">
        <f>INDEX(Country_Codes!$A$2:$A$269,MATCH(COUNTRIES!A137,Country_Codes!$C$2:$C$269,0))</f>
        <v>626</v>
      </c>
      <c r="D137" t="s">
        <v>338</v>
      </c>
      <c r="E137" t="str">
        <f t="shared" si="8"/>
        <v>Timor-Leste</v>
      </c>
      <c r="F137" s="2"/>
      <c r="H137" t="s">
        <v>110</v>
      </c>
      <c r="I137" t="s">
        <v>110</v>
      </c>
      <c r="J137">
        <v>608</v>
      </c>
      <c r="K137" t="s">
        <v>110</v>
      </c>
      <c r="L137" t="b">
        <f t="array" ref="L137">OR(EXACT(J137,Country_Codes!$A$2:$A$261))</f>
        <v>1</v>
      </c>
      <c r="M137" t="str">
        <f>VLOOKUP(H137,Tabelle1[],17,0)</f>
        <v>Yes</v>
      </c>
      <c r="N137" s="38">
        <f>VLOOKUP(J137,'UN population'!$A$3:$BS$275,70,0)</f>
        <v>101716.359</v>
      </c>
      <c r="O137" t="b">
        <f t="array" ref="O137">OR(EXACT(J137,$C$3:$C$183))</f>
        <v>1</v>
      </c>
      <c r="P137" t="s">
        <v>1157</v>
      </c>
      <c r="T137" t="str">
        <f t="shared" si="9"/>
        <v>Philippines</v>
      </c>
      <c r="U137">
        <f t="shared" si="10"/>
        <v>608</v>
      </c>
      <c r="AD137" t="s">
        <v>135</v>
      </c>
      <c r="AE137">
        <v>626</v>
      </c>
    </row>
    <row r="138" spans="1:31" x14ac:dyDescent="0.3">
      <c r="A138">
        <v>204</v>
      </c>
      <c r="B138" t="s">
        <v>136</v>
      </c>
      <c r="C138">
        <f>INDEX(Country_Codes!$A$2:$A$269,MATCH(COUNTRIES!A138,Country_Codes!$C$2:$C$269,0))</f>
        <v>768</v>
      </c>
      <c r="D138" t="s">
        <v>341</v>
      </c>
      <c r="E138" t="str">
        <f t="shared" si="8"/>
        <v>Togo</v>
      </c>
      <c r="F138" s="2"/>
      <c r="H138" t="s">
        <v>111</v>
      </c>
      <c r="I138" t="s">
        <v>111</v>
      </c>
      <c r="J138">
        <v>616</v>
      </c>
      <c r="K138" t="s">
        <v>111</v>
      </c>
      <c r="L138" t="b">
        <f t="array" ref="L138">OR(EXACT(J138,Country_Codes!$A$2:$A$261))</f>
        <v>1</v>
      </c>
      <c r="M138" t="str">
        <f>VLOOKUP(H138,Tabelle1[],17,0)</f>
        <v>Yes</v>
      </c>
      <c r="N138" s="38">
        <f>VLOOKUP(J138,'UN population'!$A$3:$BS$275,70,0)</f>
        <v>38265.226000000002</v>
      </c>
      <c r="O138" t="b">
        <f t="array" ref="O138">OR(EXACT(J138,$C$3:$C$183))</f>
        <v>1</v>
      </c>
      <c r="P138" t="s">
        <v>1157</v>
      </c>
      <c r="T138" t="str">
        <f t="shared" si="9"/>
        <v>Poland</v>
      </c>
      <c r="U138">
        <f t="shared" si="10"/>
        <v>616</v>
      </c>
      <c r="AD138" t="s">
        <v>136</v>
      </c>
      <c r="AE138">
        <v>768</v>
      </c>
    </row>
    <row r="139" spans="1:31" x14ac:dyDescent="0.3">
      <c r="A139">
        <v>207</v>
      </c>
      <c r="B139" t="s">
        <v>137</v>
      </c>
      <c r="C139">
        <f>INDEX(Country_Codes!$A$2:$A$269,MATCH(COUNTRIES!A139,Country_Codes!$C$2:$C$269,0))</f>
        <v>780</v>
      </c>
      <c r="D139" t="s">
        <v>342</v>
      </c>
      <c r="E139" t="str">
        <f t="shared" si="8"/>
        <v>Trinidad and Tobago</v>
      </c>
      <c r="F139" s="2"/>
      <c r="H139" t="s">
        <v>112</v>
      </c>
      <c r="I139" t="s">
        <v>112</v>
      </c>
      <c r="J139">
        <v>620</v>
      </c>
      <c r="K139" t="s">
        <v>112</v>
      </c>
      <c r="L139" t="b">
        <f t="array" ref="L139">OR(EXACT(J139,Country_Codes!$A$2:$A$261))</f>
        <v>1</v>
      </c>
      <c r="M139" t="str">
        <f>VLOOKUP(H139,Tabelle1[],17,0)</f>
        <v>Yes</v>
      </c>
      <c r="N139" s="38">
        <f>VLOOKUP(J139,'UN population'!$A$3:$BS$275,70,0)</f>
        <v>10418.473</v>
      </c>
      <c r="O139" t="b">
        <f t="array" ref="O139">OR(EXACT(J139,$C$3:$C$183))</f>
        <v>1</v>
      </c>
      <c r="P139" t="s">
        <v>1157</v>
      </c>
      <c r="T139" t="str">
        <f t="shared" si="9"/>
        <v>Portugal</v>
      </c>
      <c r="U139">
        <f t="shared" si="10"/>
        <v>620</v>
      </c>
      <c r="AD139" t="s">
        <v>137</v>
      </c>
      <c r="AE139">
        <v>780</v>
      </c>
    </row>
    <row r="140" spans="1:31" x14ac:dyDescent="0.3">
      <c r="A140">
        <v>208</v>
      </c>
      <c r="B140" t="s">
        <v>138</v>
      </c>
      <c r="C140">
        <f>INDEX(Country_Codes!$A$2:$A$269,MATCH(COUNTRIES!A140,Country_Codes!$C$2:$C$269,0))</f>
        <v>788</v>
      </c>
      <c r="D140" t="s">
        <v>340</v>
      </c>
      <c r="E140" t="str">
        <f t="shared" si="8"/>
        <v>Tunisia</v>
      </c>
      <c r="F140" s="2"/>
      <c r="H140" t="s">
        <v>114</v>
      </c>
      <c r="I140" t="s">
        <v>114</v>
      </c>
      <c r="J140">
        <v>634</v>
      </c>
      <c r="K140" t="s">
        <v>114</v>
      </c>
      <c r="L140" t="b">
        <f t="array" ref="L140">OR(EXACT(J140,Country_Codes!$A$2:$A$261))</f>
        <v>1</v>
      </c>
      <c r="M140" t="str">
        <f>VLOOKUP(H140,Tabelle1[],17,0)</f>
        <v>Yes</v>
      </c>
      <c r="N140" s="38">
        <f>VLOOKUP(J140,'UN population'!$A$3:$BS$275,70,0)</f>
        <v>2481.5390000000002</v>
      </c>
      <c r="O140" t="b">
        <f t="array" ref="O140">OR(EXACT(J140,$C$3:$C$183))</f>
        <v>1</v>
      </c>
      <c r="P140" t="s">
        <v>1157</v>
      </c>
      <c r="T140" t="str">
        <f t="shared" si="9"/>
        <v>Qatar</v>
      </c>
      <c r="U140">
        <f t="shared" si="10"/>
        <v>634</v>
      </c>
      <c r="AD140" t="s">
        <v>138</v>
      </c>
      <c r="AE140">
        <v>788</v>
      </c>
    </row>
    <row r="141" spans="1:31" x14ac:dyDescent="0.3">
      <c r="A141">
        <v>209</v>
      </c>
      <c r="B141" t="s">
        <v>139</v>
      </c>
      <c r="C141">
        <f>INDEX(Country_Codes!$A$2:$A$269,MATCH(COUNTRIES!A141,Country_Codes!$C$2:$C$269,0))</f>
        <v>792</v>
      </c>
      <c r="D141" t="s">
        <v>339</v>
      </c>
      <c r="E141" t="str">
        <f t="shared" si="8"/>
        <v>Turkey</v>
      </c>
      <c r="F141" s="2"/>
      <c r="H141" t="s">
        <v>244</v>
      </c>
      <c r="I141" t="s">
        <v>1145</v>
      </c>
      <c r="J141">
        <v>410</v>
      </c>
      <c r="K141" t="s">
        <v>560</v>
      </c>
      <c r="L141" t="b">
        <f t="array" ref="L141">OR(EXACT(J141,Country_Codes!$A$2:$A$261))</f>
        <v>1</v>
      </c>
      <c r="M141" t="str">
        <f>VLOOKUP(H141,Tabelle1[],17,0)</f>
        <v>Yes</v>
      </c>
      <c r="N141" s="38">
        <f>VLOOKUP(J141,'UN population'!$A$3:$BS$275,70,0)</f>
        <v>50593.661999999997</v>
      </c>
      <c r="O141" t="b">
        <f t="array" ref="O141">OR(EXACT(J141,$C$3:$C$183))</f>
        <v>1</v>
      </c>
      <c r="P141" t="s">
        <v>1157</v>
      </c>
      <c r="T141" t="str">
        <f t="shared" si="9"/>
        <v>South Korea</v>
      </c>
      <c r="U141">
        <f t="shared" si="10"/>
        <v>410</v>
      </c>
      <c r="AD141" t="s">
        <v>139</v>
      </c>
      <c r="AE141">
        <v>792</v>
      </c>
    </row>
    <row r="142" spans="1:31" x14ac:dyDescent="0.3">
      <c r="A142">
        <v>214</v>
      </c>
      <c r="B142" t="s">
        <v>140</v>
      </c>
      <c r="C142">
        <f>INDEX(Country_Codes!$A$2:$A$269,MATCH(COUNTRIES!A142,Country_Codes!$C$2:$C$269,0))</f>
        <v>800</v>
      </c>
      <c r="D142" t="s">
        <v>341</v>
      </c>
      <c r="E142" t="str">
        <f t="shared" si="8"/>
        <v>Uganda</v>
      </c>
      <c r="F142" s="2"/>
      <c r="H142" t="s">
        <v>245</v>
      </c>
      <c r="I142" t="s">
        <v>1118</v>
      </c>
      <c r="J142">
        <v>498</v>
      </c>
      <c r="K142" t="s">
        <v>302</v>
      </c>
      <c r="L142" t="b">
        <f t="array" ref="L142">OR(EXACT(J142,Country_Codes!$A$2:$A$261))</f>
        <v>1</v>
      </c>
      <c r="M142" t="str">
        <f>VLOOKUP(H142,Tabelle1[],17,0)</f>
        <v>Yes</v>
      </c>
      <c r="N142" s="38">
        <f>VLOOKUP(J142,'UN population'!$A$3:$BS$275,70,0)</f>
        <v>4065.98</v>
      </c>
      <c r="O142" t="b">
        <f t="array" ref="O142">OR(EXACT(J142,$C$3:$C$183))</f>
        <v>1</v>
      </c>
      <c r="P142" t="s">
        <v>1157</v>
      </c>
      <c r="T142" t="str">
        <f t="shared" si="9"/>
        <v>Moldova</v>
      </c>
      <c r="U142">
        <f t="shared" si="10"/>
        <v>498</v>
      </c>
      <c r="AD142" t="s">
        <v>140</v>
      </c>
      <c r="AE142">
        <v>800</v>
      </c>
    </row>
    <row r="143" spans="1:31" x14ac:dyDescent="0.3">
      <c r="A143">
        <v>216</v>
      </c>
      <c r="B143" t="s">
        <v>141</v>
      </c>
      <c r="C143">
        <f>INDEX(Country_Codes!$A$2:$A$269,MATCH(COUNTRIES!A143,Country_Codes!$C$2:$C$269,0))</f>
        <v>784</v>
      </c>
      <c r="D143" t="s">
        <v>340</v>
      </c>
      <c r="E143" t="str">
        <f t="shared" si="8"/>
        <v>United Arab Emirates</v>
      </c>
      <c r="F143" s="2"/>
      <c r="H143" t="s">
        <v>115</v>
      </c>
      <c r="I143" t="s">
        <v>115</v>
      </c>
      <c r="J143">
        <v>642</v>
      </c>
      <c r="K143" t="s">
        <v>115</v>
      </c>
      <c r="L143" t="b">
        <f t="array" ref="L143">OR(EXACT(J143,Country_Codes!$A$2:$A$261))</f>
        <v>1</v>
      </c>
      <c r="M143" t="str">
        <f>VLOOKUP(H143,Tabelle1[],17,0)</f>
        <v>Yes</v>
      </c>
      <c r="N143" s="38">
        <f>VLOOKUP(J143,'UN population'!$A$3:$BS$275,70,0)</f>
        <v>19876.620999999999</v>
      </c>
      <c r="O143" t="b">
        <f t="array" ref="O143">OR(EXACT(J143,$C$3:$C$183))</f>
        <v>1</v>
      </c>
      <c r="P143" t="s">
        <v>1157</v>
      </c>
      <c r="T143" t="str">
        <f t="shared" si="9"/>
        <v>Romania</v>
      </c>
      <c r="U143">
        <f t="shared" si="10"/>
        <v>642</v>
      </c>
      <c r="AD143" t="s">
        <v>141</v>
      </c>
      <c r="AE143">
        <v>784</v>
      </c>
    </row>
    <row r="144" spans="1:31" x14ac:dyDescent="0.3">
      <c r="A144">
        <v>217</v>
      </c>
      <c r="B144" t="s">
        <v>142</v>
      </c>
      <c r="C144">
        <f>INDEX(Country_Codes!$A$2:$A$269,MATCH(COUNTRIES!A144,Country_Codes!$C$2:$C$269,0))</f>
        <v>826</v>
      </c>
      <c r="D144" t="s">
        <v>339</v>
      </c>
      <c r="E144" t="str">
        <f t="shared" si="8"/>
        <v>United Kingdom</v>
      </c>
      <c r="F144" s="2"/>
      <c r="H144" t="s">
        <v>169</v>
      </c>
      <c r="I144" t="s">
        <v>552</v>
      </c>
      <c r="J144">
        <v>643</v>
      </c>
      <c r="K144" t="s">
        <v>552</v>
      </c>
      <c r="L144" t="b">
        <f t="array" ref="L144">OR(EXACT(J144,Country_Codes!$A$2:$A$261))</f>
        <v>1</v>
      </c>
      <c r="M144" t="str">
        <f>VLOOKUP(H144,Tabelle1[],17,0)</f>
        <v>Yes</v>
      </c>
      <c r="N144" s="38">
        <f>VLOOKUP(J144,'UN population'!$A$3:$BS$275,70,0)</f>
        <v>143888.00399999999</v>
      </c>
      <c r="O144" t="b">
        <f t="array" ref="O144">OR(EXACT(J144,$C$3:$C$183))</f>
        <v>1</v>
      </c>
      <c r="P144" t="s">
        <v>1157</v>
      </c>
      <c r="T144" t="str">
        <f t="shared" si="9"/>
        <v>Russia</v>
      </c>
      <c r="U144">
        <f t="shared" si="10"/>
        <v>643</v>
      </c>
      <c r="AD144" t="s">
        <v>142</v>
      </c>
      <c r="AE144">
        <v>826</v>
      </c>
    </row>
    <row r="145" spans="1:31" x14ac:dyDescent="0.3">
      <c r="A145">
        <v>218</v>
      </c>
      <c r="B145" t="s">
        <v>143</v>
      </c>
      <c r="C145">
        <f>INDEX(Country_Codes!$A$2:$A$269,MATCH(COUNTRIES!A145,Country_Codes!$C$2:$C$269,0))</f>
        <v>840</v>
      </c>
      <c r="D145" t="s">
        <v>343</v>
      </c>
      <c r="E145" t="str">
        <f t="shared" si="8"/>
        <v>United States of America</v>
      </c>
      <c r="F145" s="2"/>
      <c r="H145" t="s">
        <v>116</v>
      </c>
      <c r="I145" t="s">
        <v>1119</v>
      </c>
      <c r="J145">
        <v>646</v>
      </c>
      <c r="K145" t="s">
        <v>116</v>
      </c>
      <c r="L145" t="b">
        <f t="array" ref="L145">OR(EXACT(J145,Country_Codes!$A$2:$A$261))</f>
        <v>1</v>
      </c>
      <c r="M145" t="str">
        <f>VLOOKUP(H145,Tabelle1[],17,0)</f>
        <v>Yes</v>
      </c>
      <c r="N145" s="38">
        <f>VLOOKUP(J145,'UN population'!$A$3:$BS$275,70,0)</f>
        <v>11629.553</v>
      </c>
      <c r="O145" t="b">
        <f t="array" ref="O145">OR(EXACT(J145,$C$3:$C$183))</f>
        <v>1</v>
      </c>
      <c r="P145" t="s">
        <v>1157</v>
      </c>
      <c r="T145" t="str">
        <f t="shared" si="9"/>
        <v>Rwanda</v>
      </c>
      <c r="U145">
        <f t="shared" si="10"/>
        <v>646</v>
      </c>
      <c r="AD145" t="s">
        <v>143</v>
      </c>
      <c r="AE145">
        <v>840</v>
      </c>
    </row>
    <row r="146" spans="1:31" x14ac:dyDescent="0.3">
      <c r="A146">
        <v>219</v>
      </c>
      <c r="B146" t="s">
        <v>144</v>
      </c>
      <c r="C146">
        <f>INDEX(Country_Codes!$A$2:$A$269,MATCH(COUNTRIES!A146,Country_Codes!$C$2:$C$269,0))</f>
        <v>858</v>
      </c>
      <c r="D146" t="s">
        <v>342</v>
      </c>
      <c r="E146" t="str">
        <f t="shared" si="8"/>
        <v>Uruguay</v>
      </c>
      <c r="F146" s="2"/>
      <c r="H146" t="s">
        <v>247</v>
      </c>
      <c r="I146" t="s">
        <v>1140</v>
      </c>
      <c r="J146">
        <v>659</v>
      </c>
      <c r="K146" t="s">
        <v>247</v>
      </c>
      <c r="L146" t="b">
        <f t="array" ref="L146">OR(EXACT(J146,Country_Codes!$A$2:$A$261))</f>
        <v>1</v>
      </c>
      <c r="M146" t="str">
        <f>VLOOKUP(H146,Tabelle1[],17,0)</f>
        <v>Yes</v>
      </c>
      <c r="N146" s="38">
        <f>VLOOKUP(J146,'UN population'!$A$3:$BS$275,70,0)</f>
        <v>54.287999999999997</v>
      </c>
      <c r="O146" t="b">
        <f t="array" ref="O146">OR(EXACT(J146,$C$3:$C$183))</f>
        <v>0</v>
      </c>
      <c r="T146" t="str">
        <f t="shared" si="9"/>
        <v/>
      </c>
      <c r="U146" t="str">
        <f t="shared" si="10"/>
        <v/>
      </c>
      <c r="AD146" t="s">
        <v>144</v>
      </c>
      <c r="AE146">
        <v>858</v>
      </c>
    </row>
    <row r="147" spans="1:31" x14ac:dyDescent="0.3">
      <c r="A147">
        <v>221</v>
      </c>
      <c r="B147" t="s">
        <v>145</v>
      </c>
      <c r="C147">
        <f>INDEX(Country_Codes!$A$2:$A$269,MATCH(COUNTRIES!A147,Country_Codes!$C$2:$C$269,0))</f>
        <v>548</v>
      </c>
      <c r="D147" t="s">
        <v>338</v>
      </c>
      <c r="E147" t="str">
        <f t="shared" si="8"/>
        <v>Vanuatu</v>
      </c>
      <c r="F147" s="2"/>
      <c r="H147" t="s">
        <v>248</v>
      </c>
      <c r="I147" t="s">
        <v>248</v>
      </c>
      <c r="J147">
        <v>662</v>
      </c>
      <c r="K147" t="s">
        <v>248</v>
      </c>
      <c r="L147" t="b">
        <f t="array" ref="L147">OR(EXACT(J147,Country_Codes!$A$2:$A$261))</f>
        <v>1</v>
      </c>
      <c r="M147" t="str">
        <f>VLOOKUP(H147,Tabelle1[],17,0)</f>
        <v>Yes</v>
      </c>
      <c r="N147" s="38">
        <f>VLOOKUP(J147,'UN population'!$A$3:$BS$275,70,0)</f>
        <v>177.20599999999999</v>
      </c>
      <c r="O147" t="b">
        <f t="array" ref="O147">OR(EXACT(J147,$C$3:$C$183))</f>
        <v>0</v>
      </c>
      <c r="T147" t="str">
        <f t="shared" si="9"/>
        <v/>
      </c>
      <c r="U147" t="str">
        <f t="shared" si="10"/>
        <v/>
      </c>
      <c r="AD147" t="s">
        <v>329</v>
      </c>
      <c r="AE147">
        <v>862</v>
      </c>
    </row>
    <row r="148" spans="1:31" x14ac:dyDescent="0.3">
      <c r="A148">
        <v>222</v>
      </c>
      <c r="B148" t="s">
        <v>146</v>
      </c>
      <c r="C148">
        <f>INDEX(Country_Codes!$A$2:$A$269,MATCH(COUNTRIES!A148,Country_Codes!$C$2:$C$269,0))</f>
        <v>862</v>
      </c>
      <c r="D148" t="s">
        <v>342</v>
      </c>
      <c r="E148" t="str">
        <f t="shared" si="8"/>
        <v>Venezuela</v>
      </c>
      <c r="F148" s="2"/>
      <c r="H148" t="s">
        <v>527</v>
      </c>
      <c r="I148" t="s">
        <v>527</v>
      </c>
      <c r="J148">
        <v>670</v>
      </c>
      <c r="K148" t="s">
        <v>527</v>
      </c>
      <c r="L148" t="b">
        <f t="array" ref="L148">OR(EXACT(J148,Country_Codes!$A$2:$A$261))</f>
        <v>1</v>
      </c>
      <c r="M148" t="str">
        <f>VLOOKUP(H148,Tabelle1[],17,0)</f>
        <v>Yes</v>
      </c>
      <c r="N148" s="38">
        <f>VLOOKUP(J148,'UN population'!$A$3:$BS$275,70,0)</f>
        <v>109.455</v>
      </c>
      <c r="O148" t="b">
        <f t="array" ref="O148">OR(EXACT(J148,$C$3:$C$183))</f>
        <v>0</v>
      </c>
      <c r="T148" t="str">
        <f t="shared" si="9"/>
        <v/>
      </c>
      <c r="U148" t="str">
        <f t="shared" si="10"/>
        <v/>
      </c>
      <c r="AD148" t="s">
        <v>375</v>
      </c>
      <c r="AE148">
        <v>704</v>
      </c>
    </row>
    <row r="149" spans="1:31" x14ac:dyDescent="0.3">
      <c r="A149">
        <v>223</v>
      </c>
      <c r="B149" t="s">
        <v>147</v>
      </c>
      <c r="C149">
        <f>INDEX(Country_Codes!$A$2:$A$269,MATCH(COUNTRIES!A149,Country_Codes!$C$2:$C$269,0))</f>
        <v>704</v>
      </c>
      <c r="D149" t="s">
        <v>338</v>
      </c>
      <c r="E149" t="str">
        <f t="shared" si="8"/>
        <v>Vietnam</v>
      </c>
      <c r="F149" s="2"/>
      <c r="H149" t="s">
        <v>118</v>
      </c>
      <c r="I149" t="s">
        <v>118</v>
      </c>
      <c r="J149">
        <v>882</v>
      </c>
      <c r="K149" t="s">
        <v>118</v>
      </c>
      <c r="L149" t="b">
        <f t="array" ref="L149">OR(EXACT(J149,Country_Codes!$A$2:$A$261))</f>
        <v>1</v>
      </c>
      <c r="M149" t="str">
        <f>VLOOKUP(H149,Tabelle1[],17,0)</f>
        <v>Yes</v>
      </c>
      <c r="N149" s="38">
        <f>VLOOKUP(J149,'UN population'!$A$3:$BS$275,70,0)</f>
        <v>193.75899999999999</v>
      </c>
      <c r="O149" t="b">
        <f t="array" ref="O149">OR(EXACT(J149,$C$3:$C$183))</f>
        <v>1</v>
      </c>
      <c r="P149" s="45"/>
      <c r="Q149" t="s">
        <v>1463</v>
      </c>
      <c r="T149" t="str">
        <f t="shared" si="9"/>
        <v/>
      </c>
      <c r="U149" t="str">
        <f t="shared" si="10"/>
        <v/>
      </c>
      <c r="AD149" t="s">
        <v>148</v>
      </c>
      <c r="AE149">
        <v>887</v>
      </c>
    </row>
    <row r="150" spans="1:31" x14ac:dyDescent="0.3">
      <c r="A150">
        <v>227</v>
      </c>
      <c r="B150" t="s">
        <v>148</v>
      </c>
      <c r="C150">
        <f>INDEX(Country_Codes!$A$2:$A$269,MATCH(COUNTRIES!A150,Country_Codes!$C$2:$C$269,0))</f>
        <v>887</v>
      </c>
      <c r="D150" t="s">
        <v>340</v>
      </c>
      <c r="E150" t="str">
        <f t="shared" si="8"/>
        <v>Yemen</v>
      </c>
      <c r="F150" s="2"/>
      <c r="H150" t="s">
        <v>250</v>
      </c>
      <c r="I150" t="s">
        <v>250</v>
      </c>
      <c r="J150">
        <v>674</v>
      </c>
      <c r="K150" t="s">
        <v>250</v>
      </c>
      <c r="L150" t="b">
        <f t="array" ref="L150">OR(EXACT(J150,Country_Codes!$A$2:$A$261))</f>
        <v>1</v>
      </c>
      <c r="M150" t="str">
        <f>VLOOKUP(H150,Tabelle1[],17,0)</f>
        <v>Yes</v>
      </c>
      <c r="N150" s="38">
        <f>VLOOKUP(J150,'UN population'!$A$3:$BS$275,70,0)</f>
        <v>32.96</v>
      </c>
      <c r="O150" t="b">
        <f t="array" ref="O150">OR(EXACT(J150,$C$3:$C$183))</f>
        <v>0</v>
      </c>
      <c r="T150" t="str">
        <f t="shared" si="9"/>
        <v/>
      </c>
      <c r="U150" t="str">
        <f t="shared" si="10"/>
        <v/>
      </c>
      <c r="AD150" t="s">
        <v>149</v>
      </c>
      <c r="AE150">
        <v>894</v>
      </c>
    </row>
    <row r="151" spans="1:31" x14ac:dyDescent="0.3">
      <c r="A151">
        <v>228</v>
      </c>
      <c r="B151" t="s">
        <v>149</v>
      </c>
      <c r="C151">
        <f>INDEX(Country_Codes!$A$2:$A$269,MATCH(COUNTRIES!A151,Country_Codes!$C$2:$C$269,0))</f>
        <v>894</v>
      </c>
      <c r="D151" t="s">
        <v>341</v>
      </c>
      <c r="E151" t="str">
        <f t="shared" si="8"/>
        <v>Zambia</v>
      </c>
      <c r="F151" s="2"/>
      <c r="H151" t="s">
        <v>251</v>
      </c>
      <c r="I151" t="s">
        <v>1138</v>
      </c>
      <c r="J151">
        <v>678</v>
      </c>
      <c r="K151" t="s">
        <v>251</v>
      </c>
      <c r="L151" t="b">
        <f t="array" ref="L151">OR(EXACT(J151,Country_Codes!$A$2:$A$261))</f>
        <v>1</v>
      </c>
      <c r="M151" t="str">
        <f>VLOOKUP(H151,Tabelle1[],17,0)</f>
        <v>Yes</v>
      </c>
      <c r="N151" s="38">
        <f>VLOOKUP(J151,'UN population'!$A$3:$BS$275,70,0)</f>
        <v>195.553</v>
      </c>
      <c r="O151" t="b">
        <f t="array" ref="O151">OR(EXACT(J151,$C$3:$C$183))</f>
        <v>0</v>
      </c>
      <c r="T151" t="str">
        <f t="shared" si="9"/>
        <v/>
      </c>
      <c r="U151" t="str">
        <f t="shared" si="10"/>
        <v/>
      </c>
      <c r="AD151" t="s">
        <v>150</v>
      </c>
      <c r="AE151">
        <v>716</v>
      </c>
    </row>
    <row r="152" spans="1:31" x14ac:dyDescent="0.3">
      <c r="A152">
        <v>229</v>
      </c>
      <c r="B152" t="s">
        <v>150</v>
      </c>
      <c r="C152">
        <f>INDEX(Country_Codes!$A$2:$A$269,MATCH(COUNTRIES!A152,Country_Codes!$C$2:$C$269,0))</f>
        <v>716</v>
      </c>
      <c r="D152" t="s">
        <v>341</v>
      </c>
      <c r="E152" t="str">
        <f t="shared" si="8"/>
        <v>Zimbabwe</v>
      </c>
      <c r="F152" s="2"/>
      <c r="H152" t="s">
        <v>119</v>
      </c>
      <c r="I152" t="s">
        <v>119</v>
      </c>
      <c r="J152">
        <v>682</v>
      </c>
      <c r="K152" t="s">
        <v>119</v>
      </c>
      <c r="L152" t="b">
        <f t="array" ref="L152">OR(EXACT(J152,Country_Codes!$A$2:$A$261))</f>
        <v>1</v>
      </c>
      <c r="M152" t="str">
        <f>VLOOKUP(H152,Tabelle1[],17,0)</f>
        <v>Yes</v>
      </c>
      <c r="N152" s="38">
        <f>VLOOKUP(J152,'UN population'!$A$3:$BS$275,70,0)</f>
        <v>31557.144</v>
      </c>
      <c r="O152" t="b">
        <f t="array" ref="O152">OR(EXACT(J152,$C$3:$C$183))</f>
        <v>1</v>
      </c>
      <c r="P152" t="s">
        <v>1157</v>
      </c>
      <c r="T152" t="str">
        <f t="shared" si="9"/>
        <v>Saudi Arabia</v>
      </c>
      <c r="U152">
        <f t="shared" si="10"/>
        <v>682</v>
      </c>
      <c r="AD152" s="1" t="s">
        <v>151</v>
      </c>
      <c r="AE152" s="1">
        <v>51</v>
      </c>
    </row>
    <row r="153" spans="1:31" x14ac:dyDescent="0.3">
      <c r="A153" s="1">
        <v>10</v>
      </c>
      <c r="B153" s="1" t="s">
        <v>151</v>
      </c>
      <c r="C153">
        <f>INDEX(Country_Codes!$A$2:$A$269,MATCH(COUNTRIES!A153,Country_Codes!$C$2:$C$269,0))</f>
        <v>51</v>
      </c>
      <c r="D153" s="1" t="s">
        <v>346</v>
      </c>
      <c r="E153" t="str">
        <f t="shared" si="8"/>
        <v>Armenia</v>
      </c>
      <c r="F153" s="2"/>
      <c r="H153" t="s">
        <v>120</v>
      </c>
      <c r="I153" t="s">
        <v>120</v>
      </c>
      <c r="J153">
        <v>686</v>
      </c>
      <c r="K153" t="s">
        <v>120</v>
      </c>
      <c r="L153" t="b">
        <f t="array" ref="L153">OR(EXACT(J153,Country_Codes!$A$2:$A$261))</f>
        <v>1</v>
      </c>
      <c r="M153" t="str">
        <f>VLOOKUP(H153,Tabelle1[],17,0)</f>
        <v>Yes</v>
      </c>
      <c r="N153" s="38">
        <f>VLOOKUP(J153,'UN population'!$A$3:$BS$275,70,0)</f>
        <v>14976.994000000001</v>
      </c>
      <c r="O153" t="b">
        <f t="array" ref="O153">OR(EXACT(J153,$C$3:$C$183))</f>
        <v>1</v>
      </c>
      <c r="P153" t="s">
        <v>1157</v>
      </c>
      <c r="T153" t="str">
        <f t="shared" si="9"/>
        <v>Senegal</v>
      </c>
      <c r="U153">
        <f t="shared" si="10"/>
        <v>686</v>
      </c>
      <c r="AD153" t="s">
        <v>191</v>
      </c>
      <c r="AE153">
        <v>31</v>
      </c>
    </row>
    <row r="154" spans="1:31" x14ac:dyDescent="0.3">
      <c r="A154">
        <v>14</v>
      </c>
      <c r="B154" t="s">
        <v>152</v>
      </c>
      <c r="C154">
        <f>INDEX(Country_Codes!$A$2:$A$269,MATCH(COUNTRIES!A154,Country_Codes!$C$2:$C$269,0))</f>
        <v>31</v>
      </c>
      <c r="D154" t="s">
        <v>346</v>
      </c>
      <c r="E154" t="str">
        <f t="shared" si="8"/>
        <v>Azerbaijan</v>
      </c>
      <c r="F154" s="2"/>
      <c r="H154" t="s">
        <v>253</v>
      </c>
      <c r="I154" t="s">
        <v>253</v>
      </c>
      <c r="J154">
        <v>690</v>
      </c>
      <c r="K154" t="s">
        <v>253</v>
      </c>
      <c r="L154" t="b">
        <f t="array" ref="L154">OR(EXACT(J154,Country_Codes!$A$2:$A$261))</f>
        <v>1</v>
      </c>
      <c r="M154" t="str">
        <f>VLOOKUP(H154,Tabelle1[],17,0)</f>
        <v>Yes</v>
      </c>
      <c r="N154" s="38">
        <f>VLOOKUP(J154,'UN population'!$A$3:$BS$275,70,0)</f>
        <v>93.742000000000004</v>
      </c>
      <c r="O154" t="b">
        <f t="array" ref="O154">OR(EXACT(J154,$C$3:$C$183))</f>
        <v>0</v>
      </c>
      <c r="T154" t="str">
        <f t="shared" si="9"/>
        <v/>
      </c>
      <c r="U154" t="str">
        <f t="shared" si="10"/>
        <v/>
      </c>
      <c r="AD154" t="s">
        <v>153</v>
      </c>
      <c r="AE154">
        <v>112</v>
      </c>
    </row>
    <row r="155" spans="1:31" x14ac:dyDescent="0.3">
      <c r="A155">
        <v>19</v>
      </c>
      <c r="B155" t="s">
        <v>153</v>
      </c>
      <c r="C155">
        <f>INDEX(Country_Codes!$A$2:$A$269,MATCH(COUNTRIES!A155,Country_Codes!$C$2:$C$269,0))</f>
        <v>112</v>
      </c>
      <c r="D155" t="s">
        <v>346</v>
      </c>
      <c r="E155" t="str">
        <f t="shared" si="8"/>
        <v>Belarus</v>
      </c>
      <c r="F155" s="2"/>
      <c r="H155" t="s">
        <v>121</v>
      </c>
      <c r="I155" t="s">
        <v>121</v>
      </c>
      <c r="J155">
        <v>694</v>
      </c>
      <c r="K155" t="s">
        <v>121</v>
      </c>
      <c r="L155" t="b">
        <f t="array" ref="L155">OR(EXACT(J155,Country_Codes!$A$2:$A$261))</f>
        <v>1</v>
      </c>
      <c r="M155" t="str">
        <f>VLOOKUP(H155,Tabelle1[],17,0)</f>
        <v>Yes</v>
      </c>
      <c r="N155" s="38">
        <f>VLOOKUP(J155,'UN population'!$A$3:$BS$275,70,0)</f>
        <v>7237.0249999999996</v>
      </c>
      <c r="O155" t="b">
        <f t="array" ref="O155">OR(EXACT(J155,$C$3:$C$183))</f>
        <v>1</v>
      </c>
      <c r="P155" t="s">
        <v>1157</v>
      </c>
      <c r="T155" t="str">
        <f t="shared" si="9"/>
        <v>Sierra Leone</v>
      </c>
      <c r="U155">
        <f t="shared" si="10"/>
        <v>694</v>
      </c>
      <c r="AD155" t="s">
        <v>154</v>
      </c>
      <c r="AE155">
        <v>56</v>
      </c>
    </row>
    <row r="156" spans="1:31" x14ac:dyDescent="0.3">
      <c r="A156">
        <v>20</v>
      </c>
      <c r="B156" t="s">
        <v>154</v>
      </c>
      <c r="C156">
        <f>INDEX(Country_Codes!$A$2:$A$269,MATCH(COUNTRIES!A156,Country_Codes!$C$2:$C$269,0))</f>
        <v>56</v>
      </c>
      <c r="D156" t="s">
        <v>339</v>
      </c>
      <c r="E156" t="str">
        <f t="shared" si="8"/>
        <v>Belgium</v>
      </c>
      <c r="F156" s="2"/>
      <c r="H156" t="s">
        <v>254</v>
      </c>
      <c r="I156" t="s">
        <v>254</v>
      </c>
      <c r="J156">
        <v>702</v>
      </c>
      <c r="K156" t="s">
        <v>254</v>
      </c>
      <c r="L156" t="b">
        <f t="array" ref="L156">OR(EXACT(J156,Country_Codes!$A$2:$A$261))</f>
        <v>1</v>
      </c>
      <c r="M156" t="str">
        <f>VLOOKUP(H156,Tabelle1[],17,0)</f>
        <v>Yes</v>
      </c>
      <c r="N156" s="38">
        <f>VLOOKUP(J156,'UN population'!$A$3:$BS$275,70,0)</f>
        <v>5535.2619999999997</v>
      </c>
      <c r="O156" t="b">
        <f t="array" ref="O156">OR(EXACT(J156,$C$3:$C$183))</f>
        <v>0</v>
      </c>
      <c r="P156" s="45" t="s">
        <v>1157</v>
      </c>
      <c r="Q156" t="s">
        <v>1462</v>
      </c>
      <c r="T156" t="str">
        <f t="shared" si="9"/>
        <v>Singapore</v>
      </c>
      <c r="U156">
        <f t="shared" si="10"/>
        <v>702</v>
      </c>
      <c r="AD156" t="s">
        <v>155</v>
      </c>
      <c r="AE156">
        <v>70</v>
      </c>
    </row>
    <row r="157" spans="1:31" x14ac:dyDescent="0.3">
      <c r="A157">
        <v>27</v>
      </c>
      <c r="B157" t="s">
        <v>155</v>
      </c>
      <c r="C157">
        <f>INDEX(Country_Codes!$A$2:$A$269,MATCH(COUNTRIES!A157,Country_Codes!$C$2:$C$269,0))</f>
        <v>70</v>
      </c>
      <c r="D157" t="s">
        <v>339</v>
      </c>
      <c r="E157" t="str">
        <f t="shared" si="8"/>
        <v>Bosnia and Herzegovina</v>
      </c>
      <c r="F157" s="2"/>
      <c r="H157" t="s">
        <v>175</v>
      </c>
      <c r="I157" t="s">
        <v>1139</v>
      </c>
      <c r="J157">
        <v>703</v>
      </c>
      <c r="K157" t="s">
        <v>175</v>
      </c>
      <c r="L157" t="b">
        <f t="array" ref="L157">OR(EXACT(J157,Country_Codes!$A$2:$A$261))</f>
        <v>1</v>
      </c>
      <c r="M157" t="str">
        <f>VLOOKUP(H157,Tabelle1[],17,0)</f>
        <v>Yes</v>
      </c>
      <c r="N157" s="38">
        <f>VLOOKUP(J157,'UN population'!$A$3:$BS$275,70,0)</f>
        <v>5439.3180000000002</v>
      </c>
      <c r="O157" t="b">
        <f t="array" ref="O157">OR(EXACT(J157,$C$3:$C$183))</f>
        <v>1</v>
      </c>
      <c r="P157" t="s">
        <v>1157</v>
      </c>
      <c r="T157" t="str">
        <f t="shared" si="9"/>
        <v>Slovakia</v>
      </c>
      <c r="U157">
        <f t="shared" si="10"/>
        <v>703</v>
      </c>
      <c r="AD157" t="s">
        <v>156</v>
      </c>
      <c r="AE157">
        <v>191</v>
      </c>
    </row>
    <row r="158" spans="1:31" x14ac:dyDescent="0.3">
      <c r="A158">
        <v>54</v>
      </c>
      <c r="B158" t="s">
        <v>156</v>
      </c>
      <c r="C158">
        <f>INDEX(Country_Codes!$A$2:$A$269,MATCH(COUNTRIES!A158,Country_Codes!$C$2:$C$269,0))</f>
        <v>191</v>
      </c>
      <c r="D158" t="s">
        <v>339</v>
      </c>
      <c r="E158" t="str">
        <f t="shared" si="8"/>
        <v>Croatia</v>
      </c>
      <c r="F158" s="2"/>
      <c r="H158" t="s">
        <v>176</v>
      </c>
      <c r="I158" t="s">
        <v>176</v>
      </c>
      <c r="J158">
        <v>705</v>
      </c>
      <c r="K158" t="s">
        <v>176</v>
      </c>
      <c r="L158" t="b">
        <f t="array" ref="L158">OR(EXACT(J158,Country_Codes!$A$2:$A$261))</f>
        <v>1</v>
      </c>
      <c r="M158" t="str">
        <f>VLOOKUP(H158,Tabelle1[],17,0)</f>
        <v>Yes</v>
      </c>
      <c r="N158" s="38">
        <f>VLOOKUP(J158,'UN population'!$A$3:$BS$275,70,0)</f>
        <v>2074.788</v>
      </c>
      <c r="O158" t="b">
        <f t="array" ref="O158">OR(EXACT(J158,$C$3:$C$183))</f>
        <v>1</v>
      </c>
      <c r="P158" t="s">
        <v>1157</v>
      </c>
      <c r="T158" t="str">
        <f t="shared" si="9"/>
        <v>Slovenia</v>
      </c>
      <c r="U158">
        <f t="shared" si="10"/>
        <v>705</v>
      </c>
      <c r="AD158" t="s">
        <v>157</v>
      </c>
      <c r="AE158">
        <v>203</v>
      </c>
    </row>
    <row r="159" spans="1:31" x14ac:dyDescent="0.3">
      <c r="A159">
        <v>57</v>
      </c>
      <c r="B159" t="s">
        <v>157</v>
      </c>
      <c r="C159">
        <f>INDEX(Country_Codes!$A$2:$A$269,MATCH(COUNTRIES!A159,Country_Codes!$C$2:$C$269,0))</f>
        <v>203</v>
      </c>
      <c r="D159" t="s">
        <v>346</v>
      </c>
      <c r="E159" t="str">
        <f t="shared" si="8"/>
        <v>Czech Republic</v>
      </c>
      <c r="F159" s="2"/>
      <c r="H159" t="s">
        <v>122</v>
      </c>
      <c r="I159" t="s">
        <v>1121</v>
      </c>
      <c r="J159">
        <v>90</v>
      </c>
      <c r="K159" t="s">
        <v>122</v>
      </c>
      <c r="L159" t="b">
        <f t="array" ref="L159">OR(EXACT(J159,Country_Codes!$A$2:$A$261))</f>
        <v>1</v>
      </c>
      <c r="M159" t="str">
        <f>VLOOKUP(H159,Tabelle1[],17,0)</f>
        <v>Yes</v>
      </c>
      <c r="N159" s="38">
        <f>VLOOKUP(J159,'UN population'!$A$3:$BS$275,70,0)</f>
        <v>587.48199999999997</v>
      </c>
      <c r="O159" t="b">
        <f t="array" ref="O159">OR(EXACT(J159,$C$3:$C$183))</f>
        <v>1</v>
      </c>
      <c r="P159" t="s">
        <v>1157</v>
      </c>
      <c r="T159" t="str">
        <f t="shared" si="9"/>
        <v>Solomon Islands</v>
      </c>
      <c r="U159">
        <f t="shared" si="10"/>
        <v>90</v>
      </c>
      <c r="AD159" t="s">
        <v>158</v>
      </c>
      <c r="AE159">
        <v>232</v>
      </c>
    </row>
    <row r="160" spans="1:31" x14ac:dyDescent="0.3">
      <c r="A160">
        <v>67</v>
      </c>
      <c r="B160" t="s">
        <v>158</v>
      </c>
      <c r="C160">
        <f>INDEX(Country_Codes!$A$2:$A$269,MATCH(COUNTRIES!A160,Country_Codes!$C$2:$C$269,0))</f>
        <v>232</v>
      </c>
      <c r="D160" t="s">
        <v>341</v>
      </c>
      <c r="E160" t="str">
        <f t="shared" si="8"/>
        <v>Eritrea</v>
      </c>
      <c r="F160" s="2"/>
      <c r="H160" t="s">
        <v>123</v>
      </c>
      <c r="I160" t="s">
        <v>123</v>
      </c>
      <c r="J160">
        <v>706</v>
      </c>
      <c r="K160" t="s">
        <v>123</v>
      </c>
      <c r="L160" t="b">
        <f t="array" ref="L160">OR(EXACT(J160,Country_Codes!$A$2:$A$261))</f>
        <v>1</v>
      </c>
      <c r="M160" t="str">
        <f>VLOOKUP(H160,Tabelle1[],17,0)</f>
        <v>Yes</v>
      </c>
      <c r="N160" s="38">
        <f>VLOOKUP(J160,'UN population'!$A$3:$BS$275,70,0)</f>
        <v>13908.129000000001</v>
      </c>
      <c r="O160" t="b">
        <f t="array" ref="O160">OR(EXACT(J160,$C$3:$C$183))</f>
        <v>1</v>
      </c>
      <c r="P160" t="s">
        <v>1157</v>
      </c>
      <c r="T160" t="str">
        <f t="shared" si="9"/>
        <v>Somalia</v>
      </c>
      <c r="U160">
        <f t="shared" si="10"/>
        <v>706</v>
      </c>
      <c r="AD160" t="s">
        <v>159</v>
      </c>
      <c r="AE160">
        <v>233</v>
      </c>
    </row>
    <row r="161" spans="1:31" x14ac:dyDescent="0.3">
      <c r="A161">
        <v>68</v>
      </c>
      <c r="B161" t="s">
        <v>159</v>
      </c>
      <c r="C161">
        <f>INDEX(Country_Codes!$A$2:$A$269,MATCH(COUNTRIES!A161,Country_Codes!$C$2:$C$269,0))</f>
        <v>233</v>
      </c>
      <c r="D161" t="s">
        <v>346</v>
      </c>
      <c r="E161" t="str">
        <f t="shared" si="8"/>
        <v>Estonia</v>
      </c>
      <c r="F161" s="2"/>
      <c r="H161" t="s">
        <v>124</v>
      </c>
      <c r="I161" t="s">
        <v>124</v>
      </c>
      <c r="J161">
        <v>710</v>
      </c>
      <c r="K161" t="s">
        <v>124</v>
      </c>
      <c r="L161" t="b">
        <f t="array" ref="L161">OR(EXACT(J161,Country_Codes!$A$2:$A$261))</f>
        <v>1</v>
      </c>
      <c r="M161" t="str">
        <f>VLOOKUP(H161,Tabelle1[],17,0)</f>
        <v>Yes</v>
      </c>
      <c r="N161" s="38">
        <f>VLOOKUP(J161,'UN population'!$A$3:$BS$275,70,0)</f>
        <v>55291.224999999999</v>
      </c>
      <c r="O161" t="b">
        <f t="array" ref="O161">OR(EXACT(J161,$C$3:$C$183))</f>
        <v>1</v>
      </c>
      <c r="P161" t="s">
        <v>1157</v>
      </c>
      <c r="T161" t="str">
        <f t="shared" si="9"/>
        <v>South Africa</v>
      </c>
      <c r="U161">
        <f t="shared" si="10"/>
        <v>710</v>
      </c>
      <c r="AD161" t="s">
        <v>160</v>
      </c>
      <c r="AE161">
        <v>231</v>
      </c>
    </row>
    <row r="162" spans="1:31" x14ac:dyDescent="0.3">
      <c r="A162">
        <v>69</v>
      </c>
      <c r="B162" t="s">
        <v>160</v>
      </c>
      <c r="C162">
        <f>INDEX(Country_Codes!$A$2:$A$269,MATCH(COUNTRIES!A162,Country_Codes!$C$2:$C$269,0))</f>
        <v>231</v>
      </c>
      <c r="D162" t="s">
        <v>341</v>
      </c>
      <c r="E162" t="str">
        <f t="shared" si="8"/>
        <v>Ethiopia</v>
      </c>
      <c r="F162" s="2"/>
      <c r="H162" t="s">
        <v>125</v>
      </c>
      <c r="I162" t="s">
        <v>125</v>
      </c>
      <c r="J162">
        <v>724</v>
      </c>
      <c r="K162" t="s">
        <v>125</v>
      </c>
      <c r="L162" t="b">
        <f t="array" ref="L162">OR(EXACT(J162,Country_Codes!$A$2:$A$261))</f>
        <v>1</v>
      </c>
      <c r="M162" t="str">
        <f>VLOOKUP(H162,Tabelle1[],17,0)</f>
        <v>Yes</v>
      </c>
      <c r="N162" s="38">
        <f>VLOOKUP(J162,'UN population'!$A$3:$BS$275,70,0)</f>
        <v>46397.663999999997</v>
      </c>
      <c r="O162" t="b">
        <f t="array" ref="O162">OR(EXACT(J162,$C$3:$C$183))</f>
        <v>1</v>
      </c>
      <c r="P162" t="s">
        <v>1157</v>
      </c>
      <c r="T162" t="str">
        <f t="shared" si="9"/>
        <v>Spain</v>
      </c>
      <c r="U162">
        <f t="shared" si="10"/>
        <v>724</v>
      </c>
      <c r="AD162" t="s">
        <v>161</v>
      </c>
      <c r="AE162">
        <v>268</v>
      </c>
    </row>
    <row r="163" spans="1:31" x14ac:dyDescent="0.3">
      <c r="A163">
        <v>80</v>
      </c>
      <c r="B163" t="s">
        <v>161</v>
      </c>
      <c r="C163">
        <f>INDEX(Country_Codes!$A$2:$A$269,MATCH(COUNTRIES!A163,Country_Codes!$C$2:$C$269,0))</f>
        <v>268</v>
      </c>
      <c r="D163" t="s">
        <v>346</v>
      </c>
      <c r="E163" t="str">
        <f t="shared" ref="E163:E183" si="11">VLOOKUP(C163,$J$4:$K$321,2,0)</f>
        <v>Georgia</v>
      </c>
      <c r="F163" s="2"/>
      <c r="H163" t="s">
        <v>126</v>
      </c>
      <c r="I163" t="s">
        <v>126</v>
      </c>
      <c r="J163">
        <v>144</v>
      </c>
      <c r="K163" t="s">
        <v>126</v>
      </c>
      <c r="L163" t="b">
        <f t="array" ref="L163">OR(EXACT(J163,Country_Codes!$A$2:$A$261))</f>
        <v>1</v>
      </c>
      <c r="M163" t="str">
        <f>VLOOKUP(H163,Tabelle1[],17,0)</f>
        <v>Yes</v>
      </c>
      <c r="N163" s="38">
        <f>VLOOKUP(J163,'UN population'!$A$3:$BS$275,70,0)</f>
        <v>20714.04</v>
      </c>
      <c r="O163" t="b">
        <f t="array" ref="O163">OR(EXACT(J163,$C$3:$C$183))</f>
        <v>1</v>
      </c>
      <c r="P163" t="s">
        <v>1157</v>
      </c>
      <c r="T163" t="str">
        <f t="shared" si="9"/>
        <v>Sri Lanka</v>
      </c>
      <c r="U163">
        <f t="shared" si="10"/>
        <v>144</v>
      </c>
      <c r="AD163" t="s">
        <v>162</v>
      </c>
      <c r="AE163">
        <v>398</v>
      </c>
    </row>
    <row r="164" spans="1:31" x14ac:dyDescent="0.3">
      <c r="A164">
        <v>107</v>
      </c>
      <c r="B164" t="s">
        <v>162</v>
      </c>
      <c r="C164">
        <f>INDEX(Country_Codes!$A$2:$A$269,MATCH(COUNTRIES!A164,Country_Codes!$C$2:$C$269,0))</f>
        <v>398</v>
      </c>
      <c r="D164" t="s">
        <v>346</v>
      </c>
      <c r="E164" t="str">
        <f t="shared" si="11"/>
        <v>Kazakhstan</v>
      </c>
      <c r="F164" s="2"/>
      <c r="H164" t="s">
        <v>128</v>
      </c>
      <c r="I164" t="s">
        <v>128</v>
      </c>
      <c r="J164">
        <v>740</v>
      </c>
      <c r="K164" t="s">
        <v>128</v>
      </c>
      <c r="L164" t="b">
        <f t="array" ref="L164">OR(EXACT(J164,Country_Codes!$A$2:$A$261))</f>
        <v>1</v>
      </c>
      <c r="M164" t="str">
        <f>VLOOKUP(H164,Tabelle1[],17,0)</f>
        <v>Yes</v>
      </c>
      <c r="N164" s="38">
        <f>VLOOKUP(J164,'UN population'!$A$3:$BS$275,70,0)</f>
        <v>553.20799999999997</v>
      </c>
      <c r="O164" t="b">
        <f t="array" ref="O164">OR(EXACT(J164,$C$3:$C$183))</f>
        <v>1</v>
      </c>
      <c r="P164" t="s">
        <v>1157</v>
      </c>
      <c r="T164" t="str">
        <f t="shared" si="9"/>
        <v>Suriname</v>
      </c>
      <c r="U164">
        <f t="shared" si="10"/>
        <v>740</v>
      </c>
      <c r="AD164" t="s">
        <v>163</v>
      </c>
      <c r="AE164">
        <v>417</v>
      </c>
    </row>
    <row r="165" spans="1:31" x14ac:dyDescent="0.3">
      <c r="A165">
        <v>113</v>
      </c>
      <c r="B165" t="s">
        <v>163</v>
      </c>
      <c r="C165">
        <f>INDEX(Country_Codes!$A$2:$A$269,MATCH(COUNTRIES!A165,Country_Codes!$C$2:$C$269,0))</f>
        <v>417</v>
      </c>
      <c r="D165" t="s">
        <v>346</v>
      </c>
      <c r="E165" t="str">
        <f t="shared" si="11"/>
        <v>Kyrgyzstan</v>
      </c>
      <c r="F165" s="2"/>
      <c r="H165" t="s">
        <v>129</v>
      </c>
      <c r="I165" t="s">
        <v>129</v>
      </c>
      <c r="J165">
        <v>748</v>
      </c>
      <c r="K165" t="s">
        <v>129</v>
      </c>
      <c r="L165" t="b">
        <f t="array" ref="L165">OR(EXACT(J165,Country_Codes!$A$2:$A$261))</f>
        <v>1</v>
      </c>
      <c r="M165" t="str">
        <f>VLOOKUP(H165,Tabelle1[],17,0)</f>
        <v>Yes</v>
      </c>
      <c r="N165" s="38">
        <f>VLOOKUP(J165,'UN population'!$A$3:$BS$275,70,0)</f>
        <v>1319.011</v>
      </c>
      <c r="O165" t="b">
        <f t="array" ref="O165">OR(EXACT(J165,$C$3:$C$183))</f>
        <v>1</v>
      </c>
      <c r="P165" t="s">
        <v>1157</v>
      </c>
      <c r="T165" t="str">
        <f t="shared" si="9"/>
        <v>Swaziland</v>
      </c>
      <c r="U165">
        <f t="shared" si="10"/>
        <v>748</v>
      </c>
      <c r="AD165" t="s">
        <v>164</v>
      </c>
      <c r="AE165">
        <v>428</v>
      </c>
    </row>
    <row r="166" spans="1:31" x14ac:dyDescent="0.3">
      <c r="A166">
        <v>115</v>
      </c>
      <c r="B166" t="s">
        <v>164</v>
      </c>
      <c r="C166">
        <f>INDEX(Country_Codes!$A$2:$A$269,MATCH(COUNTRIES!A166,Country_Codes!$C$2:$C$269,0))</f>
        <v>428</v>
      </c>
      <c r="D166" t="s">
        <v>346</v>
      </c>
      <c r="E166" t="str">
        <f t="shared" si="11"/>
        <v>Latvia</v>
      </c>
      <c r="F166" s="2"/>
      <c r="H166" t="s">
        <v>130</v>
      </c>
      <c r="I166" t="s">
        <v>130</v>
      </c>
      <c r="J166">
        <v>752</v>
      </c>
      <c r="K166" t="s">
        <v>130</v>
      </c>
      <c r="L166" t="b">
        <f t="array" ref="L166">OR(EXACT(J166,Country_Codes!$A$2:$A$261))</f>
        <v>1</v>
      </c>
      <c r="M166" t="str">
        <f>VLOOKUP(H166,Tabelle1[],17,0)</f>
        <v>Yes</v>
      </c>
      <c r="N166" s="38">
        <f>VLOOKUP(J166,'UN population'!$A$3:$BS$275,70,0)</f>
        <v>9763.5650000000005</v>
      </c>
      <c r="O166" t="b">
        <f t="array" ref="O166">OR(EXACT(J166,$C$3:$C$183))</f>
        <v>1</v>
      </c>
      <c r="P166" t="s">
        <v>1157</v>
      </c>
      <c r="T166" t="str">
        <f t="shared" si="9"/>
        <v>Sweden</v>
      </c>
      <c r="U166">
        <f t="shared" si="10"/>
        <v>752</v>
      </c>
      <c r="AD166" t="s">
        <v>165</v>
      </c>
      <c r="AE166">
        <v>440</v>
      </c>
    </row>
    <row r="167" spans="1:31" x14ac:dyDescent="0.3">
      <c r="A167">
        <v>121</v>
      </c>
      <c r="B167" t="s">
        <v>165</v>
      </c>
      <c r="C167">
        <f>INDEX(Country_Codes!$A$2:$A$269,MATCH(COUNTRIES!A167,Country_Codes!$C$2:$C$269,0))</f>
        <v>440</v>
      </c>
      <c r="D167" t="s">
        <v>346</v>
      </c>
      <c r="E167" t="str">
        <f t="shared" si="11"/>
        <v>Lithuania</v>
      </c>
      <c r="F167" s="2"/>
      <c r="H167" t="s">
        <v>131</v>
      </c>
      <c r="I167" t="s">
        <v>131</v>
      </c>
      <c r="J167">
        <v>756</v>
      </c>
      <c r="K167" t="s">
        <v>131</v>
      </c>
      <c r="L167" t="b">
        <f t="array" ref="L167">OR(EXACT(J167,Country_Codes!$A$2:$A$261))</f>
        <v>1</v>
      </c>
      <c r="M167" t="str">
        <f>VLOOKUP(H167,Tabelle1[],17,0)</f>
        <v>Yes</v>
      </c>
      <c r="N167" s="38">
        <f>VLOOKUP(J167,'UN population'!$A$3:$BS$275,70,0)</f>
        <v>8319.7690000000002</v>
      </c>
      <c r="O167" t="b">
        <f t="array" ref="O167">OR(EXACT(J167,$C$3:$C$183))</f>
        <v>1</v>
      </c>
      <c r="P167" t="s">
        <v>1157</v>
      </c>
      <c r="T167" t="str">
        <f t="shared" si="9"/>
        <v>Switzerland</v>
      </c>
      <c r="U167">
        <f t="shared" si="10"/>
        <v>756</v>
      </c>
      <c r="AD167" t="s">
        <v>166</v>
      </c>
      <c r="AE167">
        <v>442</v>
      </c>
    </row>
    <row r="168" spans="1:31" x14ac:dyDescent="0.3">
      <c r="A168">
        <v>122</v>
      </c>
      <c r="B168" t="s">
        <v>166</v>
      </c>
      <c r="C168">
        <f>INDEX(Country_Codes!$A$2:$A$269,MATCH(COUNTRIES!A168,Country_Codes!$C$2:$C$269,0))</f>
        <v>442</v>
      </c>
      <c r="D168" t="s">
        <v>339</v>
      </c>
      <c r="E168" t="str">
        <f t="shared" si="11"/>
        <v>Luxembourg</v>
      </c>
      <c r="F168" s="2"/>
      <c r="H168" t="s">
        <v>132</v>
      </c>
      <c r="I168" t="s">
        <v>457</v>
      </c>
      <c r="J168">
        <v>760</v>
      </c>
      <c r="K168" t="s">
        <v>457</v>
      </c>
      <c r="L168" t="b">
        <f t="array" ref="L168">OR(EXACT(J168,Country_Codes!$A$2:$A$261))</f>
        <v>1</v>
      </c>
      <c r="M168" t="str">
        <f>VLOOKUP(H168,Tabelle1[],17,0)</f>
        <v>Yes</v>
      </c>
      <c r="N168" s="38">
        <f>VLOOKUP(J168,'UN population'!$A$3:$BS$275,70,0)</f>
        <v>18734.987000000001</v>
      </c>
      <c r="O168" t="b">
        <f t="array" ref="O168">OR(EXACT(J168,$C$3:$C$183))</f>
        <v>1</v>
      </c>
      <c r="P168" t="s">
        <v>1157</v>
      </c>
      <c r="T168" t="str">
        <f t="shared" si="9"/>
        <v>Syria</v>
      </c>
      <c r="U168">
        <f t="shared" si="10"/>
        <v>760</v>
      </c>
      <c r="AD168" t="s">
        <v>1703</v>
      </c>
      <c r="AE168">
        <v>807</v>
      </c>
    </row>
    <row r="169" spans="1:31" x14ac:dyDescent="0.3">
      <c r="A169">
        <v>123</v>
      </c>
      <c r="B169" t="s">
        <v>167</v>
      </c>
      <c r="C169">
        <f>INDEX(Country_Codes!$A$2:$A$269,MATCH(COUNTRIES!A169,Country_Codes!$C$2:$C$269,0))</f>
        <v>807</v>
      </c>
      <c r="D169" t="s">
        <v>346</v>
      </c>
      <c r="E169" t="str">
        <f t="shared" si="11"/>
        <v>North Macedonia</v>
      </c>
      <c r="F169" s="2"/>
      <c r="H169" t="s">
        <v>171</v>
      </c>
      <c r="I169" t="s">
        <v>171</v>
      </c>
      <c r="J169">
        <v>762</v>
      </c>
      <c r="K169" t="s">
        <v>171</v>
      </c>
      <c r="L169" t="b">
        <f t="array" ref="L169">OR(EXACT(J169,Country_Codes!$A$2:$A$261))</f>
        <v>1</v>
      </c>
      <c r="M169" t="str">
        <f>VLOOKUP(H169,Tabelle1[],17,0)</f>
        <v>Yes</v>
      </c>
      <c r="N169" s="38">
        <f>VLOOKUP(J169,'UN population'!$A$3:$BS$275,70,0)</f>
        <v>8548.6509999999998</v>
      </c>
      <c r="O169" t="b">
        <f t="array" ref="O169">OR(EXACT(J169,$C$3:$C$183))</f>
        <v>1</v>
      </c>
      <c r="P169" t="s">
        <v>1157</v>
      </c>
      <c r="T169" t="str">
        <f t="shared" si="9"/>
        <v>Tajikistan</v>
      </c>
      <c r="U169">
        <f t="shared" si="10"/>
        <v>762</v>
      </c>
      <c r="AD169" t="s">
        <v>302</v>
      </c>
      <c r="AE169">
        <v>498</v>
      </c>
    </row>
    <row r="170" spans="1:31" x14ac:dyDescent="0.3">
      <c r="A170">
        <v>136</v>
      </c>
      <c r="B170" t="s">
        <v>168</v>
      </c>
      <c r="C170">
        <f>INDEX(Country_Codes!$A$2:$A$269,MATCH(COUNTRIES!A170,Country_Codes!$C$2:$C$269,0))</f>
        <v>498</v>
      </c>
      <c r="D170" t="s">
        <v>346</v>
      </c>
      <c r="E170" t="str">
        <f t="shared" si="11"/>
        <v>Moldova</v>
      </c>
      <c r="F170" s="2"/>
      <c r="H170" t="s">
        <v>134</v>
      </c>
      <c r="I170" t="s">
        <v>134</v>
      </c>
      <c r="J170">
        <v>764</v>
      </c>
      <c r="K170" t="s">
        <v>134</v>
      </c>
      <c r="L170" t="b">
        <f t="array" ref="L170">OR(EXACT(J170,Country_Codes!$A$2:$A$261))</f>
        <v>1</v>
      </c>
      <c r="M170" t="str">
        <f>VLOOKUP(H170,Tabelle1[],17,0)</f>
        <v>Yes</v>
      </c>
      <c r="N170" s="38">
        <f>VLOOKUP(J170,'UN population'!$A$3:$BS$275,70,0)</f>
        <v>68657.600000000006</v>
      </c>
      <c r="O170" t="b">
        <f t="array" ref="O170">OR(EXACT(J170,$C$3:$C$183))</f>
        <v>1</v>
      </c>
      <c r="P170" t="s">
        <v>1157</v>
      </c>
      <c r="T170" t="str">
        <f t="shared" si="9"/>
        <v>Thailand</v>
      </c>
      <c r="U170">
        <f t="shared" si="10"/>
        <v>764</v>
      </c>
      <c r="AD170" t="s">
        <v>233</v>
      </c>
      <c r="AE170">
        <v>499</v>
      </c>
    </row>
    <row r="171" spans="1:31" x14ac:dyDescent="0.3">
      <c r="A171">
        <v>170</v>
      </c>
      <c r="B171" t="s">
        <v>169</v>
      </c>
      <c r="C171">
        <f>INDEX(Country_Codes!$A$2:$A$269,MATCH(COUNTRIES!A171,Country_Codes!$C$2:$C$269,0))</f>
        <v>643</v>
      </c>
      <c r="D171" t="s">
        <v>346</v>
      </c>
      <c r="E171" t="str">
        <f t="shared" si="11"/>
        <v>Russia</v>
      </c>
      <c r="F171" s="2"/>
      <c r="H171" t="s">
        <v>450</v>
      </c>
      <c r="I171" t="s">
        <v>1151</v>
      </c>
      <c r="J171">
        <v>807</v>
      </c>
      <c r="K171" t="s">
        <v>1703</v>
      </c>
      <c r="L171" t="b">
        <f t="array" ref="L171">OR(EXACT(J171,Country_Codes!$A$2:$A$261))</f>
        <v>1</v>
      </c>
      <c r="M171" t="str">
        <f>VLOOKUP(H171,Tabelle1[],17,0)</f>
        <v>Yes</v>
      </c>
      <c r="N171" s="38">
        <f>VLOOKUP(J171,'UN population'!$A$3:$BS$275,70,0)</f>
        <v>2079.308</v>
      </c>
      <c r="O171" t="b">
        <f t="array" ref="O171">OR(EXACT(J171,$C$3:$C$183))</f>
        <v>1</v>
      </c>
      <c r="P171" t="s">
        <v>1157</v>
      </c>
      <c r="T171" t="str">
        <f t="shared" si="9"/>
        <v>North Macedonia</v>
      </c>
      <c r="U171">
        <f t="shared" si="10"/>
        <v>807</v>
      </c>
      <c r="AD171" t="s">
        <v>552</v>
      </c>
      <c r="AE171">
        <v>643</v>
      </c>
    </row>
    <row r="172" spans="1:31" x14ac:dyDescent="0.3">
      <c r="A172">
        <v>183</v>
      </c>
      <c r="B172" t="s">
        <v>170</v>
      </c>
      <c r="C172">
        <f>INDEX(Country_Codes!$A$2:$A$269,MATCH(COUNTRIES!A172,Country_Codes!$C$2:$C$269,0))</f>
        <v>891</v>
      </c>
      <c r="D172" t="s">
        <v>339</v>
      </c>
      <c r="E172" t="str">
        <f t="shared" si="11"/>
        <v>Serbia and Montenegro (former)</v>
      </c>
      <c r="F172" s="2"/>
      <c r="H172" t="s">
        <v>135</v>
      </c>
      <c r="I172" t="s">
        <v>135</v>
      </c>
      <c r="J172">
        <v>626</v>
      </c>
      <c r="K172" t="s">
        <v>135</v>
      </c>
      <c r="L172" t="b">
        <f t="array" ref="L172">OR(EXACT(J172,Country_Codes!$A$2:$A$261))</f>
        <v>1</v>
      </c>
      <c r="M172" t="str">
        <f>VLOOKUP(H172,Tabelle1[],17,0)</f>
        <v>Yes</v>
      </c>
      <c r="N172" s="38">
        <f>VLOOKUP(J172,'UN population'!$A$3:$BS$275,70,0)</f>
        <v>1240.9770000000001</v>
      </c>
      <c r="O172" t="b">
        <f t="array" ref="O172">OR(EXACT(J172,$C$3:$C$183))</f>
        <v>1</v>
      </c>
      <c r="P172" t="s">
        <v>1157</v>
      </c>
      <c r="T172" t="str">
        <f t="shared" si="9"/>
        <v>Timor-Leste</v>
      </c>
      <c r="U172">
        <f t="shared" si="10"/>
        <v>626</v>
      </c>
      <c r="AD172" t="s">
        <v>1568</v>
      </c>
      <c r="AE172">
        <v>688</v>
      </c>
    </row>
    <row r="173" spans="1:31" x14ac:dyDescent="0.3">
      <c r="A173">
        <v>200</v>
      </c>
      <c r="B173" t="s">
        <v>171</v>
      </c>
      <c r="C173">
        <f>INDEX(Country_Codes!$A$2:$A$269,MATCH(COUNTRIES!A173,Country_Codes!$C$2:$C$269,0))</f>
        <v>762</v>
      </c>
      <c r="D173" t="s">
        <v>346</v>
      </c>
      <c r="E173" t="str">
        <f t="shared" si="11"/>
        <v>Tajikistan</v>
      </c>
      <c r="F173" s="2"/>
      <c r="H173" t="s">
        <v>136</v>
      </c>
      <c r="I173" t="s">
        <v>136</v>
      </c>
      <c r="J173">
        <v>768</v>
      </c>
      <c r="K173" t="s">
        <v>136</v>
      </c>
      <c r="L173" t="b">
        <f t="array" ref="L173">OR(EXACT(J173,Country_Codes!$A$2:$A$261))</f>
        <v>1</v>
      </c>
      <c r="M173" t="str">
        <f>VLOOKUP(H173,Tabelle1[],17,0)</f>
        <v>Yes</v>
      </c>
      <c r="N173" s="38">
        <f>VLOOKUP(J173,'UN population'!$A$3:$BS$275,70,0)</f>
        <v>7416.8019999999997</v>
      </c>
      <c r="O173" t="b">
        <f t="array" ref="O173">OR(EXACT(J173,$C$3:$C$183))</f>
        <v>1</v>
      </c>
      <c r="P173" t="s">
        <v>1157</v>
      </c>
      <c r="T173" t="str">
        <f t="shared" si="9"/>
        <v>Togo</v>
      </c>
      <c r="U173">
        <f t="shared" si="10"/>
        <v>768</v>
      </c>
      <c r="AD173" t="s">
        <v>175</v>
      </c>
      <c r="AE173">
        <v>703</v>
      </c>
    </row>
    <row r="174" spans="1:31" x14ac:dyDescent="0.3">
      <c r="A174">
        <v>210</v>
      </c>
      <c r="B174" t="s">
        <v>172</v>
      </c>
      <c r="C174">
        <f>INDEX(Country_Codes!$A$2:$A$269,MATCH(COUNTRIES!A174,Country_Codes!$C$2:$C$269,0))</f>
        <v>795</v>
      </c>
      <c r="D174" t="s">
        <v>346</v>
      </c>
      <c r="E174" t="str">
        <f t="shared" si="11"/>
        <v>Turkmenistan</v>
      </c>
      <c r="F174" s="2"/>
      <c r="H174" t="s">
        <v>265</v>
      </c>
      <c r="I174" t="s">
        <v>265</v>
      </c>
      <c r="J174">
        <v>776</v>
      </c>
      <c r="K174" t="s">
        <v>265</v>
      </c>
      <c r="L174" t="b">
        <f t="array" ref="L174">OR(EXACT(J174,Country_Codes!$A$2:$A$261))</f>
        <v>1</v>
      </c>
      <c r="M174" t="str">
        <f>VLOOKUP(H174,Tabelle1[],17,0)</f>
        <v>Yes</v>
      </c>
      <c r="N174" s="38">
        <f>VLOOKUP(J174,'UN population'!$A$3:$BS$275,70,0)</f>
        <v>106.364</v>
      </c>
      <c r="O174" t="b">
        <f t="array" ref="O174">OR(EXACT(J174,$C$3:$C$183))</f>
        <v>0</v>
      </c>
      <c r="T174" t="str">
        <f t="shared" si="9"/>
        <v/>
      </c>
      <c r="U174" t="str">
        <f t="shared" si="10"/>
        <v/>
      </c>
      <c r="AD174" t="s">
        <v>176</v>
      </c>
      <c r="AE174">
        <v>705</v>
      </c>
    </row>
    <row r="175" spans="1:31" x14ac:dyDescent="0.3">
      <c r="A175">
        <v>215</v>
      </c>
      <c r="B175" t="s">
        <v>173</v>
      </c>
      <c r="C175">
        <f>INDEX(Country_Codes!$A$2:$A$269,MATCH(COUNTRIES!A175,Country_Codes!$C$2:$C$269,0))</f>
        <v>804</v>
      </c>
      <c r="D175" t="s">
        <v>346</v>
      </c>
      <c r="E175" t="str">
        <f t="shared" si="11"/>
        <v>Ukraine</v>
      </c>
      <c r="F175" s="2"/>
      <c r="H175" t="s">
        <v>137</v>
      </c>
      <c r="I175" t="s">
        <v>436</v>
      </c>
      <c r="J175">
        <v>780</v>
      </c>
      <c r="K175" t="s">
        <v>137</v>
      </c>
      <c r="L175" t="b">
        <f t="array" ref="L175">OR(EXACT(J175,Country_Codes!$A$2:$A$261))</f>
        <v>1</v>
      </c>
      <c r="M175" t="str">
        <f>VLOOKUP(H175,Tabelle1[],17,0)</f>
        <v>Yes</v>
      </c>
      <c r="N175" s="38">
        <f>VLOOKUP(J175,'UN population'!$A$3:$BS$275,70,0)</f>
        <v>1360.0920000000001</v>
      </c>
      <c r="O175" t="b">
        <f t="array" ref="O175">OR(EXACT(J175,$C$3:$C$183))</f>
        <v>1</v>
      </c>
      <c r="P175" t="s">
        <v>1157</v>
      </c>
      <c r="T175" t="str">
        <f t="shared" si="9"/>
        <v>Trinidad and Tobago</v>
      </c>
      <c r="U175">
        <f t="shared" si="10"/>
        <v>780</v>
      </c>
      <c r="AD175" t="s">
        <v>257</v>
      </c>
      <c r="AE175">
        <v>728</v>
      </c>
    </row>
    <row r="176" spans="1:31" x14ac:dyDescent="0.3">
      <c r="A176">
        <v>220</v>
      </c>
      <c r="B176" t="s">
        <v>174</v>
      </c>
      <c r="C176">
        <f>INDEX(Country_Codes!$A$2:$A$269,MATCH(COUNTRIES!A176,Country_Codes!$C$2:$C$269,0))</f>
        <v>860</v>
      </c>
      <c r="D176" t="s">
        <v>346</v>
      </c>
      <c r="E176" t="str">
        <f t="shared" si="11"/>
        <v>Uzbekistan</v>
      </c>
      <c r="F176" s="2"/>
      <c r="H176" t="s">
        <v>138</v>
      </c>
      <c r="I176" t="s">
        <v>138</v>
      </c>
      <c r="J176">
        <v>788</v>
      </c>
      <c r="K176" t="s">
        <v>138</v>
      </c>
      <c r="L176" t="b">
        <f t="array" ref="L176">OR(EXACT(J176,Country_Codes!$A$2:$A$261))</f>
        <v>1</v>
      </c>
      <c r="M176" t="str">
        <f>VLOOKUP(H176,Tabelle1[],17,0)</f>
        <v>Yes</v>
      </c>
      <c r="N176" s="38">
        <f>VLOOKUP(J176,'UN population'!$A$3:$BS$275,70,0)</f>
        <v>11273.661</v>
      </c>
      <c r="O176" t="b">
        <f t="array" ref="O176">OR(EXACT(J176,$C$3:$C$183))</f>
        <v>1</v>
      </c>
      <c r="P176" t="s">
        <v>1157</v>
      </c>
      <c r="T176" t="str">
        <f t="shared" si="9"/>
        <v>Tunisia</v>
      </c>
      <c r="U176">
        <f t="shared" si="10"/>
        <v>788</v>
      </c>
      <c r="AD176" t="s">
        <v>127</v>
      </c>
      <c r="AE176">
        <v>729</v>
      </c>
    </row>
    <row r="177" spans="1:31" x14ac:dyDescent="0.3">
      <c r="A177">
        <v>187</v>
      </c>
      <c r="B177" t="s">
        <v>175</v>
      </c>
      <c r="C177">
        <f>INDEX(Country_Codes!$A$2:$A$269,MATCH(COUNTRIES!A177,Country_Codes!$C$2:$C$269,0))</f>
        <v>703</v>
      </c>
      <c r="D177" t="s">
        <v>346</v>
      </c>
      <c r="E177" t="str">
        <f t="shared" si="11"/>
        <v>Slovakia</v>
      </c>
      <c r="F177" s="2"/>
      <c r="H177" t="s">
        <v>139</v>
      </c>
      <c r="I177" t="s">
        <v>139</v>
      </c>
      <c r="J177">
        <v>792</v>
      </c>
      <c r="K177" t="s">
        <v>139</v>
      </c>
      <c r="L177" t="b">
        <f t="array" ref="L177">OR(EXACT(J177,Country_Codes!$A$2:$A$261))</f>
        <v>1</v>
      </c>
      <c r="M177" t="str">
        <f>VLOOKUP(H177,Tabelle1[],17,0)</f>
        <v>Yes</v>
      </c>
      <c r="N177" s="38">
        <f>VLOOKUP(J177,'UN population'!$A$3:$BS$275,70,0)</f>
        <v>78271.471999999994</v>
      </c>
      <c r="O177" t="b">
        <f t="array" ref="O177">OR(EXACT(J177,$C$3:$C$183))</f>
        <v>1</v>
      </c>
      <c r="P177" t="s">
        <v>1157</v>
      </c>
      <c r="T177" t="str">
        <f t="shared" si="9"/>
        <v>Turkey</v>
      </c>
      <c r="U177">
        <f t="shared" si="10"/>
        <v>792</v>
      </c>
      <c r="AD177" t="s">
        <v>171</v>
      </c>
      <c r="AE177">
        <v>762</v>
      </c>
    </row>
    <row r="178" spans="1:31" x14ac:dyDescent="0.3">
      <c r="A178">
        <v>188</v>
      </c>
      <c r="B178" t="s">
        <v>176</v>
      </c>
      <c r="C178">
        <f>INDEX(Country_Codes!$A$2:$A$269,MATCH(COUNTRIES!A178,Country_Codes!$C$2:$C$269,0))</f>
        <v>705</v>
      </c>
      <c r="D178" t="s">
        <v>346</v>
      </c>
      <c r="E178" t="str">
        <f t="shared" si="11"/>
        <v>Slovenia</v>
      </c>
      <c r="F178" s="2"/>
      <c r="H178" t="s">
        <v>172</v>
      </c>
      <c r="I178" t="s">
        <v>172</v>
      </c>
      <c r="J178">
        <v>795</v>
      </c>
      <c r="K178" t="s">
        <v>172</v>
      </c>
      <c r="L178" t="b">
        <f t="array" ref="L178">OR(EXACT(J178,Country_Codes!$A$2:$A$261))</f>
        <v>1</v>
      </c>
      <c r="M178" t="str">
        <f>VLOOKUP(H178,Tabelle1[],17,0)</f>
        <v>Yes</v>
      </c>
      <c r="N178" s="38">
        <f>VLOOKUP(J178,'UN population'!$A$3:$BS$275,70,0)</f>
        <v>5565.2839999999997</v>
      </c>
      <c r="O178" t="b">
        <f t="array" ref="O178">OR(EXACT(J178,$C$3:$C$183))</f>
        <v>1</v>
      </c>
      <c r="P178" t="s">
        <v>1157</v>
      </c>
      <c r="T178" t="str">
        <f t="shared" si="9"/>
        <v>Turkmenistan</v>
      </c>
      <c r="U178">
        <f t="shared" si="10"/>
        <v>795</v>
      </c>
      <c r="AD178" t="s">
        <v>172</v>
      </c>
      <c r="AE178">
        <v>795</v>
      </c>
    </row>
    <row r="179" spans="1:31" x14ac:dyDescent="0.3">
      <c r="A179" s="1">
        <v>21</v>
      </c>
      <c r="B179" s="1" t="s">
        <v>177</v>
      </c>
      <c r="C179">
        <f>INDEX(Country_Codes!$A$2:$A$269,MATCH(COUNTRIES!A179,Country_Codes!$C$2:$C$269,0))</f>
        <v>58</v>
      </c>
      <c r="D179" s="1" t="s">
        <v>339</v>
      </c>
      <c r="E179" t="str">
        <f t="shared" si="11"/>
        <v>Belgium-Luxembourg</v>
      </c>
      <c r="F179" s="2"/>
      <c r="H179" t="s">
        <v>267</v>
      </c>
      <c r="I179" t="s">
        <v>267</v>
      </c>
      <c r="J179">
        <v>798</v>
      </c>
      <c r="K179" t="s">
        <v>267</v>
      </c>
      <c r="L179" t="b">
        <f t="array" ref="L179">OR(EXACT(J179,Country_Codes!$A$2:$A$261))</f>
        <v>1</v>
      </c>
      <c r="M179" t="str">
        <f>VLOOKUP(H179,Tabelle1[],17,0)</f>
        <v>Yes</v>
      </c>
      <c r="N179" s="38">
        <f>VLOOKUP(J179,'UN population'!$A$3:$BS$275,70,0)</f>
        <v>11.000999999999999</v>
      </c>
      <c r="O179" t="b">
        <f t="array" ref="O179">OR(EXACT(J179,$C$3:$C$183))</f>
        <v>0</v>
      </c>
      <c r="T179" t="str">
        <f t="shared" si="9"/>
        <v/>
      </c>
      <c r="U179" t="str">
        <f t="shared" si="10"/>
        <v/>
      </c>
      <c r="AD179" t="s">
        <v>173</v>
      </c>
      <c r="AE179">
        <v>804</v>
      </c>
    </row>
    <row r="180" spans="1:31" x14ac:dyDescent="0.3">
      <c r="A180">
        <v>300</v>
      </c>
      <c r="B180" t="s">
        <v>178</v>
      </c>
      <c r="C180">
        <f>INDEX(Country_Codes!$A$2:$A$269,MATCH(COUNTRIES!A180,Country_Codes!$C$2:$C$269,0))</f>
        <v>200</v>
      </c>
      <c r="D180" t="s">
        <v>346</v>
      </c>
      <c r="E180" t="str">
        <f t="shared" si="11"/>
        <v>Czechoslovakia (former)</v>
      </c>
      <c r="F180" s="2"/>
      <c r="H180" t="s">
        <v>140</v>
      </c>
      <c r="I180" t="s">
        <v>140</v>
      </c>
      <c r="J180">
        <v>800</v>
      </c>
      <c r="K180" t="s">
        <v>140</v>
      </c>
      <c r="L180" t="b">
        <f t="array" ref="L180">OR(EXACT(J180,Country_Codes!$A$2:$A$261))</f>
        <v>1</v>
      </c>
      <c r="M180" t="str">
        <f>VLOOKUP(H180,Tabelle1[],17,0)</f>
        <v>Yes</v>
      </c>
      <c r="N180" s="38">
        <f>VLOOKUP(J180,'UN population'!$A$3:$BS$275,70,0)</f>
        <v>40144.870000000003</v>
      </c>
      <c r="O180" t="b">
        <f t="array" ref="O180">OR(EXACT(J180,$C$3:$C$183))</f>
        <v>1</v>
      </c>
      <c r="P180" t="s">
        <v>1157</v>
      </c>
      <c r="T180" t="str">
        <f t="shared" si="9"/>
        <v>Uganda</v>
      </c>
      <c r="U180">
        <f t="shared" si="10"/>
        <v>800</v>
      </c>
      <c r="AD180" t="s">
        <v>174</v>
      </c>
      <c r="AE180">
        <v>860</v>
      </c>
    </row>
    <row r="181" spans="1:31" x14ac:dyDescent="0.3">
      <c r="A181">
        <v>301</v>
      </c>
      <c r="B181" t="s">
        <v>179</v>
      </c>
      <c r="C181">
        <f>J232</f>
        <v>230</v>
      </c>
      <c r="D181" t="s">
        <v>341</v>
      </c>
      <c r="E181" t="str">
        <f t="shared" si="11"/>
        <v>Ethiopia, incl. Eritrea</v>
      </c>
      <c r="F181" s="2"/>
      <c r="H181" t="s">
        <v>173</v>
      </c>
      <c r="I181" t="s">
        <v>173</v>
      </c>
      <c r="J181">
        <v>804</v>
      </c>
      <c r="K181" t="s">
        <v>173</v>
      </c>
      <c r="L181" t="b">
        <f t="array" ref="L181">OR(EXACT(J181,Country_Codes!$A$2:$A$261))</f>
        <v>1</v>
      </c>
      <c r="M181" t="str">
        <f>VLOOKUP(H181,Tabelle1[],17,0)</f>
        <v>Yes</v>
      </c>
      <c r="N181" s="38">
        <f>VLOOKUP(J181,'UN population'!$A$3:$BS$275,70,0)</f>
        <v>44657.703999999998</v>
      </c>
      <c r="O181" t="b">
        <f t="array" ref="O181">OR(EXACT(J181,$C$3:$C$183))</f>
        <v>1</v>
      </c>
      <c r="P181" t="s">
        <v>1157</v>
      </c>
      <c r="T181" t="str">
        <f t="shared" si="9"/>
        <v>Ukraine</v>
      </c>
      <c r="U181">
        <f t="shared" si="10"/>
        <v>804</v>
      </c>
      <c r="AD181" s="1" t="s">
        <v>177</v>
      </c>
      <c r="AE181" s="1">
        <v>58</v>
      </c>
    </row>
    <row r="182" spans="1:31" x14ac:dyDescent="0.3">
      <c r="A182">
        <v>303</v>
      </c>
      <c r="B182" t="s">
        <v>180</v>
      </c>
      <c r="C182">
        <f>INDEX(Country_Codes!$A$2:$A$269,MATCH(COUNTRIES!A182,Country_Codes!$C$2:$C$269,0))</f>
        <v>810</v>
      </c>
      <c r="D182" t="s">
        <v>346</v>
      </c>
      <c r="E182" t="str">
        <f t="shared" si="11"/>
        <v>USSR (former)</v>
      </c>
      <c r="F182" s="2"/>
      <c r="H182" t="s">
        <v>141</v>
      </c>
      <c r="I182" t="s">
        <v>141</v>
      </c>
      <c r="J182">
        <v>784</v>
      </c>
      <c r="K182" t="s">
        <v>141</v>
      </c>
      <c r="L182" t="b">
        <f t="array" ref="L182">OR(EXACT(J182,Country_Codes!$A$2:$A$261))</f>
        <v>1</v>
      </c>
      <c r="M182" t="str">
        <f>VLOOKUP(H182,Tabelle1[],17,0)</f>
        <v>Yes</v>
      </c>
      <c r="N182" s="38">
        <f>VLOOKUP(J182,'UN population'!$A$3:$BS$275,70,0)</f>
        <v>9154.3019999999997</v>
      </c>
      <c r="O182" t="b">
        <f t="array" ref="O182">OR(EXACT(J182,$C$3:$C$183))</f>
        <v>1</v>
      </c>
      <c r="P182" t="s">
        <v>1157</v>
      </c>
      <c r="T182" t="str">
        <f t="shared" si="9"/>
        <v>United Arab Emirates</v>
      </c>
      <c r="U182">
        <f t="shared" si="10"/>
        <v>784</v>
      </c>
      <c r="AD182" t="s">
        <v>1167</v>
      </c>
      <c r="AE182">
        <v>200</v>
      </c>
    </row>
    <row r="183" spans="1:31" x14ac:dyDescent="0.3">
      <c r="A183">
        <v>304</v>
      </c>
      <c r="B183" t="s">
        <v>181</v>
      </c>
      <c r="C183">
        <f>INDEX(Country_Codes!$A$2:$A$269,MATCH(COUNTRIES!A183,Country_Codes!$C$2:$C$269,0))</f>
        <v>890</v>
      </c>
      <c r="D183" t="s">
        <v>339</v>
      </c>
      <c r="E183" t="str">
        <f t="shared" si="11"/>
        <v>Yugoslavia, SFR</v>
      </c>
      <c r="F183" s="2"/>
      <c r="H183" t="s">
        <v>412</v>
      </c>
      <c r="I183" t="s">
        <v>142</v>
      </c>
      <c r="J183">
        <v>826</v>
      </c>
      <c r="K183" t="s">
        <v>142</v>
      </c>
      <c r="L183" t="b">
        <f t="array" ref="L183">OR(EXACT(J183,Country_Codes!$A$2:$A$261))</f>
        <v>1</v>
      </c>
      <c r="M183" t="str">
        <f>VLOOKUP(H183,Tabelle1[],17,0)</f>
        <v>Yes</v>
      </c>
      <c r="N183" s="38">
        <f>VLOOKUP(J183,'UN population'!$A$3:$BS$275,70,0)</f>
        <v>65397.08</v>
      </c>
      <c r="O183" t="b">
        <f t="array" ref="O183">OR(EXACT(J183,$C$3:$C$183))</f>
        <v>1</v>
      </c>
      <c r="P183" t="s">
        <v>1157</v>
      </c>
      <c r="T183" t="str">
        <f t="shared" si="9"/>
        <v>United Kingdom</v>
      </c>
      <c r="U183">
        <f t="shared" si="10"/>
        <v>826</v>
      </c>
      <c r="AD183" t="s">
        <v>1164</v>
      </c>
      <c r="AE183">
        <v>230</v>
      </c>
    </row>
    <row r="184" spans="1:31" x14ac:dyDescent="0.3">
      <c r="F184" s="2"/>
      <c r="H184" t="s">
        <v>407</v>
      </c>
      <c r="I184" t="s">
        <v>405</v>
      </c>
      <c r="J184">
        <v>834</v>
      </c>
      <c r="K184" t="s">
        <v>405</v>
      </c>
      <c r="L184" t="b">
        <f t="array" ref="L184">OR(EXACT(J184,Country_Codes!$A$2:$A$261))</f>
        <v>1</v>
      </c>
      <c r="M184" t="str">
        <f>VLOOKUP(H184,Tabelle1[],17,0)</f>
        <v>Yes</v>
      </c>
      <c r="N184" s="38">
        <f>VLOOKUP(J184,'UN population'!$A$3:$BS$275,70,0)</f>
        <v>53879.957000000002</v>
      </c>
      <c r="O184" t="b">
        <f t="array" ref="O184">OR(EXACT(J184,$C$3:$C$183))</f>
        <v>1</v>
      </c>
      <c r="P184" t="s">
        <v>1157</v>
      </c>
      <c r="T184" t="str">
        <f t="shared" si="9"/>
        <v>Tanzania</v>
      </c>
      <c r="U184">
        <f t="shared" si="10"/>
        <v>834</v>
      </c>
      <c r="AD184" t="s">
        <v>1470</v>
      </c>
      <c r="AE184">
        <v>891</v>
      </c>
    </row>
    <row r="185" spans="1:31" x14ac:dyDescent="0.3">
      <c r="F185" s="2"/>
      <c r="H185" t="s">
        <v>143</v>
      </c>
      <c r="I185" t="s">
        <v>390</v>
      </c>
      <c r="J185">
        <v>840</v>
      </c>
      <c r="K185" t="s">
        <v>143</v>
      </c>
      <c r="L185" t="b">
        <f t="array" ref="L185">OR(EXACT(J185,Country_Codes!$A$2:$A$261))</f>
        <v>1</v>
      </c>
      <c r="M185" t="str">
        <f>VLOOKUP(H185,Tabelle1[],17,0)</f>
        <v>Yes</v>
      </c>
      <c r="N185" s="38">
        <f>VLOOKUP(J185,'UN population'!$A$3:$BS$275,70,0)</f>
        <v>319929.16200000001</v>
      </c>
      <c r="O185" t="b">
        <f t="array" ref="O185">OR(EXACT(J185,$C$3:$C$183))</f>
        <v>1</v>
      </c>
      <c r="P185" t="s">
        <v>1157</v>
      </c>
      <c r="T185" t="str">
        <f t="shared" si="9"/>
        <v>United States of America</v>
      </c>
      <c r="U185">
        <f t="shared" si="10"/>
        <v>840</v>
      </c>
      <c r="AD185" t="s">
        <v>1158</v>
      </c>
      <c r="AE185">
        <v>736</v>
      </c>
    </row>
    <row r="186" spans="1:31" x14ac:dyDescent="0.3">
      <c r="F186" s="2"/>
      <c r="H186" t="s">
        <v>144</v>
      </c>
      <c r="I186" t="s">
        <v>144</v>
      </c>
      <c r="J186">
        <v>858</v>
      </c>
      <c r="K186" t="s">
        <v>144</v>
      </c>
      <c r="L186" t="b">
        <f t="array" ref="L186">OR(EXACT(J186,Country_Codes!$A$2:$A$261))</f>
        <v>1</v>
      </c>
      <c r="M186" t="str">
        <f>VLOOKUP(H186,Tabelle1[],17,0)</f>
        <v>Yes</v>
      </c>
      <c r="N186" s="38">
        <f>VLOOKUP(J186,'UN population'!$A$3:$BS$275,70,0)</f>
        <v>3431.5520000000001</v>
      </c>
      <c r="O186" t="b">
        <f t="array" ref="O186">OR(EXACT(J186,$C$3:$C$183))</f>
        <v>1</v>
      </c>
      <c r="P186" t="s">
        <v>1157</v>
      </c>
      <c r="T186" t="str">
        <f t="shared" si="9"/>
        <v>Uruguay</v>
      </c>
      <c r="U186">
        <f t="shared" si="10"/>
        <v>858</v>
      </c>
      <c r="AD186" t="s">
        <v>323</v>
      </c>
      <c r="AE186">
        <v>810</v>
      </c>
    </row>
    <row r="187" spans="1:31" x14ac:dyDescent="0.3">
      <c r="F187" s="2"/>
      <c r="H187" t="s">
        <v>174</v>
      </c>
      <c r="I187" t="s">
        <v>174</v>
      </c>
      <c r="J187">
        <v>860</v>
      </c>
      <c r="K187" t="s">
        <v>174</v>
      </c>
      <c r="L187" t="b">
        <f t="array" ref="L187">OR(EXACT(J187,Country_Codes!$A$2:$A$261))</f>
        <v>1</v>
      </c>
      <c r="M187" t="str">
        <f>VLOOKUP(H187,Tabelle1[],17,0)</f>
        <v>Yes</v>
      </c>
      <c r="N187" s="38">
        <f>VLOOKUP(J187,'UN population'!$A$3:$BS$275,70,0)</f>
        <v>30976.021000000001</v>
      </c>
      <c r="O187" t="b">
        <f t="array" ref="O187">OR(EXACT(J187,$C$3:$C$183))</f>
        <v>1</v>
      </c>
      <c r="P187" t="s">
        <v>1157</v>
      </c>
      <c r="T187" t="str">
        <f t="shared" si="9"/>
        <v>Uzbekistan</v>
      </c>
      <c r="U187">
        <f t="shared" si="10"/>
        <v>860</v>
      </c>
      <c r="AD187" t="s">
        <v>335</v>
      </c>
      <c r="AE187">
        <v>890</v>
      </c>
    </row>
    <row r="188" spans="1:31" x14ac:dyDescent="0.3">
      <c r="F188" s="2"/>
      <c r="H188" t="s">
        <v>145</v>
      </c>
      <c r="I188" t="s">
        <v>145</v>
      </c>
      <c r="J188">
        <v>548</v>
      </c>
      <c r="K188" t="s">
        <v>145</v>
      </c>
      <c r="L188" t="b">
        <f t="array" ref="L188">OR(EXACT(J188,Country_Codes!$A$2:$A$261))</f>
        <v>1</v>
      </c>
      <c r="M188" t="str">
        <f>VLOOKUP(H188,Tabelle1[],17,0)</f>
        <v>Yes</v>
      </c>
      <c r="N188" s="38">
        <f>VLOOKUP(J188,'UN population'!$A$3:$BS$275,70,0)</f>
        <v>264.60300000000001</v>
      </c>
      <c r="O188" t="b">
        <f t="array" ref="O188">OR(EXACT(J188,$C$3:$C$183))</f>
        <v>1</v>
      </c>
      <c r="P188" s="45"/>
      <c r="Q188" t="s">
        <v>1463</v>
      </c>
      <c r="T188" t="str">
        <f t="shared" si="9"/>
        <v/>
      </c>
      <c r="U188" t="str">
        <f t="shared" si="10"/>
        <v/>
      </c>
    </row>
    <row r="189" spans="1:31" x14ac:dyDescent="0.3">
      <c r="F189" s="2"/>
      <c r="H189" t="s">
        <v>381</v>
      </c>
      <c r="I189" t="s">
        <v>329</v>
      </c>
      <c r="J189">
        <v>862</v>
      </c>
      <c r="K189" t="s">
        <v>329</v>
      </c>
      <c r="L189" t="b">
        <f t="array" ref="L189">OR(EXACT(J189,Country_Codes!$A$2:$A$261))</f>
        <v>1</v>
      </c>
      <c r="M189" t="str">
        <f>VLOOKUP(H189,Tabelle1[],17,0)</f>
        <v>Yes</v>
      </c>
      <c r="N189" s="38">
        <f>VLOOKUP(J189,'UN population'!$A$3:$BS$275,70,0)</f>
        <v>31155.133999999998</v>
      </c>
      <c r="O189" t="b">
        <f t="array" ref="O189">OR(EXACT(J189,$C$3:$C$183))</f>
        <v>1</v>
      </c>
      <c r="P189" t="s">
        <v>1157</v>
      </c>
      <c r="T189" t="str">
        <f t="shared" si="9"/>
        <v>Venezuela</v>
      </c>
      <c r="U189">
        <f t="shared" si="10"/>
        <v>862</v>
      </c>
    </row>
    <row r="190" spans="1:31" x14ac:dyDescent="0.3">
      <c r="F190" s="2"/>
      <c r="H190" t="s">
        <v>147</v>
      </c>
      <c r="I190" t="s">
        <v>375</v>
      </c>
      <c r="J190">
        <v>704</v>
      </c>
      <c r="K190" t="s">
        <v>375</v>
      </c>
      <c r="L190" t="b">
        <f t="array" ref="L190">OR(EXACT(J190,Country_Codes!$A$2:$A$261))</f>
        <v>1</v>
      </c>
      <c r="M190" t="str">
        <f>VLOOKUP(H190,Tabelle1[],17,0)</f>
        <v>Yes</v>
      </c>
      <c r="N190" s="38">
        <f>VLOOKUP(J190,'UN population'!$A$3:$BS$275,70,0)</f>
        <v>93571.566999999995</v>
      </c>
      <c r="O190" t="b">
        <f t="array" ref="O190">OR(EXACT(J190,$C$3:$C$183))</f>
        <v>1</v>
      </c>
      <c r="P190" t="s">
        <v>1157</v>
      </c>
      <c r="T190" t="str">
        <f t="shared" si="9"/>
        <v>Vietnam</v>
      </c>
      <c r="U190">
        <f t="shared" si="10"/>
        <v>704</v>
      </c>
    </row>
    <row r="191" spans="1:31" x14ac:dyDescent="0.3">
      <c r="F191" s="2"/>
      <c r="H191" t="s">
        <v>148</v>
      </c>
      <c r="I191" t="s">
        <v>148</v>
      </c>
      <c r="J191">
        <v>887</v>
      </c>
      <c r="K191" t="s">
        <v>148</v>
      </c>
      <c r="L191" t="b">
        <f t="array" ref="L191">OR(EXACT(J191,Country_Codes!$A$2:$A$261))</f>
        <v>1</v>
      </c>
      <c r="M191" t="str">
        <f>VLOOKUP(H191,Tabelle1[],17,0)</f>
        <v>Yes</v>
      </c>
      <c r="N191" s="38">
        <f>VLOOKUP(J191,'UN population'!$A$3:$BS$275,70,0)</f>
        <v>26916.206999999999</v>
      </c>
      <c r="O191" t="b">
        <f t="array" ref="O191">OR(EXACT(J191,$C$3:$C$183))</f>
        <v>1</v>
      </c>
      <c r="P191" t="s">
        <v>1157</v>
      </c>
      <c r="T191" t="str">
        <f t="shared" si="9"/>
        <v>Yemen</v>
      </c>
      <c r="U191">
        <f t="shared" si="10"/>
        <v>887</v>
      </c>
    </row>
    <row r="192" spans="1:31" x14ac:dyDescent="0.3">
      <c r="F192" s="2"/>
      <c r="H192" t="s">
        <v>149</v>
      </c>
      <c r="I192" t="s">
        <v>149</v>
      </c>
      <c r="J192">
        <v>894</v>
      </c>
      <c r="K192" t="s">
        <v>149</v>
      </c>
      <c r="L192" t="b">
        <f t="array" ref="L192">OR(EXACT(J192,Country_Codes!$A$2:$A$261))</f>
        <v>1</v>
      </c>
      <c r="M192" t="str">
        <f>VLOOKUP(H192,Tabelle1[],17,0)</f>
        <v>Yes</v>
      </c>
      <c r="N192" s="38">
        <f>VLOOKUP(J192,'UN population'!$A$3:$BS$275,70,0)</f>
        <v>16100.587</v>
      </c>
      <c r="O192" t="b">
        <f t="array" ref="O192">OR(EXACT(J192,$C$3:$C$183))</f>
        <v>1</v>
      </c>
      <c r="P192" t="s">
        <v>1157</v>
      </c>
      <c r="T192" t="str">
        <f t="shared" si="9"/>
        <v>Zambia</v>
      </c>
      <c r="U192">
        <f t="shared" si="10"/>
        <v>894</v>
      </c>
    </row>
    <row r="193" spans="6:21" x14ac:dyDescent="0.3">
      <c r="F193" s="2"/>
      <c r="H193" t="s">
        <v>150</v>
      </c>
      <c r="I193" t="s">
        <v>150</v>
      </c>
      <c r="J193">
        <v>716</v>
      </c>
      <c r="K193" t="s">
        <v>150</v>
      </c>
      <c r="L193" t="b">
        <f t="array" ref="L193">OR(EXACT(J193,Country_Codes!$A$2:$A$261))</f>
        <v>1</v>
      </c>
      <c r="M193" t="str">
        <f>VLOOKUP(H193,Tabelle1[],17,0)</f>
        <v>Yes</v>
      </c>
      <c r="N193" s="38">
        <f>VLOOKUP(J193,'UN population'!$A$3:$BS$275,70,0)</f>
        <v>15777.450999999999</v>
      </c>
      <c r="O193" t="b">
        <f t="array" ref="O193">OR(EXACT(J193,$C$3:$C$183))</f>
        <v>1</v>
      </c>
      <c r="P193" t="s">
        <v>1157</v>
      </c>
      <c r="T193" t="str">
        <f t="shared" si="9"/>
        <v>Zimbabwe</v>
      </c>
      <c r="U193">
        <f t="shared" si="10"/>
        <v>716</v>
      </c>
    </row>
    <row r="194" spans="6:21" x14ac:dyDescent="0.3">
      <c r="F194" s="2"/>
      <c r="H194" t="s">
        <v>127</v>
      </c>
      <c r="I194" t="s">
        <v>1158</v>
      </c>
      <c r="J194">
        <v>736</v>
      </c>
      <c r="K194" t="s">
        <v>1158</v>
      </c>
      <c r="L194" t="b">
        <f t="array" ref="L194">OR(EXACT(J194,Country_Codes!$A$2:$A$261))</f>
        <v>1</v>
      </c>
      <c r="M194" t="str">
        <f>VLOOKUP(H194,Tabelle1[],17,0)</f>
        <v>Yes</v>
      </c>
      <c r="N194" s="38" t="e">
        <f>VLOOKUP(J194,'UN population'!$A$3:$BS$275,70,0)</f>
        <v>#N/A</v>
      </c>
      <c r="O194" t="b">
        <f t="array" ref="O194">OR(EXACT(J194,$C$3:$C$183))</f>
        <v>1</v>
      </c>
      <c r="P194" t="s">
        <v>1157</v>
      </c>
      <c r="T194" t="str">
        <f t="shared" si="9"/>
        <v>Sudan (Former)</v>
      </c>
      <c r="U194">
        <f t="shared" si="10"/>
        <v>736</v>
      </c>
    </row>
    <row r="195" spans="6:21" x14ac:dyDescent="0.3">
      <c r="F195" s="2"/>
      <c r="G195" s="4" t="s">
        <v>985</v>
      </c>
      <c r="N195" s="38" t="e">
        <f>VLOOKUP(J195,'UN population'!$A$3:$BS$275,70,0)</f>
        <v>#N/A</v>
      </c>
      <c r="T195" t="str">
        <f t="shared" si="9"/>
        <v/>
      </c>
      <c r="U195" t="str">
        <f t="shared" si="10"/>
        <v/>
      </c>
    </row>
    <row r="196" spans="6:21" x14ac:dyDescent="0.3">
      <c r="F196" s="2"/>
      <c r="H196" t="s">
        <v>277</v>
      </c>
      <c r="I196" t="s">
        <v>277</v>
      </c>
      <c r="J196">
        <v>158</v>
      </c>
      <c r="K196" t="s">
        <v>277</v>
      </c>
      <c r="L196" t="b">
        <f t="array" ref="L196">OR(EXACT(J196,Country_Codes!$A$2:$A$261))</f>
        <v>1</v>
      </c>
      <c r="M196" t="e">
        <f>VLOOKUP(H196,Tabelle1[],17,0)</f>
        <v>#N/A</v>
      </c>
      <c r="N196" s="38">
        <f>VLOOKUP(J196,'UN population'!$A$3:$BS$275,70,0)</f>
        <v>23485.755000000001</v>
      </c>
      <c r="O196" t="b">
        <f t="array" ref="O196">OR(EXACT(J196,$C$3:$C$183))</f>
        <v>0</v>
      </c>
      <c r="P196" s="45" t="s">
        <v>1157</v>
      </c>
      <c r="Q196" t="s">
        <v>1462</v>
      </c>
      <c r="T196" t="str">
        <f t="shared" si="9"/>
        <v>Taiwan</v>
      </c>
      <c r="U196">
        <f t="shared" si="10"/>
        <v>158</v>
      </c>
    </row>
    <row r="197" spans="6:21" x14ac:dyDescent="0.3">
      <c r="F197" s="2"/>
      <c r="H197" t="s">
        <v>183</v>
      </c>
      <c r="I197" t="s">
        <v>183</v>
      </c>
      <c r="J197">
        <v>16</v>
      </c>
      <c r="K197" t="s">
        <v>183</v>
      </c>
      <c r="L197" t="b">
        <f t="array" ref="L197">OR(EXACT(J197,Country_Codes!$A$2:$A$261))</f>
        <v>1</v>
      </c>
      <c r="M197" t="str">
        <f>VLOOKUP(H197,Tabelle1[],17,0)</f>
        <v>Territory of US</v>
      </c>
      <c r="N197" s="38">
        <f>VLOOKUP(J197,'UN population'!$A$3:$BS$275,70,0)</f>
        <v>55.536999999999999</v>
      </c>
      <c r="O197" t="b">
        <f t="array" ref="O197">OR(EXACT(J197,$C$3:$C$183))</f>
        <v>0</v>
      </c>
      <c r="T197" t="str">
        <f t="shared" ref="T197:T260" si="12">IF(P197="yes", K197,"")</f>
        <v/>
      </c>
      <c r="U197" t="str">
        <f t="shared" ref="U197:U260" si="13">IF(P197="yes", J197,"")</f>
        <v/>
      </c>
    </row>
    <row r="198" spans="6:21" x14ac:dyDescent="0.3">
      <c r="F198" s="2"/>
      <c r="H198" t="s">
        <v>186</v>
      </c>
      <c r="I198" t="s">
        <v>186</v>
      </c>
      <c r="J198">
        <v>660</v>
      </c>
      <c r="K198" t="s">
        <v>186</v>
      </c>
      <c r="L198" t="b">
        <f t="array" ref="L198">OR(EXACT(J198,Country_Codes!$A$2:$A$261))</f>
        <v>1</v>
      </c>
      <c r="M198" t="str">
        <f>VLOOKUP(H198,Tabelle1[],17,0)</f>
        <v>Territory of GB</v>
      </c>
      <c r="N198" s="38">
        <f>VLOOKUP(J198,'UN population'!$A$3:$BS$275,70,0)</f>
        <v>14.611000000000001</v>
      </c>
      <c r="O198" t="b">
        <f t="array" ref="O198">OR(EXACT(J198,$C$3:$C$183))</f>
        <v>0</v>
      </c>
      <c r="T198" t="str">
        <f t="shared" si="12"/>
        <v/>
      </c>
      <c r="U198" t="str">
        <f t="shared" si="13"/>
        <v/>
      </c>
    </row>
    <row r="199" spans="6:21" x14ac:dyDescent="0.3">
      <c r="F199" s="2"/>
      <c r="H199" t="s">
        <v>188</v>
      </c>
      <c r="I199" t="s">
        <v>188</v>
      </c>
      <c r="J199">
        <v>533</v>
      </c>
      <c r="K199" t="s">
        <v>188</v>
      </c>
      <c r="L199" t="b">
        <f t="array" ref="L199">OR(EXACT(J199,Country_Codes!$A$2:$A$261))</f>
        <v>1</v>
      </c>
      <c r="M199" t="str">
        <f>VLOOKUP(H199,Tabelle1[],17,0)</f>
        <v>Part of NL</v>
      </c>
      <c r="N199" s="38">
        <f>VLOOKUP(J199,'UN population'!$A$3:$BS$275,70,0)</f>
        <v>104.34099999999999</v>
      </c>
      <c r="O199" t="b">
        <f t="array" ref="O199">OR(EXACT(J199,$C$3:$C$183))</f>
        <v>0</v>
      </c>
      <c r="T199" t="str">
        <f t="shared" si="12"/>
        <v/>
      </c>
      <c r="U199" t="str">
        <f t="shared" si="13"/>
        <v/>
      </c>
    </row>
    <row r="200" spans="6:21" x14ac:dyDescent="0.3">
      <c r="F200" s="2"/>
      <c r="H200" t="s">
        <v>193</v>
      </c>
      <c r="I200" t="s">
        <v>193</v>
      </c>
      <c r="J200">
        <v>60</v>
      </c>
      <c r="K200" t="s">
        <v>193</v>
      </c>
      <c r="L200" t="b">
        <f t="array" ref="L200">OR(EXACT(J200,Country_Codes!$A$2:$A$261))</f>
        <v>1</v>
      </c>
      <c r="M200" t="str">
        <f>VLOOKUP(H200,Tabelle1[],17,0)</f>
        <v>Territory of GB</v>
      </c>
      <c r="N200" s="38">
        <f>VLOOKUP(J200,'UN population'!$A$3:$BS$275,70,0)</f>
        <v>62.003</v>
      </c>
      <c r="O200" t="b">
        <f t="array" ref="O200">OR(EXACT(J200,$C$3:$C$183))</f>
        <v>0</v>
      </c>
      <c r="T200" t="str">
        <f t="shared" si="12"/>
        <v/>
      </c>
      <c r="U200" t="str">
        <f t="shared" si="13"/>
        <v/>
      </c>
    </row>
    <row r="201" spans="6:21" x14ac:dyDescent="0.3">
      <c r="F201" s="2"/>
      <c r="H201" t="s">
        <v>194</v>
      </c>
      <c r="I201" t="s">
        <v>194</v>
      </c>
      <c r="J201">
        <v>92</v>
      </c>
      <c r="K201" t="s">
        <v>194</v>
      </c>
      <c r="L201" t="b">
        <f t="array" ref="L201">OR(EXACT(J201,Country_Codes!$A$2:$A$261))</f>
        <v>1</v>
      </c>
      <c r="M201" t="str">
        <f>VLOOKUP(H201,Tabelle1[],17,0)</f>
        <v>Territory of GB</v>
      </c>
      <c r="N201" s="38">
        <f>VLOOKUP(J201,'UN population'!$A$3:$BS$275,70,0)</f>
        <v>30.113</v>
      </c>
      <c r="O201" t="b">
        <f t="array" ref="O201">OR(EXACT(J201,$C$3:$C$183))</f>
        <v>0</v>
      </c>
      <c r="T201" t="str">
        <f t="shared" si="12"/>
        <v/>
      </c>
      <c r="U201" t="str">
        <f t="shared" si="13"/>
        <v/>
      </c>
    </row>
    <row r="202" spans="6:21" x14ac:dyDescent="0.3">
      <c r="F202" s="2"/>
      <c r="H202" t="s">
        <v>197</v>
      </c>
      <c r="I202" t="s">
        <v>197</v>
      </c>
      <c r="J202">
        <v>136</v>
      </c>
      <c r="K202" t="s">
        <v>197</v>
      </c>
      <c r="L202" t="b">
        <f t="array" ref="L202">OR(EXACT(J202,Country_Codes!$A$2:$A$261))</f>
        <v>1</v>
      </c>
      <c r="M202" t="str">
        <f>VLOOKUP(H202,Tabelle1[],17,0)</f>
        <v>Territory of GB</v>
      </c>
      <c r="N202" s="38">
        <f>VLOOKUP(J202,'UN population'!$A$3:$BS$275,70,0)</f>
        <v>59.963000000000001</v>
      </c>
      <c r="O202" t="b">
        <f t="array" ref="O202">OR(EXACT(J202,$C$3:$C$183))</f>
        <v>0</v>
      </c>
      <c r="T202" t="str">
        <f t="shared" si="12"/>
        <v/>
      </c>
      <c r="U202" t="str">
        <f t="shared" si="13"/>
        <v/>
      </c>
    </row>
    <row r="203" spans="6:21" x14ac:dyDescent="0.3">
      <c r="F203" s="2"/>
      <c r="H203" t="s">
        <v>291</v>
      </c>
      <c r="I203" t="s">
        <v>1488</v>
      </c>
      <c r="J203">
        <v>344</v>
      </c>
      <c r="K203" t="s">
        <v>291</v>
      </c>
      <c r="L203" t="b">
        <f t="array" ref="L203">OR(EXACT(J203,Country_Codes!$A$2:$A$261))</f>
        <v>1</v>
      </c>
      <c r="M203" t="e">
        <f>VLOOKUP(H203,Tabelle1[],17,0)</f>
        <v>#N/A</v>
      </c>
      <c r="N203" s="38">
        <f>VLOOKUP(J203,'UN population'!$A$3:$BS$275,70,0)</f>
        <v>7245.701</v>
      </c>
      <c r="O203" t="b">
        <f t="array" ref="O203">OR(EXACT(J203,$C$3:$C$183))</f>
        <v>0</v>
      </c>
      <c r="P203" s="45" t="s">
        <v>1157</v>
      </c>
      <c r="Q203" t="s">
        <v>1462</v>
      </c>
      <c r="T203" t="str">
        <f t="shared" si="12"/>
        <v>Hong Kong SAR</v>
      </c>
      <c r="U203">
        <f t="shared" si="13"/>
        <v>344</v>
      </c>
    </row>
    <row r="204" spans="6:21" x14ac:dyDescent="0.3">
      <c r="F204" s="2"/>
      <c r="H204" t="s">
        <v>298</v>
      </c>
      <c r="I204" t="s">
        <v>858</v>
      </c>
      <c r="J204">
        <v>446</v>
      </c>
      <c r="K204" t="s">
        <v>1163</v>
      </c>
      <c r="L204" t="b">
        <f t="array" ref="L204">OR(EXACT(J204,Country_Codes!$A$2:$A$261))</f>
        <v>1</v>
      </c>
      <c r="M204" t="e">
        <f>VLOOKUP(H204,Tabelle1[],17,0)</f>
        <v>#N/A</v>
      </c>
      <c r="N204" s="38">
        <f>VLOOKUP(J204,'UN population'!$A$3:$BS$275,70,0)</f>
        <v>600.94200000000001</v>
      </c>
      <c r="O204" t="b">
        <f t="array" ref="O204">OR(EXACT(J204,$C$3:$C$183))</f>
        <v>0</v>
      </c>
      <c r="T204" t="str">
        <f t="shared" si="12"/>
        <v/>
      </c>
      <c r="U204" t="str">
        <f t="shared" si="13"/>
        <v/>
      </c>
    </row>
    <row r="205" spans="6:21" x14ac:dyDescent="0.3">
      <c r="F205" s="2"/>
      <c r="H205" t="s">
        <v>854</v>
      </c>
      <c r="I205" t="s">
        <v>854</v>
      </c>
      <c r="J205">
        <v>162</v>
      </c>
      <c r="K205" t="s">
        <v>854</v>
      </c>
      <c r="L205" t="b">
        <f t="array" ref="L205">OR(EXACT(J205,Country_Codes!$A$2:$A$261))</f>
        <v>1</v>
      </c>
      <c r="M205" t="str">
        <f>VLOOKUP(H205,Tabelle1[],17,0)</f>
        <v>Territory of AU</v>
      </c>
      <c r="N205" s="38" t="e">
        <f>VLOOKUP(J205,'UN population'!$A$3:$BS$275,70,0)</f>
        <v>#N/A</v>
      </c>
      <c r="O205" t="b">
        <f t="array" ref="O205">OR(EXACT(J205,$C$3:$C$183))</f>
        <v>0</v>
      </c>
      <c r="T205" t="str">
        <f t="shared" si="12"/>
        <v/>
      </c>
      <c r="U205" t="str">
        <f t="shared" si="13"/>
        <v/>
      </c>
    </row>
    <row r="206" spans="6:21" x14ac:dyDescent="0.3">
      <c r="F206" s="2"/>
      <c r="H206" t="s">
        <v>279</v>
      </c>
      <c r="I206" t="s">
        <v>279</v>
      </c>
      <c r="J206">
        <v>166</v>
      </c>
      <c r="K206" t="s">
        <v>279</v>
      </c>
      <c r="L206" t="b">
        <f t="array" ref="L206">OR(EXACT(J206,Country_Codes!$A$2:$A$261))</f>
        <v>1</v>
      </c>
      <c r="M206" t="str">
        <f>VLOOKUP(H206,Tabelle1[],17,0)</f>
        <v>Territory of AU</v>
      </c>
      <c r="N206" s="38" t="e">
        <f>VLOOKUP(J206,'UN population'!$A$3:$BS$275,70,0)</f>
        <v>#N/A</v>
      </c>
      <c r="O206" t="b">
        <f t="array" ref="O206">OR(EXACT(J206,$C$3:$C$183))</f>
        <v>0</v>
      </c>
      <c r="T206" t="str">
        <f t="shared" si="12"/>
        <v/>
      </c>
      <c r="U206" t="str">
        <f t="shared" si="13"/>
        <v/>
      </c>
    </row>
    <row r="207" spans="6:21" x14ac:dyDescent="0.3">
      <c r="F207" s="2"/>
      <c r="H207" t="s">
        <v>203</v>
      </c>
      <c r="I207" t="s">
        <v>203</v>
      </c>
      <c r="J207">
        <v>184</v>
      </c>
      <c r="K207" t="s">
        <v>203</v>
      </c>
      <c r="L207" t="b">
        <f t="array" ref="L207">OR(EXACT(J207,Country_Codes!$A$2:$A$261))</f>
        <v>1</v>
      </c>
      <c r="M207" t="str">
        <f>VLOOKUP(H207,Tabelle1[],17,0)</f>
        <v>Associated with NZ</v>
      </c>
      <c r="N207" s="38">
        <f>VLOOKUP(J207,'UN population'!$A$3:$BS$275,70,0)</f>
        <v>17.449000000000002</v>
      </c>
      <c r="O207" t="b">
        <f t="array" ref="O207">OR(EXACT(J207,$C$3:$C$183))</f>
        <v>0</v>
      </c>
      <c r="T207" t="str">
        <f t="shared" si="12"/>
        <v/>
      </c>
      <c r="U207" t="str">
        <f t="shared" si="13"/>
        <v/>
      </c>
    </row>
    <row r="208" spans="6:21" x14ac:dyDescent="0.3">
      <c r="F208" s="2"/>
      <c r="H208" t="s">
        <v>212</v>
      </c>
      <c r="I208" t="s">
        <v>212</v>
      </c>
      <c r="J208">
        <v>238</v>
      </c>
      <c r="K208" t="s">
        <v>792</v>
      </c>
      <c r="L208" t="b">
        <f t="array" ref="L208">OR(EXACT(J208,Country_Codes!$A$2:$A$261))</f>
        <v>1</v>
      </c>
      <c r="M208" t="str">
        <f>VLOOKUP(H208,Tabelle1[],17,0)</f>
        <v>Territory of GB</v>
      </c>
      <c r="N208" s="38">
        <f>VLOOKUP(J208,'UN population'!$A$3:$BS$275,70,0)</f>
        <v>2.8980000000000001</v>
      </c>
      <c r="O208" t="b">
        <f t="array" ref="O208">OR(EXACT(J208,$C$3:$C$183))</f>
        <v>0</v>
      </c>
      <c r="T208" t="str">
        <f t="shared" si="12"/>
        <v/>
      </c>
      <c r="U208" t="str">
        <f t="shared" si="13"/>
        <v/>
      </c>
    </row>
    <row r="209" spans="6:21" x14ac:dyDescent="0.3">
      <c r="F209" s="2"/>
      <c r="H209" t="s">
        <v>213</v>
      </c>
      <c r="I209" t="s">
        <v>213</v>
      </c>
      <c r="J209">
        <v>234</v>
      </c>
      <c r="K209" t="s">
        <v>213</v>
      </c>
      <c r="L209" t="b">
        <f t="array" ref="L209">OR(EXACT(J209,Country_Codes!$A$2:$A$261))</f>
        <v>1</v>
      </c>
      <c r="M209" t="str">
        <f>VLOOKUP(H209,Tabelle1[],17,0)</f>
        <v>Part of DK</v>
      </c>
      <c r="N209" s="38">
        <f>VLOOKUP(J209,'UN population'!$A$3:$BS$275,70,0)</f>
        <v>48.965000000000003</v>
      </c>
      <c r="O209" t="b">
        <f t="array" ref="O209">OR(EXACT(J209,$C$3:$C$183))</f>
        <v>0</v>
      </c>
      <c r="T209" t="str">
        <f t="shared" si="12"/>
        <v/>
      </c>
      <c r="U209" t="str">
        <f t="shared" si="13"/>
        <v/>
      </c>
    </row>
    <row r="210" spans="6:21" x14ac:dyDescent="0.3">
      <c r="F210" s="2"/>
      <c r="H210" t="s">
        <v>47</v>
      </c>
      <c r="I210" t="s">
        <v>47</v>
      </c>
      <c r="J210">
        <v>254</v>
      </c>
      <c r="K210" t="s">
        <v>47</v>
      </c>
      <c r="L210" t="b">
        <f t="array" ref="L210">OR(EXACT(J210,Country_Codes!$A$2:$A$261))</f>
        <v>1</v>
      </c>
      <c r="M210" t="str">
        <f>VLOOKUP(H210,Tabelle1[],17,0)</f>
        <v>Part of FR</v>
      </c>
      <c r="N210" s="38">
        <f>VLOOKUP(J210,'UN population'!$A$3:$BS$275,70,0)</f>
        <v>268.69099999999997</v>
      </c>
      <c r="O210" t="b">
        <f t="array" ref="O210">OR(EXACT(J210,$C$3:$C$183))</f>
        <v>1</v>
      </c>
      <c r="P210" s="45"/>
      <c r="Q210" t="s">
        <v>1463</v>
      </c>
      <c r="T210" t="str">
        <f t="shared" si="12"/>
        <v/>
      </c>
      <c r="U210" t="str">
        <f t="shared" si="13"/>
        <v/>
      </c>
    </row>
    <row r="211" spans="6:21" x14ac:dyDescent="0.3">
      <c r="F211" s="2"/>
      <c r="H211" t="s">
        <v>48</v>
      </c>
      <c r="I211" t="s">
        <v>1112</v>
      </c>
      <c r="J211">
        <v>258</v>
      </c>
      <c r="K211" t="s">
        <v>48</v>
      </c>
      <c r="L211" t="b">
        <f t="array" ref="L211">OR(EXACT(J211,Country_Codes!$A$2:$A$261))</f>
        <v>1</v>
      </c>
      <c r="M211" t="str">
        <f>VLOOKUP(H211,Tabelle1[],17,0)</f>
        <v>Territory of FR</v>
      </c>
      <c r="N211" s="38">
        <f>VLOOKUP(J211,'UN population'!$A$3:$BS$275,70,0)</f>
        <v>277.69</v>
      </c>
      <c r="O211" t="b">
        <f t="array" ref="O211">OR(EXACT(J211,$C$3:$C$183))</f>
        <v>1</v>
      </c>
      <c r="P211" s="45"/>
      <c r="Q211" t="s">
        <v>1463</v>
      </c>
      <c r="T211" t="str">
        <f t="shared" si="12"/>
        <v/>
      </c>
      <c r="U211" t="str">
        <f t="shared" si="13"/>
        <v/>
      </c>
    </row>
    <row r="212" spans="6:21" x14ac:dyDescent="0.3">
      <c r="F212" s="2"/>
      <c r="H212" t="s">
        <v>215</v>
      </c>
      <c r="I212" t="s">
        <v>215</v>
      </c>
      <c r="J212">
        <v>292</v>
      </c>
      <c r="K212" t="s">
        <v>215</v>
      </c>
      <c r="L212" t="b">
        <f t="array" ref="L212">OR(EXACT(J212,Country_Codes!$A$2:$A$261))</f>
        <v>1</v>
      </c>
      <c r="M212" t="str">
        <f>VLOOKUP(H212,Tabelle1[],17,0)</f>
        <v>Territory of GB</v>
      </c>
      <c r="N212" s="38">
        <f>VLOOKUP(J212,'UN population'!$A$3:$BS$275,70,0)</f>
        <v>34.228000000000002</v>
      </c>
      <c r="O212" t="b">
        <f t="array" ref="O212">OR(EXACT(J212,$C$3:$C$183))</f>
        <v>0</v>
      </c>
      <c r="T212" t="str">
        <f t="shared" si="12"/>
        <v/>
      </c>
      <c r="U212" t="str">
        <f t="shared" si="13"/>
        <v/>
      </c>
    </row>
    <row r="213" spans="6:21" x14ac:dyDescent="0.3">
      <c r="F213" s="2"/>
      <c r="H213" t="s">
        <v>216</v>
      </c>
      <c r="I213" t="s">
        <v>216</v>
      </c>
      <c r="J213">
        <v>304</v>
      </c>
      <c r="K213" t="s">
        <v>216</v>
      </c>
      <c r="L213" t="b">
        <f t="array" ref="L213">OR(EXACT(J213,Country_Codes!$A$2:$A$261))</f>
        <v>1</v>
      </c>
      <c r="M213" t="str">
        <f>VLOOKUP(H213,Tabelle1[],17,0)</f>
        <v>Part of DK</v>
      </c>
      <c r="N213" s="38">
        <f>VLOOKUP(J213,'UN population'!$A$3:$BS$275,70,0)</f>
        <v>56.377000000000002</v>
      </c>
      <c r="O213" t="b">
        <f t="array" ref="O213">OR(EXACT(J213,$C$3:$C$183))</f>
        <v>0</v>
      </c>
      <c r="T213" t="str">
        <f t="shared" si="12"/>
        <v/>
      </c>
      <c r="U213" t="str">
        <f t="shared" si="13"/>
        <v/>
      </c>
    </row>
    <row r="214" spans="6:21" x14ac:dyDescent="0.3">
      <c r="F214" s="2"/>
      <c r="H214" t="s">
        <v>54</v>
      </c>
      <c r="I214" t="s">
        <v>54</v>
      </c>
      <c r="J214">
        <v>312</v>
      </c>
      <c r="K214" t="s">
        <v>54</v>
      </c>
      <c r="L214" t="b">
        <f t="array" ref="L214">OR(EXACT(J214,Country_Codes!$A$2:$A$261))</f>
        <v>1</v>
      </c>
      <c r="M214" t="str">
        <f>VLOOKUP(H214,Tabelle1[],17,0)</f>
        <v>Part of FR</v>
      </c>
      <c r="N214" s="38">
        <f>VLOOKUP(J214,'UN population'!$A$3:$BS$275,70,0)</f>
        <v>450.41800000000001</v>
      </c>
      <c r="O214" t="b">
        <f t="array" ref="O214">OR(EXACT(J214,$C$3:$C$183))</f>
        <v>1</v>
      </c>
      <c r="P214" t="s">
        <v>1157</v>
      </c>
      <c r="T214" t="str">
        <f t="shared" si="12"/>
        <v>Guadeloupe</v>
      </c>
      <c r="U214">
        <f t="shared" si="13"/>
        <v>312</v>
      </c>
    </row>
    <row r="215" spans="6:21" x14ac:dyDescent="0.3">
      <c r="F215" s="2"/>
      <c r="H215" t="s">
        <v>218</v>
      </c>
      <c r="I215" t="s">
        <v>218</v>
      </c>
      <c r="J215">
        <v>316</v>
      </c>
      <c r="K215" t="s">
        <v>218</v>
      </c>
      <c r="L215" t="b">
        <f t="array" ref="L215">OR(EXACT(J215,Country_Codes!$A$2:$A$261))</f>
        <v>1</v>
      </c>
      <c r="M215" t="str">
        <f>VLOOKUP(H215,Tabelle1[],17,0)</f>
        <v>Territory of US</v>
      </c>
      <c r="N215" s="38">
        <f>VLOOKUP(J215,'UN population'!$A$3:$BS$275,70,0)</f>
        <v>161.797</v>
      </c>
      <c r="O215" t="b">
        <f t="array" ref="O215">OR(EXACT(J215,$C$3:$C$183))</f>
        <v>0</v>
      </c>
      <c r="T215" t="str">
        <f t="shared" si="12"/>
        <v/>
      </c>
      <c r="U215" t="str">
        <f t="shared" si="13"/>
        <v/>
      </c>
    </row>
    <row r="216" spans="6:21" x14ac:dyDescent="0.3">
      <c r="F216" s="2"/>
      <c r="H216" t="s">
        <v>87</v>
      </c>
      <c r="I216" t="s">
        <v>1146</v>
      </c>
      <c r="J216">
        <v>474</v>
      </c>
      <c r="K216" t="s">
        <v>87</v>
      </c>
      <c r="L216" t="b">
        <f t="array" ref="L216">OR(EXACT(J216,Country_Codes!$A$2:$A$261))</f>
        <v>1</v>
      </c>
      <c r="M216" t="str">
        <f>VLOOKUP(H216,Tabelle1[],17,0)</f>
        <v>Part of FR</v>
      </c>
      <c r="N216" s="38">
        <f>VLOOKUP(J216,'UN population'!$A$3:$BS$275,70,0)</f>
        <v>385.84199999999998</v>
      </c>
      <c r="O216" t="b">
        <f t="array" ref="O216">OR(EXACT(J216,$C$3:$C$183))</f>
        <v>1</v>
      </c>
      <c r="P216" t="s">
        <v>1157</v>
      </c>
      <c r="T216" t="str">
        <f t="shared" si="12"/>
        <v>Martinique</v>
      </c>
      <c r="U216">
        <f t="shared" si="13"/>
        <v>474</v>
      </c>
    </row>
    <row r="217" spans="6:21" x14ac:dyDescent="0.3">
      <c r="F217" s="2"/>
      <c r="H217" t="s">
        <v>234</v>
      </c>
      <c r="I217" t="s">
        <v>234</v>
      </c>
      <c r="J217">
        <v>500</v>
      </c>
      <c r="K217" t="s">
        <v>234</v>
      </c>
      <c r="L217" t="b">
        <f t="array" ref="L217">OR(EXACT(J217,Country_Codes!$A$2:$A$261))</f>
        <v>1</v>
      </c>
      <c r="M217" t="str">
        <f>VLOOKUP(H217,Tabelle1[],17,0)</f>
        <v>Territory of GB</v>
      </c>
      <c r="N217" s="38">
        <f>VLOOKUP(J217,'UN population'!$A$3:$BS$275,70,0)</f>
        <v>5.1239999999999997</v>
      </c>
      <c r="O217" t="b">
        <f t="array" ref="O217">OR(EXACT(J217,$C$3:$C$183))</f>
        <v>0</v>
      </c>
      <c r="T217" t="str">
        <f t="shared" si="12"/>
        <v/>
      </c>
      <c r="U217" t="str">
        <f t="shared" si="13"/>
        <v/>
      </c>
    </row>
    <row r="218" spans="6:21" x14ac:dyDescent="0.3">
      <c r="F218" s="2"/>
      <c r="H218" t="s">
        <v>98</v>
      </c>
      <c r="I218" t="s">
        <v>98</v>
      </c>
      <c r="J218">
        <v>540</v>
      </c>
      <c r="K218" t="s">
        <v>98</v>
      </c>
      <c r="L218" t="b">
        <f t="array" ref="L218">OR(EXACT(J218,Country_Codes!$A$2:$A$261))</f>
        <v>1</v>
      </c>
      <c r="M218" t="str">
        <f>VLOOKUP(H218,Tabelle1[],17,0)</f>
        <v>Territory of FR</v>
      </c>
      <c r="N218" s="38">
        <f>VLOOKUP(J218,'UN population'!$A$3:$BS$275,70,0)</f>
        <v>269.09100000000001</v>
      </c>
      <c r="O218" t="b">
        <f t="array" ref="O218">OR(EXACT(J218,$C$3:$C$183))</f>
        <v>1</v>
      </c>
      <c r="P218" s="45"/>
      <c r="Q218" t="s">
        <v>1463</v>
      </c>
      <c r="T218" t="str">
        <f t="shared" si="12"/>
        <v/>
      </c>
      <c r="U218" t="str">
        <f t="shared" si="13"/>
        <v/>
      </c>
    </row>
    <row r="219" spans="6:21" x14ac:dyDescent="0.3">
      <c r="F219" s="2"/>
      <c r="H219" t="s">
        <v>236</v>
      </c>
      <c r="I219" t="s">
        <v>236</v>
      </c>
      <c r="J219">
        <v>570</v>
      </c>
      <c r="K219" t="s">
        <v>236</v>
      </c>
      <c r="L219" t="b">
        <f t="array" ref="L219">OR(EXACT(J219,Country_Codes!$A$2:$A$261))</f>
        <v>1</v>
      </c>
      <c r="M219" t="str">
        <f>VLOOKUP(H219,Tabelle1[],17,0)</f>
        <v>Associated with NZ</v>
      </c>
      <c r="N219" s="38">
        <f>VLOOKUP(J219,'UN population'!$A$3:$BS$275,70,0)</f>
        <v>1.629</v>
      </c>
      <c r="O219" t="b">
        <f t="array" ref="O219">OR(EXACT(J219,$C$3:$C$183))</f>
        <v>0</v>
      </c>
      <c r="T219" t="str">
        <f t="shared" si="12"/>
        <v/>
      </c>
      <c r="U219" t="str">
        <f t="shared" si="13"/>
        <v/>
      </c>
    </row>
    <row r="220" spans="6:21" x14ac:dyDescent="0.3">
      <c r="F220" s="2"/>
      <c r="H220" t="s">
        <v>113</v>
      </c>
      <c r="I220" t="s">
        <v>113</v>
      </c>
      <c r="J220">
        <v>630</v>
      </c>
      <c r="K220" t="s">
        <v>113</v>
      </c>
      <c r="L220" t="b">
        <f t="array" ref="L220">OR(EXACT(J220,Country_Codes!$A$2:$A$261))</f>
        <v>1</v>
      </c>
      <c r="M220" t="str">
        <f>VLOOKUP(H220,Tabelle1[],17,0)</f>
        <v>Commonwealth of US</v>
      </c>
      <c r="N220" s="38">
        <f>VLOOKUP(J220,'UN population'!$A$3:$BS$275,70,0)</f>
        <v>3673.7280000000001</v>
      </c>
      <c r="O220" t="b">
        <f t="array" ref="O220">OR(EXACT(J220,$C$3:$C$183))</f>
        <v>1</v>
      </c>
      <c r="P220" t="s">
        <v>1157</v>
      </c>
      <c r="T220" t="str">
        <f t="shared" si="12"/>
        <v>Puerto Rico</v>
      </c>
      <c r="U220">
        <f t="shared" si="13"/>
        <v>630</v>
      </c>
    </row>
    <row r="221" spans="6:21" x14ac:dyDescent="0.3">
      <c r="F221" s="2"/>
      <c r="H221" t="s">
        <v>117</v>
      </c>
      <c r="I221" t="s">
        <v>117</v>
      </c>
      <c r="J221">
        <v>638</v>
      </c>
      <c r="K221" t="s">
        <v>117</v>
      </c>
      <c r="L221" t="b">
        <f t="array" ref="L221">OR(EXACT(J221,Country_Codes!$A$2:$A$261))</f>
        <v>1</v>
      </c>
      <c r="M221" t="str">
        <f>VLOOKUP(H221,Tabelle1[],17,0)</f>
        <v>Part of FR</v>
      </c>
      <c r="N221" s="38">
        <f>VLOOKUP(J221,'UN population'!$A$3:$BS$275,70,0)</f>
        <v>863.36300000000006</v>
      </c>
      <c r="O221" t="b">
        <f t="array" ref="O221">OR(EXACT(J221,$C$3:$C$183))</f>
        <v>1</v>
      </c>
      <c r="P221" t="s">
        <v>1157</v>
      </c>
      <c r="T221" t="str">
        <f t="shared" si="12"/>
        <v>Réunion</v>
      </c>
      <c r="U221">
        <f t="shared" si="13"/>
        <v>638</v>
      </c>
    </row>
    <row r="222" spans="6:21" x14ac:dyDescent="0.3">
      <c r="F222" s="2"/>
      <c r="H222" t="s">
        <v>246</v>
      </c>
      <c r="I222" t="s">
        <v>246</v>
      </c>
      <c r="J222">
        <v>654</v>
      </c>
      <c r="K222" t="s">
        <v>246</v>
      </c>
      <c r="L222" t="b">
        <f t="array" ref="L222">OR(EXACT(J222,Country_Codes!$A$2:$A$261))</f>
        <v>1</v>
      </c>
      <c r="M222" t="str">
        <f>VLOOKUP(H222,Tabelle1[],17,0)</f>
        <v>Territory of GB</v>
      </c>
      <c r="N222" s="38">
        <f>VLOOKUP(J222,'UN population'!$A$3:$BS$275,70,0)</f>
        <v>4.0339999999999998</v>
      </c>
      <c r="O222" t="b">
        <f t="array" ref="O222">OR(EXACT(J222,$C$3:$C$183))</f>
        <v>0</v>
      </c>
      <c r="T222" t="str">
        <f t="shared" si="12"/>
        <v/>
      </c>
      <c r="U222" t="str">
        <f t="shared" si="13"/>
        <v/>
      </c>
    </row>
    <row r="223" spans="6:21" x14ac:dyDescent="0.3">
      <c r="F223" s="2"/>
      <c r="H223" t="s">
        <v>249</v>
      </c>
      <c r="I223" t="s">
        <v>1141</v>
      </c>
      <c r="J223">
        <v>666</v>
      </c>
      <c r="K223" t="s">
        <v>249</v>
      </c>
      <c r="L223" t="b">
        <f t="array" ref="L223">OR(EXACT(J223,Country_Codes!$A$2:$A$261))</f>
        <v>1</v>
      </c>
      <c r="M223" t="str">
        <f>VLOOKUP(H223,Tabelle1[],17,0)</f>
        <v>Part of FR</v>
      </c>
      <c r="N223" s="38">
        <f>VLOOKUP(J223,'UN population'!$A$3:$BS$275,70,0)</f>
        <v>6.29</v>
      </c>
      <c r="O223" t="b">
        <f t="array" ref="O223">OR(EXACT(J223,$C$3:$C$183))</f>
        <v>0</v>
      </c>
      <c r="T223" t="str">
        <f t="shared" si="12"/>
        <v/>
      </c>
      <c r="U223" t="str">
        <f t="shared" si="13"/>
        <v/>
      </c>
    </row>
    <row r="224" spans="6:21" x14ac:dyDescent="0.3">
      <c r="F224" s="2"/>
      <c r="H224" t="s">
        <v>264</v>
      </c>
      <c r="I224" t="s">
        <v>264</v>
      </c>
      <c r="J224">
        <v>772</v>
      </c>
      <c r="K224" t="s">
        <v>264</v>
      </c>
      <c r="L224" t="b">
        <f t="array" ref="L224">OR(EXACT(J224,Country_Codes!$A$2:$A$261))</f>
        <v>1</v>
      </c>
      <c r="M224" t="str">
        <f>VLOOKUP(H224,Tabelle1[],17,0)</f>
        <v>Territory of NZ</v>
      </c>
      <c r="N224" s="38">
        <f>VLOOKUP(J224,'UN population'!$A$3:$BS$275,70,0)</f>
        <v>1.252</v>
      </c>
      <c r="O224" t="b">
        <f t="array" ref="O224">OR(EXACT(J224,$C$3:$C$183))</f>
        <v>0</v>
      </c>
      <c r="T224" t="str">
        <f t="shared" si="12"/>
        <v/>
      </c>
      <c r="U224" t="str">
        <f t="shared" si="13"/>
        <v/>
      </c>
    </row>
    <row r="225" spans="6:21" x14ac:dyDescent="0.3">
      <c r="F225" s="2"/>
      <c r="H225" t="s">
        <v>266</v>
      </c>
      <c r="I225" t="s">
        <v>266</v>
      </c>
      <c r="J225">
        <v>796</v>
      </c>
      <c r="K225" t="s">
        <v>266</v>
      </c>
      <c r="L225" t="b">
        <f t="array" ref="L225">OR(EXACT(J225,Country_Codes!$A$2:$A$261))</f>
        <v>1</v>
      </c>
      <c r="M225" t="str">
        <f>VLOOKUP(H225,Tabelle1[],17,0)</f>
        <v>Territory of GB</v>
      </c>
      <c r="N225" s="38">
        <f>VLOOKUP(J225,'UN population'!$A$3:$BS$275,70,0)</f>
        <v>34.338999999999999</v>
      </c>
      <c r="O225" t="b">
        <f t="array" ref="O225">OR(EXACT(J225,$C$3:$C$183))</f>
        <v>0</v>
      </c>
      <c r="T225" t="str">
        <f t="shared" si="12"/>
        <v/>
      </c>
      <c r="U225" t="str">
        <f t="shared" si="13"/>
        <v/>
      </c>
    </row>
    <row r="226" spans="6:21" x14ac:dyDescent="0.3">
      <c r="F226" s="2"/>
      <c r="H226" t="s">
        <v>268</v>
      </c>
      <c r="I226" t="s">
        <v>268</v>
      </c>
      <c r="J226">
        <v>850</v>
      </c>
      <c r="K226" t="s">
        <v>268</v>
      </c>
      <c r="L226" t="b">
        <f t="array" ref="L226">OR(EXACT(J226,Country_Codes!$A$2:$A$261))</f>
        <v>1</v>
      </c>
      <c r="M226" t="str">
        <f>VLOOKUP(H226,Tabelle1[],17,0)</f>
        <v>Territory of US</v>
      </c>
      <c r="N226" s="38">
        <f>VLOOKUP(J226,'UN population'!$A$3:$BS$275,70,0)</f>
        <v>104.977</v>
      </c>
      <c r="O226" t="b">
        <f t="array" ref="O226">OR(EXACT(J226,$C$3:$C$183))</f>
        <v>0</v>
      </c>
      <c r="T226" t="str">
        <f t="shared" si="12"/>
        <v/>
      </c>
      <c r="U226" t="str">
        <f t="shared" si="13"/>
        <v/>
      </c>
    </row>
    <row r="227" spans="6:21" x14ac:dyDescent="0.3">
      <c r="F227" s="2"/>
      <c r="H227" t="s">
        <v>269</v>
      </c>
      <c r="I227" t="s">
        <v>269</v>
      </c>
      <c r="J227">
        <v>876</v>
      </c>
      <c r="K227" t="s">
        <v>269</v>
      </c>
      <c r="L227" t="b">
        <f t="array" ref="L227">OR(EXACT(J227,Country_Codes!$A$2:$A$261))</f>
        <v>1</v>
      </c>
      <c r="M227" t="str">
        <f>VLOOKUP(H227,Tabelle1[],17,0)</f>
        <v>Territory of FR</v>
      </c>
      <c r="N227" s="38">
        <f>VLOOKUP(J227,'UN population'!$A$3:$BS$275,70,0)</f>
        <v>12.066000000000001</v>
      </c>
      <c r="O227" t="b">
        <f t="array" ref="O227">OR(EXACT(J227,$C$3:$C$183))</f>
        <v>0</v>
      </c>
      <c r="T227" t="str">
        <f t="shared" si="12"/>
        <v/>
      </c>
      <c r="U227" t="str">
        <f t="shared" si="13"/>
        <v/>
      </c>
    </row>
    <row r="228" spans="6:21" x14ac:dyDescent="0.3">
      <c r="F228" s="2"/>
      <c r="H228" t="s">
        <v>273</v>
      </c>
      <c r="I228" t="s">
        <v>273</v>
      </c>
      <c r="J228">
        <v>732</v>
      </c>
      <c r="K228" t="s">
        <v>273</v>
      </c>
      <c r="L228" t="b">
        <f t="array" ref="L228">OR(EXACT(J228,Country_Codes!$A$2:$A$261))</f>
        <v>1</v>
      </c>
      <c r="M228" t="str">
        <f>VLOOKUP(H228,Tabelle1[],17,0)</f>
        <v>In contention</v>
      </c>
      <c r="N228" s="38">
        <f>VLOOKUP(J228,'UN population'!$A$3:$BS$275,70,0)</f>
        <v>526.21600000000001</v>
      </c>
      <c r="O228" t="b">
        <f t="array" ref="O228">OR(EXACT(J228,$C$3:$C$183))</f>
        <v>0</v>
      </c>
      <c r="T228" t="str">
        <f t="shared" si="12"/>
        <v/>
      </c>
      <c r="U228" t="str">
        <f t="shared" si="13"/>
        <v/>
      </c>
    </row>
    <row r="229" spans="6:21" x14ac:dyDescent="0.3">
      <c r="F229" s="2"/>
      <c r="G229" s="4" t="s">
        <v>983</v>
      </c>
      <c r="N229" s="38" t="e">
        <f>VLOOKUP(J229,'UN population'!$A$3:$BS$275,70,0)</f>
        <v>#N/A</v>
      </c>
      <c r="T229" t="str">
        <f t="shared" si="12"/>
        <v/>
      </c>
      <c r="U229" t="str">
        <f t="shared" si="13"/>
        <v/>
      </c>
    </row>
    <row r="230" spans="6:21" x14ac:dyDescent="0.3">
      <c r="F230" s="2"/>
      <c r="H230" t="s">
        <v>177</v>
      </c>
      <c r="I230" t="s">
        <v>177</v>
      </c>
      <c r="J230">
        <v>58</v>
      </c>
      <c r="K230" t="s">
        <v>177</v>
      </c>
      <c r="L230" t="b">
        <f t="array" ref="L230">OR(EXACT(J230,Country_Codes!$A$2:$A$261))</f>
        <v>1</v>
      </c>
      <c r="M230" t="e">
        <f>VLOOKUP(H230,Tabelle1[],17,0)</f>
        <v>#N/A</v>
      </c>
      <c r="N230" s="38" t="e">
        <f>VLOOKUP(J230,'UN population'!$A$3:$BS$275,70,0)</f>
        <v>#N/A</v>
      </c>
      <c r="O230" t="b">
        <f t="array" ref="O230">OR(EXACT(J230,$C$3:$C$183))</f>
        <v>1</v>
      </c>
      <c r="P230" t="s">
        <v>1157</v>
      </c>
      <c r="T230" t="str">
        <f t="shared" si="12"/>
        <v>Belgium-Luxembourg</v>
      </c>
      <c r="U230">
        <f t="shared" si="13"/>
        <v>58</v>
      </c>
    </row>
    <row r="231" spans="6:21" x14ac:dyDescent="0.3">
      <c r="F231" s="2"/>
      <c r="H231" t="s">
        <v>281</v>
      </c>
      <c r="I231" t="s">
        <v>1522</v>
      </c>
      <c r="J231">
        <v>200</v>
      </c>
      <c r="K231" t="s">
        <v>1167</v>
      </c>
      <c r="L231" t="b">
        <f t="array" ref="L231">OR(EXACT(J231,Country_Codes!$A$2:$A$261))</f>
        <v>1</v>
      </c>
      <c r="M231" t="e">
        <f>VLOOKUP(H231,Tabelle1[],17,0)</f>
        <v>#N/A</v>
      </c>
      <c r="N231" s="38" t="e">
        <f>VLOOKUP(J231,'UN population'!$A$3:$BS$275,70,0)</f>
        <v>#N/A</v>
      </c>
      <c r="O231" t="b">
        <f t="array" ref="O231">OR(EXACT(J231,$C$3:$C$183))</f>
        <v>1</v>
      </c>
      <c r="P231" t="s">
        <v>1157</v>
      </c>
      <c r="T231" t="str">
        <f t="shared" si="12"/>
        <v>Czechoslovakia (former)</v>
      </c>
      <c r="U231">
        <f t="shared" si="13"/>
        <v>200</v>
      </c>
    </row>
    <row r="232" spans="6:21" x14ac:dyDescent="0.3">
      <c r="F232" s="2"/>
      <c r="H232" t="s">
        <v>282</v>
      </c>
      <c r="I232" t="s">
        <v>282</v>
      </c>
      <c r="J232">
        <v>230</v>
      </c>
      <c r="K232" t="s">
        <v>1164</v>
      </c>
      <c r="L232" t="b">
        <f t="array" ref="L232">OR(EXACT(J232,Country_Codes!$A$2:$A$261))</f>
        <v>1</v>
      </c>
      <c r="M232" t="e">
        <f>VLOOKUP(H232,Tabelle1[],17,0)</f>
        <v>#N/A</v>
      </c>
      <c r="N232" s="38" t="e">
        <f>VLOOKUP(J232,'UN population'!$A$3:$BS$275,70,0)</f>
        <v>#N/A</v>
      </c>
      <c r="O232" t="b">
        <f t="array" ref="O232">OR(EXACT(J232,$C$3:$C$183))</f>
        <v>1</v>
      </c>
      <c r="P232" t="s">
        <v>1157</v>
      </c>
      <c r="T232" t="str">
        <f t="shared" si="12"/>
        <v>Ethiopia, incl. Eritrea</v>
      </c>
      <c r="U232">
        <f t="shared" si="13"/>
        <v>230</v>
      </c>
    </row>
    <row r="233" spans="6:21" x14ac:dyDescent="0.3">
      <c r="F233" s="2"/>
      <c r="H233" t="s">
        <v>286</v>
      </c>
      <c r="I233" t="s">
        <v>286</v>
      </c>
      <c r="J233">
        <v>251</v>
      </c>
      <c r="K233" t="s">
        <v>286</v>
      </c>
      <c r="L233" t="b">
        <f t="array" ref="L233">OR(EXACT(J233,Country_Codes!$A$2:$A$261))</f>
        <v>1</v>
      </c>
      <c r="M233" t="e">
        <f>VLOOKUP(H233,Tabelle1[],17,0)</f>
        <v>#N/A</v>
      </c>
      <c r="N233" s="38" t="e">
        <f>VLOOKUP(J233,'UN population'!$A$3:$BS$275,70,0)</f>
        <v>#N/A</v>
      </c>
      <c r="O233" t="b">
        <f t="array" ref="O233">OR(EXACT(J233,$C$3:$C$183))</f>
        <v>0</v>
      </c>
      <c r="T233" t="str">
        <f t="shared" si="12"/>
        <v/>
      </c>
      <c r="U233" t="str">
        <f t="shared" si="13"/>
        <v/>
      </c>
    </row>
    <row r="234" spans="6:21" x14ac:dyDescent="0.3">
      <c r="F234" s="2"/>
      <c r="H234" t="s">
        <v>289</v>
      </c>
      <c r="I234" t="s">
        <v>289</v>
      </c>
      <c r="J234">
        <v>278</v>
      </c>
      <c r="K234" t="s">
        <v>1165</v>
      </c>
      <c r="L234" t="b">
        <f t="array" ref="L234">OR(EXACT(J234,Country_Codes!$A$2:$A$261))</f>
        <v>1</v>
      </c>
      <c r="M234" t="e">
        <f>VLOOKUP(H234,Tabelle1[],17,0)</f>
        <v>#N/A</v>
      </c>
      <c r="N234" s="38" t="e">
        <f>VLOOKUP(J234,'UN population'!$A$3:$BS$275,70,0)</f>
        <v>#N/A</v>
      </c>
      <c r="O234" t="b">
        <f t="array" ref="O234">OR(EXACT(J234,$C$3:$C$183))</f>
        <v>0</v>
      </c>
      <c r="T234" t="str">
        <f t="shared" si="12"/>
        <v/>
      </c>
      <c r="U234" t="str">
        <f t="shared" si="13"/>
        <v/>
      </c>
    </row>
    <row r="235" spans="6:21" x14ac:dyDescent="0.3">
      <c r="F235" s="2"/>
      <c r="H235" t="s">
        <v>290</v>
      </c>
      <c r="I235" t="s">
        <v>290</v>
      </c>
      <c r="J235">
        <v>280</v>
      </c>
      <c r="K235" t="s">
        <v>1166</v>
      </c>
      <c r="L235" t="b">
        <f t="array" ref="L235">OR(EXACT(J235,Country_Codes!$A$2:$A$261))</f>
        <v>1</v>
      </c>
      <c r="M235" t="e">
        <f>VLOOKUP(H235,Tabelle1[],17,0)</f>
        <v>#N/A</v>
      </c>
      <c r="N235" s="38" t="e">
        <f>VLOOKUP(J235,'UN population'!$A$3:$BS$275,70,0)</f>
        <v>#N/A</v>
      </c>
      <c r="O235" t="b">
        <f t="array" ref="O235">OR(EXACT(J235,$C$3:$C$183))</f>
        <v>0</v>
      </c>
      <c r="T235" t="str">
        <f t="shared" si="12"/>
        <v/>
      </c>
      <c r="U235" t="str">
        <f t="shared" si="13"/>
        <v/>
      </c>
    </row>
    <row r="236" spans="6:21" x14ac:dyDescent="0.3">
      <c r="F236" s="2"/>
      <c r="H236" t="s">
        <v>293</v>
      </c>
      <c r="I236" t="s">
        <v>293</v>
      </c>
      <c r="J236">
        <v>382</v>
      </c>
      <c r="K236" t="s">
        <v>293</v>
      </c>
      <c r="L236" t="b">
        <f t="array" ref="L236">OR(EXACT(J236,Country_Codes!$A$2:$A$261))</f>
        <v>1</v>
      </c>
      <c r="M236" t="e">
        <f>VLOOKUP(H236,Tabelle1[],17,0)</f>
        <v>#N/A</v>
      </c>
      <c r="N236" s="38" t="e">
        <f>VLOOKUP(J236,'UN population'!$A$3:$BS$275,70,0)</f>
        <v>#N/A</v>
      </c>
      <c r="O236" t="b">
        <f t="array" ref="O236">OR(EXACT(J236,$C$3:$C$183))</f>
        <v>0</v>
      </c>
      <c r="T236" t="str">
        <f t="shared" si="12"/>
        <v/>
      </c>
      <c r="U236" t="str">
        <f t="shared" si="13"/>
        <v/>
      </c>
    </row>
    <row r="237" spans="6:21" x14ac:dyDescent="0.3">
      <c r="F237" s="2"/>
      <c r="H237" t="s">
        <v>299</v>
      </c>
      <c r="I237" t="s">
        <v>299</v>
      </c>
      <c r="J237">
        <v>457</v>
      </c>
      <c r="K237" t="s">
        <v>299</v>
      </c>
      <c r="L237" t="b">
        <f t="array" ref="L237">OR(EXACT(J237,Country_Codes!$A$2:$A$261))</f>
        <v>1</v>
      </c>
      <c r="M237" t="e">
        <f>VLOOKUP(H237,Tabelle1[],17,0)</f>
        <v>#N/A</v>
      </c>
      <c r="N237" s="38" t="e">
        <f>VLOOKUP(J237,'UN population'!$A$3:$BS$275,70,0)</f>
        <v>#N/A</v>
      </c>
      <c r="O237" t="b">
        <f t="array" ref="O237">OR(EXACT(J237,$C$3:$C$183))</f>
        <v>0</v>
      </c>
      <c r="T237" t="str">
        <f t="shared" si="12"/>
        <v/>
      </c>
      <c r="U237" t="str">
        <f t="shared" si="13"/>
        <v/>
      </c>
    </row>
    <row r="238" spans="6:21" x14ac:dyDescent="0.3">
      <c r="F238" s="2"/>
      <c r="H238" t="s">
        <v>300</v>
      </c>
      <c r="I238" t="s">
        <v>300</v>
      </c>
      <c r="J238">
        <v>459</v>
      </c>
      <c r="K238" t="s">
        <v>300</v>
      </c>
      <c r="L238" t="b">
        <f t="array" ref="L238">OR(EXACT(J238,Country_Codes!$A$2:$A$261))</f>
        <v>1</v>
      </c>
      <c r="M238" t="e">
        <f>VLOOKUP(H238,Tabelle1[],17,0)</f>
        <v>#N/A</v>
      </c>
      <c r="N238" s="38" t="e">
        <f>VLOOKUP(J238,'UN population'!$A$3:$BS$275,70,0)</f>
        <v>#N/A</v>
      </c>
      <c r="O238" t="b">
        <f t="array" ref="O238">OR(EXACT(J238,$C$3:$C$183))</f>
        <v>0</v>
      </c>
      <c r="T238" t="str">
        <f t="shared" si="12"/>
        <v/>
      </c>
      <c r="U238" t="str">
        <f t="shared" si="13"/>
        <v/>
      </c>
    </row>
    <row r="239" spans="6:21" x14ac:dyDescent="0.3">
      <c r="F239" s="2"/>
      <c r="H239" t="s">
        <v>301</v>
      </c>
      <c r="I239" t="s">
        <v>301</v>
      </c>
      <c r="J239">
        <v>461</v>
      </c>
      <c r="K239" t="s">
        <v>301</v>
      </c>
      <c r="L239" t="b">
        <f t="array" ref="L239">OR(EXACT(J239,Country_Codes!$A$2:$A$261))</f>
        <v>1</v>
      </c>
      <c r="M239" t="e">
        <f>VLOOKUP(H239,Tabelle1[],17,0)</f>
        <v>#N/A</v>
      </c>
      <c r="N239" s="38" t="e">
        <f>VLOOKUP(J239,'UN population'!$A$3:$BS$275,70,0)</f>
        <v>#N/A</v>
      </c>
      <c r="O239" t="b">
        <f t="array" ref="O239">OR(EXACT(J239,$C$3:$C$183))</f>
        <v>0</v>
      </c>
      <c r="T239" t="str">
        <f t="shared" si="12"/>
        <v/>
      </c>
      <c r="U239" t="str">
        <f t="shared" si="13"/>
        <v/>
      </c>
    </row>
    <row r="240" spans="6:21" x14ac:dyDescent="0.3">
      <c r="F240" s="2"/>
      <c r="H240" t="s">
        <v>304</v>
      </c>
      <c r="I240" t="s">
        <v>304</v>
      </c>
      <c r="J240">
        <v>532</v>
      </c>
      <c r="K240" t="s">
        <v>304</v>
      </c>
      <c r="L240" t="b">
        <f t="array" ref="L240">OR(EXACT(J240,Country_Codes!$A$2:$A$261))</f>
        <v>1</v>
      </c>
      <c r="M240" t="e">
        <f>VLOOKUP(H240,Tabelle1[],17,0)</f>
        <v>#N/A</v>
      </c>
      <c r="N240" s="38" t="e">
        <f>VLOOKUP(J240,'UN population'!$A$3:$BS$275,70,0)</f>
        <v>#N/A</v>
      </c>
      <c r="O240" t="b">
        <f t="array" ref="O240">OR(EXACT(J240,$C$3:$C$183))</f>
        <v>0</v>
      </c>
      <c r="T240" t="str">
        <f t="shared" si="12"/>
        <v/>
      </c>
      <c r="U240" t="str">
        <f t="shared" si="13"/>
        <v/>
      </c>
    </row>
    <row r="241" spans="6:21" x14ac:dyDescent="0.3">
      <c r="F241" s="2"/>
      <c r="H241" t="s">
        <v>305</v>
      </c>
      <c r="I241" t="s">
        <v>305</v>
      </c>
      <c r="J241">
        <v>579</v>
      </c>
      <c r="K241" t="s">
        <v>305</v>
      </c>
      <c r="L241" t="b">
        <f t="array" ref="L241">OR(EXACT(J241,Country_Codes!$A$2:$A$261))</f>
        <v>1</v>
      </c>
      <c r="M241" t="e">
        <f>VLOOKUP(H241,Tabelle1[],17,0)</f>
        <v>#N/A</v>
      </c>
      <c r="N241" s="38" t="e">
        <f>VLOOKUP(J241,'UN population'!$A$3:$BS$275,70,0)</f>
        <v>#N/A</v>
      </c>
      <c r="O241" t="b">
        <f t="array" ref="O241">OR(EXACT(J241,$C$3:$C$183))</f>
        <v>0</v>
      </c>
      <c r="T241" t="str">
        <f t="shared" si="12"/>
        <v/>
      </c>
      <c r="U241" t="str">
        <f t="shared" si="13"/>
        <v/>
      </c>
    </row>
    <row r="242" spans="6:21" x14ac:dyDescent="0.3">
      <c r="F242" s="2"/>
      <c r="H242" t="s">
        <v>306</v>
      </c>
      <c r="I242" t="s">
        <v>306</v>
      </c>
      <c r="J242">
        <v>582</v>
      </c>
      <c r="K242" t="s">
        <v>306</v>
      </c>
      <c r="L242" t="b">
        <f t="array" ref="L242">OR(EXACT(J242,Country_Codes!$A$2:$A$261))</f>
        <v>1</v>
      </c>
      <c r="M242" t="e">
        <f>VLOOKUP(H242,Tabelle1[],17,0)</f>
        <v>#N/A</v>
      </c>
      <c r="N242" s="38" t="e">
        <f>VLOOKUP(J242,'UN population'!$A$3:$BS$275,70,0)</f>
        <v>#N/A</v>
      </c>
      <c r="O242" t="b">
        <f t="array" ref="O242">OR(EXACT(J242,$C$3:$C$183))</f>
        <v>0</v>
      </c>
      <c r="T242" t="str">
        <f t="shared" si="12"/>
        <v/>
      </c>
      <c r="U242" t="str">
        <f t="shared" si="13"/>
        <v/>
      </c>
    </row>
    <row r="243" spans="6:21" x14ac:dyDescent="0.3">
      <c r="F243" s="2"/>
      <c r="H243" t="s">
        <v>308</v>
      </c>
      <c r="I243" t="s">
        <v>308</v>
      </c>
      <c r="J243">
        <v>588</v>
      </c>
      <c r="K243" t="s">
        <v>308</v>
      </c>
      <c r="L243" t="b">
        <f t="array" ref="L243">OR(EXACT(J243,Country_Codes!$A$2:$A$261))</f>
        <v>1</v>
      </c>
      <c r="M243" t="e">
        <f>VLOOKUP(H243,Tabelle1[],17,0)</f>
        <v>#N/A</v>
      </c>
      <c r="N243" s="38" t="e">
        <f>VLOOKUP(J243,'UN population'!$A$3:$BS$275,70,0)</f>
        <v>#N/A</v>
      </c>
      <c r="O243" t="b">
        <f t="array" ref="O243">OR(EXACT(J243,$C$3:$C$183))</f>
        <v>0</v>
      </c>
      <c r="T243" t="str">
        <f t="shared" si="12"/>
        <v/>
      </c>
      <c r="U243" t="str">
        <f t="shared" si="13"/>
        <v/>
      </c>
    </row>
    <row r="244" spans="6:21" x14ac:dyDescent="0.3">
      <c r="F244" s="2"/>
      <c r="H244" t="s">
        <v>309</v>
      </c>
      <c r="I244" t="s">
        <v>309</v>
      </c>
      <c r="J244">
        <v>590</v>
      </c>
      <c r="K244" t="s">
        <v>1168</v>
      </c>
      <c r="L244" t="b">
        <f t="array" ref="L244">OR(EXACT(J244,Country_Codes!$A$2:$A$261))</f>
        <v>1</v>
      </c>
      <c r="M244" t="e">
        <f>VLOOKUP(H244,Tabelle1[],17,0)</f>
        <v>#N/A</v>
      </c>
      <c r="N244" s="38" t="e">
        <f>VLOOKUP(J244,'UN population'!$A$3:$BS$275,70,0)</f>
        <v>#N/A</v>
      </c>
      <c r="O244" t="b">
        <f t="array" ref="O244">OR(EXACT(J244,$C$3:$C$183))</f>
        <v>0</v>
      </c>
      <c r="T244" t="str">
        <f t="shared" si="12"/>
        <v/>
      </c>
      <c r="U244" t="str">
        <f t="shared" si="13"/>
        <v/>
      </c>
    </row>
    <row r="245" spans="6:21" x14ac:dyDescent="0.3">
      <c r="F245" s="2"/>
      <c r="H245" t="s">
        <v>310</v>
      </c>
      <c r="I245" t="s">
        <v>310</v>
      </c>
      <c r="J245">
        <v>592</v>
      </c>
      <c r="K245" t="s">
        <v>310</v>
      </c>
      <c r="L245" t="b">
        <f t="array" ref="L245">OR(EXACT(J245,Country_Codes!$A$2:$A$261))</f>
        <v>1</v>
      </c>
      <c r="M245" t="e">
        <f>VLOOKUP(H245,Tabelle1[],17,0)</f>
        <v>#N/A</v>
      </c>
      <c r="N245" s="38" t="e">
        <f>VLOOKUP(J245,'UN population'!$A$3:$BS$275,70,0)</f>
        <v>#N/A</v>
      </c>
      <c r="O245" t="b">
        <f t="array" ref="O245">OR(EXACT(J245,$C$3:$C$183))</f>
        <v>0</v>
      </c>
      <c r="T245" t="str">
        <f t="shared" si="12"/>
        <v/>
      </c>
      <c r="U245" t="str">
        <f t="shared" si="13"/>
        <v/>
      </c>
    </row>
    <row r="246" spans="6:21" x14ac:dyDescent="0.3">
      <c r="F246" s="2"/>
      <c r="H246" t="s">
        <v>314</v>
      </c>
      <c r="I246" t="s">
        <v>314</v>
      </c>
      <c r="J246">
        <v>658</v>
      </c>
      <c r="K246" t="s">
        <v>314</v>
      </c>
      <c r="L246" t="b">
        <f t="array" ref="L246">OR(EXACT(J246,Country_Codes!$A$2:$A$261))</f>
        <v>1</v>
      </c>
      <c r="M246" t="e">
        <f>VLOOKUP(H246,Tabelle1[],17,0)</f>
        <v>#N/A</v>
      </c>
      <c r="N246" s="38" t="e">
        <f>VLOOKUP(J246,'UN population'!$A$3:$BS$275,70,0)</f>
        <v>#N/A</v>
      </c>
      <c r="O246" t="b">
        <f t="array" ref="O246">OR(EXACT(J246,$C$3:$C$183))</f>
        <v>0</v>
      </c>
      <c r="T246" t="str">
        <f t="shared" si="12"/>
        <v/>
      </c>
      <c r="U246" t="str">
        <f t="shared" si="13"/>
        <v/>
      </c>
    </row>
    <row r="247" spans="6:21" x14ac:dyDescent="0.3">
      <c r="F247" s="2"/>
      <c r="H247" t="s">
        <v>319</v>
      </c>
      <c r="I247" t="s">
        <v>319</v>
      </c>
      <c r="J247">
        <v>684</v>
      </c>
      <c r="K247" t="s">
        <v>1169</v>
      </c>
      <c r="L247" t="b">
        <f t="array" ref="L247">OR(EXACT(J247,Country_Codes!$A$2:$A$261))</f>
        <v>1</v>
      </c>
      <c r="M247" t="e">
        <f>VLOOKUP(H247,Tabelle1[],17,0)</f>
        <v>#N/A</v>
      </c>
      <c r="N247" s="38" t="e">
        <f>VLOOKUP(J247,'UN population'!$A$3:$BS$275,70,0)</f>
        <v>#N/A</v>
      </c>
      <c r="O247" t="b">
        <f t="array" ref="O247">OR(EXACT(J247,$C$3:$C$183))</f>
        <v>0</v>
      </c>
      <c r="T247" t="str">
        <f t="shared" si="12"/>
        <v/>
      </c>
      <c r="U247" t="str">
        <f t="shared" si="13"/>
        <v/>
      </c>
    </row>
    <row r="248" spans="6:21" x14ac:dyDescent="0.3">
      <c r="F248" s="2"/>
      <c r="H248" t="s">
        <v>320</v>
      </c>
      <c r="I248" t="s">
        <v>1558</v>
      </c>
      <c r="J248">
        <v>720</v>
      </c>
      <c r="K248" t="s">
        <v>1564</v>
      </c>
      <c r="L248" t="b">
        <f t="array" ref="L248">OR(EXACT(J248,Country_Codes!$A$2:$A$261))</f>
        <v>1</v>
      </c>
      <c r="M248" t="e">
        <f>VLOOKUP(H248,Tabelle1[],17,0)</f>
        <v>#N/A</v>
      </c>
      <c r="N248" s="38" t="e">
        <f>VLOOKUP(J248,'UN population'!$A$3:$BS$275,70,0)</f>
        <v>#N/A</v>
      </c>
      <c r="O248" t="b">
        <f t="array" ref="O248">OR(EXACT(J248,$C$3:$C$183))</f>
        <v>0</v>
      </c>
      <c r="T248" t="str">
        <f t="shared" si="12"/>
        <v/>
      </c>
      <c r="U248" t="str">
        <f t="shared" si="13"/>
        <v/>
      </c>
    </row>
    <row r="249" spans="6:21" x14ac:dyDescent="0.3">
      <c r="H249" t="s">
        <v>321</v>
      </c>
      <c r="I249" t="s">
        <v>321</v>
      </c>
      <c r="J249">
        <v>757</v>
      </c>
      <c r="K249" t="s">
        <v>1170</v>
      </c>
      <c r="L249" t="b">
        <f t="array" ref="L249">OR(EXACT(J249,Country_Codes!$A$2:$A$261))</f>
        <v>1</v>
      </c>
      <c r="M249" t="e">
        <f>VLOOKUP(H249,Tabelle1[],17,0)</f>
        <v>#N/A</v>
      </c>
      <c r="N249" s="38" t="e">
        <f>VLOOKUP(J249,'UN population'!$A$3:$BS$275,70,0)</f>
        <v>#N/A</v>
      </c>
      <c r="O249" t="b">
        <f t="array" ref="O249">OR(EXACT(J249,$C$3:$C$183))</f>
        <v>0</v>
      </c>
      <c r="T249" t="str">
        <f t="shared" si="12"/>
        <v/>
      </c>
      <c r="U249" t="str">
        <f t="shared" si="13"/>
        <v/>
      </c>
    </row>
    <row r="250" spans="6:21" x14ac:dyDescent="0.3">
      <c r="H250" t="s">
        <v>323</v>
      </c>
      <c r="I250" t="s">
        <v>1525</v>
      </c>
      <c r="J250">
        <v>810</v>
      </c>
      <c r="K250" t="s">
        <v>323</v>
      </c>
      <c r="L250" t="b">
        <f t="array" ref="L250">OR(EXACT(J250,Country_Codes!$A$2:$A$261))</f>
        <v>1</v>
      </c>
      <c r="M250" t="e">
        <f>VLOOKUP(H250,Tabelle1[],17,0)</f>
        <v>#N/A</v>
      </c>
      <c r="N250" s="38" t="e">
        <f>VLOOKUP(J250,'UN population'!$A$3:$BS$275,70,0)</f>
        <v>#N/A</v>
      </c>
      <c r="O250" t="b">
        <f t="array" ref="O250">OR(EXACT(J250,$C$3:$C$183))</f>
        <v>1</v>
      </c>
      <c r="P250" t="s">
        <v>1157</v>
      </c>
      <c r="T250" t="str">
        <f t="shared" si="12"/>
        <v>USSR (former)</v>
      </c>
      <c r="U250">
        <f t="shared" si="13"/>
        <v>810</v>
      </c>
    </row>
    <row r="251" spans="6:21" x14ac:dyDescent="0.3">
      <c r="H251" t="s">
        <v>325</v>
      </c>
      <c r="I251" t="s">
        <v>325</v>
      </c>
      <c r="J251">
        <v>835</v>
      </c>
      <c r="K251" t="s">
        <v>325</v>
      </c>
      <c r="L251" t="b">
        <f t="array" ref="L251">OR(EXACT(J251,Country_Codes!$A$2:$A$261))</f>
        <v>1</v>
      </c>
      <c r="M251" t="e">
        <f>VLOOKUP(H251,Tabelle1[],17,0)</f>
        <v>#N/A</v>
      </c>
      <c r="N251" s="38" t="e">
        <f>VLOOKUP(J251,'UN population'!$A$3:$BS$275,70,0)</f>
        <v>#N/A</v>
      </c>
      <c r="O251" t="b">
        <f t="array" ref="O251">OR(EXACT(J251,$C$3:$C$183))</f>
        <v>0</v>
      </c>
      <c r="T251" t="str">
        <f t="shared" si="12"/>
        <v/>
      </c>
      <c r="U251" t="str">
        <f t="shared" si="13"/>
        <v/>
      </c>
    </row>
    <row r="252" spans="6:21" x14ac:dyDescent="0.3">
      <c r="H252" t="s">
        <v>326</v>
      </c>
      <c r="I252" t="s">
        <v>326</v>
      </c>
      <c r="J252">
        <v>836</v>
      </c>
      <c r="K252" t="s">
        <v>326</v>
      </c>
      <c r="L252" t="b">
        <f t="array" ref="L252">OR(EXACT(J252,Country_Codes!$A$2:$A$261))</f>
        <v>1</v>
      </c>
      <c r="M252" t="e">
        <f>VLOOKUP(H252,Tabelle1[],17,0)</f>
        <v>#N/A</v>
      </c>
      <c r="N252" s="38" t="e">
        <f>VLOOKUP(J252,'UN population'!$A$3:$BS$275,70,0)</f>
        <v>#N/A</v>
      </c>
      <c r="O252" t="b">
        <f t="array" ref="O252">OR(EXACT(J252,$C$3:$C$183))</f>
        <v>0</v>
      </c>
      <c r="T252" t="str">
        <f t="shared" si="12"/>
        <v/>
      </c>
      <c r="U252" t="str">
        <f t="shared" si="13"/>
        <v/>
      </c>
    </row>
    <row r="253" spans="6:21" x14ac:dyDescent="0.3">
      <c r="H253" t="s">
        <v>330</v>
      </c>
      <c r="I253" t="s">
        <v>330</v>
      </c>
      <c r="J253">
        <v>866</v>
      </c>
      <c r="K253" t="s">
        <v>1566</v>
      </c>
      <c r="L253" t="b">
        <f t="array" ref="L253">OR(EXACT(J253,Country_Codes!$A$2:$A$261))</f>
        <v>1</v>
      </c>
      <c r="M253" t="e">
        <f>VLOOKUP(H253,Tabelle1[],17,0)</f>
        <v>#N/A</v>
      </c>
      <c r="N253" s="38" t="e">
        <f>VLOOKUP(J253,'UN population'!$A$3:$BS$275,70,0)</f>
        <v>#N/A</v>
      </c>
      <c r="O253" t="b">
        <f t="array" ref="O253">OR(EXACT(J253,$C$3:$C$183))</f>
        <v>0</v>
      </c>
      <c r="T253" t="str">
        <f t="shared" si="12"/>
        <v/>
      </c>
      <c r="U253" t="str">
        <f t="shared" si="13"/>
        <v/>
      </c>
    </row>
    <row r="254" spans="6:21" x14ac:dyDescent="0.3">
      <c r="H254" t="s">
        <v>331</v>
      </c>
      <c r="I254" t="s">
        <v>331</v>
      </c>
      <c r="J254">
        <v>868</v>
      </c>
      <c r="K254" t="s">
        <v>1567</v>
      </c>
      <c r="L254" t="b">
        <f t="array" ref="L254">OR(EXACT(J254,Country_Codes!$A$2:$A$261))</f>
        <v>1</v>
      </c>
      <c r="M254" t="e">
        <f>VLOOKUP(H254,Tabelle1[],17,0)</f>
        <v>#N/A</v>
      </c>
      <c r="N254" s="38" t="e">
        <f>VLOOKUP(J254,'UN population'!$A$3:$BS$275,70,0)</f>
        <v>#N/A</v>
      </c>
      <c r="O254" t="b">
        <f t="array" ref="O254">OR(EXACT(J254,$C$3:$C$183))</f>
        <v>0</v>
      </c>
      <c r="T254" t="str">
        <f t="shared" si="12"/>
        <v/>
      </c>
      <c r="U254" t="str">
        <f t="shared" si="13"/>
        <v/>
      </c>
    </row>
    <row r="255" spans="6:21" x14ac:dyDescent="0.3">
      <c r="H255" t="s">
        <v>332</v>
      </c>
      <c r="I255" t="s">
        <v>332</v>
      </c>
      <c r="J255">
        <v>872</v>
      </c>
      <c r="K255" t="s">
        <v>332</v>
      </c>
      <c r="L255" t="b">
        <f t="array" ref="L255">OR(EXACT(J255,Country_Codes!$A$2:$A$261))</f>
        <v>1</v>
      </c>
      <c r="M255" t="e">
        <f>VLOOKUP(H255,Tabelle1[],17,0)</f>
        <v>#N/A</v>
      </c>
      <c r="N255" s="38" t="e">
        <f>VLOOKUP(J255,'UN population'!$A$3:$BS$275,70,0)</f>
        <v>#N/A</v>
      </c>
      <c r="O255" t="b">
        <f t="array" ref="O255">OR(EXACT(J255,$C$3:$C$183))</f>
        <v>0</v>
      </c>
      <c r="T255" t="str">
        <f t="shared" si="12"/>
        <v/>
      </c>
      <c r="U255" t="str">
        <f t="shared" si="13"/>
        <v/>
      </c>
    </row>
    <row r="256" spans="6:21" x14ac:dyDescent="0.3">
      <c r="H256" t="s">
        <v>334</v>
      </c>
      <c r="I256" t="s">
        <v>1557</v>
      </c>
      <c r="J256">
        <v>886</v>
      </c>
      <c r="K256" t="s">
        <v>1563</v>
      </c>
      <c r="L256" t="b">
        <f t="array" ref="L256">OR(EXACT(J256,Country_Codes!$A$2:$A$261))</f>
        <v>1</v>
      </c>
      <c r="M256" t="e">
        <f>VLOOKUP(H256,Tabelle1[],17,0)</f>
        <v>#N/A</v>
      </c>
      <c r="N256" s="38" t="e">
        <f>VLOOKUP(J256,'UN population'!$A$3:$BS$275,70,0)</f>
        <v>#N/A</v>
      </c>
      <c r="O256" t="b">
        <f t="array" ref="O256">OR(EXACT(J256,$C$3:$C$183))</f>
        <v>0</v>
      </c>
      <c r="T256" t="str">
        <f t="shared" si="12"/>
        <v/>
      </c>
      <c r="U256" t="str">
        <f t="shared" si="13"/>
        <v/>
      </c>
    </row>
    <row r="257" spans="7:21" x14ac:dyDescent="0.3">
      <c r="H257" t="s">
        <v>335</v>
      </c>
      <c r="I257" t="s">
        <v>1631</v>
      </c>
      <c r="J257">
        <v>890</v>
      </c>
      <c r="K257" t="s">
        <v>335</v>
      </c>
      <c r="L257" t="b">
        <f t="array" ref="L257">OR(EXACT(J257,Country_Codes!$A$2:$A$261))</f>
        <v>1</v>
      </c>
      <c r="M257" t="e">
        <f>VLOOKUP(H257,Tabelle1[],17,0)</f>
        <v>#N/A</v>
      </c>
      <c r="N257" s="38" t="e">
        <f>VLOOKUP(J257,'UN population'!$A$3:$BS$275,70,0)</f>
        <v>#N/A</v>
      </c>
      <c r="O257" t="b">
        <f t="array" ref="O257">OR(EXACT(J257,$C$3:$C$183))</f>
        <v>1</v>
      </c>
      <c r="P257" t="s">
        <v>1157</v>
      </c>
      <c r="T257" t="str">
        <f t="shared" si="12"/>
        <v>Yugoslavia, SFR</v>
      </c>
      <c r="U257">
        <f t="shared" si="13"/>
        <v>890</v>
      </c>
    </row>
    <row r="258" spans="7:21" x14ac:dyDescent="0.3">
      <c r="H258" t="s">
        <v>287</v>
      </c>
      <c r="I258" t="s">
        <v>287</v>
      </c>
      <c r="J258">
        <v>274</v>
      </c>
      <c r="K258" t="s">
        <v>287</v>
      </c>
      <c r="L258" t="b">
        <f t="array" ref="L258">OR(EXACT(J258,Country_Codes!$A$2:$A$261))</f>
        <v>1</v>
      </c>
      <c r="M258" t="e">
        <f>VLOOKUP(H258,Tabelle1[],17,0)</f>
        <v>#N/A</v>
      </c>
      <c r="N258" s="38" t="e">
        <f>VLOOKUP(J258,'UN population'!$A$3:$BS$275,70,0)</f>
        <v>#N/A</v>
      </c>
      <c r="O258" t="b">
        <f t="array" ref="O258">OR(EXACT(J258,$C$3:$C$183))</f>
        <v>0</v>
      </c>
      <c r="T258" t="str">
        <f t="shared" si="12"/>
        <v/>
      </c>
      <c r="U258" t="str">
        <f t="shared" si="13"/>
        <v/>
      </c>
    </row>
    <row r="259" spans="7:21" x14ac:dyDescent="0.3">
      <c r="H259" t="s">
        <v>296</v>
      </c>
      <c r="I259" t="s">
        <v>296</v>
      </c>
      <c r="J259">
        <v>415</v>
      </c>
      <c r="K259" t="s">
        <v>1171</v>
      </c>
      <c r="L259" t="b">
        <f t="array" ref="L259">OR(EXACT(J259,Country_Codes!$A$2:$A$261))</f>
        <v>1</v>
      </c>
      <c r="M259" t="e">
        <f>VLOOKUP(H259,Tabelle1[],17,0)</f>
        <v>#N/A</v>
      </c>
      <c r="N259" s="38" t="e">
        <f>VLOOKUP(J259,'UN population'!$A$3:$BS$275,70,0)</f>
        <v>#N/A</v>
      </c>
      <c r="O259" t="b">
        <f t="array" ref="O259">OR(EXACT(J259,$C$3:$C$183))</f>
        <v>0</v>
      </c>
      <c r="T259" t="str">
        <f t="shared" si="12"/>
        <v/>
      </c>
      <c r="U259" t="str">
        <f t="shared" si="13"/>
        <v/>
      </c>
    </row>
    <row r="260" spans="7:21" x14ac:dyDescent="0.3">
      <c r="H260" t="s">
        <v>303</v>
      </c>
      <c r="I260" t="s">
        <v>1147</v>
      </c>
      <c r="J260">
        <v>530</v>
      </c>
      <c r="K260" t="s">
        <v>303</v>
      </c>
      <c r="L260" t="b">
        <f t="array" ref="L260">OR(EXACT(J260,Country_Codes!$A$2:$A$261))</f>
        <v>1</v>
      </c>
      <c r="M260" t="e">
        <f>VLOOKUP(H260,Tabelle1[],17,0)</f>
        <v>#N/A</v>
      </c>
      <c r="N260" s="38" t="e">
        <f>VLOOKUP(J260,'UN population'!$A$3:$BS$275,70,0)</f>
        <v>#N/A</v>
      </c>
      <c r="O260" t="b">
        <f t="array" ref="O260">OR(EXACT(J260,$C$3:$C$183))</f>
        <v>0</v>
      </c>
      <c r="T260" t="str">
        <f t="shared" si="12"/>
        <v/>
      </c>
      <c r="U260" t="str">
        <f t="shared" si="13"/>
        <v/>
      </c>
    </row>
    <row r="261" spans="7:21" x14ac:dyDescent="0.3">
      <c r="H261" t="s">
        <v>170</v>
      </c>
      <c r="I261" t="s">
        <v>1560</v>
      </c>
      <c r="J261">
        <v>891</v>
      </c>
      <c r="K261" t="s">
        <v>1470</v>
      </c>
      <c r="L261" t="b">
        <f t="array" ref="L261">OR(EXACT(J261,Country_Codes!$A$2:$A$261))</f>
        <v>1</v>
      </c>
      <c r="M261" t="e">
        <f>VLOOKUP(H261,Tabelle1[],17,0)</f>
        <v>#N/A</v>
      </c>
      <c r="N261" s="38" t="e">
        <f>VLOOKUP(J261,'UN population'!$A$3:$BS$275,70,0)</f>
        <v>#N/A</v>
      </c>
      <c r="O261" t="b">
        <f t="array" ref="O261">OR(EXACT(J261,$C$3:$C$183))</f>
        <v>1</v>
      </c>
      <c r="P261" t="s">
        <v>1157</v>
      </c>
      <c r="T261" t="str">
        <f t="shared" ref="T261:T267" si="14">IF(P261="yes", K261,"")</f>
        <v>Serbia and Montenegro (former)</v>
      </c>
      <c r="U261">
        <f t="shared" ref="U261:U267" si="15">IF(P261="yes", J261,"")</f>
        <v>891</v>
      </c>
    </row>
    <row r="262" spans="7:21" x14ac:dyDescent="0.3">
      <c r="G262" s="4" t="s">
        <v>981</v>
      </c>
      <c r="N262" s="38" t="e">
        <f>VLOOKUP(J262,'UN population'!$A$3:$BS$275,70,0)</f>
        <v>#N/A</v>
      </c>
      <c r="T262" t="str">
        <f t="shared" si="14"/>
        <v/>
      </c>
      <c r="U262" t="str">
        <f t="shared" si="15"/>
        <v/>
      </c>
    </row>
    <row r="263" spans="7:21" x14ac:dyDescent="0.3">
      <c r="H263" t="s">
        <v>233</v>
      </c>
      <c r="I263" t="s">
        <v>233</v>
      </c>
      <c r="J263">
        <v>499</v>
      </c>
      <c r="K263" t="s">
        <v>233</v>
      </c>
      <c r="L263" t="b">
        <f t="array" ref="L263">OR(EXACT(J263,Country_Codes!$A$2:$A$261))</f>
        <v>0</v>
      </c>
      <c r="M263" t="str">
        <f>VLOOKUP(H263,Tabelle1[],17,0)</f>
        <v>Yes</v>
      </c>
      <c r="N263" s="38">
        <f>VLOOKUP(J263,'UN population'!$A$3:$BS$275,70,0)</f>
        <v>628.178</v>
      </c>
      <c r="O263" t="b">
        <f t="array" ref="O263">OR(EXACT(J263,$C$3:$C$183))</f>
        <v>0</v>
      </c>
      <c r="P263" s="45" t="s">
        <v>1157</v>
      </c>
      <c r="Q263" t="s">
        <v>1461</v>
      </c>
      <c r="T263" t="str">
        <f t="shared" si="14"/>
        <v>Montenegro</v>
      </c>
      <c r="U263">
        <f t="shared" si="15"/>
        <v>499</v>
      </c>
    </row>
    <row r="264" spans="7:21" x14ac:dyDescent="0.3">
      <c r="H264" t="s">
        <v>252</v>
      </c>
      <c r="I264" t="s">
        <v>252</v>
      </c>
      <c r="J264">
        <v>688</v>
      </c>
      <c r="K264" t="s">
        <v>1568</v>
      </c>
      <c r="L264" t="b">
        <f t="array" ref="L264">OR(EXACT(J264,Country_Codes!$A$2:$A$261))</f>
        <v>0</v>
      </c>
      <c r="M264" t="str">
        <f>VLOOKUP(H264,Tabelle1[],17,0)</f>
        <v>Yes</v>
      </c>
      <c r="N264" s="38">
        <f>VLOOKUP(J264,'UN population'!$A$3:$BS$275,70,0)</f>
        <v>8851.2800000000007</v>
      </c>
      <c r="O264" t="b">
        <f t="array" ref="O264">OR(EXACT(J264,$C$3:$C$183))</f>
        <v>0</v>
      </c>
      <c r="P264" s="45" t="s">
        <v>1157</v>
      </c>
      <c r="Q264" t="s">
        <v>1461</v>
      </c>
      <c r="T264" t="str">
        <f t="shared" si="14"/>
        <v>Serbia (incl. Kosovo)</v>
      </c>
      <c r="U264">
        <f t="shared" si="15"/>
        <v>688</v>
      </c>
    </row>
    <row r="265" spans="7:21" x14ac:dyDescent="0.3">
      <c r="H265" t="s">
        <v>257</v>
      </c>
      <c r="I265" t="s">
        <v>257</v>
      </c>
      <c r="J265">
        <v>728</v>
      </c>
      <c r="K265" t="s">
        <v>257</v>
      </c>
      <c r="L265" t="b">
        <f t="array" ref="L265">OR(EXACT(J265,Country_Codes!$A$2:$A$261))</f>
        <v>0</v>
      </c>
      <c r="M265" t="str">
        <f>VLOOKUP(H265,Tabelle1[],17,0)</f>
        <v>Yes</v>
      </c>
      <c r="N265" s="38">
        <f>VLOOKUP(J265,'UN population'!$A$3:$BS$275,70,0)</f>
        <v>11882.136</v>
      </c>
      <c r="O265" t="b">
        <f t="array" ref="O265">OR(EXACT(J265,$C$3:$C$183))</f>
        <v>0</v>
      </c>
      <c r="P265" s="45" t="s">
        <v>1157</v>
      </c>
      <c r="Q265" t="s">
        <v>1461</v>
      </c>
      <c r="T265" t="str">
        <f t="shared" si="14"/>
        <v>South Sudan</v>
      </c>
      <c r="U265">
        <f t="shared" si="15"/>
        <v>728</v>
      </c>
    </row>
    <row r="266" spans="7:21" x14ac:dyDescent="0.3">
      <c r="H266" t="s">
        <v>127</v>
      </c>
      <c r="I266" t="s">
        <v>127</v>
      </c>
      <c r="J266">
        <v>729</v>
      </c>
      <c r="K266" t="s">
        <v>127</v>
      </c>
      <c r="L266" t="b">
        <f t="array" ref="L266">OR(EXACT(J266,Country_Codes!$A$2:$A$261))</f>
        <v>0</v>
      </c>
      <c r="M266" t="str">
        <f>VLOOKUP(H266,Tabelle1[],17,0)</f>
        <v>Yes</v>
      </c>
      <c r="N266" s="38">
        <f>VLOOKUP(J266,'UN population'!$A$3:$BS$275,70,0)</f>
        <v>38647.803</v>
      </c>
      <c r="O266" t="b">
        <f t="array" ref="O266">OR(EXACT(J266,$C$3:$C$183))</f>
        <v>0</v>
      </c>
      <c r="P266" s="45" t="s">
        <v>1157</v>
      </c>
      <c r="Q266" t="s">
        <v>1461</v>
      </c>
      <c r="T266" t="str">
        <f t="shared" si="14"/>
        <v>Sudan</v>
      </c>
      <c r="U266">
        <f t="shared" si="15"/>
        <v>729</v>
      </c>
    </row>
    <row r="267" spans="7:21" x14ac:dyDescent="0.3">
      <c r="H267" t="s">
        <v>943</v>
      </c>
      <c r="I267" t="s">
        <v>943</v>
      </c>
      <c r="J267">
        <v>10</v>
      </c>
      <c r="K267" t="s">
        <v>943</v>
      </c>
      <c r="L267" t="b">
        <f t="array" ref="L267">OR(EXACT(J267,Country_Codes!$A$2:$A$261))</f>
        <v>0</v>
      </c>
      <c r="M267" t="str">
        <f>VLOOKUP(H267,Tabelle1[],17,0)</f>
        <v>International</v>
      </c>
      <c r="N267" s="38" t="e">
        <f>VLOOKUP(J267,'UN population'!$A$3:$BS$275,70,0)</f>
        <v>#N/A</v>
      </c>
      <c r="O267" t="b">
        <f t="array" ref="O267">OR(EXACT(J267,$C$3:$C$183))</f>
        <v>0</v>
      </c>
      <c r="T267" t="str">
        <f t="shared" si="14"/>
        <v/>
      </c>
      <c r="U267" t="str">
        <f t="shared" si="15"/>
        <v/>
      </c>
    </row>
    <row r="268" spans="7:21" x14ac:dyDescent="0.3">
      <c r="H268" t="s">
        <v>908</v>
      </c>
      <c r="I268" t="s">
        <v>908</v>
      </c>
      <c r="J268">
        <v>535</v>
      </c>
      <c r="K268" t="s">
        <v>908</v>
      </c>
      <c r="L268" t="b">
        <f t="array" ref="L268">OR(EXACT(J268,Country_Codes!$A$2:$A$261))</f>
        <v>0</v>
      </c>
      <c r="M268" t="str">
        <f>VLOOKUP(H268,Tabelle1[],17,0)</f>
        <v>Part of NL</v>
      </c>
      <c r="N268" s="38">
        <f>VLOOKUP(J268,'UN population'!$A$3:$BS$275,70,0)</f>
        <v>24.57</v>
      </c>
      <c r="O268" t="b">
        <f t="array" ref="O268">OR(EXACT(J268,$C$3:$C$183))</f>
        <v>0</v>
      </c>
    </row>
    <row r="269" spans="7:21" x14ac:dyDescent="0.3">
      <c r="H269" t="s">
        <v>295</v>
      </c>
      <c r="I269" t="s">
        <v>295</v>
      </c>
      <c r="J269">
        <v>412</v>
      </c>
      <c r="K269" t="s">
        <v>295</v>
      </c>
      <c r="L269" t="b">
        <f t="array" ref="L269">OR(EXACT(J269,Country_Codes!$A$2:$A$261))</f>
        <v>0</v>
      </c>
      <c r="M269" t="e">
        <f>VLOOKUP(H269,Tabelle1[],17,0)</f>
        <v>#N/A</v>
      </c>
      <c r="N269" s="38" t="e">
        <f>VLOOKUP(J269,'UN population'!$A$3:$BS$275,70,0)</f>
        <v>#N/A</v>
      </c>
      <c r="O269" t="b">
        <f t="array" ref="O269">OR(EXACT(J269,$C$3:$C$183))</f>
        <v>0</v>
      </c>
    </row>
    <row r="270" spans="7:21" x14ac:dyDescent="0.3">
      <c r="H270" t="s">
        <v>898</v>
      </c>
      <c r="I270" t="s">
        <v>898</v>
      </c>
      <c r="J270">
        <v>74</v>
      </c>
      <c r="K270" t="s">
        <v>898</v>
      </c>
      <c r="L270" t="b">
        <f t="array" ref="L270">OR(EXACT(J270,Country_Codes!$A$2:$A$261))</f>
        <v>0</v>
      </c>
      <c r="M270" t="str">
        <f>VLOOKUP(H270,Tabelle1[],17,0)</f>
        <v>Territory of NO</v>
      </c>
      <c r="N270" s="38" t="e">
        <f>VLOOKUP(J270,'UN population'!$A$3:$BS$275,70,0)</f>
        <v>#N/A</v>
      </c>
      <c r="O270" t="b">
        <f t="array" ref="O270">OR(EXACT(J270,$C$3:$C$183))</f>
        <v>0</v>
      </c>
    </row>
    <row r="271" spans="7:21" x14ac:dyDescent="0.3">
      <c r="H271" t="s">
        <v>892</v>
      </c>
      <c r="I271" t="s">
        <v>892</v>
      </c>
      <c r="J271">
        <v>86</v>
      </c>
      <c r="K271" t="s">
        <v>892</v>
      </c>
      <c r="L271" t="b">
        <f t="array" ref="L271">OR(EXACT(J271,Country_Codes!$A$2:$A$261))</f>
        <v>0</v>
      </c>
      <c r="M271" t="str">
        <f>VLOOKUP(H271,Tabelle1[],17,0)</f>
        <v>Territory of GB</v>
      </c>
      <c r="N271" s="38" t="e">
        <f>VLOOKUP(J271,'UN population'!$A$3:$BS$275,70,0)</f>
        <v>#N/A</v>
      </c>
      <c r="O271" t="b">
        <f t="array" ref="O271">OR(EXACT(J271,$C$3:$C$183))</f>
        <v>0</v>
      </c>
    </row>
    <row r="272" spans="7:21" x14ac:dyDescent="0.3">
      <c r="H272" t="s">
        <v>205</v>
      </c>
      <c r="I272" t="s">
        <v>205</v>
      </c>
      <c r="J272">
        <v>531</v>
      </c>
      <c r="K272" t="s">
        <v>205</v>
      </c>
      <c r="L272" t="b">
        <f t="array" ref="L272">OR(EXACT(J272,Country_Codes!$A$2:$A$261))</f>
        <v>0</v>
      </c>
      <c r="M272" t="str">
        <f>VLOOKUP(H272,Tabelle1[],17,0)</f>
        <v>Part of NL</v>
      </c>
      <c r="N272" s="38">
        <f>VLOOKUP(J272,'UN population'!$A$3:$BS$275,70,0)</f>
        <v>158.01</v>
      </c>
      <c r="O272" t="b">
        <f t="array" ref="O272">OR(EXACT(J272,$C$3:$C$183))</f>
        <v>0</v>
      </c>
    </row>
    <row r="273" spans="8:15" x14ac:dyDescent="0.3">
      <c r="H273" t="s">
        <v>776</v>
      </c>
      <c r="I273" t="s">
        <v>776</v>
      </c>
      <c r="J273">
        <v>260</v>
      </c>
      <c r="K273" t="s">
        <v>776</v>
      </c>
      <c r="L273" t="b">
        <f t="array" ref="L273">OR(EXACT(J273,Country_Codes!$A$2:$A$261))</f>
        <v>0</v>
      </c>
      <c r="M273" t="str">
        <f>VLOOKUP(H273,Tabelle1[],17,0)</f>
        <v>Territory of FR</v>
      </c>
      <c r="N273" s="38" t="e">
        <f>VLOOKUP(J273,'UN population'!$A$3:$BS$275,70,0)</f>
        <v>#N/A</v>
      </c>
      <c r="O273" t="b">
        <f t="array" ref="O273">OR(EXACT(J273,$C$3:$C$183))</f>
        <v>0</v>
      </c>
    </row>
    <row r="274" spans="8:15" x14ac:dyDescent="0.3">
      <c r="H274" t="s">
        <v>745</v>
      </c>
      <c r="I274" t="s">
        <v>745</v>
      </c>
      <c r="J274">
        <v>831</v>
      </c>
      <c r="K274" t="s">
        <v>745</v>
      </c>
      <c r="L274" t="b">
        <f t="array" ref="L274">OR(EXACT(J274,Country_Codes!$A$2:$A$261))</f>
        <v>0</v>
      </c>
      <c r="M274" t="str">
        <f>VLOOKUP(H274,Tabelle1[],17,0)</f>
        <v>Crown dependency of GB</v>
      </c>
      <c r="N274" s="38" t="e">
        <f>VLOOKUP(J274,'UN population'!$A$3:$BS$275,70,0)</f>
        <v>#N/A</v>
      </c>
      <c r="O274" t="b">
        <f t="array" ref="O274">OR(EXACT(J274,$C$3:$C$183))</f>
        <v>0</v>
      </c>
    </row>
    <row r="275" spans="8:15" x14ac:dyDescent="0.3">
      <c r="H275" t="s">
        <v>736</v>
      </c>
      <c r="I275" t="s">
        <v>736</v>
      </c>
      <c r="J275">
        <v>334</v>
      </c>
      <c r="K275" t="s">
        <v>736</v>
      </c>
      <c r="L275" t="b">
        <f t="array" ref="L275">OR(EXACT(J275,Country_Codes!$A$2:$A$261))</f>
        <v>0</v>
      </c>
      <c r="M275" t="str">
        <f>VLOOKUP(H275,Tabelle1[],17,0)</f>
        <v>Territory of AU</v>
      </c>
      <c r="N275" s="38" t="e">
        <f>VLOOKUP(J275,'UN population'!$A$3:$BS$275,70,0)</f>
        <v>#N/A</v>
      </c>
      <c r="O275" t="b">
        <f t="array" ref="O275">OR(EXACT(J275,$C$3:$C$183))</f>
        <v>0</v>
      </c>
    </row>
    <row r="276" spans="8:15" x14ac:dyDescent="0.3">
      <c r="H276" t="s">
        <v>221</v>
      </c>
      <c r="I276" t="s">
        <v>221</v>
      </c>
      <c r="J276">
        <v>833</v>
      </c>
      <c r="K276" t="s">
        <v>221</v>
      </c>
      <c r="L276" t="b">
        <f t="array" ref="L276">OR(EXACT(J276,Country_Codes!$A$2:$A$261))</f>
        <v>0</v>
      </c>
      <c r="M276" t="str">
        <f>VLOOKUP(H276,Tabelle1[],17,0)</f>
        <v>Crown dependency of GB</v>
      </c>
      <c r="N276" s="38">
        <f>VLOOKUP(J276,'UN population'!$A$3:$BS$275,70,0)</f>
        <v>83.167000000000002</v>
      </c>
      <c r="O276" t="b">
        <f t="array" ref="O276">OR(EXACT(J276,$C$3:$C$183))</f>
        <v>0</v>
      </c>
    </row>
    <row r="277" spans="8:15" x14ac:dyDescent="0.3">
      <c r="H277" t="s">
        <v>700</v>
      </c>
      <c r="I277" t="s">
        <v>700</v>
      </c>
      <c r="J277">
        <v>832</v>
      </c>
      <c r="K277" t="s">
        <v>700</v>
      </c>
      <c r="L277" t="b">
        <f t="array" ref="L277">OR(EXACT(J277,Country_Codes!$A$2:$A$261))</f>
        <v>0</v>
      </c>
      <c r="M277" t="str">
        <f>VLOOKUP(H277,Tabelle1[],17,0)</f>
        <v>Crown dependency of GB</v>
      </c>
      <c r="N277" s="38" t="e">
        <f>VLOOKUP(J277,'UN population'!$A$3:$BS$275,70,0)</f>
        <v>#N/A</v>
      </c>
      <c r="O277" t="b">
        <f t="array" ref="O277">OR(EXACT(J277,$C$3:$C$183))</f>
        <v>0</v>
      </c>
    </row>
    <row r="278" spans="8:15" x14ac:dyDescent="0.3">
      <c r="H278" t="s">
        <v>228</v>
      </c>
      <c r="I278" t="s">
        <v>228</v>
      </c>
      <c r="J278">
        <v>175</v>
      </c>
      <c r="K278" t="s">
        <v>228</v>
      </c>
      <c r="L278" t="b">
        <f t="array" ref="L278">OR(EXACT(J278,Country_Codes!$A$2:$A$261))</f>
        <v>0</v>
      </c>
      <c r="M278" t="str">
        <f>VLOOKUP(H278,Tabelle1[],17,0)</f>
        <v>Part of FR</v>
      </c>
      <c r="N278" s="38">
        <f>VLOOKUP(J278,'UN population'!$A$3:$BS$275,70,0)</f>
        <v>240.02</v>
      </c>
      <c r="O278" t="b">
        <f t="array" ref="O278">OR(EXACT(J278,$C$3:$C$183))</f>
        <v>0</v>
      </c>
    </row>
    <row r="279" spans="8:15" x14ac:dyDescent="0.3">
      <c r="H279" t="s">
        <v>602</v>
      </c>
      <c r="I279" t="s">
        <v>602</v>
      </c>
      <c r="J279">
        <v>574</v>
      </c>
      <c r="K279" t="s">
        <v>602</v>
      </c>
      <c r="L279" t="b">
        <f t="array" ref="L279">OR(EXACT(J279,Country_Codes!$A$2:$A$261))</f>
        <v>0</v>
      </c>
      <c r="M279" t="str">
        <f>VLOOKUP(H279,Tabelle1[],17,0)</f>
        <v>Territory of AU</v>
      </c>
      <c r="N279" s="38" t="e">
        <f>VLOOKUP(J279,'UN population'!$A$3:$BS$275,70,0)</f>
        <v>#N/A</v>
      </c>
      <c r="O279" t="b">
        <f t="array" ref="O279">OR(EXACT(J279,$C$3:$C$183))</f>
        <v>0</v>
      </c>
    </row>
    <row r="280" spans="8:15" x14ac:dyDescent="0.3">
      <c r="H280" t="s">
        <v>240</v>
      </c>
      <c r="I280" t="s">
        <v>240</v>
      </c>
      <c r="J280">
        <v>580</v>
      </c>
      <c r="K280" t="s">
        <v>240</v>
      </c>
      <c r="L280" t="b">
        <f t="array" ref="L280">OR(EXACT(J280,Country_Codes!$A$2:$A$261))</f>
        <v>0</v>
      </c>
      <c r="M280" t="str">
        <f>VLOOKUP(H280,Tabelle1[],17,0)</f>
        <v>Commonwealth of US</v>
      </c>
      <c r="N280" s="38">
        <f>VLOOKUP(J280,'UN population'!$A$3:$BS$275,70,0)</f>
        <v>54.816000000000003</v>
      </c>
      <c r="O280" t="b">
        <f t="array" ref="O280">OR(EXACT(J280,$C$3:$C$183))</f>
        <v>0</v>
      </c>
    </row>
    <row r="281" spans="8:15" x14ac:dyDescent="0.3">
      <c r="H281" t="s">
        <v>311</v>
      </c>
      <c r="I281" t="s">
        <v>311</v>
      </c>
      <c r="J281">
        <v>612</v>
      </c>
      <c r="K281" t="s">
        <v>311</v>
      </c>
      <c r="L281" t="b">
        <f t="array" ref="L281">OR(EXACT(J281,Country_Codes!$A$2:$A$261))</f>
        <v>0</v>
      </c>
      <c r="M281" t="str">
        <f>VLOOKUP(H281,Tabelle1[],17,0)</f>
        <v>Territory of GB</v>
      </c>
      <c r="N281" s="38" t="e">
        <f>VLOOKUP(J281,'UN population'!$A$3:$BS$275,70,0)</f>
        <v>#N/A</v>
      </c>
      <c r="O281" t="b">
        <f t="array" ref="O281">OR(EXACT(J281,$C$3:$C$183))</f>
        <v>0</v>
      </c>
    </row>
    <row r="282" spans="8:15" x14ac:dyDescent="0.3">
      <c r="H282" t="s">
        <v>979</v>
      </c>
      <c r="I282" t="s">
        <v>979</v>
      </c>
      <c r="J282">
        <v>652</v>
      </c>
      <c r="K282" t="s">
        <v>979</v>
      </c>
      <c r="L282" t="b">
        <f t="array" ref="L282">OR(EXACT(J282,Country_Codes!$A$2:$A$261))</f>
        <v>0</v>
      </c>
      <c r="M282" t="str">
        <f>VLOOKUP(H282,Tabelle1[],17,0)</f>
        <v>Part of FR</v>
      </c>
      <c r="N282" s="38" t="e">
        <f>VLOOKUP(J282,'UN population'!$A$3:$BS$275,70,0)</f>
        <v>#N/A</v>
      </c>
      <c r="O282" t="b">
        <f t="array" ref="O282">OR(EXACT(J282,$C$3:$C$183))</f>
        <v>0</v>
      </c>
    </row>
    <row r="283" spans="8:15" x14ac:dyDescent="0.3">
      <c r="H283" t="s">
        <v>535</v>
      </c>
      <c r="I283" t="s">
        <v>535</v>
      </c>
      <c r="J283">
        <v>663</v>
      </c>
      <c r="K283" t="s">
        <v>535</v>
      </c>
      <c r="L283" t="b">
        <f t="array" ref="L283">OR(EXACT(J283,Country_Codes!$A$2:$A$261))</f>
        <v>0</v>
      </c>
      <c r="M283" t="str">
        <f>VLOOKUP(H283,Tabelle1[],17,0)</f>
        <v>Part of FR</v>
      </c>
      <c r="N283" s="38" t="e">
        <f>VLOOKUP(J283,'UN population'!$A$3:$BS$275,70,0)</f>
        <v>#N/A</v>
      </c>
      <c r="O283" t="b">
        <f t="array" ref="O283">OR(EXACT(J283,$C$3:$C$183))</f>
        <v>0</v>
      </c>
    </row>
    <row r="284" spans="8:15" x14ac:dyDescent="0.3">
      <c r="H284" t="s">
        <v>255</v>
      </c>
      <c r="I284" t="s">
        <v>255</v>
      </c>
      <c r="J284">
        <v>534</v>
      </c>
      <c r="K284" t="s">
        <v>255</v>
      </c>
      <c r="L284" t="b">
        <f t="array" ref="L284">OR(EXACT(J284,Country_Codes!$A$2:$A$261))</f>
        <v>0</v>
      </c>
      <c r="M284" t="str">
        <f>VLOOKUP(H284,Tabelle1[],17,0)</f>
        <v>Part of NL</v>
      </c>
      <c r="N284" s="38">
        <f>VLOOKUP(J284,'UN population'!$A$3:$BS$275,70,0)</f>
        <v>38.75</v>
      </c>
      <c r="O284" t="b">
        <f t="array" ref="O284">OR(EXACT(J284,$C$3:$C$183))</f>
        <v>0</v>
      </c>
    </row>
    <row r="285" spans="8:15" x14ac:dyDescent="0.3">
      <c r="H285" t="s">
        <v>494</v>
      </c>
      <c r="I285" t="s">
        <v>494</v>
      </c>
      <c r="J285">
        <v>239</v>
      </c>
      <c r="K285" t="s">
        <v>494</v>
      </c>
      <c r="L285" t="b">
        <f t="array" ref="L285">OR(EXACT(J285,Country_Codes!$A$2:$A$261))</f>
        <v>0</v>
      </c>
      <c r="M285" t="str">
        <f>VLOOKUP(H285,Tabelle1[],17,0)</f>
        <v>Territory of GB</v>
      </c>
      <c r="N285" s="38" t="e">
        <f>VLOOKUP(J285,'UN population'!$A$3:$BS$275,70,0)</f>
        <v>#N/A</v>
      </c>
      <c r="O285" t="b">
        <f t="array" ref="O285">OR(EXACT(J285,$C$3:$C$183))</f>
        <v>0</v>
      </c>
    </row>
    <row r="286" spans="8:15" x14ac:dyDescent="0.3">
      <c r="H286" t="s">
        <v>262</v>
      </c>
      <c r="I286" t="s">
        <v>288</v>
      </c>
      <c r="J286">
        <v>275</v>
      </c>
      <c r="K286" t="s">
        <v>288</v>
      </c>
      <c r="L286" t="b">
        <f t="array" ref="L286">OR(EXACT(J286,Country_Codes!$A$2:$A$261))</f>
        <v>0</v>
      </c>
      <c r="M286" t="str">
        <f>VLOOKUP(H286,Tabelle1[],17,0)</f>
        <v>In contention</v>
      </c>
      <c r="N286" s="38">
        <f>VLOOKUP(J286,'UN population'!$A$3:$BS$275,70,0)</f>
        <v>4662.884</v>
      </c>
      <c r="O286" t="b">
        <f t="array" ref="O286">OR(EXACT(J286,$C$3:$C$183))</f>
        <v>0</v>
      </c>
    </row>
    <row r="287" spans="8:15" x14ac:dyDescent="0.3">
      <c r="H287" t="s">
        <v>472</v>
      </c>
      <c r="I287" t="s">
        <v>472</v>
      </c>
      <c r="J287">
        <v>744</v>
      </c>
      <c r="K287" t="s">
        <v>472</v>
      </c>
      <c r="L287" t="b">
        <f t="array" ref="L287">OR(EXACT(J287,Country_Codes!$A$2:$A$261))</f>
        <v>0</v>
      </c>
      <c r="M287" t="str">
        <f>VLOOKUP(H287,Tabelle1[],17,0)</f>
        <v>Territory of NO</v>
      </c>
      <c r="N287" s="38" t="e">
        <f>VLOOKUP(J287,'UN population'!$A$3:$BS$275,70,0)</f>
        <v>#N/A</v>
      </c>
      <c r="O287" t="b">
        <f t="array" ref="O287">OR(EXACT(J287,$C$3:$C$183))</f>
        <v>0</v>
      </c>
    </row>
    <row r="288" spans="8:15" x14ac:dyDescent="0.3">
      <c r="H288" t="s">
        <v>401</v>
      </c>
      <c r="I288" t="s">
        <v>401</v>
      </c>
      <c r="J288">
        <v>581</v>
      </c>
      <c r="K288" t="s">
        <v>401</v>
      </c>
      <c r="L288" t="b">
        <f t="array" ref="L288">OR(EXACT(J288,Country_Codes!$A$2:$A$261))</f>
        <v>0</v>
      </c>
      <c r="M288" t="str">
        <f>VLOOKUP(H288,Tabelle1[],17,0)</f>
        <v>Territories of US</v>
      </c>
      <c r="N288" s="38" t="e">
        <f>VLOOKUP(J288,'UN population'!$A$3:$BS$275,70,0)</f>
        <v>#N/A</v>
      </c>
      <c r="O288" t="b">
        <f t="array" ref="O288">OR(EXACT(J288,$C$3:$C$183))</f>
        <v>0</v>
      </c>
    </row>
    <row r="289" spans="7:15" x14ac:dyDescent="0.3">
      <c r="H289" t="s">
        <v>285</v>
      </c>
      <c r="I289" t="s">
        <v>285</v>
      </c>
      <c r="J289">
        <v>248</v>
      </c>
      <c r="K289" t="s">
        <v>285</v>
      </c>
      <c r="L289" t="b">
        <f t="array" ref="L289">OR(EXACT(J289,Country_Codes!$A$2:$A$261))</f>
        <v>0</v>
      </c>
      <c r="M289" t="str">
        <f>VLOOKUP(H289,Tabelle1[],17,0)</f>
        <v>Part of FI</v>
      </c>
      <c r="N289" s="38" t="e">
        <f>VLOOKUP(J289,'UN population'!$A$3:$BS$275,70,0)</f>
        <v>#N/A</v>
      </c>
      <c r="O289" t="b">
        <f t="array" ref="O289">OR(EXACT(J289,$C$3:$C$183))</f>
        <v>0</v>
      </c>
    </row>
    <row r="290" spans="7:15" x14ac:dyDescent="0.3">
      <c r="G290" s="4" t="s">
        <v>982</v>
      </c>
      <c r="N290" s="38" t="e">
        <f>VLOOKUP(J290,'UN population'!$A$3:$BS$275,70,0)</f>
        <v>#N/A</v>
      </c>
    </row>
    <row r="291" spans="7:15" x14ac:dyDescent="0.3">
      <c r="H291" t="s">
        <v>196</v>
      </c>
      <c r="I291" t="s">
        <v>196</v>
      </c>
      <c r="J291">
        <v>29</v>
      </c>
      <c r="K291" t="s">
        <v>196</v>
      </c>
      <c r="L291" t="b">
        <f t="array" ref="L291">OR(EXACT(J291,Country_Codes!$A$2:$A$261))</f>
        <v>0</v>
      </c>
      <c r="M291" t="e">
        <f>VLOOKUP(H291,Tabelle1[],17,0)</f>
        <v>#N/A</v>
      </c>
      <c r="N291" s="38" t="e">
        <f>VLOOKUP(J291,'UN population'!$A$3:$BS$275,70,0)</f>
        <v>#N/A</v>
      </c>
      <c r="O291" t="b">
        <f t="array" ref="O291">OR(EXACT(J291,$C$3:$C$183))</f>
        <v>0</v>
      </c>
    </row>
    <row r="292" spans="7:15" x14ac:dyDescent="0.3">
      <c r="H292" t="s">
        <v>256</v>
      </c>
      <c r="I292" t="s">
        <v>256</v>
      </c>
      <c r="J292">
        <v>5</v>
      </c>
      <c r="K292" t="s">
        <v>256</v>
      </c>
      <c r="L292" t="b">
        <f t="array" ref="L292">OR(EXACT(J292,Country_Codes!$A$2:$A$261))</f>
        <v>0</v>
      </c>
      <c r="M292" t="e">
        <f>VLOOKUP(H292,Tabelle1[],17,0)</f>
        <v>#N/A</v>
      </c>
      <c r="N292" s="38" t="e">
        <f>VLOOKUP(J292,'UN population'!$A$3:$BS$275,70,0)</f>
        <v>#N/A</v>
      </c>
      <c r="O292" t="b">
        <f t="array" ref="O292">OR(EXACT(J292,$C$3:$C$183))</f>
        <v>0</v>
      </c>
    </row>
    <row r="293" spans="7:15" x14ac:dyDescent="0.3">
      <c r="H293" t="s">
        <v>198</v>
      </c>
      <c r="I293" t="s">
        <v>198</v>
      </c>
      <c r="J293">
        <v>13</v>
      </c>
      <c r="K293" t="s">
        <v>198</v>
      </c>
      <c r="L293" t="b">
        <f t="array" ref="L293">OR(EXACT(J293,Country_Codes!$A$2:$A$261))</f>
        <v>0</v>
      </c>
      <c r="M293" t="e">
        <f>VLOOKUP(H293,Tabelle1[],17,0)</f>
        <v>#N/A</v>
      </c>
      <c r="N293" s="38" t="e">
        <f>VLOOKUP(J293,'UN population'!$A$3:$BS$275,70,0)</f>
        <v>#N/A</v>
      </c>
      <c r="O293" t="b">
        <f t="array" ref="O293">OR(EXACT(J293,$C$3:$C$183))</f>
        <v>0</v>
      </c>
    </row>
    <row r="294" spans="7:15" x14ac:dyDescent="0.3">
      <c r="H294" t="s">
        <v>270</v>
      </c>
      <c r="I294" t="s">
        <v>1127</v>
      </c>
      <c r="J294">
        <v>11</v>
      </c>
      <c r="K294" t="s">
        <v>1127</v>
      </c>
      <c r="L294" t="b">
        <f t="array" ref="L294">OR(EXACT(J294,Country_Codes!$A$2:$A$261))</f>
        <v>0</v>
      </c>
      <c r="M294" t="e">
        <f>VLOOKUP(H294,Tabelle1[],17,0)</f>
        <v>#N/A</v>
      </c>
      <c r="N294" s="38" t="e">
        <f>VLOOKUP(J294,'UN population'!$A$3:$BS$275,70,0)</f>
        <v>#N/A</v>
      </c>
      <c r="O294" t="b">
        <f t="array" ref="O294">OR(EXACT(J294,$C$3:$C$183))</f>
        <v>0</v>
      </c>
    </row>
    <row r="295" spans="7:15" x14ac:dyDescent="0.3">
      <c r="H295" t="s">
        <v>259</v>
      </c>
      <c r="I295" t="s">
        <v>124</v>
      </c>
      <c r="J295">
        <v>18</v>
      </c>
      <c r="K295" t="s">
        <v>124</v>
      </c>
      <c r="L295" t="b">
        <f t="array" ref="L295">OR(EXACT(J295,Country_Codes!$A$2:$A$261))</f>
        <v>0</v>
      </c>
      <c r="M295" t="e">
        <f>VLOOKUP(H295,Tabelle1[],17,0)</f>
        <v>#N/A</v>
      </c>
      <c r="N295" s="38" t="e">
        <f>VLOOKUP(J295,'UN population'!$A$3:$BS$275,70,0)</f>
        <v>#N/A</v>
      </c>
      <c r="O295" t="b">
        <f t="array" ref="O295">OR(EXACT(J295,$C$3:$C$183))</f>
        <v>0</v>
      </c>
    </row>
    <row r="296" spans="7:15" x14ac:dyDescent="0.3">
      <c r="H296" t="s">
        <v>208</v>
      </c>
      <c r="I296" t="s">
        <v>1110</v>
      </c>
      <c r="J296">
        <v>14</v>
      </c>
      <c r="K296" t="s">
        <v>1110</v>
      </c>
      <c r="L296" t="b">
        <f t="array" ref="L296">OR(EXACT(J296,Country_Codes!$A$2:$A$261))</f>
        <v>0</v>
      </c>
      <c r="M296" t="e">
        <f>VLOOKUP(H296,Tabelle1[],17,0)</f>
        <v>#N/A</v>
      </c>
      <c r="N296" s="38" t="e">
        <f>VLOOKUP(J296,'UN population'!$A$3:$BS$275,70,0)</f>
        <v>#N/A</v>
      </c>
      <c r="O296" t="b">
        <f t="array" ref="O296">OR(EXACT(J296,$C$3:$C$183))</f>
        <v>0</v>
      </c>
    </row>
    <row r="297" spans="7:15" x14ac:dyDescent="0.3">
      <c r="H297" t="s">
        <v>231</v>
      </c>
      <c r="I297" t="s">
        <v>231</v>
      </c>
      <c r="J297">
        <v>17</v>
      </c>
      <c r="K297" t="s">
        <v>231</v>
      </c>
      <c r="L297" t="b">
        <f t="array" ref="L297">OR(EXACT(J297,Country_Codes!$A$2:$A$261))</f>
        <v>0</v>
      </c>
      <c r="M297" t="e">
        <f>VLOOKUP(H297,Tabelle1[],17,0)</f>
        <v>#N/A</v>
      </c>
      <c r="N297" s="38" t="e">
        <f>VLOOKUP(J297,'UN population'!$A$3:$BS$275,70,0)</f>
        <v>#N/A</v>
      </c>
      <c r="O297" t="b">
        <f t="array" ref="O297">OR(EXACT(J297,$C$3:$C$183))</f>
        <v>0</v>
      </c>
    </row>
    <row r="298" spans="7:15" x14ac:dyDescent="0.3">
      <c r="H298" t="s">
        <v>200</v>
      </c>
      <c r="I298" t="s">
        <v>200</v>
      </c>
      <c r="J298">
        <v>830</v>
      </c>
      <c r="K298" t="s">
        <v>200</v>
      </c>
      <c r="L298" t="b">
        <f t="array" ref="L298">OR(EXACT(J298,Country_Codes!$A$2:$A$261))</f>
        <v>0</v>
      </c>
      <c r="M298" t="e">
        <f>VLOOKUP(H298,Tabelle1[],17,0)</f>
        <v>#N/A</v>
      </c>
      <c r="N298" s="38">
        <f>VLOOKUP(J298,'UN population'!$A$3:$BS$275,70,0)</f>
        <v>163.75800000000001</v>
      </c>
      <c r="O298" t="b">
        <f t="array" ref="O298">OR(EXACT(J298,$C$3:$C$183))</f>
        <v>0</v>
      </c>
    </row>
    <row r="299" spans="7:15" x14ac:dyDescent="0.3">
      <c r="H299" t="s">
        <v>189</v>
      </c>
      <c r="I299" t="s">
        <v>189</v>
      </c>
      <c r="J299">
        <v>142</v>
      </c>
      <c r="K299" t="s">
        <v>189</v>
      </c>
      <c r="L299" t="b">
        <f t="array" ref="L299">OR(EXACT(J299,Country_Codes!$A$2:$A$261))</f>
        <v>0</v>
      </c>
      <c r="M299" t="e">
        <f>VLOOKUP(H299,Tabelle1[],17,0)</f>
        <v>#N/A</v>
      </c>
      <c r="N299" s="38" t="e">
        <f>VLOOKUP(J299,'UN population'!$A$3:$BS$275,70,0)</f>
        <v>#N/A</v>
      </c>
      <c r="O299" t="b">
        <f t="array" ref="O299">OR(EXACT(J299,$C$3:$C$183))</f>
        <v>0</v>
      </c>
    </row>
    <row r="300" spans="7:15" x14ac:dyDescent="0.3">
      <c r="H300" t="s">
        <v>211</v>
      </c>
      <c r="I300" t="s">
        <v>211</v>
      </c>
      <c r="J300">
        <v>150</v>
      </c>
      <c r="K300" t="s">
        <v>211</v>
      </c>
      <c r="L300" t="b">
        <f t="array" ref="L300">OR(EXACT(J300,Country_Codes!$A$2:$A$261))</f>
        <v>0</v>
      </c>
      <c r="M300" t="e">
        <f>VLOOKUP(H300,Tabelle1[],17,0)</f>
        <v>#N/A</v>
      </c>
      <c r="N300" s="38" t="e">
        <f>VLOOKUP(J300,'UN population'!$A$3:$BS$275,70,0)</f>
        <v>#N/A</v>
      </c>
      <c r="O300" t="b">
        <f t="array" ref="O300">OR(EXACT(J300,$C$3:$C$183))</f>
        <v>0</v>
      </c>
    </row>
    <row r="301" spans="7:15" x14ac:dyDescent="0.3">
      <c r="H301" t="s">
        <v>182</v>
      </c>
      <c r="I301" t="s">
        <v>182</v>
      </c>
      <c r="J301">
        <v>2</v>
      </c>
      <c r="K301" t="s">
        <v>182</v>
      </c>
      <c r="L301" t="b">
        <f t="array" ref="L301">OR(EXACT(J301,Country_Codes!$A$2:$A$261))</f>
        <v>0</v>
      </c>
      <c r="M301" t="e">
        <f>VLOOKUP(H301,Tabelle1[],17,0)</f>
        <v>#N/A</v>
      </c>
      <c r="N301" s="38" t="e">
        <f>VLOOKUP(J301,'UN population'!$A$3:$BS$275,70,0)</f>
        <v>#N/A</v>
      </c>
      <c r="O301" t="b">
        <f t="array" ref="O301">OR(EXACT(J301,$C$3:$C$183))</f>
        <v>0</v>
      </c>
    </row>
    <row r="302" spans="7:15" x14ac:dyDescent="0.3">
      <c r="H302" t="s">
        <v>241</v>
      </c>
      <c r="I302" t="s">
        <v>241</v>
      </c>
      <c r="J302">
        <v>9</v>
      </c>
      <c r="K302" t="s">
        <v>241</v>
      </c>
      <c r="L302" t="b">
        <f t="array" ref="L302">OR(EXACT(J302,Country_Codes!$A$2:$A$261))</f>
        <v>0</v>
      </c>
      <c r="M302" t="e">
        <f>VLOOKUP(H302,Tabelle1[],17,0)</f>
        <v>#N/A</v>
      </c>
      <c r="N302" s="38" t="e">
        <f>VLOOKUP(J302,'UN population'!$A$3:$BS$275,70,0)</f>
        <v>#N/A</v>
      </c>
      <c r="O302" t="b">
        <f t="array" ref="O302">OR(EXACT(J302,$C$3:$C$183))</f>
        <v>0</v>
      </c>
    </row>
    <row r="303" spans="7:15" x14ac:dyDescent="0.3">
      <c r="H303" t="s">
        <v>184</v>
      </c>
      <c r="I303" t="s">
        <v>1034</v>
      </c>
      <c r="J303">
        <v>19</v>
      </c>
      <c r="K303" t="s">
        <v>1034</v>
      </c>
      <c r="L303" t="b">
        <f t="array" ref="L303">OR(EXACT(J303,Country_Codes!$A$2:$A$261))</f>
        <v>0</v>
      </c>
      <c r="M303" t="e">
        <f>VLOOKUP(H303,Tabelle1[],17,0)</f>
        <v>#N/A</v>
      </c>
      <c r="N303" s="38" t="e">
        <f>VLOOKUP(J303,'UN population'!$A$3:$BS$275,70,0)</f>
        <v>#N/A</v>
      </c>
      <c r="O303" t="b">
        <f t="array" ref="O303">OR(EXACT(J303,$C$3:$C$183))</f>
        <v>0</v>
      </c>
    </row>
    <row r="304" spans="7:15" x14ac:dyDescent="0.3">
      <c r="H304" t="s">
        <v>190</v>
      </c>
      <c r="I304" t="s">
        <v>190</v>
      </c>
      <c r="J304">
        <v>53</v>
      </c>
      <c r="K304" t="s">
        <v>190</v>
      </c>
      <c r="L304" t="b">
        <f t="array" ref="L304">OR(EXACT(J304,Country_Codes!$A$2:$A$261))</f>
        <v>0</v>
      </c>
      <c r="M304" t="e">
        <f>VLOOKUP(H304,Tabelle1[],17,0)</f>
        <v>#N/A</v>
      </c>
      <c r="N304" s="38" t="e">
        <f>VLOOKUP(J304,'UN population'!$A$3:$BS$275,70,0)</f>
        <v>#N/A</v>
      </c>
      <c r="O304" t="b">
        <f t="array" ref="O304">OR(EXACT(J304,$C$3:$C$183))</f>
        <v>0</v>
      </c>
    </row>
    <row r="305" spans="8:15" x14ac:dyDescent="0.3">
      <c r="H305" t="s">
        <v>199</v>
      </c>
      <c r="I305" t="s">
        <v>199</v>
      </c>
      <c r="J305">
        <v>143</v>
      </c>
      <c r="K305" t="s">
        <v>199</v>
      </c>
      <c r="L305" t="b">
        <f t="array" ref="L305">OR(EXACT(J305,Country_Codes!$A$2:$A$261))</f>
        <v>0</v>
      </c>
      <c r="M305" t="e">
        <f>VLOOKUP(H305,Tabelle1[],17,0)</f>
        <v>#N/A</v>
      </c>
      <c r="N305" s="38" t="e">
        <f>VLOOKUP(J305,'UN population'!$A$3:$BS$275,70,0)</f>
        <v>#N/A</v>
      </c>
      <c r="O305" t="b">
        <f t="array" ref="O305">OR(EXACT(J305,$C$3:$C$183))</f>
        <v>0</v>
      </c>
    </row>
    <row r="306" spans="8:15" x14ac:dyDescent="0.3">
      <c r="H306" t="s">
        <v>209</v>
      </c>
      <c r="I306" t="s">
        <v>1081</v>
      </c>
      <c r="J306">
        <v>30</v>
      </c>
      <c r="K306" t="s">
        <v>1081</v>
      </c>
      <c r="L306" t="b">
        <f t="array" ref="L306">OR(EXACT(J306,Country_Codes!$A$2:$A$261))</f>
        <v>0</v>
      </c>
      <c r="M306" t="e">
        <f>VLOOKUP(H306,Tabelle1[],17,0)</f>
        <v>#N/A</v>
      </c>
      <c r="N306" s="38" t="e">
        <f>VLOOKUP(J306,'UN population'!$A$3:$BS$275,70,0)</f>
        <v>#N/A</v>
      </c>
      <c r="O306" t="b">
        <f t="array" ref="O306">OR(EXACT(J306,$C$3:$C$183))</f>
        <v>0</v>
      </c>
    </row>
    <row r="307" spans="8:15" x14ac:dyDescent="0.3">
      <c r="H307" t="s">
        <v>210</v>
      </c>
      <c r="I307" t="s">
        <v>1074</v>
      </c>
      <c r="J307">
        <v>151</v>
      </c>
      <c r="K307" t="s">
        <v>1074</v>
      </c>
      <c r="L307" t="b">
        <f t="array" ref="L307">OR(EXACT(J307,Country_Codes!$A$2:$A$261))</f>
        <v>0</v>
      </c>
      <c r="M307" t="e">
        <f>VLOOKUP(H307,Tabelle1[],17,0)</f>
        <v>#N/A</v>
      </c>
      <c r="N307" s="38" t="e">
        <f>VLOOKUP(J307,'UN population'!$A$3:$BS$275,70,0)</f>
        <v>#N/A</v>
      </c>
      <c r="O307" t="b">
        <f t="array" ref="O307">OR(EXACT(J307,$C$3:$C$183))</f>
        <v>0</v>
      </c>
    </row>
    <row r="308" spans="8:15" x14ac:dyDescent="0.3">
      <c r="H308" t="s">
        <v>377</v>
      </c>
      <c r="I308" t="s">
        <v>377</v>
      </c>
      <c r="J308">
        <v>419</v>
      </c>
      <c r="K308" t="s">
        <v>377</v>
      </c>
      <c r="L308" t="b">
        <f t="array" ref="L308">OR(EXACT(J308,Country_Codes!$A$2:$A$261))</f>
        <v>0</v>
      </c>
      <c r="M308" t="e">
        <f>VLOOKUP(H308,Tabelle1[],17,0)</f>
        <v>#N/A</v>
      </c>
      <c r="N308" s="38" t="e">
        <f>VLOOKUP(J308,'UN population'!$A$3:$BS$275,70,0)</f>
        <v>#N/A</v>
      </c>
      <c r="O308" t="b">
        <f t="array" ref="O308">OR(EXACT(J308,$C$3:$C$183))</f>
        <v>0</v>
      </c>
    </row>
    <row r="309" spans="8:15" x14ac:dyDescent="0.3">
      <c r="H309" t="s">
        <v>229</v>
      </c>
      <c r="I309" t="s">
        <v>229</v>
      </c>
      <c r="J309">
        <v>54</v>
      </c>
      <c r="K309" t="s">
        <v>229</v>
      </c>
      <c r="L309" t="b">
        <f t="array" ref="L309">OR(EXACT(J309,Country_Codes!$A$2:$A$261))</f>
        <v>0</v>
      </c>
      <c r="M309" t="e">
        <f>VLOOKUP(H309,Tabelle1[],17,0)</f>
        <v>#N/A</v>
      </c>
      <c r="N309" s="38" t="e">
        <f>VLOOKUP(J309,'UN population'!$A$3:$BS$275,70,0)</f>
        <v>#N/A</v>
      </c>
      <c r="O309" t="b">
        <f t="array" ref="O309">OR(EXACT(J309,$C$3:$C$183))</f>
        <v>0</v>
      </c>
    </row>
    <row r="310" spans="8:15" x14ac:dyDescent="0.3">
      <c r="H310" t="s">
        <v>230</v>
      </c>
      <c r="I310" t="s">
        <v>230</v>
      </c>
      <c r="J310">
        <v>57</v>
      </c>
      <c r="K310" t="s">
        <v>230</v>
      </c>
      <c r="L310" t="b">
        <f t="array" ref="L310">OR(EXACT(J310,Country_Codes!$A$2:$A$261))</f>
        <v>0</v>
      </c>
      <c r="M310" t="e">
        <f>VLOOKUP(H310,Tabelle1[],17,0)</f>
        <v>#N/A</v>
      </c>
      <c r="N310" s="38" t="e">
        <f>VLOOKUP(J310,'UN population'!$A$3:$BS$275,70,0)</f>
        <v>#N/A</v>
      </c>
      <c r="O310" t="b">
        <f t="array" ref="O310">OR(EXACT(J310,$C$3:$C$183))</f>
        <v>0</v>
      </c>
    </row>
    <row r="311" spans="8:15" x14ac:dyDescent="0.3">
      <c r="H311" t="s">
        <v>237</v>
      </c>
      <c r="I311" t="s">
        <v>1116</v>
      </c>
      <c r="J311">
        <v>15</v>
      </c>
      <c r="K311" t="s">
        <v>1116</v>
      </c>
      <c r="L311" t="b">
        <f t="array" ref="L311">OR(EXACT(J311,Country_Codes!$A$2:$A$261))</f>
        <v>0</v>
      </c>
      <c r="M311" t="e">
        <f>VLOOKUP(H311,Tabelle1[],17,0)</f>
        <v>#N/A</v>
      </c>
      <c r="N311" s="38" t="e">
        <f>VLOOKUP(J311,'UN population'!$A$3:$BS$275,70,0)</f>
        <v>#N/A</v>
      </c>
      <c r="O311" t="b">
        <f t="array" ref="O311">OR(EXACT(J311,$C$3:$C$183))</f>
        <v>0</v>
      </c>
    </row>
    <row r="312" spans="8:15" x14ac:dyDescent="0.3">
      <c r="H312" t="s">
        <v>238</v>
      </c>
      <c r="I312" t="s">
        <v>1135</v>
      </c>
      <c r="J312">
        <v>21</v>
      </c>
      <c r="K312" t="s">
        <v>1135</v>
      </c>
      <c r="L312" t="b">
        <f t="array" ref="L312">OR(EXACT(J312,Country_Codes!$A$2:$A$261))</f>
        <v>0</v>
      </c>
      <c r="M312" t="e">
        <f>VLOOKUP(H312,Tabelle1[],17,0)</f>
        <v>#N/A</v>
      </c>
      <c r="N312" s="38" t="e">
        <f>VLOOKUP(J312,'UN population'!$A$3:$BS$275,70,0)</f>
        <v>#N/A</v>
      </c>
      <c r="O312" t="b">
        <f t="array" ref="O312">OR(EXACT(J312,$C$3:$C$183))</f>
        <v>0</v>
      </c>
    </row>
    <row r="313" spans="8:15" x14ac:dyDescent="0.3">
      <c r="H313" t="s">
        <v>239</v>
      </c>
      <c r="I313" t="s">
        <v>1160</v>
      </c>
      <c r="J313">
        <v>154</v>
      </c>
      <c r="K313" t="s">
        <v>1160</v>
      </c>
      <c r="L313" t="b">
        <f t="array" ref="L313">OR(EXACT(J313,Country_Codes!$A$2:$A$261))</f>
        <v>0</v>
      </c>
      <c r="M313" t="e">
        <f>VLOOKUP(H313,Tabelle1[],17,0)</f>
        <v>#N/A</v>
      </c>
      <c r="N313" s="38" t="e">
        <f>VLOOKUP(J313,'UN population'!$A$3:$BS$275,70,0)</f>
        <v>#N/A</v>
      </c>
      <c r="O313" t="b">
        <f t="array" ref="O313">OR(EXACT(J313,$C$3:$C$183))</f>
        <v>0</v>
      </c>
    </row>
    <row r="314" spans="8:15" x14ac:dyDescent="0.3">
      <c r="H314" t="s">
        <v>243</v>
      </c>
      <c r="I314" t="s">
        <v>243</v>
      </c>
      <c r="J314">
        <v>61</v>
      </c>
      <c r="K314" t="s">
        <v>243</v>
      </c>
      <c r="L314" t="b">
        <f t="array" ref="L314">OR(EXACT(J314,Country_Codes!$A$2:$A$261))</f>
        <v>0</v>
      </c>
      <c r="M314" t="e">
        <f>VLOOKUP(H314,Tabelle1[],17,0)</f>
        <v>#N/A</v>
      </c>
      <c r="N314" s="38" t="e">
        <f>VLOOKUP(J314,'UN population'!$A$3:$BS$275,70,0)</f>
        <v>#N/A</v>
      </c>
      <c r="O314" t="b">
        <f t="array" ref="O314">OR(EXACT(J314,$C$3:$C$183))</f>
        <v>0</v>
      </c>
    </row>
    <row r="315" spans="8:15" x14ac:dyDescent="0.3">
      <c r="H315" t="s">
        <v>258</v>
      </c>
      <c r="I315" t="s">
        <v>1122</v>
      </c>
      <c r="J315">
        <v>35</v>
      </c>
      <c r="K315" t="s">
        <v>1122</v>
      </c>
      <c r="L315" t="b">
        <f t="array" ref="L315">OR(EXACT(J315,Country_Codes!$A$2:$A$261))</f>
        <v>0</v>
      </c>
      <c r="M315" t="e">
        <f>VLOOKUP(H315,Tabelle1[],17,0)</f>
        <v>#N/A</v>
      </c>
      <c r="N315" s="38" t="e">
        <f>VLOOKUP(J315,'UN population'!$A$3:$BS$275,70,0)</f>
        <v>#N/A</v>
      </c>
      <c r="O315" t="b">
        <f t="array" ref="O315">OR(EXACT(J315,$C$3:$C$183))</f>
        <v>0</v>
      </c>
    </row>
    <row r="316" spans="8:15" x14ac:dyDescent="0.3">
      <c r="H316" t="s">
        <v>260</v>
      </c>
      <c r="I316" t="s">
        <v>1154</v>
      </c>
      <c r="J316">
        <v>34</v>
      </c>
      <c r="K316" t="s">
        <v>1154</v>
      </c>
      <c r="L316" t="b">
        <f t="array" ref="L316">OR(EXACT(J316,Country_Codes!$A$2:$A$261))</f>
        <v>0</v>
      </c>
      <c r="M316" t="e">
        <f>VLOOKUP(H316,Tabelle1[],17,0)</f>
        <v>#N/A</v>
      </c>
      <c r="N316" s="38" t="e">
        <f>VLOOKUP(J316,'UN population'!$A$3:$BS$275,70,0)</f>
        <v>#N/A</v>
      </c>
      <c r="O316" t="b">
        <f t="array" ref="O316">OR(EXACT(J316,$C$3:$C$183))</f>
        <v>0</v>
      </c>
    </row>
    <row r="317" spans="8:15" x14ac:dyDescent="0.3">
      <c r="H317" t="s">
        <v>261</v>
      </c>
      <c r="I317" t="s">
        <v>1161</v>
      </c>
      <c r="J317">
        <v>39</v>
      </c>
      <c r="K317" t="s">
        <v>1161</v>
      </c>
      <c r="L317" t="b">
        <f t="array" ref="L317">OR(EXACT(J317,Country_Codes!$A$2:$A$261))</f>
        <v>0</v>
      </c>
      <c r="M317" t="e">
        <f>VLOOKUP(H317,Tabelle1[],17,0)</f>
        <v>#N/A</v>
      </c>
      <c r="N317" s="38" t="e">
        <f>VLOOKUP(J317,'UN population'!$A$3:$BS$275,70,0)</f>
        <v>#N/A</v>
      </c>
      <c r="O317" t="b">
        <f t="array" ref="O317">OR(EXACT(J317,$C$3:$C$183))</f>
        <v>0</v>
      </c>
    </row>
    <row r="318" spans="8:15" x14ac:dyDescent="0.3">
      <c r="H318" t="s">
        <v>263</v>
      </c>
      <c r="I318" t="s">
        <v>263</v>
      </c>
      <c r="J318">
        <v>202</v>
      </c>
      <c r="K318" t="s">
        <v>263</v>
      </c>
      <c r="L318" t="b">
        <f t="array" ref="L318">OR(EXACT(J318,Country_Codes!$A$2:$A$261))</f>
        <v>0</v>
      </c>
      <c r="M318" t="e">
        <f>VLOOKUP(H318,Tabelle1[],17,0)</f>
        <v>#N/A</v>
      </c>
      <c r="N318" s="38" t="e">
        <f>VLOOKUP(J318,'UN population'!$A$3:$BS$275,70,0)</f>
        <v>#N/A</v>
      </c>
      <c r="O318" t="b">
        <f t="array" ref="O318">OR(EXACT(J318,$C$3:$C$183))</f>
        <v>0</v>
      </c>
    </row>
    <row r="319" spans="8:15" x14ac:dyDescent="0.3">
      <c r="H319" t="s">
        <v>271</v>
      </c>
      <c r="I319" t="s">
        <v>1128</v>
      </c>
      <c r="J319">
        <v>145</v>
      </c>
      <c r="K319" t="s">
        <v>1128</v>
      </c>
      <c r="L319" t="b">
        <f t="array" ref="L319">OR(EXACT(J319,Country_Codes!$A$2:$A$261))</f>
        <v>0</v>
      </c>
      <c r="M319" t="e">
        <f>VLOOKUP(H319,Tabelle1[],17,0)</f>
        <v>#N/A</v>
      </c>
      <c r="N319" s="38" t="e">
        <f>VLOOKUP(J319,'UN population'!$A$3:$BS$275,70,0)</f>
        <v>#N/A</v>
      </c>
      <c r="O319" t="b">
        <f t="array" ref="O319">OR(EXACT(J319,$C$3:$C$183))</f>
        <v>0</v>
      </c>
    </row>
    <row r="320" spans="8:15" x14ac:dyDescent="0.3">
      <c r="H320" t="s">
        <v>272</v>
      </c>
      <c r="I320" t="s">
        <v>1082</v>
      </c>
      <c r="J320">
        <v>155</v>
      </c>
      <c r="K320" t="s">
        <v>1082</v>
      </c>
      <c r="L320" t="b">
        <f t="array" ref="L320">OR(EXACT(J320,Country_Codes!$A$2:$A$261))</f>
        <v>0</v>
      </c>
      <c r="M320" t="e">
        <f>VLOOKUP(H320,Tabelle1[],17,0)</f>
        <v>#N/A</v>
      </c>
      <c r="N320" s="38" t="e">
        <f>VLOOKUP(J320,'UN population'!$A$3:$BS$275,70,0)</f>
        <v>#N/A</v>
      </c>
      <c r="O320" t="b">
        <f t="array" ref="O320">OR(EXACT(J320,$C$3:$C$183))</f>
        <v>0</v>
      </c>
    </row>
    <row r="321" spans="8:15" x14ac:dyDescent="0.3">
      <c r="H321" t="s">
        <v>348</v>
      </c>
      <c r="I321" t="s">
        <v>348</v>
      </c>
      <c r="J321">
        <v>1</v>
      </c>
      <c r="K321" t="s">
        <v>348</v>
      </c>
      <c r="L321" t="b">
        <f t="array" ref="L321">OR(EXACT(J321,Country_Codes!$A$2:$A$261))</f>
        <v>0</v>
      </c>
      <c r="M321" t="e">
        <f>VLOOKUP(H321,Tabelle1[],17,0)</f>
        <v>#N/A</v>
      </c>
      <c r="N321" s="38" t="e">
        <f>VLOOKUP(J321,'UN population'!$A$3:$BS$275,70,0)</f>
        <v>#N/A</v>
      </c>
      <c r="O321" t="b">
        <f t="array" ref="O321">OR(EXACT(J321,$C$3:$C$183))</f>
        <v>0</v>
      </c>
    </row>
  </sheetData>
  <sortState ref="AD4:AE151">
    <sortCondition ref="AD4:AD151"/>
  </sortState>
  <mergeCells count="1">
    <mergeCell ref="H1:J1"/>
  </mergeCells>
  <conditionalFormatting sqref="O4:P187 O219:P321 O218 O188 O189:P195 O197:P202 O196 O204:P217 O203">
    <cfRule type="containsText" dxfId="11" priority="12" operator="containsText" text="FALSCH">
      <formula>NOT(ISERROR(SEARCH("FALSCH",O4)))</formula>
    </cfRule>
  </conditionalFormatting>
  <conditionalFormatting sqref="N4:N321">
    <cfRule type="cellIs" dxfId="10" priority="9" operator="lessThan">
      <formula>300</formula>
    </cfRule>
  </conditionalFormatting>
  <conditionalFormatting sqref="I256">
    <cfRule type="duplicateValues" dxfId="9" priority="7"/>
  </conditionalFormatting>
  <conditionalFormatting sqref="I248">
    <cfRule type="duplicateValues" dxfId="8" priority="6"/>
  </conditionalFormatting>
  <conditionalFormatting sqref="I261">
    <cfRule type="duplicateValues" dxfId="7" priority="5"/>
  </conditionalFormatting>
  <conditionalFormatting sqref="P218">
    <cfRule type="containsText" dxfId="6" priority="4" operator="containsText" text="FALSCH">
      <formula>NOT(ISERROR(SEARCH("FALSCH",P218)))</formula>
    </cfRule>
  </conditionalFormatting>
  <conditionalFormatting sqref="P188">
    <cfRule type="containsText" dxfId="5" priority="3" operator="containsText" text="FALSCH">
      <formula>NOT(ISERROR(SEARCH("FALSCH",P188)))</formula>
    </cfRule>
  </conditionalFormatting>
  <conditionalFormatting sqref="P196">
    <cfRule type="containsText" dxfId="4" priority="2" operator="containsText" text="FALSCH">
      <formula>NOT(ISERROR(SEARCH("FALSCH",P196)))</formula>
    </cfRule>
  </conditionalFormatting>
  <conditionalFormatting sqref="P203">
    <cfRule type="containsText" dxfId="3" priority="1" operator="containsText" text="FALSCH">
      <formula>NOT(ISERROR(SEARCH("FALSCH",P203)))</formula>
    </cfRule>
  </conditionalFormatting>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BF519"/>
  <sheetViews>
    <sheetView topLeftCell="AS1" zoomScale="85" zoomScaleNormal="85" workbookViewId="0">
      <pane ySplit="2" topLeftCell="A117" activePane="bottomLeft" state="frozen"/>
      <selection pane="bottomLeft" activeCell="AZ128" sqref="AZ128"/>
    </sheetView>
  </sheetViews>
  <sheetFormatPr baseColWidth="10" defaultColWidth="11.44140625" defaultRowHeight="14.4" x14ac:dyDescent="0.3"/>
  <cols>
    <col min="1" max="1" width="16.33203125" customWidth="1"/>
    <col min="2" max="2" width="19" customWidth="1"/>
    <col min="6" max="6" width="16.77734375" customWidth="1"/>
    <col min="7" max="7" width="19.44140625" customWidth="1"/>
    <col min="8" max="8" width="13.33203125" customWidth="1"/>
    <col min="9" max="9" width="19.33203125" customWidth="1"/>
    <col min="18" max="18" width="19.44140625" customWidth="1"/>
    <col min="19" max="19" width="20" customWidth="1"/>
    <col min="20" max="20" width="24.77734375" customWidth="1"/>
    <col min="21" max="21" width="12.44140625" customWidth="1"/>
    <col min="23" max="23" width="20.44140625" customWidth="1"/>
    <col min="24" max="24" width="21.6640625" customWidth="1"/>
    <col min="27" max="27" width="23.77734375" customWidth="1"/>
    <col min="28" max="28" width="22.77734375" customWidth="1"/>
    <col min="29" max="29" width="12.109375" customWidth="1"/>
    <col min="30" max="30" width="15.77734375" customWidth="1"/>
    <col min="32" max="32" width="22.44140625" customWidth="1"/>
    <col min="34" max="34" width="16.6640625" customWidth="1"/>
    <col min="36" max="36" width="16.44140625" customWidth="1"/>
    <col min="37" max="37" width="11.44140625" customWidth="1"/>
    <col min="38" max="38" width="17.6640625" customWidth="1"/>
    <col min="40" max="40" width="18.44140625" customWidth="1"/>
    <col min="41" max="41" width="11.44140625" customWidth="1"/>
    <col min="42" max="42" width="17.33203125" customWidth="1"/>
    <col min="44" max="44" width="16.77734375" customWidth="1"/>
    <col min="45" max="45" width="12.109375" customWidth="1"/>
    <col min="46" max="46" width="17.44140625" customWidth="1"/>
    <col min="48" max="48" width="17.6640625" customWidth="1"/>
    <col min="49" max="49" width="11.44140625" customWidth="1"/>
    <col min="50" max="50" width="17.6640625" customWidth="1"/>
    <col min="52" max="52" width="17.6640625" customWidth="1"/>
    <col min="54" max="54" width="19.6640625" customWidth="1"/>
    <col min="56" max="56" width="15" customWidth="1"/>
    <col min="58" max="58" width="15.44140625" customWidth="1"/>
  </cols>
  <sheetData>
    <row r="1" spans="1:58" x14ac:dyDescent="0.3">
      <c r="A1" s="116" t="s">
        <v>1100</v>
      </c>
      <c r="B1" s="116"/>
      <c r="C1" s="116"/>
      <c r="P1" s="116" t="s">
        <v>336</v>
      </c>
      <c r="Q1" s="116"/>
      <c r="R1" s="116"/>
      <c r="S1" s="3"/>
      <c r="T1" s="116" t="s">
        <v>1104</v>
      </c>
      <c r="U1" s="116"/>
      <c r="V1" s="116"/>
      <c r="X1" s="116" t="s">
        <v>1515</v>
      </c>
      <c r="Y1" s="116"/>
      <c r="Z1" s="116"/>
      <c r="AB1" s="116" t="s">
        <v>1636</v>
      </c>
      <c r="AC1" s="116"/>
      <c r="AD1" s="116"/>
      <c r="AF1" s="116" t="s">
        <v>1647</v>
      </c>
      <c r="AG1" s="116"/>
      <c r="AH1" s="116"/>
      <c r="AJ1" s="116" t="s">
        <v>1674</v>
      </c>
      <c r="AK1" s="116"/>
      <c r="AL1" s="116"/>
      <c r="AN1" s="116" t="s">
        <v>1684</v>
      </c>
      <c r="AO1" s="116"/>
      <c r="AP1" s="116"/>
      <c r="AR1" s="116" t="s">
        <v>1696</v>
      </c>
      <c r="AS1" s="116"/>
      <c r="AT1" s="116"/>
      <c r="AV1" s="116" t="s">
        <v>1709</v>
      </c>
      <c r="AW1" s="116"/>
      <c r="AX1" s="116"/>
      <c r="AZ1" s="116" t="s">
        <v>1714</v>
      </c>
      <c r="BA1" s="116"/>
      <c r="BB1" s="116"/>
      <c r="BD1" s="116" t="s">
        <v>1715</v>
      </c>
      <c r="BE1" s="116"/>
      <c r="BF1" s="116"/>
    </row>
    <row r="2" spans="1:58" x14ac:dyDescent="0.3">
      <c r="A2" s="4" t="s">
        <v>977</v>
      </c>
      <c r="B2" s="4" t="s">
        <v>1159</v>
      </c>
      <c r="C2" s="4" t="s">
        <v>978</v>
      </c>
      <c r="D2" s="4" t="s">
        <v>1155</v>
      </c>
      <c r="F2" s="4" t="s">
        <v>1103</v>
      </c>
      <c r="G2" s="4" t="s">
        <v>1153</v>
      </c>
      <c r="H2" s="4" t="s">
        <v>1516</v>
      </c>
      <c r="I2" s="4" t="s">
        <v>1922</v>
      </c>
      <c r="J2" s="4" t="s">
        <v>1923</v>
      </c>
      <c r="P2" s="4" t="s">
        <v>275</v>
      </c>
      <c r="Q2" s="4" t="s">
        <v>274</v>
      </c>
      <c r="R2" s="4" t="s">
        <v>1155</v>
      </c>
      <c r="S2" s="4"/>
      <c r="T2" s="4" t="s">
        <v>1131</v>
      </c>
      <c r="U2" s="4" t="s">
        <v>1101</v>
      </c>
      <c r="V2" s="4" t="s">
        <v>1155</v>
      </c>
      <c r="X2" s="4" t="s">
        <v>1131</v>
      </c>
      <c r="Y2" s="4" t="s">
        <v>1101</v>
      </c>
      <c r="Z2" s="4" t="s">
        <v>1155</v>
      </c>
      <c r="AB2" s="4" t="s">
        <v>1131</v>
      </c>
      <c r="AC2" s="4" t="s">
        <v>1101</v>
      </c>
      <c r="AD2" s="4" t="s">
        <v>1155</v>
      </c>
      <c r="AF2" s="4" t="s">
        <v>1131</v>
      </c>
      <c r="AG2" s="4" t="s">
        <v>1101</v>
      </c>
      <c r="AH2" s="4" t="s">
        <v>1155</v>
      </c>
      <c r="AJ2" s="4" t="s">
        <v>1131</v>
      </c>
      <c r="AK2" s="4" t="s">
        <v>1101</v>
      </c>
      <c r="AL2" s="4" t="s">
        <v>1155</v>
      </c>
      <c r="AN2" s="4" t="s">
        <v>1131</v>
      </c>
      <c r="AO2" s="4" t="s">
        <v>1101</v>
      </c>
      <c r="AP2" s="4" t="s">
        <v>1155</v>
      </c>
      <c r="AR2" s="4" t="s">
        <v>1131</v>
      </c>
      <c r="AS2" s="4" t="s">
        <v>1101</v>
      </c>
      <c r="AT2" s="4" t="s">
        <v>1155</v>
      </c>
      <c r="AV2" s="4" t="s">
        <v>1131</v>
      </c>
      <c r="AW2" s="4" t="s">
        <v>1101</v>
      </c>
      <c r="AX2" s="4" t="s">
        <v>1155</v>
      </c>
      <c r="AZ2" s="4" t="s">
        <v>1131</v>
      </c>
      <c r="BA2" s="4" t="s">
        <v>1101</v>
      </c>
      <c r="BB2" s="4" t="s">
        <v>1155</v>
      </c>
      <c r="BD2" s="4" t="s">
        <v>1131</v>
      </c>
      <c r="BE2" s="4" t="s">
        <v>1101</v>
      </c>
      <c r="BF2" s="4" t="s">
        <v>1155</v>
      </c>
    </row>
    <row r="3" spans="1:58" x14ac:dyDescent="0.3">
      <c r="A3" t="str">
        <f>COUNTRIES!H4</f>
        <v>Afghanistan</v>
      </c>
      <c r="B3" t="str">
        <f>COUNTRIES!I4</f>
        <v>Afghanistan</v>
      </c>
      <c r="C3">
        <f>COUNTRIES!J4</f>
        <v>4</v>
      </c>
      <c r="D3" t="str">
        <f>COUNTRIES!K4</f>
        <v>Afghanistan</v>
      </c>
      <c r="F3" t="b">
        <f t="array" ref="F3">OR(EXACT(C3,$Q$3:$Q$274))</f>
        <v>1</v>
      </c>
      <c r="G3" t="b">
        <f t="array" ref="G3">OR(EXACT(C3,$U$3:$U$247))</f>
        <v>1</v>
      </c>
      <c r="H3" t="b">
        <f t="array" ref="H3">OR(EXACT(C3,$Y$4:$Y$179))</f>
        <v>0</v>
      </c>
      <c r="I3" t="b">
        <f t="array" ref="I3">OR(EXACT(C3,$AC$3:$AC$179))</f>
        <v>1</v>
      </c>
      <c r="J3" t="b">
        <f t="array" ref="J3">OR(EXACT(C3,$AW$3:$AW$234))</f>
        <v>1</v>
      </c>
      <c r="P3" t="s">
        <v>1</v>
      </c>
      <c r="Q3">
        <v>4</v>
      </c>
      <c r="R3" t="str">
        <f>VLOOKUP(Q3,$C$3:$D$316,2,0)</f>
        <v>Afghanistan</v>
      </c>
      <c r="T3" t="s">
        <v>1</v>
      </c>
      <c r="U3">
        <f>IFERROR(IFERROR(VLOOKUP(T3,$A$3:$C$316,3,0),VLOOKUP(T3,$B$3:$C$316,2,0)),"")</f>
        <v>4</v>
      </c>
      <c r="V3" t="str">
        <f>IFERROR(VLOOKUP(U3,$C$3:$D$316,2,0),T3)</f>
        <v>Afghanistan</v>
      </c>
      <c r="X3" t="s">
        <v>1476</v>
      </c>
      <c r="Z3" t="str">
        <f>IFERROR(VLOOKUP('World Bank income'!B7,$C$3:$D$316,2,0),X3)</f>
        <v>OECD Americas</v>
      </c>
      <c r="AB3" t="s">
        <v>1</v>
      </c>
      <c r="AC3">
        <f>IFERROR(IFERROR(VLOOKUP(AB3,$A$3:$C$316,3,0),VLOOKUP(AB3,$B$3:$C$316,2,0)),"")</f>
        <v>4</v>
      </c>
      <c r="AD3" t="str">
        <f>IFERROR(VLOOKUP(AC3,$C$3:$D$316,2,0),AB3)</f>
        <v>Afghanistan</v>
      </c>
      <c r="AF3" t="s">
        <v>3</v>
      </c>
      <c r="AG3">
        <f>IFERROR(IFERROR(VLOOKUP(AF3,$A$3:$C$316,3,0),VLOOKUP(AF3,$B$3:$C$316,2,0)),"")</f>
        <v>12</v>
      </c>
      <c r="AH3" t="str">
        <f>IFERROR(VLOOKUP(AG3,$C$3:$D$316,2,0),AF3)</f>
        <v>Algeria</v>
      </c>
      <c r="AJ3" t="s">
        <v>18</v>
      </c>
      <c r="AK3">
        <v>100</v>
      </c>
      <c r="AL3" t="str">
        <f>IFERROR(VLOOKUP(AK3,$C$3:$D$316,2,0),AJ3)</f>
        <v>Bulgaria</v>
      </c>
      <c r="AN3" t="s">
        <v>1</v>
      </c>
      <c r="AO3">
        <f>IFERROR(IFERROR(VLOOKUP(AN3,$A$3:$C$316,3,0),VLOOKUP(AN3,$B$3:$C$316,2,0)),"")</f>
        <v>4</v>
      </c>
      <c r="AP3" t="str">
        <f>IFERROR(VLOOKUP(AO3,$C$3:$D$316,2,0),AN3)</f>
        <v>Afghanistan</v>
      </c>
      <c r="AR3" t="s">
        <v>1</v>
      </c>
      <c r="AS3">
        <f>IFERROR(IFERROR(VLOOKUP(AR3,$A$3:$C$316,3,0),VLOOKUP(AR3,$B$3:$C$316,2,0)),"")</f>
        <v>4</v>
      </c>
      <c r="AT3" t="str">
        <f>IFERROR(VLOOKUP(AS3,$C$3:$D$316,2,0),AR3)</f>
        <v>Afghanistan</v>
      </c>
      <c r="AV3" s="64" t="s">
        <v>1</v>
      </c>
      <c r="AW3">
        <f>IFERROR(IFERROR(VLOOKUP(AV3,$A$3:$C$316,3,0),VLOOKUP(AV3,$B$3:$C$316,2,0)),"")</f>
        <v>4</v>
      </c>
      <c r="AX3" t="str">
        <f>IFERROR(VLOOKUP(AW3,$C$3:$D$316,2,0),AV3)</f>
        <v>Afghanistan</v>
      </c>
      <c r="AZ3" s="16" t="s">
        <v>2</v>
      </c>
      <c r="BA3">
        <f>IFERROR(IFERROR(VLOOKUP(AZ3,$A$3:$C$316,3,0),VLOOKUP(AZ3,$B$3:$C$316,2,0)),"")</f>
        <v>8</v>
      </c>
      <c r="BB3" t="str">
        <f>IFERROR(VLOOKUP(BA3,$C$3:$D$316,2,0),AZ3)</f>
        <v>Albania</v>
      </c>
      <c r="BD3" t="s">
        <v>1</v>
      </c>
      <c r="BE3">
        <f>IFERROR(IFERROR(VLOOKUP(BD3,$A$3:$C$316,3,0),VLOOKUP(BD3,$B$3:$C$316,2,0)),"")</f>
        <v>4</v>
      </c>
      <c r="BF3" t="str">
        <f>IFERROR(VLOOKUP(BE3,$C$3:$D$316,2,0),BD3)</f>
        <v>Afghanistan</v>
      </c>
    </row>
    <row r="4" spans="1:58" x14ac:dyDescent="0.3">
      <c r="A4" t="str">
        <f>COUNTRIES!H5</f>
        <v>Albania</v>
      </c>
      <c r="B4" t="str">
        <f>COUNTRIES!I5</f>
        <v>Albania</v>
      </c>
      <c r="C4">
        <f>COUNTRIES!J5</f>
        <v>8</v>
      </c>
      <c r="D4" t="str">
        <f>COUNTRIES!K5</f>
        <v>Albania</v>
      </c>
      <c r="F4" t="b">
        <f t="array" ref="F4">OR(EXACT(C4,$Q$3:$Q$274))</f>
        <v>1</v>
      </c>
      <c r="G4" t="b">
        <f t="array" ref="G4">OR(EXACT(C4,$U$3:$U$247))</f>
        <v>1</v>
      </c>
      <c r="H4" t="b">
        <f t="array" ref="H4">OR(EXACT(C4,$Y$4:$Y$179))</f>
        <v>1</v>
      </c>
      <c r="I4" t="b">
        <f t="array" ref="I4">OR(EXACT(C4,$AC$3:$AC$179))</f>
        <v>1</v>
      </c>
      <c r="J4" t="b">
        <f t="array" ref="J4">OR(EXACT(C4,$AW$3:$AW$234))</f>
        <v>1</v>
      </c>
      <c r="P4" t="s">
        <v>2</v>
      </c>
      <c r="Q4">
        <v>8</v>
      </c>
      <c r="R4" t="str">
        <f t="shared" ref="R4:R67" si="0">VLOOKUP(Q4,$C$3:$D$316,2,0)</f>
        <v>Albania</v>
      </c>
      <c r="T4" t="s">
        <v>182</v>
      </c>
      <c r="U4">
        <f t="shared" ref="U4:U67" si="1">IFERROR(IFERROR(VLOOKUP(T4,$A$3:$C$316,3,0),VLOOKUP(T4,$B$3:$C$316,2,0)),"")</f>
        <v>2</v>
      </c>
      <c r="V4" t="str">
        <f t="shared" ref="V4:V67" si="2">IFERROR(VLOOKUP(U4,$C$3:$D$316,2,0),T4)</f>
        <v>Africa</v>
      </c>
      <c r="X4" t="s">
        <v>1477</v>
      </c>
      <c r="Y4" s="36" t="str">
        <f t="shared" ref="Y4:Y67" si="3">IFERROR(IFERROR(VLOOKUP(X4,$A$3:$C$316,3,0),VLOOKUP(X4,$B$3:$C$316,2,0)),"")</f>
        <v/>
      </c>
      <c r="Z4" t="str">
        <f t="shared" ref="Z4:Z67" si="4">IFERROR(VLOOKUP(Y4,$C$3:$D$316,2,0),X4)</f>
        <v>OECD Asia Oceania</v>
      </c>
      <c r="AB4" t="s">
        <v>2</v>
      </c>
      <c r="AC4">
        <f t="shared" ref="AC4:AC67" si="5">IFERROR(IFERROR(VLOOKUP(AB4,$A$3:$C$316,3,0),VLOOKUP(AB4,$B$3:$C$316,2,0)),"")</f>
        <v>8</v>
      </c>
      <c r="AD4" t="str">
        <f t="shared" ref="AD4:AD67" si="6">IFERROR(VLOOKUP(AC4,$C$3:$D$316,2,0),AB4)</f>
        <v>Albania</v>
      </c>
      <c r="AF4" t="s">
        <v>4</v>
      </c>
      <c r="AG4">
        <f t="shared" ref="AG4:AG67" si="7">IFERROR(IFERROR(VLOOKUP(AF4,$A$3:$C$316,3,0),VLOOKUP(AF4,$B$3:$C$316,2,0)),"")</f>
        <v>24</v>
      </c>
      <c r="AH4" t="str">
        <f t="shared" ref="AH4:AH67" si="8">IFERROR(VLOOKUP(AG4,$C$3:$D$316,2,0),AF4)</f>
        <v>Angola</v>
      </c>
      <c r="AJ4" t="s">
        <v>1648</v>
      </c>
      <c r="AK4">
        <v>104</v>
      </c>
      <c r="AL4" t="str">
        <f t="shared" ref="AL4:AL67" si="9">IFERROR(VLOOKUP(AK4,$C$3:$D$316,2,0),AJ4)</f>
        <v>Myanmar</v>
      </c>
      <c r="AN4" t="s">
        <v>182</v>
      </c>
      <c r="AO4">
        <f t="shared" ref="AO4:AO67" si="10">IFERROR(IFERROR(VLOOKUP(AN4,$A$3:$C$316,3,0),VLOOKUP(AN4,$B$3:$C$316,2,0)),"")</f>
        <v>2</v>
      </c>
      <c r="AP4" t="str">
        <f t="shared" ref="AP4:AP67" si="11">IFERROR(VLOOKUP(AO4,$C$3:$D$316,2,0),AN4)</f>
        <v>Africa</v>
      </c>
      <c r="AR4" t="s">
        <v>182</v>
      </c>
      <c r="AS4">
        <f t="shared" ref="AS4:AS67" si="12">IFERROR(IFERROR(VLOOKUP(AR4,$A$3:$C$316,3,0),VLOOKUP(AR4,$B$3:$C$316,2,0)),"")</f>
        <v>2</v>
      </c>
      <c r="AT4" t="str">
        <f t="shared" ref="AT4:AT67" si="13">IFERROR(VLOOKUP(AS4,$C$3:$D$316,2,0),AR4)</f>
        <v>Africa</v>
      </c>
      <c r="AV4" s="64" t="s">
        <v>2</v>
      </c>
      <c r="AW4">
        <f t="shared" ref="AW4:AW67" si="14">IFERROR(IFERROR(VLOOKUP(AV4,$A$3:$C$316,3,0),VLOOKUP(AV4,$B$3:$C$316,2,0)),"")</f>
        <v>8</v>
      </c>
      <c r="AX4" t="str">
        <f t="shared" ref="AX4:AX67" si="15">IFERROR(VLOOKUP(AW4,$C$3:$D$316,2,0),AV4)</f>
        <v>Albania</v>
      </c>
      <c r="AZ4" s="16" t="s">
        <v>3</v>
      </c>
      <c r="BA4">
        <f t="shared" ref="BA4:BA67" si="16">IFERROR(IFERROR(VLOOKUP(AZ4,$A$3:$C$316,3,0),VLOOKUP(AZ4,$B$3:$C$316,2,0)),"")</f>
        <v>12</v>
      </c>
      <c r="BB4" t="str">
        <f t="shared" ref="BB4:BB67" si="17">IFERROR(VLOOKUP(BA4,$C$3:$D$316,2,0),AZ4)</f>
        <v>Algeria</v>
      </c>
      <c r="BD4" t="s">
        <v>2</v>
      </c>
      <c r="BE4">
        <f t="shared" ref="BE4:BE41" si="18">IFERROR(IFERROR(VLOOKUP(BD4,$A$3:$C$316,3,0),VLOOKUP(BD4,$B$3:$C$316,2,0)),"")</f>
        <v>8</v>
      </c>
      <c r="BF4" t="str">
        <f t="shared" ref="BF4:BF67" si="19">IFERROR(VLOOKUP(BE4,$C$3:$D$316,2,0),BD4)</f>
        <v>Albania</v>
      </c>
    </row>
    <row r="5" spans="1:58" x14ac:dyDescent="0.3">
      <c r="A5" t="str">
        <f>COUNTRIES!H6</f>
        <v>Algeria</v>
      </c>
      <c r="B5" t="str">
        <f>COUNTRIES!I6</f>
        <v>Algeria</v>
      </c>
      <c r="C5">
        <f>COUNTRIES!J6</f>
        <v>12</v>
      </c>
      <c r="D5" t="str">
        <f>COUNTRIES!K6</f>
        <v>Algeria</v>
      </c>
      <c r="F5" t="b">
        <f t="array" ref="F5">OR(EXACT(C5,$Q$3:$Q$274))</f>
        <v>1</v>
      </c>
      <c r="G5" t="b">
        <f t="array" ref="G5">OR(EXACT(C5,$U$3:$U$247))</f>
        <v>1</v>
      </c>
      <c r="H5" t="b">
        <f t="array" ref="H5">OR(EXACT(C5,$Y$4:$Y$179))</f>
        <v>1</v>
      </c>
      <c r="I5" t="b">
        <f t="array" ref="I5">OR(EXACT(C5,$AC$3:$AC$179))</f>
        <v>1</v>
      </c>
      <c r="J5" t="b">
        <f t="array" ref="J5">OR(EXACT(C5,$AW$3:$AW$234))</f>
        <v>1</v>
      </c>
      <c r="P5" t="s">
        <v>3</v>
      </c>
      <c r="Q5">
        <v>12</v>
      </c>
      <c r="R5" t="str">
        <f t="shared" si="0"/>
        <v>Algeria</v>
      </c>
      <c r="T5" t="s">
        <v>2</v>
      </c>
      <c r="U5">
        <f t="shared" si="1"/>
        <v>8</v>
      </c>
      <c r="V5" t="str">
        <f t="shared" si="2"/>
        <v>Albania</v>
      </c>
      <c r="X5" t="s">
        <v>1478</v>
      </c>
      <c r="Y5" s="36" t="str">
        <f t="shared" si="3"/>
        <v/>
      </c>
      <c r="Z5" t="str">
        <f t="shared" si="4"/>
        <v>OECD Europe</v>
      </c>
      <c r="AB5" t="s">
        <v>3</v>
      </c>
      <c r="AC5">
        <f t="shared" si="5"/>
        <v>12</v>
      </c>
      <c r="AD5" t="str">
        <f t="shared" si="6"/>
        <v>Algeria</v>
      </c>
      <c r="AF5" t="s">
        <v>19</v>
      </c>
      <c r="AG5">
        <f t="shared" si="7"/>
        <v>854</v>
      </c>
      <c r="AH5" t="str">
        <f t="shared" si="8"/>
        <v>Burkina Faso</v>
      </c>
      <c r="AJ5" t="s">
        <v>20</v>
      </c>
      <c r="AK5">
        <v>108</v>
      </c>
      <c r="AL5" t="str">
        <f t="shared" si="9"/>
        <v>Burundi</v>
      </c>
      <c r="AN5" t="s">
        <v>2</v>
      </c>
      <c r="AO5">
        <f t="shared" si="10"/>
        <v>8</v>
      </c>
      <c r="AP5" t="str">
        <f t="shared" si="11"/>
        <v>Albania</v>
      </c>
      <c r="AR5" t="s">
        <v>2</v>
      </c>
      <c r="AS5">
        <f t="shared" si="12"/>
        <v>8</v>
      </c>
      <c r="AT5" t="str">
        <f t="shared" si="13"/>
        <v>Albania</v>
      </c>
      <c r="AV5" s="64" t="s">
        <v>3</v>
      </c>
      <c r="AW5">
        <f t="shared" si="14"/>
        <v>12</v>
      </c>
      <c r="AX5" t="str">
        <f t="shared" si="15"/>
        <v>Algeria</v>
      </c>
      <c r="AZ5" s="16" t="s">
        <v>4</v>
      </c>
      <c r="BA5">
        <f t="shared" si="16"/>
        <v>24</v>
      </c>
      <c r="BB5" t="str">
        <f t="shared" si="17"/>
        <v>Angola</v>
      </c>
      <c r="BD5" t="s">
        <v>3</v>
      </c>
      <c r="BE5">
        <f t="shared" si="18"/>
        <v>12</v>
      </c>
      <c r="BF5" t="str">
        <f t="shared" si="19"/>
        <v>Algeria</v>
      </c>
    </row>
    <row r="6" spans="1:58" x14ac:dyDescent="0.3">
      <c r="A6" t="str">
        <f>COUNTRIES!H7</f>
        <v>Andorra</v>
      </c>
      <c r="B6" t="str">
        <f>COUNTRIES!I7</f>
        <v>Andorra</v>
      </c>
      <c r="C6">
        <f>COUNTRIES!J7</f>
        <v>20</v>
      </c>
      <c r="D6" t="str">
        <f>COUNTRIES!K7</f>
        <v>Andorra</v>
      </c>
      <c r="F6" t="b">
        <f t="array" ref="F6">OR(EXACT(C6,$Q$3:$Q$274))</f>
        <v>1</v>
      </c>
      <c r="G6" t="b">
        <f t="array" ref="G6">OR(EXACT(C6,$U$3:$U$247))</f>
        <v>1</v>
      </c>
      <c r="H6" t="b">
        <f t="array" ref="H6">OR(EXACT(C6,$Y$4:$Y$179))</f>
        <v>0</v>
      </c>
      <c r="I6" t="b">
        <f t="array" ref="I6">OR(EXACT(C6,$AC$3:$AC$179))</f>
        <v>0</v>
      </c>
      <c r="J6" t="b">
        <f t="array" ref="J6">OR(EXACT(C6,$AW$3:$AW$234))</f>
        <v>1</v>
      </c>
      <c r="P6" t="s">
        <v>183</v>
      </c>
      <c r="Q6">
        <v>16</v>
      </c>
      <c r="R6" t="str">
        <f t="shared" si="0"/>
        <v>American Samoa</v>
      </c>
      <c r="T6" t="s">
        <v>3</v>
      </c>
      <c r="U6">
        <f t="shared" si="1"/>
        <v>12</v>
      </c>
      <c r="V6" t="str">
        <f t="shared" si="2"/>
        <v>Algeria</v>
      </c>
      <c r="X6" t="s">
        <v>182</v>
      </c>
      <c r="Y6">
        <f t="shared" si="3"/>
        <v>2</v>
      </c>
      <c r="Z6" t="str">
        <f t="shared" si="4"/>
        <v>Africa</v>
      </c>
      <c r="AB6" t="s">
        <v>4</v>
      </c>
      <c r="AC6">
        <f t="shared" si="5"/>
        <v>24</v>
      </c>
      <c r="AD6" t="str">
        <f t="shared" si="6"/>
        <v>Angola</v>
      </c>
      <c r="AF6" t="s">
        <v>22</v>
      </c>
      <c r="AG6">
        <f t="shared" si="7"/>
        <v>120</v>
      </c>
      <c r="AH6" t="str">
        <f t="shared" si="8"/>
        <v>Cameroon</v>
      </c>
      <c r="AJ6" t="s">
        <v>21</v>
      </c>
      <c r="AK6">
        <v>116</v>
      </c>
      <c r="AL6" t="str">
        <f t="shared" si="9"/>
        <v>Cambodia</v>
      </c>
      <c r="AN6" t="s">
        <v>3</v>
      </c>
      <c r="AO6">
        <f t="shared" si="10"/>
        <v>12</v>
      </c>
      <c r="AP6" t="str">
        <f t="shared" si="11"/>
        <v>Algeria</v>
      </c>
      <c r="AR6" t="s">
        <v>3</v>
      </c>
      <c r="AS6">
        <f t="shared" si="12"/>
        <v>12</v>
      </c>
      <c r="AT6" t="str">
        <f t="shared" si="13"/>
        <v>Algeria</v>
      </c>
      <c r="AV6" s="64" t="s">
        <v>183</v>
      </c>
      <c r="AW6">
        <f t="shared" si="14"/>
        <v>16</v>
      </c>
      <c r="AX6" t="str">
        <f t="shared" si="15"/>
        <v>American Samoa</v>
      </c>
      <c r="AZ6" s="16" t="s">
        <v>5</v>
      </c>
      <c r="BA6">
        <f t="shared" si="16"/>
        <v>32</v>
      </c>
      <c r="BB6" t="str">
        <f t="shared" si="17"/>
        <v>Argentina</v>
      </c>
      <c r="BD6" t="s">
        <v>183</v>
      </c>
      <c r="BE6">
        <f t="shared" si="18"/>
        <v>16</v>
      </c>
      <c r="BF6" t="str">
        <f t="shared" si="19"/>
        <v>American Samoa</v>
      </c>
    </row>
    <row r="7" spans="1:58" x14ac:dyDescent="0.3">
      <c r="A7" t="str">
        <f>COUNTRIES!H8</f>
        <v>Angola</v>
      </c>
      <c r="B7" t="str">
        <f>COUNTRIES!I8</f>
        <v>Angola</v>
      </c>
      <c r="C7">
        <f>COUNTRIES!J8</f>
        <v>24</v>
      </c>
      <c r="D7" t="str">
        <f>COUNTRIES!K8</f>
        <v>Angola</v>
      </c>
      <c r="F7" t="b">
        <f t="array" ref="F7">OR(EXACT(C7,$Q$3:$Q$274))</f>
        <v>1</v>
      </c>
      <c r="G7" t="b">
        <f t="array" ref="G7">OR(EXACT(C7,$U$3:$U$247))</f>
        <v>1</v>
      </c>
      <c r="H7" t="b">
        <f t="array" ref="H7">OR(EXACT(C7,$Y$4:$Y$179))</f>
        <v>1</v>
      </c>
      <c r="I7" t="b">
        <f t="array" ref="I7">OR(EXACT(C7,$AC$3:$AC$179))</f>
        <v>1</v>
      </c>
      <c r="J7" t="b">
        <f t="array" ref="J7">OR(EXACT(C7,$AW$3:$AW$234))</f>
        <v>1</v>
      </c>
      <c r="P7" t="s">
        <v>185</v>
      </c>
      <c r="Q7">
        <v>20</v>
      </c>
      <c r="R7" t="str">
        <f t="shared" si="0"/>
        <v>Andorra</v>
      </c>
      <c r="T7" t="s">
        <v>1034</v>
      </c>
      <c r="U7">
        <f t="shared" si="1"/>
        <v>19</v>
      </c>
      <c r="V7" t="str">
        <f t="shared" si="2"/>
        <v>America</v>
      </c>
      <c r="X7" t="s">
        <v>1479</v>
      </c>
      <c r="Y7" s="36" t="str">
        <f t="shared" si="3"/>
        <v/>
      </c>
      <c r="Z7" t="str">
        <f t="shared" si="4"/>
        <v>Non-OECD Americas</v>
      </c>
      <c r="AB7" t="s">
        <v>5</v>
      </c>
      <c r="AC7">
        <f t="shared" si="5"/>
        <v>32</v>
      </c>
      <c r="AD7" t="str">
        <f t="shared" si="6"/>
        <v>Argentina</v>
      </c>
      <c r="AF7" t="s">
        <v>36</v>
      </c>
      <c r="AG7">
        <f t="shared" si="7"/>
        <v>384</v>
      </c>
      <c r="AH7" t="str">
        <f t="shared" si="8"/>
        <v>Côte d'Ivoire</v>
      </c>
      <c r="AJ7" t="s">
        <v>3</v>
      </c>
      <c r="AK7">
        <v>12</v>
      </c>
      <c r="AL7" t="str">
        <f t="shared" si="9"/>
        <v>Algeria</v>
      </c>
      <c r="AN7" t="s">
        <v>4</v>
      </c>
      <c r="AO7">
        <f t="shared" si="10"/>
        <v>24</v>
      </c>
      <c r="AP7" t="str">
        <f t="shared" si="11"/>
        <v>Angola</v>
      </c>
      <c r="AR7" t="s">
        <v>184</v>
      </c>
      <c r="AS7">
        <f t="shared" si="12"/>
        <v>19</v>
      </c>
      <c r="AT7" t="str">
        <f t="shared" si="13"/>
        <v>America</v>
      </c>
      <c r="AV7" s="64" t="s">
        <v>185</v>
      </c>
      <c r="AW7">
        <f t="shared" si="14"/>
        <v>20</v>
      </c>
      <c r="AX7" t="str">
        <f t="shared" si="15"/>
        <v>Andorra</v>
      </c>
      <c r="AZ7" s="16" t="s">
        <v>151</v>
      </c>
      <c r="BA7">
        <f t="shared" si="16"/>
        <v>51</v>
      </c>
      <c r="BB7" t="str">
        <f t="shared" si="17"/>
        <v>Armenia</v>
      </c>
      <c r="BD7" t="s">
        <v>185</v>
      </c>
      <c r="BE7">
        <f t="shared" si="18"/>
        <v>20</v>
      </c>
      <c r="BF7" t="str">
        <f t="shared" si="19"/>
        <v>Andorra</v>
      </c>
    </row>
    <row r="8" spans="1:58" x14ac:dyDescent="0.3">
      <c r="A8" t="str">
        <f>COUNTRIES!H9</f>
        <v>Antigua and Barbuda</v>
      </c>
      <c r="B8" t="str">
        <f>COUNTRIES!I9</f>
        <v>Antigua &amp; Barbuda</v>
      </c>
      <c r="C8">
        <f>COUNTRIES!J9</f>
        <v>28</v>
      </c>
      <c r="D8" t="str">
        <f>COUNTRIES!K9</f>
        <v>Antigua and Barbuda</v>
      </c>
      <c r="F8" t="b">
        <f t="array" ref="F8">OR(EXACT(C8,$Q$3:$Q$274))</f>
        <v>1</v>
      </c>
      <c r="G8" t="b">
        <f t="array" ref="G8">OR(EXACT(C8,$U$3:$U$247))</f>
        <v>0</v>
      </c>
      <c r="H8" t="b">
        <f t="array" ref="H8">OR(EXACT(C8,$Y$4:$Y$179))</f>
        <v>0</v>
      </c>
      <c r="I8" t="b">
        <f t="array" ref="I8">OR(EXACT(C8,$AC$3:$AC$179))</f>
        <v>0</v>
      </c>
      <c r="J8" t="b">
        <f t="array" ref="J8">OR(EXACT(C8,$AW$3:$AW$234))</f>
        <v>1</v>
      </c>
      <c r="P8" t="s">
        <v>4</v>
      </c>
      <c r="Q8">
        <v>24</v>
      </c>
      <c r="R8" t="str">
        <f t="shared" si="0"/>
        <v>Angola</v>
      </c>
      <c r="T8" t="s">
        <v>185</v>
      </c>
      <c r="U8">
        <f t="shared" si="1"/>
        <v>20</v>
      </c>
      <c r="V8" t="str">
        <f t="shared" si="2"/>
        <v>Andorra</v>
      </c>
      <c r="X8" t="s">
        <v>1480</v>
      </c>
      <c r="Y8" s="36" t="str">
        <f t="shared" si="3"/>
        <v/>
      </c>
      <c r="Z8" t="str">
        <f t="shared" si="4"/>
        <v>Middle East</v>
      </c>
      <c r="AB8" t="s">
        <v>151</v>
      </c>
      <c r="AC8">
        <f t="shared" si="5"/>
        <v>51</v>
      </c>
      <c r="AD8" t="str">
        <f t="shared" si="6"/>
        <v>Armenia</v>
      </c>
      <c r="AF8" t="s">
        <v>1641</v>
      </c>
      <c r="AG8" s="36">
        <f>C49</f>
        <v>180</v>
      </c>
      <c r="AH8" t="str">
        <f t="shared" si="8"/>
        <v>Congo, DR</v>
      </c>
      <c r="AJ8" t="s">
        <v>22</v>
      </c>
      <c r="AK8">
        <v>120</v>
      </c>
      <c r="AL8" t="str">
        <f t="shared" si="9"/>
        <v>Cameroon</v>
      </c>
      <c r="AN8" t="s">
        <v>187</v>
      </c>
      <c r="AO8">
        <f t="shared" si="10"/>
        <v>28</v>
      </c>
      <c r="AP8" t="str">
        <f t="shared" si="11"/>
        <v>Antigua and Barbuda</v>
      </c>
      <c r="AR8" t="s">
        <v>185</v>
      </c>
      <c r="AS8">
        <f t="shared" si="12"/>
        <v>20</v>
      </c>
      <c r="AT8" t="str">
        <f t="shared" si="13"/>
        <v>Andorra</v>
      </c>
      <c r="AV8" s="64" t="s">
        <v>4</v>
      </c>
      <c r="AW8">
        <f t="shared" si="14"/>
        <v>24</v>
      </c>
      <c r="AX8" t="str">
        <f t="shared" si="15"/>
        <v>Angola</v>
      </c>
      <c r="AZ8" s="16" t="s">
        <v>6</v>
      </c>
      <c r="BA8">
        <f t="shared" si="16"/>
        <v>36</v>
      </c>
      <c r="BB8" t="str">
        <f t="shared" si="17"/>
        <v>Australia</v>
      </c>
      <c r="BD8" t="s">
        <v>4</v>
      </c>
      <c r="BE8">
        <f t="shared" si="18"/>
        <v>24</v>
      </c>
      <c r="BF8" t="str">
        <f t="shared" si="19"/>
        <v>Angola</v>
      </c>
    </row>
    <row r="9" spans="1:58" x14ac:dyDescent="0.3">
      <c r="A9" t="str">
        <f>COUNTRIES!H10</f>
        <v>Argentina</v>
      </c>
      <c r="B9" t="str">
        <f>COUNTRIES!I10</f>
        <v>Argentina</v>
      </c>
      <c r="C9">
        <f>COUNTRIES!J10</f>
        <v>32</v>
      </c>
      <c r="D9" t="str">
        <f>COUNTRIES!K10</f>
        <v>Argentina</v>
      </c>
      <c r="F9" t="b">
        <f t="array" ref="F9">OR(EXACT(C9,$Q$3:$Q$274))</f>
        <v>1</v>
      </c>
      <c r="G9" t="b">
        <f t="array" ref="G9">OR(EXACT(C9,$U$3:$U$247))</f>
        <v>1</v>
      </c>
      <c r="H9" t="b">
        <f t="array" ref="H9">OR(EXACT(C9,$Y$4:$Y$179))</f>
        <v>1</v>
      </c>
      <c r="I9" t="b">
        <f t="array" ref="I9">OR(EXACT(C9,$AC$3:$AC$179))</f>
        <v>1</v>
      </c>
      <c r="J9" t="b">
        <f t="array" ref="J9">OR(EXACT(C9,$AW$3:$AW$234))</f>
        <v>1</v>
      </c>
      <c r="P9" t="s">
        <v>187</v>
      </c>
      <c r="Q9">
        <v>28</v>
      </c>
      <c r="R9" t="str">
        <f t="shared" si="0"/>
        <v>Antigua and Barbuda</v>
      </c>
      <c r="T9" t="s">
        <v>4</v>
      </c>
      <c r="U9">
        <f t="shared" si="1"/>
        <v>24</v>
      </c>
      <c r="V9" t="str">
        <f t="shared" si="2"/>
        <v>Angola</v>
      </c>
      <c r="X9" t="s">
        <v>1481</v>
      </c>
      <c r="Y9" s="36" t="str">
        <f t="shared" si="3"/>
        <v/>
      </c>
      <c r="Z9" t="str">
        <f t="shared" si="4"/>
        <v>Non-OECD Europe and Eurasia</v>
      </c>
      <c r="AB9" t="s">
        <v>6</v>
      </c>
      <c r="AC9">
        <f t="shared" si="5"/>
        <v>36</v>
      </c>
      <c r="AD9" t="str">
        <f t="shared" si="6"/>
        <v>Australia</v>
      </c>
      <c r="AF9" t="s">
        <v>41</v>
      </c>
      <c r="AG9">
        <f t="shared" si="7"/>
        <v>818</v>
      </c>
      <c r="AH9" t="str">
        <f t="shared" si="8"/>
        <v>Egypt</v>
      </c>
      <c r="AJ9" t="s">
        <v>23</v>
      </c>
      <c r="AK9">
        <v>124</v>
      </c>
      <c r="AL9" t="str">
        <f t="shared" si="9"/>
        <v>Canada</v>
      </c>
      <c r="AN9" t="s">
        <v>5</v>
      </c>
      <c r="AO9">
        <f t="shared" si="10"/>
        <v>32</v>
      </c>
      <c r="AP9" t="str">
        <f t="shared" si="11"/>
        <v>Argentina</v>
      </c>
      <c r="AR9" t="s">
        <v>4</v>
      </c>
      <c r="AS9">
        <f t="shared" si="12"/>
        <v>24</v>
      </c>
      <c r="AT9" t="str">
        <f t="shared" si="13"/>
        <v>Angola</v>
      </c>
      <c r="AV9" s="64" t="s">
        <v>187</v>
      </c>
      <c r="AW9">
        <f t="shared" si="14"/>
        <v>28</v>
      </c>
      <c r="AX9" t="str">
        <f t="shared" si="15"/>
        <v>Antigua and Barbuda</v>
      </c>
      <c r="AZ9" s="16" t="s">
        <v>7</v>
      </c>
      <c r="BA9">
        <f t="shared" si="16"/>
        <v>40</v>
      </c>
      <c r="BB9" t="str">
        <f t="shared" si="17"/>
        <v>Austria</v>
      </c>
      <c r="BD9" t="s">
        <v>187</v>
      </c>
      <c r="BE9">
        <f t="shared" si="18"/>
        <v>28</v>
      </c>
      <c r="BF9" t="str">
        <f t="shared" si="19"/>
        <v>Antigua and Barbuda</v>
      </c>
    </row>
    <row r="10" spans="1:58" x14ac:dyDescent="0.3">
      <c r="A10" t="str">
        <f>COUNTRIES!H11</f>
        <v>Armenia</v>
      </c>
      <c r="B10" t="str">
        <f>COUNTRIES!I11</f>
        <v>Armenia</v>
      </c>
      <c r="C10">
        <f>COUNTRIES!J11</f>
        <v>51</v>
      </c>
      <c r="D10" t="str">
        <f>COUNTRIES!K11</f>
        <v>Armenia</v>
      </c>
      <c r="F10" t="b">
        <f t="array" ref="F10">OR(EXACT(C10,$Q$3:$Q$274))</f>
        <v>1</v>
      </c>
      <c r="G10" t="b">
        <f t="array" ref="G10">OR(EXACT(C10,$U$3:$U$247))</f>
        <v>1</v>
      </c>
      <c r="H10" t="b">
        <f t="array" ref="H10">OR(EXACT(C10,$Y$4:$Y$179))</f>
        <v>1</v>
      </c>
      <c r="I10" t="b">
        <f t="array" ref="I10">OR(EXACT(C10,$AC$3:$AC$179))</f>
        <v>1</v>
      </c>
      <c r="J10" t="b">
        <f t="array" ref="J10">OR(EXACT(C10,$AW$3:$AW$234))</f>
        <v>1</v>
      </c>
      <c r="P10" t="s">
        <v>191</v>
      </c>
      <c r="Q10">
        <v>31</v>
      </c>
      <c r="R10" t="str">
        <f t="shared" si="0"/>
        <v>Azerbaijan</v>
      </c>
      <c r="T10" t="s">
        <v>5</v>
      </c>
      <c r="U10">
        <f t="shared" si="1"/>
        <v>32</v>
      </c>
      <c r="V10" t="str">
        <f t="shared" si="2"/>
        <v>Argentina</v>
      </c>
      <c r="X10" t="s">
        <v>1482</v>
      </c>
      <c r="Y10" s="36" t="str">
        <f t="shared" si="3"/>
        <v/>
      </c>
      <c r="Z10" t="str">
        <f t="shared" si="4"/>
        <v>Non-OECD Asia (excluding China)</v>
      </c>
      <c r="AB10" t="s">
        <v>7</v>
      </c>
      <c r="AC10">
        <f t="shared" si="5"/>
        <v>40</v>
      </c>
      <c r="AD10" t="str">
        <f t="shared" si="6"/>
        <v>Austria</v>
      </c>
      <c r="AF10" t="s">
        <v>160</v>
      </c>
      <c r="AG10">
        <f t="shared" si="7"/>
        <v>231</v>
      </c>
      <c r="AH10" t="str">
        <f t="shared" si="8"/>
        <v>Ethiopia</v>
      </c>
      <c r="AJ10" t="s">
        <v>1649</v>
      </c>
      <c r="AK10">
        <v>132</v>
      </c>
      <c r="AL10" t="str">
        <f t="shared" si="9"/>
        <v>Cape Verde</v>
      </c>
      <c r="AN10" t="s">
        <v>151</v>
      </c>
      <c r="AO10">
        <f t="shared" si="10"/>
        <v>51</v>
      </c>
      <c r="AP10" t="str">
        <f t="shared" si="11"/>
        <v>Armenia</v>
      </c>
      <c r="AR10" t="s">
        <v>186</v>
      </c>
      <c r="AS10">
        <f t="shared" si="12"/>
        <v>660</v>
      </c>
      <c r="AT10" t="str">
        <f t="shared" si="13"/>
        <v>Anguilla</v>
      </c>
      <c r="AV10" s="64" t="s">
        <v>5</v>
      </c>
      <c r="AW10">
        <f t="shared" si="14"/>
        <v>32</v>
      </c>
      <c r="AX10" t="str">
        <f t="shared" si="15"/>
        <v>Argentina</v>
      </c>
      <c r="AZ10" s="16" t="s">
        <v>191</v>
      </c>
      <c r="BA10">
        <f t="shared" si="16"/>
        <v>31</v>
      </c>
      <c r="BB10" t="str">
        <f t="shared" si="17"/>
        <v>Azerbaijan</v>
      </c>
      <c r="BD10" t="s">
        <v>5</v>
      </c>
      <c r="BE10">
        <f t="shared" si="18"/>
        <v>32</v>
      </c>
      <c r="BF10" t="str">
        <f t="shared" si="19"/>
        <v>Argentina</v>
      </c>
    </row>
    <row r="11" spans="1:58" x14ac:dyDescent="0.3">
      <c r="A11" t="str">
        <f>COUNTRIES!H12</f>
        <v>Australia</v>
      </c>
      <c r="B11" t="str">
        <f>COUNTRIES!I12</f>
        <v>Australia</v>
      </c>
      <c r="C11">
        <f>COUNTRIES!J12</f>
        <v>36</v>
      </c>
      <c r="D11" t="str">
        <f>COUNTRIES!K12</f>
        <v>Australia</v>
      </c>
      <c r="F11" t="b">
        <f t="array" ref="F11">OR(EXACT(C11,$Q$3:$Q$274))</f>
        <v>1</v>
      </c>
      <c r="G11" t="b">
        <f t="array" ref="G11">OR(EXACT(C11,$U$3:$U$247))</f>
        <v>1</v>
      </c>
      <c r="H11" t="b">
        <f t="array" ref="H11">OR(EXACT(C11,$Y$4:$Y$179))</f>
        <v>1</v>
      </c>
      <c r="I11" t="b">
        <f t="array" ref="I11">OR(EXACT(C11,$AC$3:$AC$179))</f>
        <v>1</v>
      </c>
      <c r="J11" t="b">
        <f t="array" ref="J11">OR(EXACT(C11,$AW$3:$AW$234))</f>
        <v>1</v>
      </c>
      <c r="P11" t="s">
        <v>5</v>
      </c>
      <c r="Q11">
        <v>32</v>
      </c>
      <c r="R11" t="str">
        <f t="shared" si="0"/>
        <v>Argentina</v>
      </c>
      <c r="T11" t="s">
        <v>151</v>
      </c>
      <c r="U11">
        <f t="shared" si="1"/>
        <v>51</v>
      </c>
      <c r="V11" t="str">
        <f t="shared" si="2"/>
        <v>Armenia</v>
      </c>
      <c r="X11" t="s">
        <v>1483</v>
      </c>
      <c r="Y11" s="36" t="str">
        <f t="shared" si="3"/>
        <v/>
      </c>
      <c r="Z11" t="str">
        <f t="shared" si="4"/>
        <v>China (P.R. of China and Hong Kong, China)</v>
      </c>
      <c r="AB11" t="s">
        <v>191</v>
      </c>
      <c r="AC11">
        <f t="shared" si="5"/>
        <v>31</v>
      </c>
      <c r="AD11" t="str">
        <f t="shared" si="6"/>
        <v>Azerbaijan</v>
      </c>
      <c r="AF11" t="s">
        <v>52</v>
      </c>
      <c r="AG11">
        <f t="shared" si="7"/>
        <v>288</v>
      </c>
      <c r="AH11" t="str">
        <f t="shared" si="8"/>
        <v>Ghana</v>
      </c>
      <c r="AJ11" t="s">
        <v>276</v>
      </c>
      <c r="AK11">
        <v>140</v>
      </c>
      <c r="AL11" t="str">
        <f t="shared" si="9"/>
        <v>Central African Republic</v>
      </c>
      <c r="AN11" t="s">
        <v>1675</v>
      </c>
      <c r="AO11" s="36">
        <v>142</v>
      </c>
      <c r="AP11" t="str">
        <f t="shared" si="11"/>
        <v>Asia</v>
      </c>
      <c r="AR11" t="s">
        <v>187</v>
      </c>
      <c r="AS11">
        <f t="shared" si="12"/>
        <v>28</v>
      </c>
      <c r="AT11" t="str">
        <f t="shared" si="13"/>
        <v>Antigua and Barbuda</v>
      </c>
      <c r="AV11" s="64" t="s">
        <v>151</v>
      </c>
      <c r="AW11">
        <f t="shared" si="14"/>
        <v>51</v>
      </c>
      <c r="AX11" t="str">
        <f t="shared" si="15"/>
        <v>Armenia</v>
      </c>
      <c r="AZ11" s="16" t="s">
        <v>9</v>
      </c>
      <c r="BA11">
        <f t="shared" si="16"/>
        <v>48</v>
      </c>
      <c r="BB11" t="str">
        <f t="shared" si="17"/>
        <v>Bahrain</v>
      </c>
      <c r="BD11" t="s">
        <v>6</v>
      </c>
      <c r="BE11">
        <f t="shared" si="18"/>
        <v>36</v>
      </c>
      <c r="BF11" t="str">
        <f t="shared" si="19"/>
        <v>Australia</v>
      </c>
    </row>
    <row r="12" spans="1:58" x14ac:dyDescent="0.3">
      <c r="A12" t="str">
        <f>COUNTRIES!H13</f>
        <v>Austria</v>
      </c>
      <c r="B12" t="str">
        <f>COUNTRIES!I13</f>
        <v>Austria</v>
      </c>
      <c r="C12">
        <f>COUNTRIES!J13</f>
        <v>40</v>
      </c>
      <c r="D12" t="str">
        <f>COUNTRIES!K13</f>
        <v>Austria</v>
      </c>
      <c r="F12" t="b">
        <f t="array" ref="F12">OR(EXACT(C12,$Q$3:$Q$274))</f>
        <v>1</v>
      </c>
      <c r="G12" t="b">
        <f t="array" ref="G12">OR(EXACT(C12,$U$3:$U$247))</f>
        <v>1</v>
      </c>
      <c r="H12" t="b">
        <f t="array" ref="H12">OR(EXACT(C12,$Y$4:$Y$179))</f>
        <v>1</v>
      </c>
      <c r="I12" t="b">
        <f t="array" ref="I12">OR(EXACT(C12,$AC$3:$AC$179))</f>
        <v>1</v>
      </c>
      <c r="J12" t="b">
        <f t="array" ref="J12">OR(EXACT(C12,$AW$3:$AW$234))</f>
        <v>1</v>
      </c>
      <c r="P12" t="s">
        <v>6</v>
      </c>
      <c r="Q12">
        <v>36</v>
      </c>
      <c r="R12" t="str">
        <f t="shared" si="0"/>
        <v>Australia</v>
      </c>
      <c r="T12" t="s">
        <v>189</v>
      </c>
      <c r="U12">
        <f t="shared" si="1"/>
        <v>142</v>
      </c>
      <c r="V12" t="str">
        <f t="shared" si="2"/>
        <v>Asia</v>
      </c>
      <c r="X12" t="s">
        <v>1484</v>
      </c>
      <c r="Y12" s="36" t="str">
        <f t="shared" si="3"/>
        <v/>
      </c>
      <c r="Z12" t="str">
        <f t="shared" si="4"/>
        <v>World marine bunkers</v>
      </c>
      <c r="AB12" t="s">
        <v>9</v>
      </c>
      <c r="AC12">
        <f t="shared" si="5"/>
        <v>48</v>
      </c>
      <c r="AD12" t="str">
        <f t="shared" si="6"/>
        <v>Bahrain</v>
      </c>
      <c r="AF12" t="s">
        <v>73</v>
      </c>
      <c r="AG12">
        <f t="shared" si="7"/>
        <v>404</v>
      </c>
      <c r="AH12" t="str">
        <f t="shared" si="8"/>
        <v>Kenya</v>
      </c>
      <c r="AJ12" t="s">
        <v>126</v>
      </c>
      <c r="AK12">
        <v>144</v>
      </c>
      <c r="AL12" t="str">
        <f t="shared" si="9"/>
        <v>Sri Lanka</v>
      </c>
      <c r="AN12" t="s">
        <v>6</v>
      </c>
      <c r="AO12">
        <f t="shared" si="10"/>
        <v>36</v>
      </c>
      <c r="AP12" t="str">
        <f t="shared" si="11"/>
        <v>Australia</v>
      </c>
      <c r="AR12" t="s">
        <v>5</v>
      </c>
      <c r="AS12">
        <f t="shared" si="12"/>
        <v>32</v>
      </c>
      <c r="AT12" t="str">
        <f t="shared" si="13"/>
        <v>Argentina</v>
      </c>
      <c r="AV12" s="64" t="s">
        <v>188</v>
      </c>
      <c r="AW12">
        <f t="shared" si="14"/>
        <v>533</v>
      </c>
      <c r="AX12" t="str">
        <f t="shared" si="15"/>
        <v>Aruba</v>
      </c>
      <c r="AZ12" s="16" t="s">
        <v>10</v>
      </c>
      <c r="BA12">
        <f t="shared" si="16"/>
        <v>50</v>
      </c>
      <c r="BB12" t="str">
        <f t="shared" si="17"/>
        <v>Bangladesh</v>
      </c>
      <c r="BD12" t="s">
        <v>7</v>
      </c>
      <c r="BE12">
        <f t="shared" si="18"/>
        <v>40</v>
      </c>
      <c r="BF12" t="str">
        <f t="shared" si="19"/>
        <v>Austria</v>
      </c>
    </row>
    <row r="13" spans="1:58" x14ac:dyDescent="0.3">
      <c r="A13" t="str">
        <f>COUNTRIES!H14</f>
        <v>Azerbaijan</v>
      </c>
      <c r="B13" t="str">
        <f>COUNTRIES!I14</f>
        <v>Azerbaijan</v>
      </c>
      <c r="C13">
        <f>COUNTRIES!J14</f>
        <v>31</v>
      </c>
      <c r="D13" t="str">
        <f>COUNTRIES!K14</f>
        <v>Azerbaijan</v>
      </c>
      <c r="F13" t="b">
        <f t="array" ref="F13">OR(EXACT(C13,$Q$3:$Q$274))</f>
        <v>1</v>
      </c>
      <c r="G13" t="b">
        <f t="array" ref="G13">OR(EXACT(C13,$U$3:$U$247))</f>
        <v>1</v>
      </c>
      <c r="H13" t="b">
        <f t="array" ref="H13">OR(EXACT(C13,$Y$4:$Y$179))</f>
        <v>1</v>
      </c>
      <c r="I13" t="b">
        <f t="array" ref="I13">OR(EXACT(C13,$AC$3:$AC$179))</f>
        <v>1</v>
      </c>
      <c r="J13" t="b">
        <f t="array" ref="J13">OR(EXACT(C13,$AW$3:$AW$234))</f>
        <v>1</v>
      </c>
      <c r="P13" t="s">
        <v>7</v>
      </c>
      <c r="Q13">
        <v>40</v>
      </c>
      <c r="R13" t="str">
        <f t="shared" si="0"/>
        <v>Austria</v>
      </c>
      <c r="T13" t="s">
        <v>6</v>
      </c>
      <c r="U13">
        <f t="shared" si="1"/>
        <v>36</v>
      </c>
      <c r="V13" t="str">
        <f t="shared" si="2"/>
        <v>Australia</v>
      </c>
      <c r="X13" t="s">
        <v>1485</v>
      </c>
      <c r="Y13" s="36" t="str">
        <f t="shared" si="3"/>
        <v/>
      </c>
      <c r="Z13" t="str">
        <f t="shared" si="4"/>
        <v>World aviation bunkers</v>
      </c>
      <c r="AB13" t="s">
        <v>10</v>
      </c>
      <c r="AC13">
        <f t="shared" si="5"/>
        <v>50</v>
      </c>
      <c r="AD13" t="str">
        <f t="shared" si="6"/>
        <v>Bangladesh</v>
      </c>
      <c r="AF13" t="s">
        <v>82</v>
      </c>
      <c r="AG13">
        <f t="shared" si="7"/>
        <v>450</v>
      </c>
      <c r="AH13" t="str">
        <f t="shared" si="8"/>
        <v>Madagascar</v>
      </c>
      <c r="AJ13" t="s">
        <v>26</v>
      </c>
      <c r="AK13">
        <v>148</v>
      </c>
      <c r="AL13" t="str">
        <f t="shared" si="9"/>
        <v>Chad</v>
      </c>
      <c r="AN13" t="s">
        <v>7</v>
      </c>
      <c r="AO13">
        <f t="shared" si="10"/>
        <v>40</v>
      </c>
      <c r="AP13" t="str">
        <f t="shared" si="11"/>
        <v>Austria</v>
      </c>
      <c r="AR13" t="s">
        <v>151</v>
      </c>
      <c r="AS13">
        <f t="shared" si="12"/>
        <v>51</v>
      </c>
      <c r="AT13" t="str">
        <f t="shared" si="13"/>
        <v>Armenia</v>
      </c>
      <c r="AV13" s="64" t="s">
        <v>6</v>
      </c>
      <c r="AW13">
        <f t="shared" si="14"/>
        <v>36</v>
      </c>
      <c r="AX13" t="str">
        <f t="shared" si="15"/>
        <v>Australia</v>
      </c>
      <c r="AZ13" s="16" t="s">
        <v>153</v>
      </c>
      <c r="BA13">
        <f t="shared" si="16"/>
        <v>112</v>
      </c>
      <c r="BB13" t="str">
        <f t="shared" si="17"/>
        <v>Belarus</v>
      </c>
      <c r="BD13" t="s">
        <v>8</v>
      </c>
      <c r="BE13">
        <f t="shared" si="18"/>
        <v>44</v>
      </c>
      <c r="BF13" t="str">
        <f t="shared" si="19"/>
        <v>Bahamas</v>
      </c>
    </row>
    <row r="14" spans="1:58" x14ac:dyDescent="0.3">
      <c r="A14" t="str">
        <f>COUNTRIES!H15</f>
        <v>Bahamas</v>
      </c>
      <c r="B14" t="str">
        <f>COUNTRIES!I15</f>
        <v>Bahamas</v>
      </c>
      <c r="C14">
        <f>COUNTRIES!J15</f>
        <v>44</v>
      </c>
      <c r="D14" t="str">
        <f>COUNTRIES!K15</f>
        <v>Bahamas</v>
      </c>
      <c r="F14" t="b">
        <f t="array" ref="F14">OR(EXACT(C14,$Q$3:$Q$274))</f>
        <v>1</v>
      </c>
      <c r="G14" t="b">
        <f t="array" ref="G14">OR(EXACT(C14,$U$3:$U$247))</f>
        <v>1</v>
      </c>
      <c r="H14" t="b">
        <f t="array" ref="H14">OR(EXACT(C14,$Y$4:$Y$179))</f>
        <v>0</v>
      </c>
      <c r="I14" t="b">
        <f t="array" ref="I14">OR(EXACT(C14,$AC$3:$AC$179))</f>
        <v>0</v>
      </c>
      <c r="J14" t="b">
        <f t="array" ref="J14">OR(EXACT(C14,$AW$3:$AW$234))</f>
        <v>1</v>
      </c>
      <c r="P14" t="s">
        <v>8</v>
      </c>
      <c r="Q14">
        <v>44</v>
      </c>
      <c r="R14" t="str">
        <f t="shared" si="0"/>
        <v>Bahamas</v>
      </c>
      <c r="T14" t="s">
        <v>7</v>
      </c>
      <c r="U14">
        <f t="shared" si="1"/>
        <v>40</v>
      </c>
      <c r="V14" t="str">
        <f t="shared" si="2"/>
        <v>Austria</v>
      </c>
      <c r="X14" t="s">
        <v>2</v>
      </c>
      <c r="Y14">
        <f t="shared" si="3"/>
        <v>8</v>
      </c>
      <c r="Z14" t="str">
        <f t="shared" si="4"/>
        <v>Albania</v>
      </c>
      <c r="AB14" t="s">
        <v>192</v>
      </c>
      <c r="AC14">
        <f t="shared" si="5"/>
        <v>52</v>
      </c>
      <c r="AD14" t="str">
        <f t="shared" si="6"/>
        <v>Barbados</v>
      </c>
      <c r="AF14" t="s">
        <v>83</v>
      </c>
      <c r="AG14">
        <f t="shared" si="7"/>
        <v>454</v>
      </c>
      <c r="AH14" t="str">
        <f t="shared" si="8"/>
        <v>Malawi</v>
      </c>
      <c r="AJ14" t="s">
        <v>27</v>
      </c>
      <c r="AK14">
        <v>152</v>
      </c>
      <c r="AL14" t="str">
        <f t="shared" si="9"/>
        <v>Chile</v>
      </c>
      <c r="AN14" t="s">
        <v>191</v>
      </c>
      <c r="AO14">
        <f t="shared" si="10"/>
        <v>31</v>
      </c>
      <c r="AP14" t="str">
        <f t="shared" si="11"/>
        <v>Azerbaijan</v>
      </c>
      <c r="AR14" t="s">
        <v>188</v>
      </c>
      <c r="AS14">
        <f t="shared" si="12"/>
        <v>533</v>
      </c>
      <c r="AT14" t="str">
        <f t="shared" si="13"/>
        <v>Aruba</v>
      </c>
      <c r="AV14" s="64" t="s">
        <v>7</v>
      </c>
      <c r="AW14">
        <f t="shared" si="14"/>
        <v>40</v>
      </c>
      <c r="AX14" t="str">
        <f t="shared" si="15"/>
        <v>Austria</v>
      </c>
      <c r="AZ14" s="16" t="s">
        <v>1711</v>
      </c>
      <c r="BA14" s="36">
        <f>C227</f>
        <v>58</v>
      </c>
      <c r="BB14" t="str">
        <f t="shared" si="17"/>
        <v>Belgium-Luxembourg</v>
      </c>
      <c r="BD14" t="s">
        <v>9</v>
      </c>
      <c r="BE14">
        <f t="shared" si="18"/>
        <v>48</v>
      </c>
      <c r="BF14" t="str">
        <f t="shared" si="19"/>
        <v>Bahrain</v>
      </c>
    </row>
    <row r="15" spans="1:58" x14ac:dyDescent="0.3">
      <c r="A15" t="str">
        <f>COUNTRIES!H16</f>
        <v>Bahrain</v>
      </c>
      <c r="B15" t="str">
        <f>COUNTRIES!I16</f>
        <v>Bahrain</v>
      </c>
      <c r="C15">
        <f>COUNTRIES!J16</f>
        <v>48</v>
      </c>
      <c r="D15" t="str">
        <f>COUNTRIES!K16</f>
        <v>Bahrain</v>
      </c>
      <c r="F15" t="b">
        <f t="array" ref="F15">OR(EXACT(C15,$Q$3:$Q$274))</f>
        <v>1</v>
      </c>
      <c r="G15" t="b">
        <f t="array" ref="G15">OR(EXACT(C15,$U$3:$U$247))</f>
        <v>1</v>
      </c>
      <c r="H15" t="b">
        <f t="array" ref="H15">OR(EXACT(C15,$Y$4:$Y$179))</f>
        <v>1</v>
      </c>
      <c r="I15" t="b">
        <f t="array" ref="I15">OR(EXACT(C15,$AC$3:$AC$179))</f>
        <v>1</v>
      </c>
      <c r="J15" t="b">
        <f t="array" ref="J15">OR(EXACT(C15,$AW$3:$AW$234))</f>
        <v>1</v>
      </c>
      <c r="P15" t="s">
        <v>9</v>
      </c>
      <c r="Q15">
        <v>48</v>
      </c>
      <c r="R15" t="str">
        <f t="shared" si="0"/>
        <v>Bahrain</v>
      </c>
      <c r="T15" t="s">
        <v>191</v>
      </c>
      <c r="U15">
        <f t="shared" si="1"/>
        <v>31</v>
      </c>
      <c r="V15" t="str">
        <f t="shared" si="2"/>
        <v>Azerbaijan</v>
      </c>
      <c r="X15" t="s">
        <v>3</v>
      </c>
      <c r="Y15">
        <f t="shared" si="3"/>
        <v>12</v>
      </c>
      <c r="Z15" t="str">
        <f t="shared" si="4"/>
        <v>Algeria</v>
      </c>
      <c r="AB15" t="s">
        <v>153</v>
      </c>
      <c r="AC15">
        <f t="shared" si="5"/>
        <v>112</v>
      </c>
      <c r="AD15" t="str">
        <f t="shared" si="6"/>
        <v>Belarus</v>
      </c>
      <c r="AF15" t="s">
        <v>85</v>
      </c>
      <c r="AG15">
        <f t="shared" si="7"/>
        <v>466</v>
      </c>
      <c r="AH15" t="str">
        <f t="shared" si="8"/>
        <v>Mali</v>
      </c>
      <c r="AJ15" t="s">
        <v>201</v>
      </c>
      <c r="AK15">
        <v>156</v>
      </c>
      <c r="AL15" t="str">
        <f t="shared" si="9"/>
        <v>China</v>
      </c>
      <c r="AN15" t="s">
        <v>8</v>
      </c>
      <c r="AO15">
        <f t="shared" si="10"/>
        <v>44</v>
      </c>
      <c r="AP15" t="str">
        <f t="shared" si="11"/>
        <v>Bahamas</v>
      </c>
      <c r="AR15" t="s">
        <v>189</v>
      </c>
      <c r="AS15">
        <f t="shared" si="12"/>
        <v>142</v>
      </c>
      <c r="AT15" t="str">
        <f t="shared" si="13"/>
        <v>Asia</v>
      </c>
      <c r="AV15" s="64" t="s">
        <v>191</v>
      </c>
      <c r="AW15">
        <f t="shared" si="14"/>
        <v>31</v>
      </c>
      <c r="AX15" t="str">
        <f t="shared" si="15"/>
        <v>Azerbaijan</v>
      </c>
      <c r="AZ15" s="16" t="s">
        <v>14</v>
      </c>
      <c r="BA15">
        <f t="shared" si="16"/>
        <v>68</v>
      </c>
      <c r="BB15" t="str">
        <f t="shared" si="17"/>
        <v>Bolivia</v>
      </c>
      <c r="BD15" t="s">
        <v>10</v>
      </c>
      <c r="BE15">
        <f t="shared" si="18"/>
        <v>50</v>
      </c>
      <c r="BF15" t="str">
        <f t="shared" si="19"/>
        <v>Bangladesh</v>
      </c>
    </row>
    <row r="16" spans="1:58" x14ac:dyDescent="0.3">
      <c r="A16" t="str">
        <f>COUNTRIES!H17</f>
        <v>Bangladesh</v>
      </c>
      <c r="B16" t="str">
        <f>COUNTRIES!I17</f>
        <v>Bangladesh</v>
      </c>
      <c r="C16">
        <f>COUNTRIES!J17</f>
        <v>50</v>
      </c>
      <c r="D16" t="str">
        <f>COUNTRIES!K17</f>
        <v>Bangladesh</v>
      </c>
      <c r="F16" t="b">
        <f t="array" ref="F16">OR(EXACT(C16,$Q$3:$Q$274))</f>
        <v>1</v>
      </c>
      <c r="G16" t="b">
        <f t="array" ref="G16">OR(EXACT(C16,$U$3:$U$247))</f>
        <v>1</v>
      </c>
      <c r="H16" t="b">
        <f t="array" ref="H16">OR(EXACT(C16,$Y$4:$Y$179))</f>
        <v>1</v>
      </c>
      <c r="I16" t="b">
        <f t="array" ref="I16">OR(EXACT(C16,$AC$3:$AC$179))</f>
        <v>1</v>
      </c>
      <c r="J16" t="b">
        <f t="array" ref="J16">OR(EXACT(C16,$AW$3:$AW$234))</f>
        <v>1</v>
      </c>
      <c r="P16" t="s">
        <v>10</v>
      </c>
      <c r="Q16">
        <v>50</v>
      </c>
      <c r="R16" t="str">
        <f t="shared" si="0"/>
        <v>Bangladesh</v>
      </c>
      <c r="T16" t="s">
        <v>8</v>
      </c>
      <c r="U16">
        <f t="shared" si="1"/>
        <v>44</v>
      </c>
      <c r="V16" t="str">
        <f t="shared" si="2"/>
        <v>Bahamas</v>
      </c>
      <c r="X16" t="s">
        <v>4</v>
      </c>
      <c r="Y16">
        <f t="shared" si="3"/>
        <v>24</v>
      </c>
      <c r="Z16" t="str">
        <f t="shared" si="4"/>
        <v>Angola</v>
      </c>
      <c r="AB16" t="s">
        <v>154</v>
      </c>
      <c r="AC16">
        <f t="shared" si="5"/>
        <v>56</v>
      </c>
      <c r="AD16" t="str">
        <f t="shared" si="6"/>
        <v>Belgium</v>
      </c>
      <c r="AF16" t="s">
        <v>92</v>
      </c>
      <c r="AG16">
        <f t="shared" si="7"/>
        <v>504</v>
      </c>
      <c r="AH16" t="str">
        <f t="shared" si="8"/>
        <v>Morocco</v>
      </c>
      <c r="AJ16" t="s">
        <v>277</v>
      </c>
      <c r="AK16">
        <v>158</v>
      </c>
      <c r="AL16" t="str">
        <f t="shared" si="9"/>
        <v>Taiwan</v>
      </c>
      <c r="AN16" t="s">
        <v>9</v>
      </c>
      <c r="AO16">
        <f t="shared" si="10"/>
        <v>48</v>
      </c>
      <c r="AP16" t="str">
        <f t="shared" si="11"/>
        <v>Bahrain</v>
      </c>
      <c r="AR16" t="s">
        <v>6</v>
      </c>
      <c r="AS16">
        <f t="shared" si="12"/>
        <v>36</v>
      </c>
      <c r="AT16" t="str">
        <f t="shared" si="13"/>
        <v>Australia</v>
      </c>
      <c r="AV16" s="64" t="s">
        <v>8</v>
      </c>
      <c r="AW16">
        <f t="shared" si="14"/>
        <v>44</v>
      </c>
      <c r="AX16" t="str">
        <f t="shared" si="15"/>
        <v>Bahamas</v>
      </c>
      <c r="AZ16" s="16" t="s">
        <v>155</v>
      </c>
      <c r="BA16">
        <f t="shared" si="16"/>
        <v>70</v>
      </c>
      <c r="BB16" t="str">
        <f t="shared" si="17"/>
        <v>Bosnia and Herzegovina</v>
      </c>
      <c r="BD16" t="s">
        <v>192</v>
      </c>
      <c r="BE16">
        <f t="shared" si="18"/>
        <v>52</v>
      </c>
      <c r="BF16" t="str">
        <f t="shared" si="19"/>
        <v>Barbados</v>
      </c>
    </row>
    <row r="17" spans="1:58" x14ac:dyDescent="0.3">
      <c r="A17" t="str">
        <f>COUNTRIES!H18</f>
        <v>Barbados</v>
      </c>
      <c r="B17" t="str">
        <f>COUNTRIES!I18</f>
        <v>Barbados</v>
      </c>
      <c r="C17">
        <f>COUNTRIES!J18</f>
        <v>52</v>
      </c>
      <c r="D17" t="str">
        <f>COUNTRIES!K18</f>
        <v>Barbados</v>
      </c>
      <c r="F17" t="b">
        <f t="array" ref="F17">OR(EXACT(C17,$Q$3:$Q$274))</f>
        <v>1</v>
      </c>
      <c r="G17" t="b">
        <f t="array" ref="G17">OR(EXACT(C17,$U$3:$U$247))</f>
        <v>1</v>
      </c>
      <c r="H17" t="b">
        <f t="array" ref="H17">OR(EXACT(C17,$Y$4:$Y$179))</f>
        <v>0</v>
      </c>
      <c r="I17" t="b">
        <f t="array" ref="I17">OR(EXACT(C17,$AC$3:$AC$179))</f>
        <v>1</v>
      </c>
      <c r="J17" t="b">
        <f t="array" ref="J17">OR(EXACT(C17,$AW$3:$AW$234))</f>
        <v>1</v>
      </c>
      <c r="P17" t="s">
        <v>151</v>
      </c>
      <c r="Q17">
        <v>51</v>
      </c>
      <c r="R17" t="str">
        <f t="shared" si="0"/>
        <v>Armenia</v>
      </c>
      <c r="T17" t="s">
        <v>9</v>
      </c>
      <c r="U17">
        <f t="shared" si="1"/>
        <v>48</v>
      </c>
      <c r="V17" t="str">
        <f t="shared" si="2"/>
        <v>Bahrain</v>
      </c>
      <c r="X17" t="s">
        <v>5</v>
      </c>
      <c r="Y17">
        <f t="shared" si="3"/>
        <v>32</v>
      </c>
      <c r="Z17" t="str">
        <f t="shared" si="4"/>
        <v>Argentina</v>
      </c>
      <c r="AB17" t="s">
        <v>12</v>
      </c>
      <c r="AC17">
        <f t="shared" si="5"/>
        <v>204</v>
      </c>
      <c r="AD17" t="str">
        <f t="shared" si="6"/>
        <v>Benin</v>
      </c>
      <c r="AF17" t="s">
        <v>93</v>
      </c>
      <c r="AG17">
        <f t="shared" si="7"/>
        <v>508</v>
      </c>
      <c r="AH17" t="str">
        <f t="shared" si="8"/>
        <v>Mozambique</v>
      </c>
      <c r="AJ17" t="s">
        <v>29</v>
      </c>
      <c r="AK17">
        <v>170</v>
      </c>
      <c r="AL17" t="str">
        <f t="shared" si="9"/>
        <v>Colombia</v>
      </c>
      <c r="AN17" t="s">
        <v>10</v>
      </c>
      <c r="AO17">
        <f t="shared" si="10"/>
        <v>50</v>
      </c>
      <c r="AP17" t="str">
        <f t="shared" si="11"/>
        <v>Bangladesh</v>
      </c>
      <c r="AR17" t="s">
        <v>190</v>
      </c>
      <c r="AS17">
        <f t="shared" si="12"/>
        <v>53</v>
      </c>
      <c r="AT17" t="str">
        <f t="shared" si="13"/>
        <v>Australia and New Zealand</v>
      </c>
      <c r="AV17" s="64" t="s">
        <v>9</v>
      </c>
      <c r="AW17">
        <f t="shared" si="14"/>
        <v>48</v>
      </c>
      <c r="AX17" t="str">
        <f t="shared" si="15"/>
        <v>Bahrain</v>
      </c>
      <c r="AZ17" s="16" t="s">
        <v>16</v>
      </c>
      <c r="BA17">
        <f t="shared" si="16"/>
        <v>76</v>
      </c>
      <c r="BB17" t="str">
        <f t="shared" si="17"/>
        <v>Brazil</v>
      </c>
      <c r="BD17" t="s">
        <v>46</v>
      </c>
      <c r="BE17">
        <f t="shared" si="18"/>
        <v>250</v>
      </c>
      <c r="BF17" t="str">
        <f t="shared" si="19"/>
        <v>France</v>
      </c>
    </row>
    <row r="18" spans="1:58" x14ac:dyDescent="0.3">
      <c r="A18" t="str">
        <f>COUNTRIES!H19</f>
        <v>Belarus</v>
      </c>
      <c r="B18" t="str">
        <f>COUNTRIES!I19</f>
        <v>Belarus</v>
      </c>
      <c r="C18">
        <f>COUNTRIES!J19</f>
        <v>112</v>
      </c>
      <c r="D18" t="str">
        <f>COUNTRIES!K19</f>
        <v>Belarus</v>
      </c>
      <c r="F18" t="b">
        <f t="array" ref="F18">OR(EXACT(C18,$Q$3:$Q$274))</f>
        <v>1</v>
      </c>
      <c r="G18" t="b">
        <f t="array" ref="G18">OR(EXACT(C18,$U$3:$U$247))</f>
        <v>1</v>
      </c>
      <c r="H18" t="b">
        <f t="array" ref="H18">OR(EXACT(C18,$Y$4:$Y$179))</f>
        <v>1</v>
      </c>
      <c r="I18" t="b">
        <f t="array" ref="I18">OR(EXACT(C18,$AC$3:$AC$179))</f>
        <v>1</v>
      </c>
      <c r="J18" t="b">
        <f t="array" ref="J18">OR(EXACT(C18,$AW$3:$AW$234))</f>
        <v>1</v>
      </c>
      <c r="P18" t="s">
        <v>192</v>
      </c>
      <c r="Q18">
        <v>52</v>
      </c>
      <c r="R18" t="str">
        <f t="shared" si="0"/>
        <v>Barbados</v>
      </c>
      <c r="T18" t="s">
        <v>10</v>
      </c>
      <c r="U18">
        <f t="shared" si="1"/>
        <v>50</v>
      </c>
      <c r="V18" t="str">
        <f t="shared" si="2"/>
        <v>Bangladesh</v>
      </c>
      <c r="X18" t="s">
        <v>151</v>
      </c>
      <c r="Y18">
        <f t="shared" si="3"/>
        <v>51</v>
      </c>
      <c r="Z18" t="str">
        <f t="shared" si="4"/>
        <v>Armenia</v>
      </c>
      <c r="AB18" t="s">
        <v>911</v>
      </c>
      <c r="AC18">
        <f t="shared" si="5"/>
        <v>68</v>
      </c>
      <c r="AD18" t="str">
        <f t="shared" si="6"/>
        <v>Bolivia</v>
      </c>
      <c r="AF18" t="s">
        <v>101</v>
      </c>
      <c r="AG18">
        <f t="shared" si="7"/>
        <v>562</v>
      </c>
      <c r="AH18" t="str">
        <f t="shared" si="8"/>
        <v>Niger</v>
      </c>
      <c r="AJ18" t="s">
        <v>30</v>
      </c>
      <c r="AK18">
        <v>174</v>
      </c>
      <c r="AL18" t="str">
        <f t="shared" si="9"/>
        <v>Comoros</v>
      </c>
      <c r="AN18" t="s">
        <v>192</v>
      </c>
      <c r="AO18">
        <f t="shared" si="10"/>
        <v>52</v>
      </c>
      <c r="AP18" t="str">
        <f t="shared" si="11"/>
        <v>Barbados</v>
      </c>
      <c r="AR18" t="s">
        <v>7</v>
      </c>
      <c r="AS18">
        <f t="shared" si="12"/>
        <v>40</v>
      </c>
      <c r="AT18" t="str">
        <f t="shared" si="13"/>
        <v>Austria</v>
      </c>
      <c r="AV18" s="64" t="s">
        <v>10</v>
      </c>
      <c r="AW18">
        <f t="shared" si="14"/>
        <v>50</v>
      </c>
      <c r="AX18" t="str">
        <f t="shared" si="15"/>
        <v>Bangladesh</v>
      </c>
      <c r="AZ18" s="16" t="s">
        <v>18</v>
      </c>
      <c r="BA18">
        <f t="shared" si="16"/>
        <v>100</v>
      </c>
      <c r="BB18" t="str">
        <f t="shared" si="17"/>
        <v>Bulgaria</v>
      </c>
      <c r="BD18" t="s">
        <v>193</v>
      </c>
      <c r="BE18">
        <f t="shared" si="18"/>
        <v>60</v>
      </c>
      <c r="BF18" t="str">
        <f t="shared" si="19"/>
        <v>Bermuda</v>
      </c>
    </row>
    <row r="19" spans="1:58" x14ac:dyDescent="0.3">
      <c r="A19" t="str">
        <f>COUNTRIES!H20</f>
        <v>Belgium</v>
      </c>
      <c r="B19" t="str">
        <f>COUNTRIES!I20</f>
        <v>Belgium</v>
      </c>
      <c r="C19">
        <f>COUNTRIES!J20</f>
        <v>56</v>
      </c>
      <c r="D19" t="str">
        <f>COUNTRIES!K20</f>
        <v>Belgium</v>
      </c>
      <c r="F19" t="b">
        <f t="array" ref="F19">OR(EXACT(C19,$Q$3:$Q$274))</f>
        <v>1</v>
      </c>
      <c r="G19" t="b">
        <f t="array" ref="G19">OR(EXACT(C19,$U$3:$U$247))</f>
        <v>1</v>
      </c>
      <c r="H19" t="b">
        <f t="array" ref="H19">OR(EXACT(C19,$Y$4:$Y$179))</f>
        <v>1</v>
      </c>
      <c r="I19" t="b">
        <f t="array" ref="I19">OR(EXACT(C19,$AC$3:$AC$179))</f>
        <v>1</v>
      </c>
      <c r="J19" t="b">
        <f t="array" ref="J19">OR(EXACT(C19,$AW$3:$AW$234))</f>
        <v>1</v>
      </c>
      <c r="P19" t="s">
        <v>154</v>
      </c>
      <c r="Q19">
        <v>56</v>
      </c>
      <c r="R19" t="str">
        <f t="shared" si="0"/>
        <v>Belgium</v>
      </c>
      <c r="T19" t="s">
        <v>192</v>
      </c>
      <c r="U19">
        <f t="shared" si="1"/>
        <v>52</v>
      </c>
      <c r="V19" t="str">
        <f t="shared" si="2"/>
        <v>Barbados</v>
      </c>
      <c r="X19" t="s">
        <v>6</v>
      </c>
      <c r="Y19">
        <f t="shared" si="3"/>
        <v>36</v>
      </c>
      <c r="Z19" t="str">
        <f t="shared" si="4"/>
        <v>Australia</v>
      </c>
      <c r="AB19" t="s">
        <v>155</v>
      </c>
      <c r="AC19">
        <f t="shared" si="5"/>
        <v>70</v>
      </c>
      <c r="AD19" t="str">
        <f t="shared" si="6"/>
        <v>Bosnia and Herzegovina</v>
      </c>
      <c r="AF19" t="s">
        <v>102</v>
      </c>
      <c r="AG19">
        <f t="shared" si="7"/>
        <v>566</v>
      </c>
      <c r="AH19" t="str">
        <f t="shared" si="8"/>
        <v>Nigeria</v>
      </c>
      <c r="AJ19" t="s">
        <v>228</v>
      </c>
      <c r="AK19">
        <v>175</v>
      </c>
      <c r="AL19" t="str">
        <f t="shared" si="9"/>
        <v>Mayotte</v>
      </c>
      <c r="AN19" t="s">
        <v>153</v>
      </c>
      <c r="AO19">
        <f t="shared" si="10"/>
        <v>112</v>
      </c>
      <c r="AP19" t="str">
        <f t="shared" si="11"/>
        <v>Belarus</v>
      </c>
      <c r="AR19" t="s">
        <v>191</v>
      </c>
      <c r="AS19">
        <f t="shared" si="12"/>
        <v>31</v>
      </c>
      <c r="AT19" t="str">
        <f t="shared" si="13"/>
        <v>Azerbaijan</v>
      </c>
      <c r="AV19" s="64" t="s">
        <v>192</v>
      </c>
      <c r="AW19">
        <f t="shared" si="14"/>
        <v>52</v>
      </c>
      <c r="AX19" t="str">
        <f t="shared" si="15"/>
        <v>Barbados</v>
      </c>
      <c r="AZ19" s="16" t="s">
        <v>22</v>
      </c>
      <c r="BA19">
        <f t="shared" si="16"/>
        <v>120</v>
      </c>
      <c r="BB19" t="str">
        <f t="shared" si="17"/>
        <v>Cameroon</v>
      </c>
      <c r="BD19" t="s">
        <v>13</v>
      </c>
      <c r="BE19">
        <f t="shared" si="18"/>
        <v>64</v>
      </c>
      <c r="BF19" t="str">
        <f t="shared" si="19"/>
        <v>Bhutan</v>
      </c>
    </row>
    <row r="20" spans="1:58" x14ac:dyDescent="0.3">
      <c r="A20" t="str">
        <f>COUNTRIES!H21</f>
        <v>Belize</v>
      </c>
      <c r="B20" t="str">
        <f>COUNTRIES!I21</f>
        <v>Belize</v>
      </c>
      <c r="C20">
        <f>COUNTRIES!J21</f>
        <v>84</v>
      </c>
      <c r="D20" t="str">
        <f>COUNTRIES!K21</f>
        <v>Belize</v>
      </c>
      <c r="F20" t="b">
        <f t="array" ref="F20">OR(EXACT(C20,$Q$3:$Q$274))</f>
        <v>1</v>
      </c>
      <c r="G20" t="b">
        <f t="array" ref="G20">OR(EXACT(C20,$U$3:$U$247))</f>
        <v>1</v>
      </c>
      <c r="H20" t="b">
        <f t="array" ref="H20">OR(EXACT(C20,$Y$4:$Y$179))</f>
        <v>0</v>
      </c>
      <c r="I20" t="b">
        <f t="array" ref="I20">OR(EXACT(C20,$AC$3:$AC$179))</f>
        <v>0</v>
      </c>
      <c r="J20" t="b">
        <f t="array" ref="J20">OR(EXACT(C20,$AW$3:$AW$234))</f>
        <v>1</v>
      </c>
      <c r="P20" t="s">
        <v>177</v>
      </c>
      <c r="Q20">
        <v>58</v>
      </c>
      <c r="R20" t="str">
        <f t="shared" si="0"/>
        <v>Belgium-Luxembourg</v>
      </c>
      <c r="T20" t="s">
        <v>153</v>
      </c>
      <c r="U20">
        <f t="shared" si="1"/>
        <v>112</v>
      </c>
      <c r="V20" t="str">
        <f t="shared" si="2"/>
        <v>Belarus</v>
      </c>
      <c r="X20" t="s">
        <v>7</v>
      </c>
      <c r="Y20">
        <f t="shared" si="3"/>
        <v>40</v>
      </c>
      <c r="Z20" t="str">
        <f t="shared" si="4"/>
        <v>Austria</v>
      </c>
      <c r="AB20" t="s">
        <v>15</v>
      </c>
      <c r="AC20">
        <f t="shared" si="5"/>
        <v>72</v>
      </c>
      <c r="AD20" t="str">
        <f t="shared" si="6"/>
        <v>Botswana</v>
      </c>
      <c r="AF20" t="s">
        <v>120</v>
      </c>
      <c r="AG20">
        <f t="shared" si="7"/>
        <v>686</v>
      </c>
      <c r="AH20" t="str">
        <f t="shared" si="8"/>
        <v>Senegal</v>
      </c>
      <c r="AJ20" t="s">
        <v>1650</v>
      </c>
      <c r="AK20">
        <v>178</v>
      </c>
      <c r="AL20" t="str">
        <f t="shared" si="9"/>
        <v>Congo</v>
      </c>
      <c r="AN20" t="s">
        <v>154</v>
      </c>
      <c r="AO20">
        <f t="shared" si="10"/>
        <v>56</v>
      </c>
      <c r="AP20" t="str">
        <f t="shared" si="11"/>
        <v>Belgium</v>
      </c>
      <c r="AR20" t="s">
        <v>8</v>
      </c>
      <c r="AS20">
        <f t="shared" si="12"/>
        <v>44</v>
      </c>
      <c r="AT20" t="str">
        <f t="shared" si="13"/>
        <v>Bahamas</v>
      </c>
      <c r="AV20" s="64" t="s">
        <v>153</v>
      </c>
      <c r="AW20">
        <f t="shared" si="14"/>
        <v>112</v>
      </c>
      <c r="AX20" t="str">
        <f t="shared" si="15"/>
        <v>Belarus</v>
      </c>
      <c r="AZ20" s="16" t="s">
        <v>23</v>
      </c>
      <c r="BA20">
        <f t="shared" si="16"/>
        <v>124</v>
      </c>
      <c r="BB20" t="str">
        <f t="shared" si="17"/>
        <v>Canada</v>
      </c>
      <c r="BD20" t="s">
        <v>14</v>
      </c>
      <c r="BE20">
        <f t="shared" si="18"/>
        <v>68</v>
      </c>
      <c r="BF20" t="str">
        <f t="shared" si="19"/>
        <v>Bolivia</v>
      </c>
    </row>
    <row r="21" spans="1:58" x14ac:dyDescent="0.3">
      <c r="A21" t="str">
        <f>COUNTRIES!H22</f>
        <v>Benin</v>
      </c>
      <c r="B21" t="str">
        <f>COUNTRIES!I22</f>
        <v>Benin</v>
      </c>
      <c r="C21">
        <f>COUNTRIES!J22</f>
        <v>204</v>
      </c>
      <c r="D21" t="str">
        <f>COUNTRIES!K22</f>
        <v>Benin</v>
      </c>
      <c r="F21" t="b">
        <f t="array" ref="F21">OR(EXACT(C21,$Q$3:$Q$274))</f>
        <v>1</v>
      </c>
      <c r="G21" t="b">
        <f t="array" ref="G21">OR(EXACT(C21,$U$3:$U$247))</f>
        <v>1</v>
      </c>
      <c r="H21" t="b">
        <f t="array" ref="H21">OR(EXACT(C21,$Y$4:$Y$179))</f>
        <v>1</v>
      </c>
      <c r="I21" t="b">
        <f t="array" ref="I21">OR(EXACT(C21,$AC$3:$AC$179))</f>
        <v>1</v>
      </c>
      <c r="J21" t="b">
        <f t="array" ref="J21">OR(EXACT(C21,$AW$3:$AW$234))</f>
        <v>1</v>
      </c>
      <c r="P21" t="s">
        <v>193</v>
      </c>
      <c r="Q21">
        <v>60</v>
      </c>
      <c r="R21" t="str">
        <f t="shared" si="0"/>
        <v>Bermuda</v>
      </c>
      <c r="T21" t="s">
        <v>154</v>
      </c>
      <c r="U21">
        <f t="shared" si="1"/>
        <v>56</v>
      </c>
      <c r="V21" t="str">
        <f t="shared" si="2"/>
        <v>Belgium</v>
      </c>
      <c r="X21" t="s">
        <v>191</v>
      </c>
      <c r="Y21">
        <f t="shared" si="3"/>
        <v>31</v>
      </c>
      <c r="Z21" t="str">
        <f t="shared" si="4"/>
        <v>Azerbaijan</v>
      </c>
      <c r="AB21" t="s">
        <v>16</v>
      </c>
      <c r="AC21">
        <f t="shared" si="5"/>
        <v>76</v>
      </c>
      <c r="AD21" t="str">
        <f t="shared" si="6"/>
        <v>Brazil</v>
      </c>
      <c r="AF21" t="s">
        <v>124</v>
      </c>
      <c r="AG21">
        <f t="shared" si="7"/>
        <v>710</v>
      </c>
      <c r="AH21" t="str">
        <f t="shared" si="8"/>
        <v>South Africa</v>
      </c>
      <c r="AJ21" t="s">
        <v>1651</v>
      </c>
      <c r="AK21">
        <v>180</v>
      </c>
      <c r="AL21" t="str">
        <f t="shared" si="9"/>
        <v>Congo, DR</v>
      </c>
      <c r="AN21" t="s">
        <v>11</v>
      </c>
      <c r="AO21">
        <f t="shared" si="10"/>
        <v>84</v>
      </c>
      <c r="AP21" t="str">
        <f t="shared" si="11"/>
        <v>Belize</v>
      </c>
      <c r="AR21" t="s">
        <v>9</v>
      </c>
      <c r="AS21">
        <f t="shared" si="12"/>
        <v>48</v>
      </c>
      <c r="AT21" t="str">
        <f t="shared" si="13"/>
        <v>Bahrain</v>
      </c>
      <c r="AV21" s="64" t="s">
        <v>154</v>
      </c>
      <c r="AW21">
        <f t="shared" si="14"/>
        <v>56</v>
      </c>
      <c r="AX21" t="str">
        <f t="shared" si="15"/>
        <v>Belgium</v>
      </c>
      <c r="AZ21" s="16" t="s">
        <v>27</v>
      </c>
      <c r="BA21">
        <f t="shared" si="16"/>
        <v>152</v>
      </c>
      <c r="BB21" t="str">
        <f t="shared" si="17"/>
        <v>Chile</v>
      </c>
      <c r="BD21" t="s">
        <v>16</v>
      </c>
      <c r="BE21">
        <f t="shared" si="18"/>
        <v>76</v>
      </c>
      <c r="BF21" t="str">
        <f t="shared" si="19"/>
        <v>Brazil</v>
      </c>
    </row>
    <row r="22" spans="1:58" x14ac:dyDescent="0.3">
      <c r="A22" t="str">
        <f>COUNTRIES!H23</f>
        <v>Bhutan</v>
      </c>
      <c r="B22" t="str">
        <f>COUNTRIES!I23</f>
        <v>Bhutan</v>
      </c>
      <c r="C22">
        <f>COUNTRIES!J23</f>
        <v>64</v>
      </c>
      <c r="D22" t="str">
        <f>COUNTRIES!K23</f>
        <v>Bhutan</v>
      </c>
      <c r="F22" t="b">
        <f t="array" ref="F22">OR(EXACT(C22,$Q$3:$Q$274))</f>
        <v>1</v>
      </c>
      <c r="G22" t="b">
        <f t="array" ref="G22">OR(EXACT(C22,$U$3:$U$247))</f>
        <v>1</v>
      </c>
      <c r="H22" t="b">
        <f t="array" ref="H22">OR(EXACT(C22,$Y$4:$Y$179))</f>
        <v>0</v>
      </c>
      <c r="I22" t="b">
        <f t="array" ref="I22">OR(EXACT(C22,$AC$3:$AC$179))</f>
        <v>0</v>
      </c>
      <c r="J22" t="b">
        <f t="array" ref="J22">OR(EXACT(C22,$AW$3:$AW$234))</f>
        <v>1</v>
      </c>
      <c r="P22" t="s">
        <v>13</v>
      </c>
      <c r="Q22">
        <v>64</v>
      </c>
      <c r="R22" t="str">
        <f t="shared" si="0"/>
        <v>Bhutan</v>
      </c>
      <c r="T22" t="s">
        <v>11</v>
      </c>
      <c r="U22">
        <f t="shared" si="1"/>
        <v>84</v>
      </c>
      <c r="V22" t="str">
        <f t="shared" si="2"/>
        <v>Belize</v>
      </c>
      <c r="X22" t="s">
        <v>9</v>
      </c>
      <c r="Y22">
        <f t="shared" si="3"/>
        <v>48</v>
      </c>
      <c r="Z22" t="str">
        <f t="shared" si="4"/>
        <v>Bahrain</v>
      </c>
      <c r="AB22" t="s">
        <v>18</v>
      </c>
      <c r="AC22">
        <f t="shared" si="5"/>
        <v>100</v>
      </c>
      <c r="AD22" t="str">
        <f t="shared" si="6"/>
        <v>Bulgaria</v>
      </c>
      <c r="AF22" t="s">
        <v>127</v>
      </c>
      <c r="AG22">
        <f t="shared" si="7"/>
        <v>736</v>
      </c>
      <c r="AH22" t="str">
        <f t="shared" si="8"/>
        <v>Sudan (Former)</v>
      </c>
      <c r="AJ22" t="s">
        <v>1652</v>
      </c>
      <c r="AK22">
        <v>184</v>
      </c>
      <c r="AL22" t="str">
        <f t="shared" si="9"/>
        <v>Cook Islands</v>
      </c>
      <c r="AN22" t="s">
        <v>12</v>
      </c>
      <c r="AO22">
        <f t="shared" si="10"/>
        <v>204</v>
      </c>
      <c r="AP22" t="str">
        <f t="shared" si="11"/>
        <v>Benin</v>
      </c>
      <c r="AR22" t="s">
        <v>10</v>
      </c>
      <c r="AS22">
        <f t="shared" si="12"/>
        <v>50</v>
      </c>
      <c r="AT22" t="str">
        <f t="shared" si="13"/>
        <v>Bangladesh</v>
      </c>
      <c r="AV22" s="64" t="s">
        <v>177</v>
      </c>
      <c r="AW22">
        <f t="shared" si="14"/>
        <v>58</v>
      </c>
      <c r="AX22" t="str">
        <f t="shared" si="15"/>
        <v>Belgium-Luxembourg</v>
      </c>
      <c r="AZ22" s="16" t="s">
        <v>201</v>
      </c>
      <c r="BA22">
        <f t="shared" si="16"/>
        <v>156</v>
      </c>
      <c r="BB22" t="str">
        <f t="shared" si="17"/>
        <v>China</v>
      </c>
      <c r="BD22" t="s">
        <v>11</v>
      </c>
      <c r="BE22">
        <f t="shared" si="18"/>
        <v>84</v>
      </c>
      <c r="BF22" t="str">
        <f t="shared" si="19"/>
        <v>Belize</v>
      </c>
    </row>
    <row r="23" spans="1:58" x14ac:dyDescent="0.3">
      <c r="A23" t="str">
        <f>COUNTRIES!H24</f>
        <v>Bolivia (Plurinational State of)</v>
      </c>
      <c r="B23" t="str">
        <f>COUNTRIES!I24</f>
        <v>Bolivia</v>
      </c>
      <c r="C23">
        <f>COUNTRIES!J24</f>
        <v>68</v>
      </c>
      <c r="D23" t="str">
        <f>COUNTRIES!K24</f>
        <v>Bolivia</v>
      </c>
      <c r="F23" t="b">
        <f t="array" ref="F23">OR(EXACT(C23,$Q$3:$Q$274))</f>
        <v>1</v>
      </c>
      <c r="G23" t="b">
        <f t="array" ref="G23">OR(EXACT(C23,$U$3:$U$247))</f>
        <v>1</v>
      </c>
      <c r="H23" t="b">
        <f t="array" ref="H23">OR(EXACT(C23,$Y$4:$Y$179))</f>
        <v>1</v>
      </c>
      <c r="I23" t="b">
        <f t="array" ref="I23">OR(EXACT(C23,$AC$3:$AC$179))</f>
        <v>1</v>
      </c>
      <c r="J23" t="b">
        <f t="array" ref="J23">OR(EXACT(C23,$AW$3:$AW$234))</f>
        <v>1</v>
      </c>
      <c r="P23" t="s">
        <v>14</v>
      </c>
      <c r="Q23">
        <v>68</v>
      </c>
      <c r="R23" t="str">
        <f t="shared" si="0"/>
        <v>Bolivia</v>
      </c>
      <c r="T23" t="s">
        <v>12</v>
      </c>
      <c r="U23">
        <f t="shared" si="1"/>
        <v>204</v>
      </c>
      <c r="V23" t="str">
        <f t="shared" si="2"/>
        <v>Benin</v>
      </c>
      <c r="X23" t="s">
        <v>10</v>
      </c>
      <c r="Y23">
        <f t="shared" si="3"/>
        <v>50</v>
      </c>
      <c r="Z23" t="str">
        <f t="shared" si="4"/>
        <v>Bangladesh</v>
      </c>
      <c r="AB23" t="s">
        <v>19</v>
      </c>
      <c r="AC23">
        <f t="shared" si="5"/>
        <v>854</v>
      </c>
      <c r="AD23" t="str">
        <f t="shared" si="6"/>
        <v>Burkina Faso</v>
      </c>
      <c r="AF23" t="s">
        <v>405</v>
      </c>
      <c r="AG23">
        <f t="shared" si="7"/>
        <v>834</v>
      </c>
      <c r="AH23" t="str">
        <f t="shared" si="8"/>
        <v>Tanzania</v>
      </c>
      <c r="AJ23" t="s">
        <v>33</v>
      </c>
      <c r="AK23">
        <v>188</v>
      </c>
      <c r="AL23" t="str">
        <f t="shared" si="9"/>
        <v>Costa Rica</v>
      </c>
      <c r="AN23" t="s">
        <v>13</v>
      </c>
      <c r="AO23">
        <f t="shared" si="10"/>
        <v>64</v>
      </c>
      <c r="AP23" t="str">
        <f t="shared" si="11"/>
        <v>Bhutan</v>
      </c>
      <c r="AR23" t="s">
        <v>192</v>
      </c>
      <c r="AS23">
        <f t="shared" si="12"/>
        <v>52</v>
      </c>
      <c r="AT23" t="str">
        <f t="shared" si="13"/>
        <v>Barbados</v>
      </c>
      <c r="AV23" s="64" t="s">
        <v>11</v>
      </c>
      <c r="AW23">
        <f t="shared" si="14"/>
        <v>84</v>
      </c>
      <c r="AX23" t="str">
        <f t="shared" si="15"/>
        <v>Belize</v>
      </c>
      <c r="AZ23" s="16" t="s">
        <v>29</v>
      </c>
      <c r="BA23">
        <f t="shared" si="16"/>
        <v>170</v>
      </c>
      <c r="BB23" t="str">
        <f t="shared" si="17"/>
        <v>Colombia</v>
      </c>
      <c r="BD23" t="s">
        <v>1673</v>
      </c>
      <c r="BE23" s="36" t="str">
        <f t="shared" si="18"/>
        <v/>
      </c>
      <c r="BF23" t="str">
        <f t="shared" si="19"/>
        <v>Solomon Isds</v>
      </c>
    </row>
    <row r="24" spans="1:58" x14ac:dyDescent="0.3">
      <c r="A24" t="str">
        <f>COUNTRIES!H25</f>
        <v>Bosnia and Herzegovina</v>
      </c>
      <c r="B24" t="str">
        <f>COUNTRIES!I25</f>
        <v>Bosnia &amp; Herzegovina</v>
      </c>
      <c r="C24">
        <f>COUNTRIES!J25</f>
        <v>70</v>
      </c>
      <c r="D24" t="str">
        <f>COUNTRIES!K25</f>
        <v>Bosnia and Herzegovina</v>
      </c>
      <c r="F24" t="b">
        <f t="array" ref="F24">OR(EXACT(C24,$Q$3:$Q$274))</f>
        <v>1</v>
      </c>
      <c r="G24" t="b">
        <f t="array" ref="G24">OR(EXACT(C24,$U$3:$U$247))</f>
        <v>1</v>
      </c>
      <c r="H24" t="b">
        <f t="array" ref="H24">OR(EXACT(C24,$Y$4:$Y$179))</f>
        <v>1</v>
      </c>
      <c r="I24" t="b">
        <f t="array" ref="I24">OR(EXACT(C24,$AC$3:$AC$179))</f>
        <v>1</v>
      </c>
      <c r="J24" t="b">
        <f t="array" ref="J24">OR(EXACT(C24,$AW$3:$AW$234))</f>
        <v>1</v>
      </c>
      <c r="P24" t="s">
        <v>155</v>
      </c>
      <c r="Q24">
        <v>70</v>
      </c>
      <c r="R24" t="str">
        <f t="shared" si="0"/>
        <v>Bosnia and Herzegovina</v>
      </c>
      <c r="T24" t="s">
        <v>13</v>
      </c>
      <c r="U24">
        <f t="shared" si="1"/>
        <v>64</v>
      </c>
      <c r="V24" t="str">
        <f t="shared" si="2"/>
        <v>Bhutan</v>
      </c>
      <c r="X24" t="s">
        <v>153</v>
      </c>
      <c r="Y24">
        <f t="shared" si="3"/>
        <v>112</v>
      </c>
      <c r="Z24" t="str">
        <f t="shared" si="4"/>
        <v>Belarus</v>
      </c>
      <c r="AB24" t="s">
        <v>20</v>
      </c>
      <c r="AC24">
        <f t="shared" si="5"/>
        <v>108</v>
      </c>
      <c r="AD24" t="str">
        <f t="shared" si="6"/>
        <v>Burundi</v>
      </c>
      <c r="AF24" t="s">
        <v>138</v>
      </c>
      <c r="AG24">
        <f t="shared" si="7"/>
        <v>788</v>
      </c>
      <c r="AH24" t="str">
        <f t="shared" si="8"/>
        <v>Tunisia</v>
      </c>
      <c r="AJ24" t="s">
        <v>34</v>
      </c>
      <c r="AK24">
        <v>192</v>
      </c>
      <c r="AL24" t="str">
        <f t="shared" si="9"/>
        <v>Cuba</v>
      </c>
      <c r="AN24" t="s">
        <v>14</v>
      </c>
      <c r="AO24">
        <f t="shared" si="10"/>
        <v>68</v>
      </c>
      <c r="AP24" t="str">
        <f t="shared" si="11"/>
        <v>Bolivia</v>
      </c>
      <c r="AR24" t="s">
        <v>153</v>
      </c>
      <c r="AS24">
        <f t="shared" si="12"/>
        <v>112</v>
      </c>
      <c r="AT24" t="str">
        <f t="shared" si="13"/>
        <v>Belarus</v>
      </c>
      <c r="AV24" s="64" t="s">
        <v>12</v>
      </c>
      <c r="AW24">
        <f t="shared" si="14"/>
        <v>204</v>
      </c>
      <c r="AX24" t="str">
        <f t="shared" si="15"/>
        <v>Benin</v>
      </c>
      <c r="AZ24" s="16" t="s">
        <v>33</v>
      </c>
      <c r="BA24">
        <f t="shared" si="16"/>
        <v>188</v>
      </c>
      <c r="BB24" t="str">
        <f t="shared" si="17"/>
        <v>Costa Rica</v>
      </c>
      <c r="BD24" t="s">
        <v>1914</v>
      </c>
      <c r="BE24" s="36" t="str">
        <f t="shared" si="18"/>
        <v/>
      </c>
      <c r="BF24" t="str">
        <f t="shared" si="19"/>
        <v>Br. Virgin Isds</v>
      </c>
    </row>
    <row r="25" spans="1:58" x14ac:dyDescent="0.3">
      <c r="A25" t="str">
        <f>COUNTRIES!H26</f>
        <v>Botswana</v>
      </c>
      <c r="B25" t="str">
        <f>COUNTRIES!I26</f>
        <v>Botswana</v>
      </c>
      <c r="C25">
        <f>COUNTRIES!J26</f>
        <v>72</v>
      </c>
      <c r="D25" t="str">
        <f>COUNTRIES!K26</f>
        <v>Botswana</v>
      </c>
      <c r="F25" t="b">
        <f t="array" ref="F25">OR(EXACT(C25,$Q$3:$Q$274))</f>
        <v>1</v>
      </c>
      <c r="G25" t="b">
        <f t="array" ref="G25">OR(EXACT(C25,$U$3:$U$247))</f>
        <v>1</v>
      </c>
      <c r="H25" t="b">
        <f t="array" ref="H25">OR(EXACT(C25,$Y$4:$Y$179))</f>
        <v>1</v>
      </c>
      <c r="I25" t="b">
        <f t="array" ref="I25">OR(EXACT(C25,$AC$3:$AC$179))</f>
        <v>1</v>
      </c>
      <c r="J25" t="b">
        <f t="array" ref="J25">OR(EXACT(C25,$AW$3:$AW$234))</f>
        <v>1</v>
      </c>
      <c r="P25" t="s">
        <v>15</v>
      </c>
      <c r="Q25">
        <v>72</v>
      </c>
      <c r="R25" t="str">
        <f t="shared" si="0"/>
        <v>Botswana</v>
      </c>
      <c r="T25" t="s">
        <v>14</v>
      </c>
      <c r="U25">
        <f t="shared" si="1"/>
        <v>68</v>
      </c>
      <c r="V25" t="str">
        <f t="shared" si="2"/>
        <v>Bolivia</v>
      </c>
      <c r="X25" t="s">
        <v>154</v>
      </c>
      <c r="Y25">
        <f t="shared" si="3"/>
        <v>56</v>
      </c>
      <c r="Z25" t="str">
        <f t="shared" si="4"/>
        <v>Belgium</v>
      </c>
      <c r="AB25" t="s">
        <v>195</v>
      </c>
      <c r="AC25">
        <f t="shared" si="5"/>
        <v>132</v>
      </c>
      <c r="AD25" t="str">
        <f t="shared" si="6"/>
        <v>Cape Verde</v>
      </c>
      <c r="AF25" t="s">
        <v>140</v>
      </c>
      <c r="AG25">
        <f t="shared" si="7"/>
        <v>800</v>
      </c>
      <c r="AH25" t="str">
        <f t="shared" si="8"/>
        <v>Uganda</v>
      </c>
      <c r="AJ25" t="s">
        <v>35</v>
      </c>
      <c r="AK25">
        <v>196</v>
      </c>
      <c r="AL25" t="str">
        <f t="shared" si="9"/>
        <v>Cyprus</v>
      </c>
      <c r="AN25" t="s">
        <v>155</v>
      </c>
      <c r="AO25">
        <f t="shared" si="10"/>
        <v>70</v>
      </c>
      <c r="AP25" t="str">
        <f t="shared" si="11"/>
        <v>Bosnia and Herzegovina</v>
      </c>
      <c r="AR25" t="s">
        <v>154</v>
      </c>
      <c r="AS25">
        <f t="shared" si="12"/>
        <v>56</v>
      </c>
      <c r="AT25" t="str">
        <f t="shared" si="13"/>
        <v>Belgium</v>
      </c>
      <c r="AV25" s="64" t="s">
        <v>13</v>
      </c>
      <c r="AW25">
        <f t="shared" si="14"/>
        <v>64</v>
      </c>
      <c r="AX25" t="str">
        <f t="shared" si="15"/>
        <v>Bhutan</v>
      </c>
      <c r="AZ25" s="16" t="s">
        <v>156</v>
      </c>
      <c r="BA25">
        <f t="shared" si="16"/>
        <v>191</v>
      </c>
      <c r="BB25" t="str">
        <f t="shared" si="17"/>
        <v>Croatia</v>
      </c>
      <c r="BD25" t="s">
        <v>17</v>
      </c>
      <c r="BE25">
        <f t="shared" si="18"/>
        <v>96</v>
      </c>
      <c r="BF25" t="str">
        <f t="shared" si="19"/>
        <v>Brunei</v>
      </c>
    </row>
    <row r="26" spans="1:58" x14ac:dyDescent="0.3">
      <c r="A26" t="str">
        <f>COUNTRIES!H27</f>
        <v>Brazil</v>
      </c>
      <c r="B26" t="str">
        <f>COUNTRIES!I27</f>
        <v>Brazil</v>
      </c>
      <c r="C26">
        <f>COUNTRIES!J27</f>
        <v>76</v>
      </c>
      <c r="D26" t="str">
        <f>COUNTRIES!K27</f>
        <v>Brazil</v>
      </c>
      <c r="F26" t="b">
        <f t="array" ref="F26">OR(EXACT(C26,$Q$3:$Q$274))</f>
        <v>1</v>
      </c>
      <c r="G26" t="b">
        <f t="array" ref="G26">OR(EXACT(C26,$U$3:$U$247))</f>
        <v>1</v>
      </c>
      <c r="H26" t="b">
        <f t="array" ref="H26">OR(EXACT(C26,$Y$4:$Y$179))</f>
        <v>1</v>
      </c>
      <c r="I26" t="b">
        <f t="array" ref="I26">OR(EXACT(C26,$AC$3:$AC$179))</f>
        <v>1</v>
      </c>
      <c r="J26" t="b">
        <f t="array" ref="J26">OR(EXACT(C26,$AW$3:$AW$234))</f>
        <v>1</v>
      </c>
      <c r="P26" t="s">
        <v>16</v>
      </c>
      <c r="Q26">
        <v>76</v>
      </c>
      <c r="R26" t="str">
        <f t="shared" si="0"/>
        <v>Brazil</v>
      </c>
      <c r="T26" t="s">
        <v>155</v>
      </c>
      <c r="U26">
        <f t="shared" si="1"/>
        <v>70</v>
      </c>
      <c r="V26" t="str">
        <f t="shared" si="2"/>
        <v>Bosnia and Herzegovina</v>
      </c>
      <c r="X26" t="s">
        <v>12</v>
      </c>
      <c r="Y26">
        <f t="shared" si="3"/>
        <v>204</v>
      </c>
      <c r="Z26" t="str">
        <f t="shared" si="4"/>
        <v>Benin</v>
      </c>
      <c r="AB26" t="s">
        <v>21</v>
      </c>
      <c r="AC26">
        <f t="shared" si="5"/>
        <v>116</v>
      </c>
      <c r="AD26" t="str">
        <f t="shared" si="6"/>
        <v>Cambodia</v>
      </c>
      <c r="AF26" t="s">
        <v>149</v>
      </c>
      <c r="AG26">
        <f t="shared" si="7"/>
        <v>894</v>
      </c>
      <c r="AH26" t="str">
        <f t="shared" si="8"/>
        <v>Zambia</v>
      </c>
      <c r="AJ26" t="s">
        <v>185</v>
      </c>
      <c r="AK26">
        <v>20</v>
      </c>
      <c r="AL26" t="str">
        <f t="shared" si="9"/>
        <v>Andorra</v>
      </c>
      <c r="AN26" t="s">
        <v>15</v>
      </c>
      <c r="AO26">
        <f t="shared" si="10"/>
        <v>72</v>
      </c>
      <c r="AP26" t="str">
        <f t="shared" si="11"/>
        <v>Botswana</v>
      </c>
      <c r="AR26" t="s">
        <v>11</v>
      </c>
      <c r="AS26">
        <f t="shared" si="12"/>
        <v>84</v>
      </c>
      <c r="AT26" t="str">
        <f t="shared" si="13"/>
        <v>Belize</v>
      </c>
      <c r="AV26" s="64" t="s">
        <v>911</v>
      </c>
      <c r="AW26">
        <f t="shared" si="14"/>
        <v>68</v>
      </c>
      <c r="AX26" t="str">
        <f t="shared" si="15"/>
        <v>Bolivia</v>
      </c>
      <c r="AZ26" s="16" t="s">
        <v>34</v>
      </c>
      <c r="BA26">
        <f t="shared" si="16"/>
        <v>192</v>
      </c>
      <c r="BB26" t="str">
        <f t="shared" si="17"/>
        <v>Cuba</v>
      </c>
      <c r="BD26" t="s">
        <v>18</v>
      </c>
      <c r="BE26">
        <f t="shared" si="18"/>
        <v>100</v>
      </c>
      <c r="BF26" t="str">
        <f t="shared" si="19"/>
        <v>Bulgaria</v>
      </c>
    </row>
    <row r="27" spans="1:58" x14ac:dyDescent="0.3">
      <c r="A27" t="str">
        <f>COUNTRIES!H28</f>
        <v>Brunei Darussalam</v>
      </c>
      <c r="B27" t="str">
        <f>COUNTRIES!I28</f>
        <v>Brunei</v>
      </c>
      <c r="C27">
        <f>COUNTRIES!J28</f>
        <v>96</v>
      </c>
      <c r="D27" t="str">
        <f>COUNTRIES!K28</f>
        <v>Brunei</v>
      </c>
      <c r="F27" t="b">
        <f t="array" ref="F27">OR(EXACT(C27,$Q$3:$Q$274))</f>
        <v>1</v>
      </c>
      <c r="G27" t="b">
        <f t="array" ref="G27">OR(EXACT(C27,$U$3:$U$247))</f>
        <v>1</v>
      </c>
      <c r="H27" t="b">
        <f t="array" ref="H27">OR(EXACT(C27,$Y$4:$Y$179))</f>
        <v>1</v>
      </c>
      <c r="I27" t="b">
        <f t="array" ref="I27">OR(EXACT(C27,$AC$3:$AC$179))</f>
        <v>0</v>
      </c>
      <c r="J27" t="b">
        <f t="array" ref="J27">OR(EXACT(C27,$AW$3:$AW$234))</f>
        <v>1</v>
      </c>
      <c r="P27" t="s">
        <v>11</v>
      </c>
      <c r="Q27">
        <v>84</v>
      </c>
      <c r="R27" t="str">
        <f t="shared" si="0"/>
        <v>Belize</v>
      </c>
      <c r="T27" t="s">
        <v>15</v>
      </c>
      <c r="U27">
        <f t="shared" si="1"/>
        <v>72</v>
      </c>
      <c r="V27" t="str">
        <f t="shared" si="2"/>
        <v>Botswana</v>
      </c>
      <c r="X27" t="s">
        <v>14</v>
      </c>
      <c r="Y27">
        <f t="shared" si="3"/>
        <v>68</v>
      </c>
      <c r="Z27" t="str">
        <f t="shared" si="4"/>
        <v>Bolivia</v>
      </c>
      <c r="AB27" t="s">
        <v>22</v>
      </c>
      <c r="AC27">
        <f t="shared" si="5"/>
        <v>120</v>
      </c>
      <c r="AD27" t="str">
        <f t="shared" si="6"/>
        <v>Cameroon</v>
      </c>
      <c r="AF27" t="s">
        <v>150</v>
      </c>
      <c r="AG27">
        <f t="shared" si="7"/>
        <v>716</v>
      </c>
      <c r="AH27" t="str">
        <f t="shared" si="8"/>
        <v>Zimbabwe</v>
      </c>
      <c r="AJ27" t="s">
        <v>1522</v>
      </c>
      <c r="AK27">
        <v>200</v>
      </c>
      <c r="AL27" t="str">
        <f t="shared" si="9"/>
        <v>Czechoslovakia (former)</v>
      </c>
      <c r="AN27" t="s">
        <v>16</v>
      </c>
      <c r="AO27">
        <f t="shared" si="10"/>
        <v>76</v>
      </c>
      <c r="AP27" t="str">
        <f t="shared" si="11"/>
        <v>Brazil</v>
      </c>
      <c r="AR27" t="s">
        <v>12</v>
      </c>
      <c r="AS27">
        <f t="shared" si="12"/>
        <v>204</v>
      </c>
      <c r="AT27" t="str">
        <f t="shared" si="13"/>
        <v>Benin</v>
      </c>
      <c r="AV27" s="64" t="s">
        <v>155</v>
      </c>
      <c r="AW27">
        <f t="shared" si="14"/>
        <v>70</v>
      </c>
      <c r="AX27" t="str">
        <f t="shared" si="15"/>
        <v>Bosnia and Herzegovina</v>
      </c>
      <c r="AZ27" s="16" t="s">
        <v>35</v>
      </c>
      <c r="BA27">
        <f t="shared" si="16"/>
        <v>196</v>
      </c>
      <c r="BB27" t="str">
        <f t="shared" si="17"/>
        <v>Cyprus</v>
      </c>
      <c r="BD27" t="s">
        <v>94</v>
      </c>
      <c r="BE27">
        <f t="shared" si="18"/>
        <v>104</v>
      </c>
      <c r="BF27" t="str">
        <f t="shared" si="19"/>
        <v>Myanmar</v>
      </c>
    </row>
    <row r="28" spans="1:58" x14ac:dyDescent="0.3">
      <c r="A28" t="str">
        <f>COUNTRIES!H29</f>
        <v>Bulgaria</v>
      </c>
      <c r="B28" t="str">
        <f>COUNTRIES!I29</f>
        <v>Bulgaria</v>
      </c>
      <c r="C28">
        <f>COUNTRIES!J29</f>
        <v>100</v>
      </c>
      <c r="D28" t="str">
        <f>COUNTRIES!K29</f>
        <v>Bulgaria</v>
      </c>
      <c r="F28" t="b">
        <f t="array" ref="F28">OR(EXACT(C28,$Q$3:$Q$274))</f>
        <v>1</v>
      </c>
      <c r="G28" t="b">
        <f t="array" ref="G28">OR(EXACT(C28,$U$3:$U$247))</f>
        <v>1</v>
      </c>
      <c r="H28" t="b">
        <f t="array" ref="H28">OR(EXACT(C28,$Y$4:$Y$179))</f>
        <v>1</v>
      </c>
      <c r="I28" t="b">
        <f t="array" ref="I28">OR(EXACT(C28,$AC$3:$AC$179))</f>
        <v>1</v>
      </c>
      <c r="J28" t="b">
        <f t="array" ref="J28">OR(EXACT(C28,$AW$3:$AW$234))</f>
        <v>1</v>
      </c>
      <c r="P28" t="s">
        <v>122</v>
      </c>
      <c r="Q28">
        <v>90</v>
      </c>
      <c r="R28" t="str">
        <f t="shared" si="0"/>
        <v>Solomon Islands</v>
      </c>
      <c r="T28" t="s">
        <v>16</v>
      </c>
      <c r="U28">
        <f t="shared" si="1"/>
        <v>76</v>
      </c>
      <c r="V28" t="str">
        <f t="shared" si="2"/>
        <v>Brazil</v>
      </c>
      <c r="X28" t="s">
        <v>155</v>
      </c>
      <c r="Y28">
        <f t="shared" si="3"/>
        <v>70</v>
      </c>
      <c r="Z28" t="str">
        <f t="shared" si="4"/>
        <v>Bosnia and Herzegovina</v>
      </c>
      <c r="AB28" t="s">
        <v>23</v>
      </c>
      <c r="AC28">
        <f t="shared" si="5"/>
        <v>124</v>
      </c>
      <c r="AD28" t="str">
        <f t="shared" si="6"/>
        <v>Canada</v>
      </c>
      <c r="AF28" t="s">
        <v>10</v>
      </c>
      <c r="AG28">
        <f t="shared" si="7"/>
        <v>50</v>
      </c>
      <c r="AH28" t="str">
        <f t="shared" si="8"/>
        <v>Bangladesh</v>
      </c>
      <c r="AJ28" t="s">
        <v>12</v>
      </c>
      <c r="AK28">
        <v>204</v>
      </c>
      <c r="AL28" t="str">
        <f t="shared" si="9"/>
        <v>Benin</v>
      </c>
      <c r="AN28" t="s">
        <v>194</v>
      </c>
      <c r="AO28">
        <f t="shared" si="10"/>
        <v>92</v>
      </c>
      <c r="AP28" t="str">
        <f t="shared" si="11"/>
        <v>British Virgin Islands</v>
      </c>
      <c r="AR28" t="s">
        <v>193</v>
      </c>
      <c r="AS28">
        <f t="shared" si="12"/>
        <v>60</v>
      </c>
      <c r="AT28" t="str">
        <f t="shared" si="13"/>
        <v>Bermuda</v>
      </c>
      <c r="AV28" s="64" t="s">
        <v>15</v>
      </c>
      <c r="AW28">
        <f t="shared" si="14"/>
        <v>72</v>
      </c>
      <c r="AX28" t="str">
        <f t="shared" si="15"/>
        <v>Botswana</v>
      </c>
      <c r="AZ28" s="16" t="s">
        <v>157</v>
      </c>
      <c r="BA28">
        <f t="shared" si="16"/>
        <v>203</v>
      </c>
      <c r="BB28" t="str">
        <f t="shared" si="17"/>
        <v>Czech Republic</v>
      </c>
      <c r="BD28" t="s">
        <v>20</v>
      </c>
      <c r="BE28">
        <f t="shared" si="18"/>
        <v>108</v>
      </c>
      <c r="BF28" t="str">
        <f t="shared" si="19"/>
        <v>Burundi</v>
      </c>
    </row>
    <row r="29" spans="1:58" x14ac:dyDescent="0.3">
      <c r="A29" t="str">
        <f>COUNTRIES!H30</f>
        <v>Burkina Faso</v>
      </c>
      <c r="B29" t="str">
        <f>COUNTRIES!I30</f>
        <v>Burkina Faso</v>
      </c>
      <c r="C29">
        <f>COUNTRIES!J30</f>
        <v>854</v>
      </c>
      <c r="D29" t="str">
        <f>COUNTRIES!K30</f>
        <v>Burkina Faso</v>
      </c>
      <c r="F29" t="b">
        <f t="array" ref="F29">OR(EXACT(C29,$Q$3:$Q$274))</f>
        <v>1</v>
      </c>
      <c r="G29" t="b">
        <f t="array" ref="G29">OR(EXACT(C29,$U$3:$U$247))</f>
        <v>1</v>
      </c>
      <c r="H29" t="b">
        <f t="array" ref="H29">OR(EXACT(C29,$Y$4:$Y$179))</f>
        <v>0</v>
      </c>
      <c r="I29" t="b">
        <f t="array" ref="I29">OR(EXACT(C29,$AC$3:$AC$179))</f>
        <v>1</v>
      </c>
      <c r="J29" t="b">
        <f t="array" ref="J29">OR(EXACT(C29,$AW$3:$AW$234))</f>
        <v>1</v>
      </c>
      <c r="P29" t="s">
        <v>194</v>
      </c>
      <c r="Q29">
        <v>92</v>
      </c>
      <c r="R29" t="str">
        <f t="shared" si="0"/>
        <v>British Virgin Islands</v>
      </c>
      <c r="T29" t="s">
        <v>887</v>
      </c>
      <c r="U29">
        <f t="shared" si="1"/>
        <v>96</v>
      </c>
      <c r="V29" t="str">
        <f t="shared" si="2"/>
        <v>Brunei</v>
      </c>
      <c r="X29" t="s">
        <v>15</v>
      </c>
      <c r="Y29">
        <f t="shared" si="3"/>
        <v>72</v>
      </c>
      <c r="Z29" t="str">
        <f t="shared" si="4"/>
        <v>Botswana</v>
      </c>
      <c r="AB29" t="s">
        <v>25</v>
      </c>
      <c r="AC29">
        <f t="shared" si="5"/>
        <v>140</v>
      </c>
      <c r="AD29" t="str">
        <f t="shared" si="6"/>
        <v>Central African Republic</v>
      </c>
      <c r="AF29" t="s">
        <v>21</v>
      </c>
      <c r="AG29">
        <f t="shared" si="7"/>
        <v>116</v>
      </c>
      <c r="AH29" t="str">
        <f t="shared" si="8"/>
        <v>Cambodia</v>
      </c>
      <c r="AJ29" t="s">
        <v>37</v>
      </c>
      <c r="AK29">
        <v>208</v>
      </c>
      <c r="AL29" t="str">
        <f t="shared" si="9"/>
        <v>Denmark</v>
      </c>
      <c r="AN29" t="s">
        <v>17</v>
      </c>
      <c r="AO29">
        <f t="shared" si="10"/>
        <v>96</v>
      </c>
      <c r="AP29" t="str">
        <f t="shared" si="11"/>
        <v>Brunei</v>
      </c>
      <c r="AR29" t="s">
        <v>13</v>
      </c>
      <c r="AS29">
        <f t="shared" si="12"/>
        <v>64</v>
      </c>
      <c r="AT29" t="str">
        <f t="shared" si="13"/>
        <v>Bhutan</v>
      </c>
      <c r="AV29" s="64" t="s">
        <v>16</v>
      </c>
      <c r="AW29">
        <f t="shared" si="14"/>
        <v>76</v>
      </c>
      <c r="AX29" t="str">
        <f t="shared" si="15"/>
        <v>Brazil</v>
      </c>
      <c r="AZ29" s="16" t="s">
        <v>1712</v>
      </c>
      <c r="BA29" s="36">
        <f>C48</f>
        <v>408</v>
      </c>
      <c r="BB29" t="str">
        <f t="shared" si="17"/>
        <v>North Korea</v>
      </c>
      <c r="BD29" t="s">
        <v>21</v>
      </c>
      <c r="BE29">
        <f t="shared" si="18"/>
        <v>116</v>
      </c>
      <c r="BF29" t="str">
        <f t="shared" si="19"/>
        <v>Cambodia</v>
      </c>
    </row>
    <row r="30" spans="1:58" x14ac:dyDescent="0.3">
      <c r="A30" t="str">
        <f>COUNTRIES!H31</f>
        <v>Burundi</v>
      </c>
      <c r="B30" t="str">
        <f>COUNTRIES!I31</f>
        <v>Burundi</v>
      </c>
      <c r="C30">
        <f>COUNTRIES!J31</f>
        <v>108</v>
      </c>
      <c r="D30" t="str">
        <f>COUNTRIES!K31</f>
        <v>Burundi</v>
      </c>
      <c r="F30" t="b">
        <f t="array" ref="F30">OR(EXACT(C30,$Q$3:$Q$274))</f>
        <v>1</v>
      </c>
      <c r="G30" t="b">
        <f t="array" ref="G30">OR(EXACT(C30,$U$3:$U$247))</f>
        <v>1</v>
      </c>
      <c r="H30" t="b">
        <f t="array" ref="H30">OR(EXACT(C30,$Y$4:$Y$179))</f>
        <v>0</v>
      </c>
      <c r="I30" t="b">
        <f t="array" ref="I30">OR(EXACT(C30,$AC$3:$AC$179))</f>
        <v>1</v>
      </c>
      <c r="J30" t="b">
        <f t="array" ref="J30">OR(EXACT(C30,$AW$3:$AW$234))</f>
        <v>1</v>
      </c>
      <c r="P30" t="s">
        <v>17</v>
      </c>
      <c r="Q30">
        <v>96</v>
      </c>
      <c r="R30" t="str">
        <f t="shared" si="0"/>
        <v>Brunei</v>
      </c>
      <c r="T30" t="s">
        <v>18</v>
      </c>
      <c r="U30">
        <f t="shared" si="1"/>
        <v>100</v>
      </c>
      <c r="V30" t="str">
        <f t="shared" si="2"/>
        <v>Bulgaria</v>
      </c>
      <c r="X30" t="s">
        <v>16</v>
      </c>
      <c r="Y30">
        <f t="shared" si="3"/>
        <v>76</v>
      </c>
      <c r="Z30" t="str">
        <f t="shared" si="4"/>
        <v>Brazil</v>
      </c>
      <c r="AB30" t="s">
        <v>26</v>
      </c>
      <c r="AC30">
        <f t="shared" si="5"/>
        <v>148</v>
      </c>
      <c r="AD30" t="str">
        <f t="shared" si="6"/>
        <v>Chad</v>
      </c>
      <c r="AF30" t="s">
        <v>1642</v>
      </c>
      <c r="AG30" t="str">
        <f t="shared" si="7"/>
        <v/>
      </c>
      <c r="AH30" t="str">
        <f t="shared" si="8"/>
        <v>China (Alternative)</v>
      </c>
      <c r="AJ30" t="s">
        <v>207</v>
      </c>
      <c r="AK30">
        <v>212</v>
      </c>
      <c r="AL30" t="str">
        <f t="shared" si="9"/>
        <v>Dominica</v>
      </c>
      <c r="AN30" t="s">
        <v>18</v>
      </c>
      <c r="AO30">
        <f t="shared" si="10"/>
        <v>100</v>
      </c>
      <c r="AP30" t="str">
        <f t="shared" si="11"/>
        <v>Bulgaria</v>
      </c>
      <c r="AR30" t="s">
        <v>911</v>
      </c>
      <c r="AS30">
        <f t="shared" si="12"/>
        <v>68</v>
      </c>
      <c r="AT30" t="str">
        <f t="shared" si="13"/>
        <v>Bolivia</v>
      </c>
      <c r="AV30" s="64" t="s">
        <v>194</v>
      </c>
      <c r="AW30">
        <f t="shared" si="14"/>
        <v>92</v>
      </c>
      <c r="AX30" t="str">
        <f t="shared" si="15"/>
        <v>British Virgin Islands</v>
      </c>
      <c r="AZ30" s="16" t="s">
        <v>37</v>
      </c>
      <c r="BA30">
        <f t="shared" si="16"/>
        <v>208</v>
      </c>
      <c r="BB30" t="str">
        <f t="shared" si="17"/>
        <v>Denmark</v>
      </c>
      <c r="BD30" t="s">
        <v>22</v>
      </c>
      <c r="BE30">
        <f t="shared" si="18"/>
        <v>120</v>
      </c>
      <c r="BF30" t="str">
        <f t="shared" si="19"/>
        <v>Cameroon</v>
      </c>
    </row>
    <row r="31" spans="1:58" x14ac:dyDescent="0.3">
      <c r="A31" t="str">
        <f>COUNTRIES!H32</f>
        <v>Cabo Verde</v>
      </c>
      <c r="B31" t="str">
        <f>COUNTRIES!I32</f>
        <v>Cape Verde</v>
      </c>
      <c r="C31">
        <f>COUNTRIES!J32</f>
        <v>132</v>
      </c>
      <c r="D31" t="str">
        <f>COUNTRIES!K32</f>
        <v>Cape Verde</v>
      </c>
      <c r="F31" t="b">
        <f t="array" ref="F31">OR(EXACT(C31,$Q$3:$Q$274))</f>
        <v>1</v>
      </c>
      <c r="G31" t="b">
        <f t="array" ref="G31">OR(EXACT(C31,$U$3:$U$247))</f>
        <v>1</v>
      </c>
      <c r="H31" t="b">
        <f t="array" ref="H31">OR(EXACT(C31,$Y$4:$Y$179))</f>
        <v>0</v>
      </c>
      <c r="I31" t="b">
        <f t="array" ref="I31">OR(EXACT(C31,$AC$3:$AC$179))</f>
        <v>1</v>
      </c>
      <c r="J31" t="b">
        <f t="array" ref="J31">OR(EXACT(C31,$AW$3:$AW$234))</f>
        <v>1</v>
      </c>
      <c r="P31" t="s">
        <v>18</v>
      </c>
      <c r="Q31">
        <v>100</v>
      </c>
      <c r="R31" t="str">
        <f t="shared" si="0"/>
        <v>Bulgaria</v>
      </c>
      <c r="T31" t="s">
        <v>19</v>
      </c>
      <c r="U31">
        <f t="shared" si="1"/>
        <v>854</v>
      </c>
      <c r="V31" t="str">
        <f t="shared" si="2"/>
        <v>Burkina Faso</v>
      </c>
      <c r="X31" t="s">
        <v>17</v>
      </c>
      <c r="Y31">
        <f t="shared" si="3"/>
        <v>96</v>
      </c>
      <c r="Z31" t="str">
        <f t="shared" si="4"/>
        <v>Brunei</v>
      </c>
      <c r="AB31" t="s">
        <v>27</v>
      </c>
      <c r="AC31">
        <f t="shared" si="5"/>
        <v>152</v>
      </c>
      <c r="AD31" t="str">
        <f t="shared" si="6"/>
        <v>Chile</v>
      </c>
      <c r="AF31" t="s">
        <v>1643</v>
      </c>
      <c r="AG31" t="str">
        <f t="shared" si="7"/>
        <v/>
      </c>
      <c r="AH31" t="str">
        <f t="shared" si="8"/>
        <v>China (Official)</v>
      </c>
      <c r="AJ31" t="s">
        <v>39</v>
      </c>
      <c r="AK31">
        <v>214</v>
      </c>
      <c r="AL31" t="str">
        <f t="shared" si="9"/>
        <v>Dominican Republic</v>
      </c>
      <c r="AN31" t="s">
        <v>19</v>
      </c>
      <c r="AO31">
        <f t="shared" si="10"/>
        <v>854</v>
      </c>
      <c r="AP31" t="str">
        <f t="shared" si="11"/>
        <v>Burkina Faso</v>
      </c>
      <c r="AR31" t="s">
        <v>155</v>
      </c>
      <c r="AS31">
        <f t="shared" si="12"/>
        <v>70</v>
      </c>
      <c r="AT31" t="str">
        <f t="shared" si="13"/>
        <v>Bosnia and Herzegovina</v>
      </c>
      <c r="AV31" s="64" t="s">
        <v>17</v>
      </c>
      <c r="AW31">
        <f t="shared" si="14"/>
        <v>96</v>
      </c>
      <c r="AX31" t="str">
        <f t="shared" si="15"/>
        <v>Brunei</v>
      </c>
      <c r="AZ31" s="16" t="s">
        <v>39</v>
      </c>
      <c r="BA31">
        <f t="shared" si="16"/>
        <v>214</v>
      </c>
      <c r="BB31" t="str">
        <f t="shared" si="17"/>
        <v>Dominican Republic</v>
      </c>
      <c r="BD31" t="s">
        <v>23</v>
      </c>
      <c r="BE31">
        <f t="shared" si="18"/>
        <v>124</v>
      </c>
      <c r="BF31" t="str">
        <f t="shared" si="19"/>
        <v>Canada</v>
      </c>
    </row>
    <row r="32" spans="1:58" x14ac:dyDescent="0.3">
      <c r="A32" t="str">
        <f>COUNTRIES!H33</f>
        <v>Cambodia</v>
      </c>
      <c r="B32" t="str">
        <f>COUNTRIES!I33</f>
        <v>Cambodia</v>
      </c>
      <c r="C32">
        <f>COUNTRIES!J33</f>
        <v>116</v>
      </c>
      <c r="D32" t="str">
        <f>COUNTRIES!K33</f>
        <v>Cambodia</v>
      </c>
      <c r="F32" t="b">
        <f t="array" ref="F32">OR(EXACT(C32,$Q$3:$Q$274))</f>
        <v>1</v>
      </c>
      <c r="G32" t="b">
        <f t="array" ref="G32">OR(EXACT(C32,$U$3:$U$247))</f>
        <v>1</v>
      </c>
      <c r="H32" t="b">
        <f t="array" ref="H32">OR(EXACT(C32,$Y$4:$Y$179))</f>
        <v>1</v>
      </c>
      <c r="I32" t="b">
        <f t="array" ref="I32">OR(EXACT(C32,$AC$3:$AC$179))</f>
        <v>1</v>
      </c>
      <c r="J32" t="b">
        <f t="array" ref="J32">OR(EXACT(C32,$AW$3:$AW$234))</f>
        <v>1</v>
      </c>
      <c r="P32" t="s">
        <v>94</v>
      </c>
      <c r="Q32">
        <v>104</v>
      </c>
      <c r="R32" t="str">
        <f t="shared" si="0"/>
        <v>Myanmar</v>
      </c>
      <c r="T32" t="s">
        <v>20</v>
      </c>
      <c r="U32">
        <f t="shared" si="1"/>
        <v>108</v>
      </c>
      <c r="V32" t="str">
        <f t="shared" si="2"/>
        <v>Burundi</v>
      </c>
      <c r="X32" t="s">
        <v>18</v>
      </c>
      <c r="Y32">
        <f t="shared" si="3"/>
        <v>100</v>
      </c>
      <c r="Z32" t="str">
        <f t="shared" si="4"/>
        <v>Bulgaria</v>
      </c>
      <c r="AB32" t="s">
        <v>201</v>
      </c>
      <c r="AC32">
        <f t="shared" si="5"/>
        <v>156</v>
      </c>
      <c r="AD32" t="str">
        <f t="shared" si="6"/>
        <v>China</v>
      </c>
      <c r="AF32" t="s">
        <v>862</v>
      </c>
      <c r="AG32" s="36">
        <f>C201</f>
        <v>344</v>
      </c>
      <c r="AH32" t="str">
        <f t="shared" si="8"/>
        <v>Hong Kong SAR</v>
      </c>
      <c r="AJ32" t="s">
        <v>40</v>
      </c>
      <c r="AK32">
        <v>218</v>
      </c>
      <c r="AL32" t="str">
        <f t="shared" si="9"/>
        <v>Ecuador</v>
      </c>
      <c r="AN32" t="s">
        <v>20</v>
      </c>
      <c r="AO32">
        <f t="shared" si="10"/>
        <v>108</v>
      </c>
      <c r="AP32" t="str">
        <f t="shared" si="11"/>
        <v>Burundi</v>
      </c>
      <c r="AR32" t="s">
        <v>15</v>
      </c>
      <c r="AS32">
        <f t="shared" si="12"/>
        <v>72</v>
      </c>
      <c r="AT32" t="str">
        <f t="shared" si="13"/>
        <v>Botswana</v>
      </c>
      <c r="AV32" s="64" t="s">
        <v>18</v>
      </c>
      <c r="AW32">
        <f t="shared" si="14"/>
        <v>100</v>
      </c>
      <c r="AX32" t="str">
        <f t="shared" si="15"/>
        <v>Bulgaria</v>
      </c>
      <c r="AZ32" s="16" t="s">
        <v>40</v>
      </c>
      <c r="BA32">
        <f t="shared" si="16"/>
        <v>218</v>
      </c>
      <c r="BB32" t="str">
        <f t="shared" si="17"/>
        <v>Ecuador</v>
      </c>
      <c r="BD32" t="s">
        <v>24</v>
      </c>
      <c r="BE32">
        <f t="shared" si="18"/>
        <v>132</v>
      </c>
      <c r="BF32" t="str">
        <f t="shared" si="19"/>
        <v>Cape Verde</v>
      </c>
    </row>
    <row r="33" spans="1:58" x14ac:dyDescent="0.3">
      <c r="A33" t="str">
        <f>COUNTRIES!H34</f>
        <v>Cameroon</v>
      </c>
      <c r="B33" t="str">
        <f>COUNTRIES!I34</f>
        <v>Cameroon</v>
      </c>
      <c r="C33">
        <f>COUNTRIES!J34</f>
        <v>120</v>
      </c>
      <c r="D33" t="str">
        <f>COUNTRIES!K34</f>
        <v>Cameroon</v>
      </c>
      <c r="F33" t="b">
        <f t="array" ref="F33">OR(EXACT(C33,$Q$3:$Q$274))</f>
        <v>1</v>
      </c>
      <c r="G33" t="b">
        <f t="array" ref="G33">OR(EXACT(C33,$U$3:$U$247))</f>
        <v>1</v>
      </c>
      <c r="H33" t="b">
        <f t="array" ref="H33">OR(EXACT(C33,$Y$4:$Y$179))</f>
        <v>1</v>
      </c>
      <c r="I33" t="b">
        <f t="array" ref="I33">OR(EXACT(C33,$AC$3:$AC$179))</f>
        <v>1</v>
      </c>
      <c r="J33" t="b">
        <f t="array" ref="J33">OR(EXACT(C33,$AW$3:$AW$234))</f>
        <v>1</v>
      </c>
      <c r="P33" t="s">
        <v>20</v>
      </c>
      <c r="Q33">
        <v>108</v>
      </c>
      <c r="R33" t="str">
        <f t="shared" si="0"/>
        <v>Burundi</v>
      </c>
      <c r="T33" t="s">
        <v>21</v>
      </c>
      <c r="U33">
        <f t="shared" si="1"/>
        <v>116</v>
      </c>
      <c r="V33" t="str">
        <f t="shared" si="2"/>
        <v>Cambodia</v>
      </c>
      <c r="X33" t="s">
        <v>21</v>
      </c>
      <c r="Y33">
        <f t="shared" si="3"/>
        <v>116</v>
      </c>
      <c r="Z33" t="str">
        <f t="shared" si="4"/>
        <v>Cambodia</v>
      </c>
      <c r="AB33" t="s">
        <v>1628</v>
      </c>
      <c r="AC33" s="36">
        <f>C201</f>
        <v>344</v>
      </c>
      <c r="AD33" t="str">
        <f t="shared" si="6"/>
        <v>Hong Kong SAR</v>
      </c>
      <c r="AF33" t="s">
        <v>63</v>
      </c>
      <c r="AG33">
        <f t="shared" si="7"/>
        <v>356</v>
      </c>
      <c r="AH33" t="str">
        <f t="shared" si="8"/>
        <v>India</v>
      </c>
      <c r="AJ33" t="s">
        <v>42</v>
      </c>
      <c r="AK33">
        <v>222</v>
      </c>
      <c r="AL33" t="str">
        <f t="shared" si="9"/>
        <v>El Salvador</v>
      </c>
      <c r="AN33" t="s">
        <v>21</v>
      </c>
      <c r="AO33">
        <f t="shared" si="10"/>
        <v>116</v>
      </c>
      <c r="AP33" t="str">
        <f t="shared" si="11"/>
        <v>Cambodia</v>
      </c>
      <c r="AR33" t="s">
        <v>16</v>
      </c>
      <c r="AS33">
        <f t="shared" si="12"/>
        <v>76</v>
      </c>
      <c r="AT33" t="str">
        <f t="shared" si="13"/>
        <v>Brazil</v>
      </c>
      <c r="AV33" s="64" t="s">
        <v>19</v>
      </c>
      <c r="AW33">
        <f t="shared" si="14"/>
        <v>854</v>
      </c>
      <c r="AX33" t="str">
        <f t="shared" si="15"/>
        <v>Burkina Faso</v>
      </c>
      <c r="AZ33" s="16" t="s">
        <v>41</v>
      </c>
      <c r="BA33">
        <f t="shared" si="16"/>
        <v>818</v>
      </c>
      <c r="BB33" t="str">
        <f t="shared" si="17"/>
        <v>Egypt</v>
      </c>
      <c r="BD33" t="s">
        <v>1915</v>
      </c>
      <c r="BE33" s="36" t="str">
        <f t="shared" si="18"/>
        <v/>
      </c>
      <c r="BF33" t="str">
        <f t="shared" si="19"/>
        <v>Cayman Isds</v>
      </c>
    </row>
    <row r="34" spans="1:58" x14ac:dyDescent="0.3">
      <c r="A34" t="str">
        <f>COUNTRIES!H35</f>
        <v>Canada</v>
      </c>
      <c r="B34" t="str">
        <f>COUNTRIES!I35</f>
        <v>Canada</v>
      </c>
      <c r="C34">
        <f>COUNTRIES!J35</f>
        <v>124</v>
      </c>
      <c r="D34" t="str">
        <f>COUNTRIES!K35</f>
        <v>Canada</v>
      </c>
      <c r="F34" t="b">
        <f t="array" ref="F34">OR(EXACT(C34,$Q$3:$Q$274))</f>
        <v>1</v>
      </c>
      <c r="G34" t="b">
        <f t="array" ref="G34">OR(EXACT(C34,$U$3:$U$247))</f>
        <v>1</v>
      </c>
      <c r="H34" t="b">
        <f t="array" ref="H34">OR(EXACT(C34,$Y$4:$Y$179))</f>
        <v>1</v>
      </c>
      <c r="I34" t="b">
        <f t="array" ref="I34">OR(EXACT(C34,$AC$3:$AC$179))</f>
        <v>1</v>
      </c>
      <c r="J34" t="b">
        <f t="array" ref="J34">OR(EXACT(C34,$AW$3:$AW$234))</f>
        <v>1</v>
      </c>
      <c r="P34" t="s">
        <v>153</v>
      </c>
      <c r="Q34">
        <v>112</v>
      </c>
      <c r="R34" t="str">
        <f t="shared" si="0"/>
        <v>Belarus</v>
      </c>
      <c r="T34" t="s">
        <v>22</v>
      </c>
      <c r="U34">
        <f t="shared" si="1"/>
        <v>120</v>
      </c>
      <c r="V34" t="str">
        <f t="shared" si="2"/>
        <v>Cameroon</v>
      </c>
      <c r="X34" t="s">
        <v>22</v>
      </c>
      <c r="Y34">
        <f t="shared" si="3"/>
        <v>120</v>
      </c>
      <c r="Z34" t="str">
        <f t="shared" si="4"/>
        <v>Cameroon</v>
      </c>
      <c r="AB34" t="s">
        <v>29</v>
      </c>
      <c r="AC34">
        <f t="shared" si="5"/>
        <v>170</v>
      </c>
      <c r="AD34" t="str">
        <f t="shared" si="6"/>
        <v>Colombia</v>
      </c>
      <c r="AF34" t="s">
        <v>64</v>
      </c>
      <c r="AG34">
        <f t="shared" si="7"/>
        <v>360</v>
      </c>
      <c r="AH34" t="str">
        <f t="shared" si="8"/>
        <v>Indonesia</v>
      </c>
      <c r="AJ34" t="s">
        <v>160</v>
      </c>
      <c r="AK34">
        <v>231</v>
      </c>
      <c r="AL34" t="str">
        <f t="shared" si="9"/>
        <v>Ethiopia</v>
      </c>
      <c r="AN34" t="s">
        <v>22</v>
      </c>
      <c r="AO34">
        <f t="shared" si="10"/>
        <v>120</v>
      </c>
      <c r="AP34" t="str">
        <f t="shared" si="11"/>
        <v>Cameroon</v>
      </c>
      <c r="AR34" t="s">
        <v>194</v>
      </c>
      <c r="AS34">
        <f t="shared" si="12"/>
        <v>92</v>
      </c>
      <c r="AT34" t="str">
        <f t="shared" si="13"/>
        <v>British Virgin Islands</v>
      </c>
      <c r="AV34" s="64" t="s">
        <v>20</v>
      </c>
      <c r="AW34">
        <f t="shared" si="14"/>
        <v>108</v>
      </c>
      <c r="AX34" t="str">
        <f t="shared" si="15"/>
        <v>Burundi</v>
      </c>
      <c r="AZ34" s="16" t="s">
        <v>42</v>
      </c>
      <c r="BA34">
        <f t="shared" si="16"/>
        <v>222</v>
      </c>
      <c r="BB34" t="str">
        <f t="shared" si="17"/>
        <v>El Salvador</v>
      </c>
      <c r="BD34" t="s">
        <v>25</v>
      </c>
      <c r="BE34">
        <f t="shared" si="18"/>
        <v>140</v>
      </c>
      <c r="BF34" t="str">
        <f t="shared" si="19"/>
        <v>Central African Republic</v>
      </c>
    </row>
    <row r="35" spans="1:58" x14ac:dyDescent="0.3">
      <c r="A35" t="str">
        <f>COUNTRIES!H36</f>
        <v>Central African Republic</v>
      </c>
      <c r="B35" t="str">
        <f>COUNTRIES!I36</f>
        <v>Central African Republic</v>
      </c>
      <c r="C35">
        <f>COUNTRIES!J36</f>
        <v>140</v>
      </c>
      <c r="D35" t="str">
        <f>COUNTRIES!K36</f>
        <v>Central African Republic</v>
      </c>
      <c r="F35" t="b">
        <f t="array" ref="F35">OR(EXACT(C35,$Q$3:$Q$274))</f>
        <v>1</v>
      </c>
      <c r="G35" t="b">
        <f t="array" ref="G35">OR(EXACT(C35,$U$3:$U$247))</f>
        <v>1</v>
      </c>
      <c r="H35" t="b">
        <f t="array" ref="H35">OR(EXACT(C35,$Y$4:$Y$179))</f>
        <v>0</v>
      </c>
      <c r="I35" t="b">
        <f t="array" ref="I35">OR(EXACT(C35,$AC$3:$AC$179))</f>
        <v>1</v>
      </c>
      <c r="J35" t="b">
        <f t="array" ref="J35">OR(EXACT(C35,$AW$3:$AW$234))</f>
        <v>1</v>
      </c>
      <c r="P35" t="s">
        <v>21</v>
      </c>
      <c r="Q35">
        <v>116</v>
      </c>
      <c r="R35" t="str">
        <f t="shared" si="0"/>
        <v>Cambodia</v>
      </c>
      <c r="T35" t="s">
        <v>23</v>
      </c>
      <c r="U35">
        <f t="shared" si="1"/>
        <v>124</v>
      </c>
      <c r="V35" t="str">
        <f t="shared" si="2"/>
        <v>Canada</v>
      </c>
      <c r="X35" t="s">
        <v>23</v>
      </c>
      <c r="Y35">
        <f t="shared" si="3"/>
        <v>124</v>
      </c>
      <c r="Z35" t="str">
        <f t="shared" si="4"/>
        <v>Canada</v>
      </c>
      <c r="AB35" t="s">
        <v>30</v>
      </c>
      <c r="AC35">
        <f t="shared" si="5"/>
        <v>174</v>
      </c>
      <c r="AD35" t="str">
        <f t="shared" si="6"/>
        <v>Comoros</v>
      </c>
      <c r="AF35" t="s">
        <v>71</v>
      </c>
      <c r="AG35">
        <f t="shared" si="7"/>
        <v>392</v>
      </c>
      <c r="AH35" t="str">
        <f t="shared" si="8"/>
        <v>Japan</v>
      </c>
      <c r="AJ35" t="s">
        <v>158</v>
      </c>
      <c r="AK35">
        <v>232</v>
      </c>
      <c r="AL35" t="str">
        <f t="shared" si="9"/>
        <v>Eritrea</v>
      </c>
      <c r="AN35" t="s">
        <v>23</v>
      </c>
      <c r="AO35">
        <f t="shared" si="10"/>
        <v>124</v>
      </c>
      <c r="AP35" t="str">
        <f t="shared" si="11"/>
        <v>Canada</v>
      </c>
      <c r="AR35" t="s">
        <v>17</v>
      </c>
      <c r="AS35">
        <f t="shared" si="12"/>
        <v>96</v>
      </c>
      <c r="AT35" t="str">
        <f t="shared" si="13"/>
        <v>Brunei</v>
      </c>
      <c r="AV35" s="64" t="s">
        <v>1697</v>
      </c>
      <c r="AW35" s="36">
        <f>C47</f>
        <v>384</v>
      </c>
      <c r="AX35" t="str">
        <f t="shared" si="15"/>
        <v>Côte d'Ivoire</v>
      </c>
      <c r="AZ35" s="16" t="s">
        <v>159</v>
      </c>
      <c r="BA35">
        <f t="shared" si="16"/>
        <v>233</v>
      </c>
      <c r="BB35" t="str">
        <f t="shared" si="17"/>
        <v>Estonia</v>
      </c>
      <c r="BD35" t="s">
        <v>126</v>
      </c>
      <c r="BE35">
        <f t="shared" si="18"/>
        <v>144</v>
      </c>
      <c r="BF35" t="str">
        <f t="shared" si="19"/>
        <v>Sri Lanka</v>
      </c>
    </row>
    <row r="36" spans="1:58" x14ac:dyDescent="0.3">
      <c r="A36" t="str">
        <f>COUNTRIES!H37</f>
        <v>Chad</v>
      </c>
      <c r="B36" t="str">
        <f>COUNTRIES!I37</f>
        <v>Chad</v>
      </c>
      <c r="C36">
        <f>COUNTRIES!J37</f>
        <v>148</v>
      </c>
      <c r="D36" t="str">
        <f>COUNTRIES!K37</f>
        <v>Chad</v>
      </c>
      <c r="F36" t="b">
        <f t="array" ref="F36">OR(EXACT(C36,$Q$3:$Q$274))</f>
        <v>1</v>
      </c>
      <c r="G36" t="b">
        <f t="array" ref="G36">OR(EXACT(C36,$U$3:$U$247))</f>
        <v>1</v>
      </c>
      <c r="H36" t="b">
        <f t="array" ref="H36">OR(EXACT(C36,$Y$4:$Y$179))</f>
        <v>0</v>
      </c>
      <c r="I36" t="b">
        <f t="array" ref="I36">OR(EXACT(C36,$AC$3:$AC$179))</f>
        <v>1</v>
      </c>
      <c r="J36" t="b">
        <f t="array" ref="J36">OR(EXACT(C36,$AW$3:$AW$234))</f>
        <v>1</v>
      </c>
      <c r="P36" t="s">
        <v>22</v>
      </c>
      <c r="Q36">
        <v>120</v>
      </c>
      <c r="R36" t="str">
        <f t="shared" si="0"/>
        <v>Cameroon</v>
      </c>
      <c r="T36" t="s">
        <v>24</v>
      </c>
      <c r="U36">
        <f t="shared" si="1"/>
        <v>132</v>
      </c>
      <c r="V36" t="str">
        <f t="shared" si="2"/>
        <v>Cape Verde</v>
      </c>
      <c r="X36" t="s">
        <v>27</v>
      </c>
      <c r="Y36">
        <f t="shared" si="3"/>
        <v>152</v>
      </c>
      <c r="Z36" t="str">
        <f t="shared" si="4"/>
        <v>Chile</v>
      </c>
      <c r="AB36" t="s">
        <v>202</v>
      </c>
      <c r="AC36">
        <f t="shared" si="5"/>
        <v>178</v>
      </c>
      <c r="AD36" t="str">
        <f t="shared" si="6"/>
        <v>Congo</v>
      </c>
      <c r="AF36" t="s">
        <v>84</v>
      </c>
      <c r="AG36">
        <f t="shared" si="7"/>
        <v>458</v>
      </c>
      <c r="AH36" t="str">
        <f t="shared" si="8"/>
        <v>Malaysia</v>
      </c>
      <c r="AJ36" t="s">
        <v>1653</v>
      </c>
      <c r="AK36">
        <v>234</v>
      </c>
      <c r="AL36" t="str">
        <f t="shared" si="9"/>
        <v>Faroe Islands</v>
      </c>
      <c r="AN36" t="s">
        <v>24</v>
      </c>
      <c r="AO36">
        <f t="shared" si="10"/>
        <v>132</v>
      </c>
      <c r="AP36" t="str">
        <f t="shared" si="11"/>
        <v>Cape Verde</v>
      </c>
      <c r="AR36" t="s">
        <v>18</v>
      </c>
      <c r="AS36">
        <f t="shared" si="12"/>
        <v>100</v>
      </c>
      <c r="AT36" t="str">
        <f t="shared" si="13"/>
        <v>Bulgaria</v>
      </c>
      <c r="AV36" s="64" t="s">
        <v>195</v>
      </c>
      <c r="AW36">
        <f t="shared" si="14"/>
        <v>132</v>
      </c>
      <c r="AX36" t="str">
        <f t="shared" si="15"/>
        <v>Cape Verde</v>
      </c>
      <c r="AZ36" s="16" t="s">
        <v>160</v>
      </c>
      <c r="BA36">
        <f t="shared" si="16"/>
        <v>231</v>
      </c>
      <c r="BB36" t="str">
        <f t="shared" si="17"/>
        <v>Ethiopia</v>
      </c>
      <c r="BD36" t="s">
        <v>26</v>
      </c>
      <c r="BE36">
        <f t="shared" si="18"/>
        <v>148</v>
      </c>
      <c r="BF36" t="str">
        <f t="shared" si="19"/>
        <v>Chad</v>
      </c>
    </row>
    <row r="37" spans="1:58" x14ac:dyDescent="0.3">
      <c r="A37" t="str">
        <f>COUNTRIES!H38</f>
        <v>Chile</v>
      </c>
      <c r="B37" t="str">
        <f>COUNTRIES!I38</f>
        <v>Chile</v>
      </c>
      <c r="C37">
        <f>COUNTRIES!J38</f>
        <v>152</v>
      </c>
      <c r="D37" t="str">
        <f>COUNTRIES!K38</f>
        <v>Chile</v>
      </c>
      <c r="F37" t="b">
        <f t="array" ref="F37">OR(EXACT(C37,$Q$3:$Q$274))</f>
        <v>1</v>
      </c>
      <c r="G37" t="b">
        <f t="array" ref="G37">OR(EXACT(C37,$U$3:$U$247))</f>
        <v>1</v>
      </c>
      <c r="H37" t="b">
        <f t="array" ref="H37">OR(EXACT(C37,$Y$4:$Y$179))</f>
        <v>1</v>
      </c>
      <c r="I37" t="b">
        <f t="array" ref="I37">OR(EXACT(C37,$AC$3:$AC$179))</f>
        <v>1</v>
      </c>
      <c r="J37" t="b">
        <f t="array" ref="J37">OR(EXACT(C37,$AW$3:$AW$234))</f>
        <v>1</v>
      </c>
      <c r="P37" t="s">
        <v>23</v>
      </c>
      <c r="Q37">
        <v>124</v>
      </c>
      <c r="R37" t="str">
        <f t="shared" si="0"/>
        <v>Canada</v>
      </c>
      <c r="T37" t="s">
        <v>1104</v>
      </c>
      <c r="U37" s="36" t="str">
        <f t="shared" si="1"/>
        <v/>
      </c>
      <c r="V37" t="str">
        <f t="shared" si="2"/>
        <v>Cembureau</v>
      </c>
      <c r="X37" t="s">
        <v>1486</v>
      </c>
      <c r="Y37">
        <f t="shared" si="3"/>
        <v>156</v>
      </c>
      <c r="Z37" t="str">
        <f t="shared" si="4"/>
        <v>China</v>
      </c>
      <c r="AB37" t="s">
        <v>33</v>
      </c>
      <c r="AC37">
        <f t="shared" si="5"/>
        <v>188</v>
      </c>
      <c r="AD37" t="str">
        <f t="shared" si="6"/>
        <v>Costa Rica</v>
      </c>
      <c r="AF37" t="s">
        <v>94</v>
      </c>
      <c r="AG37">
        <f t="shared" si="7"/>
        <v>104</v>
      </c>
      <c r="AH37" t="str">
        <f t="shared" si="8"/>
        <v>Myanmar</v>
      </c>
      <c r="AJ37" t="s">
        <v>4</v>
      </c>
      <c r="AK37">
        <v>24</v>
      </c>
      <c r="AL37" t="str">
        <f t="shared" si="9"/>
        <v>Angola</v>
      </c>
      <c r="AN37" t="s">
        <v>25</v>
      </c>
      <c r="AO37">
        <f t="shared" si="10"/>
        <v>140</v>
      </c>
      <c r="AP37" t="str">
        <f t="shared" si="11"/>
        <v>Central African Republic</v>
      </c>
      <c r="AR37" t="s">
        <v>19</v>
      </c>
      <c r="AS37">
        <f t="shared" si="12"/>
        <v>854</v>
      </c>
      <c r="AT37" t="str">
        <f t="shared" si="13"/>
        <v>Burkina Faso</v>
      </c>
      <c r="AV37" s="64" t="s">
        <v>21</v>
      </c>
      <c r="AW37">
        <f t="shared" si="14"/>
        <v>116</v>
      </c>
      <c r="AX37" t="str">
        <f t="shared" si="15"/>
        <v>Cambodia</v>
      </c>
      <c r="AZ37" s="16" t="s">
        <v>45</v>
      </c>
      <c r="BA37">
        <f t="shared" si="16"/>
        <v>246</v>
      </c>
      <c r="BB37" t="str">
        <f t="shared" si="17"/>
        <v>Finland</v>
      </c>
      <c r="BD37" t="s">
        <v>27</v>
      </c>
      <c r="BE37">
        <f t="shared" si="18"/>
        <v>152</v>
      </c>
      <c r="BF37" t="str">
        <f t="shared" si="19"/>
        <v>Chile</v>
      </c>
    </row>
    <row r="38" spans="1:58" x14ac:dyDescent="0.3">
      <c r="A38" t="str">
        <f>COUNTRIES!H39</f>
        <v>China</v>
      </c>
      <c r="B38" t="str">
        <f>COUNTRIES!I39</f>
        <v>People's Republic of China</v>
      </c>
      <c r="C38">
        <f>COUNTRIES!J39</f>
        <v>156</v>
      </c>
      <c r="D38" t="str">
        <f>COUNTRIES!K39</f>
        <v>China</v>
      </c>
      <c r="F38" t="b">
        <f t="array" ref="F38">OR(EXACT(C38,$Q$3:$Q$274))</f>
        <v>1</v>
      </c>
      <c r="G38" t="b">
        <f t="array" ref="G38">OR(EXACT(C38,$U$3:$U$247))</f>
        <v>1</v>
      </c>
      <c r="H38" t="b">
        <f t="array" ref="H38">OR(EXACT(C38,$Y$4:$Y$179))</f>
        <v>1</v>
      </c>
      <c r="I38" t="b">
        <f t="array" ref="I38">OR(EXACT(C38,$AC$3:$AC$179))</f>
        <v>1</v>
      </c>
      <c r="J38" t="b">
        <f t="array" ref="J38">OR(EXACT(C38,$AW$3:$AW$234))</f>
        <v>1</v>
      </c>
      <c r="P38" t="s">
        <v>24</v>
      </c>
      <c r="Q38">
        <v>132</v>
      </c>
      <c r="R38" t="str">
        <f t="shared" si="0"/>
        <v>Cape Verde</v>
      </c>
      <c r="T38" t="s">
        <v>25</v>
      </c>
      <c r="U38">
        <f t="shared" si="1"/>
        <v>140</v>
      </c>
      <c r="V38" t="str">
        <f t="shared" si="2"/>
        <v>Central African Republic</v>
      </c>
      <c r="X38" t="s">
        <v>29</v>
      </c>
      <c r="Y38">
        <f t="shared" si="3"/>
        <v>170</v>
      </c>
      <c r="Z38" t="str">
        <f t="shared" si="4"/>
        <v>Colombia</v>
      </c>
      <c r="AB38" t="s">
        <v>36</v>
      </c>
      <c r="AC38">
        <f t="shared" si="5"/>
        <v>384</v>
      </c>
      <c r="AD38" t="str">
        <f t="shared" si="6"/>
        <v>Côte d'Ivoire</v>
      </c>
      <c r="AF38" t="s">
        <v>105</v>
      </c>
      <c r="AG38">
        <f t="shared" si="7"/>
        <v>586</v>
      </c>
      <c r="AH38" t="str">
        <f t="shared" si="8"/>
        <v>Pakistan</v>
      </c>
      <c r="AJ38" t="s">
        <v>214</v>
      </c>
      <c r="AK38">
        <v>242</v>
      </c>
      <c r="AL38" t="str">
        <f t="shared" si="9"/>
        <v>Fiji</v>
      </c>
      <c r="AN38" t="s">
        <v>26</v>
      </c>
      <c r="AO38">
        <f t="shared" si="10"/>
        <v>148</v>
      </c>
      <c r="AP38" t="str">
        <f t="shared" si="11"/>
        <v>Chad</v>
      </c>
      <c r="AR38" t="s">
        <v>20</v>
      </c>
      <c r="AS38">
        <f t="shared" si="12"/>
        <v>108</v>
      </c>
      <c r="AT38" t="str">
        <f t="shared" si="13"/>
        <v>Burundi</v>
      </c>
      <c r="AV38" s="64" t="s">
        <v>22</v>
      </c>
      <c r="AW38">
        <f t="shared" si="14"/>
        <v>120</v>
      </c>
      <c r="AX38" t="str">
        <f t="shared" si="15"/>
        <v>Cameroon</v>
      </c>
      <c r="AZ38" s="16" t="s">
        <v>1631</v>
      </c>
      <c r="BA38">
        <f t="shared" si="16"/>
        <v>890</v>
      </c>
      <c r="BB38" t="str">
        <f t="shared" si="17"/>
        <v>Yugoslavia, SFR</v>
      </c>
      <c r="BD38" t="s">
        <v>201</v>
      </c>
      <c r="BE38">
        <f t="shared" si="18"/>
        <v>156</v>
      </c>
      <c r="BF38" t="str">
        <f t="shared" si="19"/>
        <v>China</v>
      </c>
    </row>
    <row r="39" spans="1:58" x14ac:dyDescent="0.3">
      <c r="A39" t="str">
        <f>COUNTRIES!H40</f>
        <v>Colombia</v>
      </c>
      <c r="B39" t="str">
        <f>COUNTRIES!I40</f>
        <v>Colombia</v>
      </c>
      <c r="C39">
        <f>COUNTRIES!J40</f>
        <v>170</v>
      </c>
      <c r="D39" t="str">
        <f>COUNTRIES!K40</f>
        <v>Colombia</v>
      </c>
      <c r="F39" t="b">
        <f t="array" ref="F39">OR(EXACT(C39,$Q$3:$Q$274))</f>
        <v>1</v>
      </c>
      <c r="G39" t="b">
        <f t="array" ref="G39">OR(EXACT(C39,$U$3:$U$247))</f>
        <v>1</v>
      </c>
      <c r="H39" t="b">
        <f t="array" ref="H39">OR(EXACT(C39,$Y$4:$Y$179))</f>
        <v>1</v>
      </c>
      <c r="I39" t="b">
        <f t="array" ref="I39">OR(EXACT(C39,$AC$3:$AC$179))</f>
        <v>1</v>
      </c>
      <c r="J39" t="b">
        <f t="array" ref="J39">OR(EXACT(C39,$AW$3:$AW$234))</f>
        <v>1</v>
      </c>
      <c r="P39" t="s">
        <v>197</v>
      </c>
      <c r="Q39">
        <v>136</v>
      </c>
      <c r="R39" t="str">
        <f t="shared" si="0"/>
        <v>Cayman Islands</v>
      </c>
      <c r="T39" t="s">
        <v>198</v>
      </c>
      <c r="U39">
        <f t="shared" si="1"/>
        <v>13</v>
      </c>
      <c r="V39" t="str">
        <f t="shared" si="2"/>
        <v>Central America</v>
      </c>
      <c r="X39" t="s">
        <v>202</v>
      </c>
      <c r="Y39">
        <f t="shared" si="3"/>
        <v>178</v>
      </c>
      <c r="Z39" t="str">
        <f t="shared" si="4"/>
        <v>Congo</v>
      </c>
      <c r="AB39" t="s">
        <v>156</v>
      </c>
      <c r="AC39">
        <f t="shared" si="5"/>
        <v>191</v>
      </c>
      <c r="AD39" t="str">
        <f t="shared" si="6"/>
        <v>Croatia</v>
      </c>
      <c r="AF39" t="s">
        <v>110</v>
      </c>
      <c r="AG39">
        <f t="shared" si="7"/>
        <v>608</v>
      </c>
      <c r="AH39" t="str">
        <f t="shared" si="8"/>
        <v>Philippines</v>
      </c>
      <c r="AJ39" t="s">
        <v>45</v>
      </c>
      <c r="AK39">
        <v>246</v>
      </c>
      <c r="AL39" t="str">
        <f t="shared" si="9"/>
        <v>Finland</v>
      </c>
      <c r="AN39" t="s">
        <v>27</v>
      </c>
      <c r="AO39">
        <f t="shared" si="10"/>
        <v>152</v>
      </c>
      <c r="AP39" t="str">
        <f t="shared" si="11"/>
        <v>Chile</v>
      </c>
      <c r="AR39" t="s">
        <v>195</v>
      </c>
      <c r="AS39">
        <f t="shared" si="12"/>
        <v>132</v>
      </c>
      <c r="AT39" t="str">
        <f t="shared" si="13"/>
        <v>Cape Verde</v>
      </c>
      <c r="AV39" s="64" t="s">
        <v>23</v>
      </c>
      <c r="AW39">
        <f t="shared" si="14"/>
        <v>124</v>
      </c>
      <c r="AX39" t="str">
        <f t="shared" si="15"/>
        <v>Canada</v>
      </c>
      <c r="AZ39" s="16" t="s">
        <v>46</v>
      </c>
      <c r="BA39">
        <f t="shared" si="16"/>
        <v>250</v>
      </c>
      <c r="BB39" t="str">
        <f t="shared" si="17"/>
        <v>France</v>
      </c>
      <c r="BD39" t="s">
        <v>29</v>
      </c>
      <c r="BE39">
        <f t="shared" si="18"/>
        <v>170</v>
      </c>
      <c r="BF39" t="str">
        <f t="shared" si="19"/>
        <v>Colombia</v>
      </c>
    </row>
    <row r="40" spans="1:58" x14ac:dyDescent="0.3">
      <c r="A40" t="str">
        <f>COUNTRIES!H41</f>
        <v>Comoros</v>
      </c>
      <c r="B40" t="str">
        <f>COUNTRIES!I41</f>
        <v>Comoros</v>
      </c>
      <c r="C40">
        <f>COUNTRIES!J41</f>
        <v>174</v>
      </c>
      <c r="D40" t="str">
        <f>COUNTRIES!K41</f>
        <v>Comoros</v>
      </c>
      <c r="F40" t="b">
        <f t="array" ref="F40">OR(EXACT(C40,$Q$3:$Q$274))</f>
        <v>1</v>
      </c>
      <c r="G40" t="b">
        <f t="array" ref="G40">OR(EXACT(C40,$U$3:$U$247))</f>
        <v>1</v>
      </c>
      <c r="H40" t="b">
        <f t="array" ref="H40">OR(EXACT(C40,$Y$4:$Y$179))</f>
        <v>0</v>
      </c>
      <c r="I40" t="b">
        <f t="array" ref="I40">OR(EXACT(C40,$AC$3:$AC$179))</f>
        <v>1</v>
      </c>
      <c r="J40" t="b">
        <f t="array" ref="J40">OR(EXACT(C40,$AW$3:$AW$234))</f>
        <v>1</v>
      </c>
      <c r="P40" t="s">
        <v>276</v>
      </c>
      <c r="Q40">
        <v>140</v>
      </c>
      <c r="R40" t="str">
        <f t="shared" si="0"/>
        <v>Central African Republic</v>
      </c>
      <c r="T40" t="s">
        <v>26</v>
      </c>
      <c r="U40">
        <f t="shared" si="1"/>
        <v>148</v>
      </c>
      <c r="V40" t="str">
        <f t="shared" si="2"/>
        <v>Chad</v>
      </c>
      <c r="X40" t="s">
        <v>33</v>
      </c>
      <c r="Y40">
        <f t="shared" si="3"/>
        <v>188</v>
      </c>
      <c r="Z40" t="str">
        <f t="shared" si="4"/>
        <v>Costa Rica</v>
      </c>
      <c r="AB40" t="s">
        <v>34</v>
      </c>
      <c r="AC40">
        <f t="shared" si="5"/>
        <v>192</v>
      </c>
      <c r="AD40" t="str">
        <f t="shared" si="6"/>
        <v>Cuba</v>
      </c>
      <c r="AF40" t="s">
        <v>254</v>
      </c>
      <c r="AG40">
        <f t="shared" si="7"/>
        <v>702</v>
      </c>
      <c r="AH40" t="str">
        <f t="shared" si="8"/>
        <v>Singapore</v>
      </c>
      <c r="AJ40" t="s">
        <v>46</v>
      </c>
      <c r="AK40">
        <v>250</v>
      </c>
      <c r="AL40" t="str">
        <f t="shared" si="9"/>
        <v>France</v>
      </c>
      <c r="AN40" t="s">
        <v>201</v>
      </c>
      <c r="AO40">
        <f t="shared" si="10"/>
        <v>156</v>
      </c>
      <c r="AP40" t="str">
        <f t="shared" si="11"/>
        <v>China</v>
      </c>
      <c r="AR40" t="s">
        <v>21</v>
      </c>
      <c r="AS40">
        <f t="shared" si="12"/>
        <v>116</v>
      </c>
      <c r="AT40" t="str">
        <f t="shared" si="13"/>
        <v>Cambodia</v>
      </c>
      <c r="AV40" s="64" t="s">
        <v>197</v>
      </c>
      <c r="AW40">
        <f t="shared" si="14"/>
        <v>136</v>
      </c>
      <c r="AX40" t="str">
        <f t="shared" si="15"/>
        <v>Cayman Islands</v>
      </c>
      <c r="AZ40" s="16" t="s">
        <v>161</v>
      </c>
      <c r="BA40">
        <f t="shared" si="16"/>
        <v>268</v>
      </c>
      <c r="BB40" t="str">
        <f t="shared" si="17"/>
        <v>Georgia</v>
      </c>
      <c r="BD40" t="s">
        <v>30</v>
      </c>
      <c r="BE40">
        <f t="shared" si="18"/>
        <v>174</v>
      </c>
      <c r="BF40" t="str">
        <f t="shared" si="19"/>
        <v>Comoros</v>
      </c>
    </row>
    <row r="41" spans="1:58" x14ac:dyDescent="0.3">
      <c r="A41" t="str">
        <f>COUNTRIES!H42</f>
        <v>Congo</v>
      </c>
      <c r="B41" t="str">
        <f>COUNTRIES!I42</f>
        <v>Rep Congo</v>
      </c>
      <c r="C41">
        <f>COUNTRIES!J42</f>
        <v>178</v>
      </c>
      <c r="D41" t="str">
        <f>COUNTRIES!K42</f>
        <v>Congo</v>
      </c>
      <c r="F41" t="b">
        <f t="array" ref="F41">OR(EXACT(C41,$Q$3:$Q$274))</f>
        <v>1</v>
      </c>
      <c r="G41" t="b">
        <f t="array" ref="G41">OR(EXACT(C41,$U$3:$U$247))</f>
        <v>1</v>
      </c>
      <c r="H41" t="b">
        <f t="array" ref="H41">OR(EXACT(C41,$Y$4:$Y$179))</f>
        <v>1</v>
      </c>
      <c r="I41" t="b">
        <f t="array" ref="I41">OR(EXACT(C41,$AC$3:$AC$179))</f>
        <v>1</v>
      </c>
      <c r="J41" t="b">
        <f t="array" ref="J41">OR(EXACT(C41,$AW$3:$AW$234))</f>
        <v>1</v>
      </c>
      <c r="P41" t="s">
        <v>126</v>
      </c>
      <c r="Q41">
        <v>144</v>
      </c>
      <c r="R41" t="str">
        <f t="shared" si="0"/>
        <v>Sri Lanka</v>
      </c>
      <c r="T41" t="s">
        <v>27</v>
      </c>
      <c r="U41">
        <f t="shared" si="1"/>
        <v>152</v>
      </c>
      <c r="V41" t="str">
        <f t="shared" si="2"/>
        <v>Chile</v>
      </c>
      <c r="X41" t="s">
        <v>36</v>
      </c>
      <c r="Y41">
        <f t="shared" si="3"/>
        <v>384</v>
      </c>
      <c r="Z41" t="str">
        <f t="shared" si="4"/>
        <v>Côte d'Ivoire</v>
      </c>
      <c r="AB41" t="s">
        <v>35</v>
      </c>
      <c r="AC41">
        <f t="shared" si="5"/>
        <v>196</v>
      </c>
      <c r="AD41" t="str">
        <f t="shared" si="6"/>
        <v>Cyprus</v>
      </c>
      <c r="AF41" t="s">
        <v>560</v>
      </c>
      <c r="AG41" s="36">
        <f>C140</f>
        <v>410</v>
      </c>
      <c r="AH41" t="str">
        <f t="shared" si="8"/>
        <v>South Korea</v>
      </c>
      <c r="AJ41" t="s">
        <v>47</v>
      </c>
      <c r="AK41">
        <v>254</v>
      </c>
      <c r="AL41" t="str">
        <f t="shared" si="9"/>
        <v>French Guiana</v>
      </c>
      <c r="AN41" t="s">
        <v>29</v>
      </c>
      <c r="AO41">
        <f t="shared" si="10"/>
        <v>170</v>
      </c>
      <c r="AP41" t="str">
        <f t="shared" si="11"/>
        <v>Colombia</v>
      </c>
      <c r="AR41" t="s">
        <v>22</v>
      </c>
      <c r="AS41">
        <f t="shared" si="12"/>
        <v>120</v>
      </c>
      <c r="AT41" t="str">
        <f t="shared" si="13"/>
        <v>Cameroon</v>
      </c>
      <c r="AV41" s="64" t="s">
        <v>25</v>
      </c>
      <c r="AW41">
        <f t="shared" si="14"/>
        <v>140</v>
      </c>
      <c r="AX41" t="str">
        <f t="shared" si="15"/>
        <v>Central African Republic</v>
      </c>
      <c r="AZ41" s="16" t="s">
        <v>51</v>
      </c>
      <c r="BA41">
        <f t="shared" si="16"/>
        <v>276</v>
      </c>
      <c r="BB41" t="str">
        <f t="shared" si="17"/>
        <v>Germany</v>
      </c>
      <c r="BD41" t="s">
        <v>228</v>
      </c>
      <c r="BE41">
        <f t="shared" si="18"/>
        <v>175</v>
      </c>
      <c r="BF41" t="str">
        <f t="shared" si="19"/>
        <v>Mayotte</v>
      </c>
    </row>
    <row r="42" spans="1:58" x14ac:dyDescent="0.3">
      <c r="A42" t="str">
        <f>COUNTRIES!H43</f>
        <v>Costa Rica</v>
      </c>
      <c r="B42" t="str">
        <f>COUNTRIES!I43</f>
        <v>Costa Rica</v>
      </c>
      <c r="C42">
        <f>COUNTRIES!J43</f>
        <v>188</v>
      </c>
      <c r="D42" t="str">
        <f>COUNTRIES!K43</f>
        <v>Costa Rica</v>
      </c>
      <c r="F42" t="b">
        <f t="array" ref="F42">OR(EXACT(C42,$Q$3:$Q$274))</f>
        <v>1</v>
      </c>
      <c r="G42" t="b">
        <f t="array" ref="G42">OR(EXACT(C42,$U$3:$U$247))</f>
        <v>1</v>
      </c>
      <c r="H42" t="b">
        <f t="array" ref="H42">OR(EXACT(C42,$Y$4:$Y$179))</f>
        <v>1</v>
      </c>
      <c r="I42" t="b">
        <f t="array" ref="I42">OR(EXACT(C42,$AC$3:$AC$179))</f>
        <v>1</v>
      </c>
      <c r="J42" t="b">
        <f t="array" ref="J42">OR(EXACT(C42,$AW$3:$AW$234))</f>
        <v>1</v>
      </c>
      <c r="P42" t="s">
        <v>26</v>
      </c>
      <c r="Q42">
        <v>148</v>
      </c>
      <c r="R42" t="str">
        <f t="shared" si="0"/>
        <v>Chad</v>
      </c>
      <c r="T42" t="s">
        <v>201</v>
      </c>
      <c r="U42">
        <f t="shared" si="1"/>
        <v>156</v>
      </c>
      <c r="V42" t="str">
        <f t="shared" si="2"/>
        <v>China</v>
      </c>
      <c r="X42" t="s">
        <v>156</v>
      </c>
      <c r="Y42">
        <f t="shared" si="3"/>
        <v>191</v>
      </c>
      <c r="Z42" t="str">
        <f t="shared" si="4"/>
        <v>Croatia</v>
      </c>
      <c r="AB42" t="s">
        <v>157</v>
      </c>
      <c r="AC42">
        <f t="shared" si="5"/>
        <v>203</v>
      </c>
      <c r="AD42" t="str">
        <f t="shared" si="6"/>
        <v>Czech Republic</v>
      </c>
      <c r="AF42" t="s">
        <v>126</v>
      </c>
      <c r="AG42">
        <f t="shared" si="7"/>
        <v>144</v>
      </c>
      <c r="AH42" t="str">
        <f t="shared" si="8"/>
        <v>Sri Lanka</v>
      </c>
      <c r="AJ42" t="s">
        <v>48</v>
      </c>
      <c r="AK42">
        <v>258</v>
      </c>
      <c r="AL42" t="str">
        <f t="shared" si="9"/>
        <v>French Polynesia</v>
      </c>
      <c r="AN42" t="s">
        <v>30</v>
      </c>
      <c r="AO42">
        <f t="shared" si="10"/>
        <v>174</v>
      </c>
      <c r="AP42" t="str">
        <f t="shared" si="11"/>
        <v>Comoros</v>
      </c>
      <c r="AR42" t="s">
        <v>23</v>
      </c>
      <c r="AS42">
        <f t="shared" si="12"/>
        <v>124</v>
      </c>
      <c r="AT42" t="str">
        <f t="shared" si="13"/>
        <v>Canada</v>
      </c>
      <c r="AV42" s="64" t="s">
        <v>26</v>
      </c>
      <c r="AW42">
        <f t="shared" si="14"/>
        <v>148</v>
      </c>
      <c r="AX42" t="str">
        <f t="shared" si="15"/>
        <v>Chad</v>
      </c>
      <c r="AZ42" s="16" t="s">
        <v>52</v>
      </c>
      <c r="BA42">
        <f t="shared" si="16"/>
        <v>288</v>
      </c>
      <c r="BB42" t="str">
        <f t="shared" si="17"/>
        <v>Ghana</v>
      </c>
      <c r="BD42" t="s">
        <v>32</v>
      </c>
      <c r="BE42" s="36">
        <v>178</v>
      </c>
      <c r="BF42" t="str">
        <f t="shared" si="19"/>
        <v>Congo</v>
      </c>
    </row>
    <row r="43" spans="1:58" x14ac:dyDescent="0.3">
      <c r="A43" t="str">
        <f>COUNTRIES!H44</f>
        <v>Croatia</v>
      </c>
      <c r="B43" t="str">
        <f>COUNTRIES!I44</f>
        <v>Croatia</v>
      </c>
      <c r="C43">
        <f>COUNTRIES!J44</f>
        <v>191</v>
      </c>
      <c r="D43" t="str">
        <f>COUNTRIES!K44</f>
        <v>Croatia</v>
      </c>
      <c r="F43" t="b">
        <f t="array" ref="F43">OR(EXACT(C43,$Q$3:$Q$274))</f>
        <v>1</v>
      </c>
      <c r="G43" t="b">
        <f t="array" ref="G43">OR(EXACT(C43,$U$3:$U$247))</f>
        <v>1</v>
      </c>
      <c r="H43" t="b">
        <f t="array" ref="H43">OR(EXACT(C43,$Y$4:$Y$179))</f>
        <v>1</v>
      </c>
      <c r="I43" t="b">
        <f t="array" ref="I43">OR(EXACT(C43,$AC$3:$AC$179))</f>
        <v>1</v>
      </c>
      <c r="J43" t="b">
        <f t="array" ref="J43">OR(EXACT(C43,$AW$3:$AW$234))</f>
        <v>1</v>
      </c>
      <c r="P43" t="s">
        <v>27</v>
      </c>
      <c r="Q43">
        <v>152</v>
      </c>
      <c r="R43" t="str">
        <f t="shared" si="0"/>
        <v>Chile</v>
      </c>
      <c r="T43" t="s">
        <v>1105</v>
      </c>
      <c r="U43" s="36" t="str">
        <f t="shared" si="1"/>
        <v/>
      </c>
      <c r="V43" t="str">
        <f t="shared" si="2"/>
        <v>CIS</v>
      </c>
      <c r="X43" t="s">
        <v>34</v>
      </c>
      <c r="Y43">
        <f t="shared" si="3"/>
        <v>192</v>
      </c>
      <c r="Z43" t="str">
        <f t="shared" si="4"/>
        <v>Cuba</v>
      </c>
      <c r="AB43" t="s">
        <v>1522</v>
      </c>
      <c r="AC43">
        <f t="shared" si="5"/>
        <v>200</v>
      </c>
      <c r="AD43" t="str">
        <f t="shared" si="6"/>
        <v>Czechoslovakia (former)</v>
      </c>
      <c r="AF43" t="s">
        <v>277</v>
      </c>
      <c r="AG43">
        <f t="shared" si="7"/>
        <v>158</v>
      </c>
      <c r="AH43" t="str">
        <f t="shared" si="8"/>
        <v>Taiwan</v>
      </c>
      <c r="AJ43" t="s">
        <v>38</v>
      </c>
      <c r="AK43">
        <v>262</v>
      </c>
      <c r="AL43" t="str">
        <f t="shared" si="9"/>
        <v>Djibouti</v>
      </c>
      <c r="AN43" t="s">
        <v>33</v>
      </c>
      <c r="AO43">
        <f t="shared" si="10"/>
        <v>188</v>
      </c>
      <c r="AP43" t="str">
        <f t="shared" si="11"/>
        <v>Costa Rica</v>
      </c>
      <c r="AR43" t="s">
        <v>196</v>
      </c>
      <c r="AS43">
        <f t="shared" si="12"/>
        <v>29</v>
      </c>
      <c r="AT43" t="str">
        <f t="shared" si="13"/>
        <v>Caribbean</v>
      </c>
      <c r="AV43" s="64" t="s">
        <v>27</v>
      </c>
      <c r="AW43">
        <f t="shared" si="14"/>
        <v>152</v>
      </c>
      <c r="AX43" t="str">
        <f t="shared" si="15"/>
        <v>Chile</v>
      </c>
      <c r="AZ43" s="16" t="s">
        <v>53</v>
      </c>
      <c r="BA43">
        <f t="shared" si="16"/>
        <v>300</v>
      </c>
      <c r="BB43" t="str">
        <f t="shared" si="17"/>
        <v>Greece</v>
      </c>
      <c r="BD43" t="s">
        <v>31</v>
      </c>
      <c r="BE43" s="36">
        <v>180</v>
      </c>
      <c r="BF43" t="str">
        <f t="shared" si="19"/>
        <v>Congo, DR</v>
      </c>
    </row>
    <row r="44" spans="1:58" x14ac:dyDescent="0.3">
      <c r="A44" t="str">
        <f>COUNTRIES!H45</f>
        <v>Cuba</v>
      </c>
      <c r="B44" t="str">
        <f>COUNTRIES!I45</f>
        <v>Cuba</v>
      </c>
      <c r="C44">
        <f>COUNTRIES!J45</f>
        <v>192</v>
      </c>
      <c r="D44" t="str">
        <f>COUNTRIES!K45</f>
        <v>Cuba</v>
      </c>
      <c r="F44" t="b">
        <f t="array" ref="F44">OR(EXACT(C44,$Q$3:$Q$274))</f>
        <v>1</v>
      </c>
      <c r="G44" t="b">
        <f t="array" ref="G44">OR(EXACT(C44,$U$3:$U$247))</f>
        <v>1</v>
      </c>
      <c r="H44" t="b">
        <f t="array" ref="H44">OR(EXACT(C44,$Y$4:$Y$179))</f>
        <v>1</v>
      </c>
      <c r="I44" t="b">
        <f t="array" ref="I44">OR(EXACT(C44,$AC$3:$AC$179))</f>
        <v>1</v>
      </c>
      <c r="J44" t="b">
        <f t="array" ref="J44">OR(EXACT(C44,$AW$3:$AW$234))</f>
        <v>1</v>
      </c>
      <c r="P44" t="s">
        <v>201</v>
      </c>
      <c r="Q44">
        <v>156</v>
      </c>
      <c r="R44" t="str">
        <f t="shared" si="0"/>
        <v>China</v>
      </c>
      <c r="T44" t="s">
        <v>29</v>
      </c>
      <c r="U44">
        <f t="shared" si="1"/>
        <v>170</v>
      </c>
      <c r="V44" t="str">
        <f t="shared" si="2"/>
        <v>Colombia</v>
      </c>
      <c r="X44" t="s">
        <v>205</v>
      </c>
      <c r="Y44">
        <f t="shared" si="3"/>
        <v>531</v>
      </c>
      <c r="Z44" t="str">
        <f t="shared" si="4"/>
        <v>Curaçao</v>
      </c>
      <c r="AB44" t="s">
        <v>1629</v>
      </c>
      <c r="AC44" s="36">
        <f>C48</f>
        <v>408</v>
      </c>
      <c r="AD44" t="str">
        <f t="shared" si="6"/>
        <v>North Korea</v>
      </c>
      <c r="AF44" t="s">
        <v>134</v>
      </c>
      <c r="AG44">
        <f t="shared" si="7"/>
        <v>764</v>
      </c>
      <c r="AH44" t="str">
        <f t="shared" si="8"/>
        <v>Thailand</v>
      </c>
      <c r="AJ44" t="s">
        <v>49</v>
      </c>
      <c r="AK44">
        <v>266</v>
      </c>
      <c r="AL44" t="str">
        <f t="shared" si="9"/>
        <v>Gabon</v>
      </c>
      <c r="AN44" t="s">
        <v>97</v>
      </c>
      <c r="AO44">
        <f t="shared" si="10"/>
        <v>528</v>
      </c>
      <c r="AP44" t="str">
        <f t="shared" si="11"/>
        <v>Netherlands</v>
      </c>
      <c r="AR44" t="s">
        <v>197</v>
      </c>
      <c r="AS44">
        <f t="shared" si="12"/>
        <v>136</v>
      </c>
      <c r="AT44" t="str">
        <f t="shared" si="13"/>
        <v>Cayman Islands</v>
      </c>
      <c r="AV44" s="64" t="s">
        <v>201</v>
      </c>
      <c r="AW44">
        <f t="shared" si="14"/>
        <v>156</v>
      </c>
      <c r="AX44" t="str">
        <f t="shared" si="15"/>
        <v>China</v>
      </c>
      <c r="AZ44" s="16" t="s">
        <v>55</v>
      </c>
      <c r="BA44">
        <f t="shared" si="16"/>
        <v>320</v>
      </c>
      <c r="BB44" t="str">
        <f t="shared" si="17"/>
        <v>Guatemala</v>
      </c>
      <c r="BD44" t="s">
        <v>1652</v>
      </c>
      <c r="BE44" s="36" t="str">
        <f t="shared" ref="BE44:BE59" si="20">IFERROR(IFERROR(VLOOKUP(BD44,$A$3:$C$316,3,0),VLOOKUP(BD44,$B$3:$C$316,2,0)),"")</f>
        <v/>
      </c>
      <c r="BF44" t="str">
        <f t="shared" si="19"/>
        <v>Cook Isds</v>
      </c>
    </row>
    <row r="45" spans="1:58" x14ac:dyDescent="0.3">
      <c r="A45" t="str">
        <f>COUNTRIES!H46</f>
        <v>Cyprus</v>
      </c>
      <c r="B45" t="str">
        <f>COUNTRIES!I46</f>
        <v>Cyprus</v>
      </c>
      <c r="C45">
        <f>COUNTRIES!J46</f>
        <v>196</v>
      </c>
      <c r="D45" t="str">
        <f>COUNTRIES!K46</f>
        <v>Cyprus</v>
      </c>
      <c r="F45" t="b">
        <f t="array" ref="F45">OR(EXACT(C45,$Q$3:$Q$274))</f>
        <v>1</v>
      </c>
      <c r="G45" t="b">
        <f t="array" ref="G45">OR(EXACT(C45,$U$3:$U$247))</f>
        <v>1</v>
      </c>
      <c r="H45" t="b">
        <f t="array" ref="H45">OR(EXACT(C45,$Y$4:$Y$179))</f>
        <v>1</v>
      </c>
      <c r="I45" t="b">
        <f t="array" ref="I45">OR(EXACT(C45,$AC$3:$AC$179))</f>
        <v>1</v>
      </c>
      <c r="J45" t="b">
        <f t="array" ref="J45">OR(EXACT(C45,$AW$3:$AW$234))</f>
        <v>1</v>
      </c>
      <c r="P45" t="s">
        <v>277</v>
      </c>
      <c r="Q45">
        <v>158</v>
      </c>
      <c r="R45" t="str">
        <f t="shared" si="0"/>
        <v>Taiwan</v>
      </c>
      <c r="T45" t="s">
        <v>30</v>
      </c>
      <c r="U45">
        <f t="shared" si="1"/>
        <v>174</v>
      </c>
      <c r="V45" t="str">
        <f t="shared" si="2"/>
        <v>Comoros</v>
      </c>
      <c r="X45" t="s">
        <v>35</v>
      </c>
      <c r="Y45">
        <f t="shared" si="3"/>
        <v>196</v>
      </c>
      <c r="Z45" t="str">
        <f t="shared" si="4"/>
        <v>Cyprus</v>
      </c>
      <c r="AB45" t="s">
        <v>1630</v>
      </c>
      <c r="AC45" s="36">
        <f>C49</f>
        <v>180</v>
      </c>
      <c r="AD45" t="str">
        <f t="shared" si="6"/>
        <v>Congo, DR</v>
      </c>
      <c r="AF45" t="s">
        <v>375</v>
      </c>
      <c r="AG45">
        <f t="shared" si="7"/>
        <v>704</v>
      </c>
      <c r="AH45" t="str">
        <f t="shared" si="8"/>
        <v>Vietnam</v>
      </c>
      <c r="AJ45" t="s">
        <v>50</v>
      </c>
      <c r="AK45">
        <v>270</v>
      </c>
      <c r="AL45" t="str">
        <f t="shared" si="9"/>
        <v>The Gambia</v>
      </c>
      <c r="AN45" t="s">
        <v>99</v>
      </c>
      <c r="AO45">
        <f t="shared" si="10"/>
        <v>554</v>
      </c>
      <c r="AP45" t="str">
        <f t="shared" si="11"/>
        <v>New Zealand</v>
      </c>
      <c r="AR45" t="s">
        <v>25</v>
      </c>
      <c r="AS45">
        <f t="shared" si="12"/>
        <v>140</v>
      </c>
      <c r="AT45" t="str">
        <f t="shared" si="13"/>
        <v>Central African Republic</v>
      </c>
      <c r="AV45" s="64" t="s">
        <v>1628</v>
      </c>
      <c r="AW45" s="36">
        <f>C201</f>
        <v>344</v>
      </c>
      <c r="AX45" t="str">
        <f t="shared" si="15"/>
        <v>Hong Kong SAR</v>
      </c>
      <c r="AZ45" s="16" t="s">
        <v>60</v>
      </c>
      <c r="BA45">
        <f t="shared" si="16"/>
        <v>340</v>
      </c>
      <c r="BB45" t="str">
        <f t="shared" si="17"/>
        <v>Honduras</v>
      </c>
      <c r="BD45" t="s">
        <v>33</v>
      </c>
      <c r="BE45">
        <f t="shared" si="20"/>
        <v>188</v>
      </c>
      <c r="BF45" t="str">
        <f t="shared" si="19"/>
        <v>Costa Rica</v>
      </c>
    </row>
    <row r="46" spans="1:58" x14ac:dyDescent="0.3">
      <c r="A46" t="str">
        <f>COUNTRIES!H47</f>
        <v>Czechia</v>
      </c>
      <c r="B46" t="str">
        <f>COUNTRIES!I47</f>
        <v>Czech Republic</v>
      </c>
      <c r="C46">
        <f>COUNTRIES!J47</f>
        <v>203</v>
      </c>
      <c r="D46" t="str">
        <f>COUNTRIES!K47</f>
        <v>Czech Republic</v>
      </c>
      <c r="F46" t="b">
        <f t="array" ref="F46">OR(EXACT(C46,$Q$3:$Q$274))</f>
        <v>1</v>
      </c>
      <c r="G46" t="b">
        <f t="array" ref="G46">OR(EXACT(C46,$U$3:$U$247))</f>
        <v>1</v>
      </c>
      <c r="H46" t="b">
        <f t="array" ref="H46">OR(EXACT(C46,$Y$4:$Y$179))</f>
        <v>1</v>
      </c>
      <c r="I46" t="b">
        <f t="array" ref="I46">OR(EXACT(C46,$AC$3:$AC$179))</f>
        <v>1</v>
      </c>
      <c r="J46" t="b">
        <f t="array" ref="J46">OR(EXACT(C46,$AW$3:$AW$234))</f>
        <v>1</v>
      </c>
      <c r="P46" t="s">
        <v>278</v>
      </c>
      <c r="Q46">
        <v>162</v>
      </c>
      <c r="R46" t="str">
        <f t="shared" si="0"/>
        <v>Christmas Island</v>
      </c>
      <c r="T46" t="s">
        <v>202</v>
      </c>
      <c r="U46">
        <f t="shared" si="1"/>
        <v>178</v>
      </c>
      <c r="V46" t="str">
        <f t="shared" si="2"/>
        <v>Congo</v>
      </c>
      <c r="X46" t="s">
        <v>157</v>
      </c>
      <c r="Y46">
        <f t="shared" si="3"/>
        <v>203</v>
      </c>
      <c r="Z46" t="str">
        <f t="shared" si="4"/>
        <v>Czech Republic</v>
      </c>
      <c r="AB46" t="s">
        <v>37</v>
      </c>
      <c r="AC46">
        <f t="shared" si="5"/>
        <v>208</v>
      </c>
      <c r="AD46" t="str">
        <f t="shared" si="6"/>
        <v>Denmark</v>
      </c>
      <c r="AF46" t="s">
        <v>2</v>
      </c>
      <c r="AG46">
        <f t="shared" si="7"/>
        <v>8</v>
      </c>
      <c r="AH46" t="str">
        <f t="shared" si="8"/>
        <v>Albania</v>
      </c>
      <c r="AJ46" t="s">
        <v>262</v>
      </c>
      <c r="AK46">
        <v>275</v>
      </c>
      <c r="AL46" t="str">
        <f t="shared" si="9"/>
        <v>Palestine</v>
      </c>
      <c r="AN46" t="s">
        <v>100</v>
      </c>
      <c r="AO46">
        <f t="shared" si="10"/>
        <v>558</v>
      </c>
      <c r="AP46" t="str">
        <f t="shared" si="11"/>
        <v>Nicaragua</v>
      </c>
      <c r="AR46" t="s">
        <v>198</v>
      </c>
      <c r="AS46">
        <f t="shared" si="12"/>
        <v>13</v>
      </c>
      <c r="AT46" t="str">
        <f t="shared" si="13"/>
        <v>Central America</v>
      </c>
      <c r="AV46" s="64" t="s">
        <v>1657</v>
      </c>
      <c r="AW46" s="36">
        <f>C202</f>
        <v>446</v>
      </c>
      <c r="AX46" t="str">
        <f t="shared" si="15"/>
        <v>Macau SAR</v>
      </c>
      <c r="AZ46" s="16" t="s">
        <v>862</v>
      </c>
      <c r="BA46" s="36">
        <f>C201</f>
        <v>344</v>
      </c>
      <c r="BB46" t="str">
        <f t="shared" si="17"/>
        <v>Hong Kong SAR</v>
      </c>
      <c r="BD46" t="s">
        <v>34</v>
      </c>
      <c r="BE46">
        <f t="shared" si="20"/>
        <v>192</v>
      </c>
      <c r="BF46" t="str">
        <f t="shared" si="19"/>
        <v>Cuba</v>
      </c>
    </row>
    <row r="47" spans="1:58" x14ac:dyDescent="0.3">
      <c r="A47" t="str">
        <f>COUNTRIES!H48</f>
        <v>Côte d’Ivoire</v>
      </c>
      <c r="B47" t="str">
        <f>COUNTRIES!I48</f>
        <v>Côte d'Ivoire</v>
      </c>
      <c r="C47">
        <f>COUNTRIES!J48</f>
        <v>384</v>
      </c>
      <c r="D47" t="str">
        <f>COUNTRIES!K48</f>
        <v>Côte d'Ivoire</v>
      </c>
      <c r="F47" t="b">
        <f t="array" ref="F47">OR(EXACT(C47,$Q$3:$Q$274))</f>
        <v>1</v>
      </c>
      <c r="G47" t="b">
        <f t="array" ref="G47">OR(EXACT(C47,$U$3:$U$247))</f>
        <v>1</v>
      </c>
      <c r="H47" t="b">
        <f t="array" ref="H47">OR(EXACT(C47,$Y$4:$Y$179))</f>
        <v>1</v>
      </c>
      <c r="I47" t="b">
        <f t="array" ref="I47">OR(EXACT(C47,$AC$3:$AC$179))</f>
        <v>1</v>
      </c>
      <c r="J47" t="b">
        <f t="array" ref="J47">OR(EXACT(C47,$AW$3:$AW$234))</f>
        <v>1</v>
      </c>
      <c r="P47" t="s">
        <v>279</v>
      </c>
      <c r="Q47">
        <v>166</v>
      </c>
      <c r="R47" t="str">
        <f t="shared" si="0"/>
        <v>Cocos (Keeling) Islands</v>
      </c>
      <c r="T47" t="s">
        <v>33</v>
      </c>
      <c r="U47">
        <f t="shared" si="1"/>
        <v>188</v>
      </c>
      <c r="V47" t="str">
        <f t="shared" si="2"/>
        <v>Costa Rica</v>
      </c>
      <c r="X47" t="s">
        <v>822</v>
      </c>
      <c r="Y47">
        <f t="shared" si="3"/>
        <v>408</v>
      </c>
      <c r="Z47" t="str">
        <f t="shared" si="4"/>
        <v>North Korea</v>
      </c>
      <c r="AB47" t="s">
        <v>38</v>
      </c>
      <c r="AC47">
        <f t="shared" si="5"/>
        <v>262</v>
      </c>
      <c r="AD47" t="str">
        <f t="shared" si="6"/>
        <v>Djibouti</v>
      </c>
      <c r="AF47" t="s">
        <v>151</v>
      </c>
      <c r="AG47">
        <f t="shared" si="7"/>
        <v>51</v>
      </c>
      <c r="AH47" t="str">
        <f t="shared" si="8"/>
        <v>Armenia</v>
      </c>
      <c r="AJ47" t="s">
        <v>51</v>
      </c>
      <c r="AK47">
        <v>276</v>
      </c>
      <c r="AL47" t="str">
        <f t="shared" si="9"/>
        <v>Germany</v>
      </c>
      <c r="AN47" t="s">
        <v>101</v>
      </c>
      <c r="AO47">
        <f t="shared" si="10"/>
        <v>562</v>
      </c>
      <c r="AP47" t="str">
        <f t="shared" si="11"/>
        <v>Niger</v>
      </c>
      <c r="AR47" t="s">
        <v>199</v>
      </c>
      <c r="AS47">
        <f t="shared" si="12"/>
        <v>143</v>
      </c>
      <c r="AT47" t="str">
        <f t="shared" si="13"/>
        <v>Central Asia</v>
      </c>
      <c r="AV47" s="64" t="s">
        <v>1698</v>
      </c>
      <c r="AW47" s="36">
        <f>C38</f>
        <v>156</v>
      </c>
      <c r="AX47" t="str">
        <f t="shared" si="15"/>
        <v>China</v>
      </c>
      <c r="AZ47" s="16" t="s">
        <v>61</v>
      </c>
      <c r="BA47">
        <f t="shared" si="16"/>
        <v>348</v>
      </c>
      <c r="BB47" t="str">
        <f t="shared" si="17"/>
        <v>Hungary</v>
      </c>
      <c r="BD47" t="s">
        <v>35</v>
      </c>
      <c r="BE47">
        <f t="shared" si="20"/>
        <v>196</v>
      </c>
      <c r="BF47" t="str">
        <f t="shared" si="19"/>
        <v>Cyprus</v>
      </c>
    </row>
    <row r="48" spans="1:58" x14ac:dyDescent="0.3">
      <c r="A48" t="str">
        <f>COUNTRIES!H49</f>
        <v>Democratic People's Republic of Korea</v>
      </c>
      <c r="B48" t="str">
        <f>COUNTRIES!I49</f>
        <v>Korea, Dem. People's Rep. of</v>
      </c>
      <c r="C48">
        <f>COUNTRIES!J49</f>
        <v>408</v>
      </c>
      <c r="D48" t="str">
        <f>COUNTRIES!K49</f>
        <v>North Korea</v>
      </c>
      <c r="F48" t="b">
        <f t="array" ref="F48">OR(EXACT(C48,$Q$3:$Q$274))</f>
        <v>1</v>
      </c>
      <c r="G48" t="b">
        <f t="array" ref="G48">OR(EXACT(C48,$U$3:$U$247))</f>
        <v>1</v>
      </c>
      <c r="H48" t="b">
        <f t="array" ref="H48">OR(EXACT(C48,$Y$4:$Y$179))</f>
        <v>1</v>
      </c>
      <c r="I48" t="b">
        <f t="array" ref="I48">OR(EXACT(C48,$AC$3:$AC$179))</f>
        <v>1</v>
      </c>
      <c r="J48" t="b">
        <f t="array" ref="J48">OR(EXACT(C48,$AW$3:$AW$234))</f>
        <v>1</v>
      </c>
      <c r="P48" t="s">
        <v>29</v>
      </c>
      <c r="Q48">
        <v>170</v>
      </c>
      <c r="R48" t="str">
        <f t="shared" si="0"/>
        <v>Colombia</v>
      </c>
      <c r="T48" t="s">
        <v>36</v>
      </c>
      <c r="U48">
        <f t="shared" si="1"/>
        <v>384</v>
      </c>
      <c r="V48" t="str">
        <f t="shared" si="2"/>
        <v>Côte d'Ivoire</v>
      </c>
      <c r="X48" t="s">
        <v>817</v>
      </c>
      <c r="Y48">
        <f t="shared" si="3"/>
        <v>180</v>
      </c>
      <c r="Z48" t="str">
        <f t="shared" si="4"/>
        <v>Congo, DR</v>
      </c>
      <c r="AB48" t="s">
        <v>207</v>
      </c>
      <c r="AC48">
        <f t="shared" si="5"/>
        <v>212</v>
      </c>
      <c r="AD48" t="str">
        <f t="shared" si="6"/>
        <v>Dominica</v>
      </c>
      <c r="AF48" t="s">
        <v>191</v>
      </c>
      <c r="AG48">
        <f t="shared" si="7"/>
        <v>31</v>
      </c>
      <c r="AH48" t="str">
        <f t="shared" si="8"/>
        <v>Azerbaijan</v>
      </c>
      <c r="AJ48" t="s">
        <v>187</v>
      </c>
      <c r="AK48">
        <v>28</v>
      </c>
      <c r="AL48" t="str">
        <f t="shared" si="9"/>
        <v>Antigua and Barbuda</v>
      </c>
      <c r="AN48" t="s">
        <v>102</v>
      </c>
      <c r="AO48">
        <f t="shared" si="10"/>
        <v>566</v>
      </c>
      <c r="AP48" t="str">
        <f t="shared" si="11"/>
        <v>Nigeria</v>
      </c>
      <c r="AR48" t="s">
        <v>26</v>
      </c>
      <c r="AS48">
        <f t="shared" si="12"/>
        <v>148</v>
      </c>
      <c r="AT48" t="str">
        <f t="shared" si="13"/>
        <v>Chad</v>
      </c>
      <c r="AV48" s="64" t="s">
        <v>1699</v>
      </c>
      <c r="AW48" s="36">
        <f>C194</f>
        <v>158</v>
      </c>
      <c r="AX48" t="str">
        <f t="shared" si="15"/>
        <v>Taiwan</v>
      </c>
      <c r="AZ48" s="16" t="s">
        <v>62</v>
      </c>
      <c r="BA48">
        <f t="shared" si="16"/>
        <v>352</v>
      </c>
      <c r="BB48" t="str">
        <f t="shared" si="17"/>
        <v>Iceland</v>
      </c>
      <c r="BD48" t="s">
        <v>1522</v>
      </c>
      <c r="BE48">
        <f t="shared" si="20"/>
        <v>200</v>
      </c>
      <c r="BF48" t="str">
        <f t="shared" si="19"/>
        <v>Czechoslovakia (former)</v>
      </c>
    </row>
    <row r="49" spans="1:58" x14ac:dyDescent="0.3">
      <c r="A49" t="str">
        <f>COUNTRIES!H50</f>
        <v>Democratic Republic of the Congo</v>
      </c>
      <c r="B49" t="str">
        <f>COUNTRIES!I50</f>
        <v>Dem. Rep. of the Congo</v>
      </c>
      <c r="C49">
        <f>COUNTRIES!J50</f>
        <v>180</v>
      </c>
      <c r="D49" t="str">
        <f>COUNTRIES!K50</f>
        <v>Congo, DR</v>
      </c>
      <c r="F49" t="b">
        <f t="array" ref="F49">OR(EXACT(C49,$Q$3:$Q$274))</f>
        <v>1</v>
      </c>
      <c r="G49" t="b">
        <f t="array" ref="G49">OR(EXACT(C49,$U$3:$U$247))</f>
        <v>1</v>
      </c>
      <c r="H49" t="b">
        <f t="array" ref="H49">OR(EXACT(C49,$Y$4:$Y$179))</f>
        <v>1</v>
      </c>
      <c r="I49" t="b">
        <f t="array" ref="I49">OR(EXACT(C49,$AC$3:$AC$179))</f>
        <v>1</v>
      </c>
      <c r="J49" t="b">
        <f t="array" ref="J49">OR(EXACT(C49,$AW$3:$AW$234))</f>
        <v>1</v>
      </c>
      <c r="P49" t="s">
        <v>30</v>
      </c>
      <c r="Q49">
        <v>174</v>
      </c>
      <c r="R49" t="str">
        <f t="shared" si="0"/>
        <v>Comoros</v>
      </c>
      <c r="T49" t="s">
        <v>156</v>
      </c>
      <c r="U49">
        <f t="shared" si="1"/>
        <v>191</v>
      </c>
      <c r="V49" t="str">
        <f t="shared" si="2"/>
        <v>Croatia</v>
      </c>
      <c r="X49" t="s">
        <v>37</v>
      </c>
      <c r="Y49">
        <f t="shared" si="3"/>
        <v>208</v>
      </c>
      <c r="Z49" t="str">
        <f t="shared" si="4"/>
        <v>Denmark</v>
      </c>
      <c r="AB49" t="s">
        <v>39</v>
      </c>
      <c r="AC49">
        <f t="shared" si="5"/>
        <v>214</v>
      </c>
      <c r="AD49" t="str">
        <f t="shared" si="6"/>
        <v>Dominican Republic</v>
      </c>
      <c r="AF49" t="s">
        <v>153</v>
      </c>
      <c r="AG49">
        <f t="shared" si="7"/>
        <v>112</v>
      </c>
      <c r="AH49" t="str">
        <f t="shared" si="8"/>
        <v>Belarus</v>
      </c>
      <c r="AJ49" t="s">
        <v>52</v>
      </c>
      <c r="AK49">
        <v>288</v>
      </c>
      <c r="AL49" t="str">
        <f t="shared" si="9"/>
        <v>Ghana</v>
      </c>
      <c r="AN49" t="s">
        <v>1135</v>
      </c>
      <c r="AO49">
        <f t="shared" si="10"/>
        <v>21</v>
      </c>
      <c r="AP49" t="str">
        <f t="shared" si="11"/>
        <v>North America</v>
      </c>
      <c r="AR49" t="s">
        <v>27</v>
      </c>
      <c r="AS49">
        <f t="shared" si="12"/>
        <v>152</v>
      </c>
      <c r="AT49" t="str">
        <f t="shared" si="13"/>
        <v>Chile</v>
      </c>
      <c r="AV49" s="64" t="s">
        <v>854</v>
      </c>
      <c r="AW49">
        <f t="shared" si="14"/>
        <v>162</v>
      </c>
      <c r="AX49" t="str">
        <f t="shared" si="15"/>
        <v>Christmas Island</v>
      </c>
      <c r="AZ49" s="16" t="s">
        <v>63</v>
      </c>
      <c r="BA49">
        <f t="shared" si="16"/>
        <v>356</v>
      </c>
      <c r="BB49" t="str">
        <f t="shared" si="17"/>
        <v>India</v>
      </c>
      <c r="BD49" t="s">
        <v>12</v>
      </c>
      <c r="BE49">
        <f t="shared" si="20"/>
        <v>204</v>
      </c>
      <c r="BF49" t="str">
        <f t="shared" si="19"/>
        <v>Benin</v>
      </c>
    </row>
    <row r="50" spans="1:58" x14ac:dyDescent="0.3">
      <c r="A50" t="str">
        <f>COUNTRIES!H51</f>
        <v>Denmark</v>
      </c>
      <c r="B50" t="str">
        <f>COUNTRIES!I51</f>
        <v>Denmark</v>
      </c>
      <c r="C50">
        <f>COUNTRIES!J51</f>
        <v>208</v>
      </c>
      <c r="D50" t="str">
        <f>COUNTRIES!K51</f>
        <v>Denmark</v>
      </c>
      <c r="F50" t="b">
        <f t="array" ref="F50">OR(EXACT(C50,$Q$3:$Q$274))</f>
        <v>1</v>
      </c>
      <c r="G50" t="b">
        <f t="array" ref="G50">OR(EXACT(C50,$U$3:$U$247))</f>
        <v>1</v>
      </c>
      <c r="H50" t="b">
        <f t="array" ref="H50">OR(EXACT(C50,$Y$4:$Y$179))</f>
        <v>1</v>
      </c>
      <c r="I50" t="b">
        <f t="array" ref="I50">OR(EXACT(C50,$AC$3:$AC$179))</f>
        <v>1</v>
      </c>
      <c r="J50" t="b">
        <f t="array" ref="J50">OR(EXACT(C50,$AW$3:$AW$234))</f>
        <v>1</v>
      </c>
      <c r="P50" t="s">
        <v>202</v>
      </c>
      <c r="Q50">
        <v>178</v>
      </c>
      <c r="R50" t="str">
        <f t="shared" si="0"/>
        <v>Congo</v>
      </c>
      <c r="T50" t="s">
        <v>34</v>
      </c>
      <c r="U50">
        <f t="shared" si="1"/>
        <v>192</v>
      </c>
      <c r="V50" t="str">
        <f t="shared" si="2"/>
        <v>Cuba</v>
      </c>
      <c r="X50" t="s">
        <v>39</v>
      </c>
      <c r="Y50">
        <f t="shared" si="3"/>
        <v>214</v>
      </c>
      <c r="Z50" t="str">
        <f t="shared" si="4"/>
        <v>Dominican Republic</v>
      </c>
      <c r="AB50" t="s">
        <v>40</v>
      </c>
      <c r="AC50">
        <f t="shared" si="5"/>
        <v>218</v>
      </c>
      <c r="AD50" t="str">
        <f t="shared" si="6"/>
        <v>Ecuador</v>
      </c>
      <c r="AF50" t="s">
        <v>1644</v>
      </c>
      <c r="AG50">
        <f t="shared" si="7"/>
        <v>70</v>
      </c>
      <c r="AH50" t="str">
        <f t="shared" si="8"/>
        <v>Bosnia and Herzegovina</v>
      </c>
      <c r="AJ50" t="s">
        <v>222</v>
      </c>
      <c r="AK50">
        <v>296</v>
      </c>
      <c r="AL50" t="str">
        <f t="shared" si="9"/>
        <v>Kiribati</v>
      </c>
      <c r="AN50" t="s">
        <v>819</v>
      </c>
      <c r="AO50" s="36">
        <f>C48</f>
        <v>408</v>
      </c>
      <c r="AP50" t="str">
        <f t="shared" si="11"/>
        <v>North Korea</v>
      </c>
      <c r="AR50" t="s">
        <v>1628</v>
      </c>
      <c r="AS50" s="36">
        <f>C201</f>
        <v>344</v>
      </c>
      <c r="AT50" t="str">
        <f t="shared" si="13"/>
        <v>Hong Kong SAR</v>
      </c>
      <c r="AV50" s="64" t="s">
        <v>279</v>
      </c>
      <c r="AW50">
        <f t="shared" si="14"/>
        <v>166</v>
      </c>
      <c r="AX50" t="str">
        <f t="shared" si="15"/>
        <v>Cocos (Keeling) Islands</v>
      </c>
      <c r="AZ50" s="16" t="s">
        <v>64</v>
      </c>
      <c r="BA50">
        <f t="shared" si="16"/>
        <v>360</v>
      </c>
      <c r="BB50" t="str">
        <f t="shared" si="17"/>
        <v>Indonesia</v>
      </c>
      <c r="BD50" t="s">
        <v>37</v>
      </c>
      <c r="BE50">
        <f t="shared" si="20"/>
        <v>208</v>
      </c>
      <c r="BF50" t="str">
        <f t="shared" si="19"/>
        <v>Denmark</v>
      </c>
    </row>
    <row r="51" spans="1:58" x14ac:dyDescent="0.3">
      <c r="A51" t="str">
        <f>COUNTRIES!H52</f>
        <v>Djibouti</v>
      </c>
      <c r="B51" t="str">
        <f>COUNTRIES!I52</f>
        <v>Djibouti</v>
      </c>
      <c r="C51">
        <f>COUNTRIES!J52</f>
        <v>262</v>
      </c>
      <c r="D51" t="str">
        <f>COUNTRIES!K52</f>
        <v>Djibouti</v>
      </c>
      <c r="F51" t="b">
        <f t="array" ref="F51">OR(EXACT(C51,$Q$3:$Q$274))</f>
        <v>1</v>
      </c>
      <c r="G51" t="b">
        <f t="array" ref="G51">OR(EXACT(C51,$U$3:$U$247))</f>
        <v>1</v>
      </c>
      <c r="H51" t="b">
        <f t="array" ref="H51">OR(EXACT(C51,$Y$4:$Y$179))</f>
        <v>0</v>
      </c>
      <c r="I51" t="b">
        <f t="array" ref="I51">OR(EXACT(C51,$AC$3:$AC$179))</f>
        <v>1</v>
      </c>
      <c r="J51" t="b">
        <f t="array" ref="J51">OR(EXACT(C51,$AW$3:$AW$234))</f>
        <v>1</v>
      </c>
      <c r="P51" t="s">
        <v>280</v>
      </c>
      <c r="Q51">
        <v>180</v>
      </c>
      <c r="R51" t="str">
        <f t="shared" si="0"/>
        <v>Congo, DR</v>
      </c>
      <c r="T51" t="s">
        <v>35</v>
      </c>
      <c r="U51">
        <f t="shared" si="1"/>
        <v>196</v>
      </c>
      <c r="V51" t="str">
        <f t="shared" si="2"/>
        <v>Cyprus</v>
      </c>
      <c r="X51" t="s">
        <v>40</v>
      </c>
      <c r="Y51">
        <f t="shared" si="3"/>
        <v>218</v>
      </c>
      <c r="Z51" t="str">
        <f t="shared" si="4"/>
        <v>Ecuador</v>
      </c>
      <c r="AB51" t="s">
        <v>41</v>
      </c>
      <c r="AC51">
        <f t="shared" si="5"/>
        <v>818</v>
      </c>
      <c r="AD51" t="str">
        <f t="shared" si="6"/>
        <v>Egypt</v>
      </c>
      <c r="AF51" t="s">
        <v>18</v>
      </c>
      <c r="AG51">
        <f t="shared" si="7"/>
        <v>100</v>
      </c>
      <c r="AH51" t="str">
        <f t="shared" si="8"/>
        <v>Bulgaria</v>
      </c>
      <c r="AJ51" t="s">
        <v>53</v>
      </c>
      <c r="AK51">
        <v>300</v>
      </c>
      <c r="AL51" t="str">
        <f t="shared" si="9"/>
        <v>Greece</v>
      </c>
      <c r="AN51" t="s">
        <v>103</v>
      </c>
      <c r="AO51">
        <f t="shared" si="10"/>
        <v>578</v>
      </c>
      <c r="AP51" t="str">
        <f t="shared" si="11"/>
        <v>Norway</v>
      </c>
      <c r="AR51" t="s">
        <v>859</v>
      </c>
      <c r="AS51" s="36">
        <f>C202</f>
        <v>446</v>
      </c>
      <c r="AT51" t="str">
        <f t="shared" si="13"/>
        <v>Macau SAR</v>
      </c>
      <c r="AV51" s="64" t="s">
        <v>29</v>
      </c>
      <c r="AW51">
        <f t="shared" si="14"/>
        <v>170</v>
      </c>
      <c r="AX51" t="str">
        <f t="shared" si="15"/>
        <v>Colombia</v>
      </c>
      <c r="AZ51" s="16" t="s">
        <v>719</v>
      </c>
      <c r="BA51">
        <f t="shared" si="16"/>
        <v>364</v>
      </c>
      <c r="BB51" t="str">
        <f t="shared" si="17"/>
        <v>Iran</v>
      </c>
      <c r="BD51" t="s">
        <v>207</v>
      </c>
      <c r="BE51">
        <f t="shared" si="20"/>
        <v>212</v>
      </c>
      <c r="BF51" t="str">
        <f t="shared" si="19"/>
        <v>Dominica</v>
      </c>
    </row>
    <row r="52" spans="1:58" x14ac:dyDescent="0.3">
      <c r="A52" t="str">
        <f>COUNTRIES!H53</f>
        <v>Dominica</v>
      </c>
      <c r="B52" t="str">
        <f>COUNTRIES!I53</f>
        <v>Dominica</v>
      </c>
      <c r="C52">
        <f>COUNTRIES!J53</f>
        <v>212</v>
      </c>
      <c r="D52" t="str">
        <f>COUNTRIES!K53</f>
        <v>Dominica</v>
      </c>
      <c r="F52" t="b">
        <f t="array" ref="F52">OR(EXACT(C52,$Q$3:$Q$274))</f>
        <v>1</v>
      </c>
      <c r="G52" t="b">
        <f t="array" ref="G52">OR(EXACT(C52,$U$3:$U$247))</f>
        <v>0</v>
      </c>
      <c r="H52" t="b">
        <f t="array" ref="H52">OR(EXACT(C52,$Y$4:$Y$179))</f>
        <v>0</v>
      </c>
      <c r="I52" t="b">
        <f t="array" ref="I52">OR(EXACT(C52,$AC$3:$AC$179))</f>
        <v>1</v>
      </c>
      <c r="J52" t="b">
        <f t="array" ref="J52">OR(EXACT(C52,$AW$3:$AW$234))</f>
        <v>1</v>
      </c>
      <c r="P52" t="s">
        <v>203</v>
      </c>
      <c r="Q52">
        <v>184</v>
      </c>
      <c r="R52" t="str">
        <f t="shared" si="0"/>
        <v>Cook Islands</v>
      </c>
      <c r="T52" t="s">
        <v>157</v>
      </c>
      <c r="U52">
        <f t="shared" si="1"/>
        <v>203</v>
      </c>
      <c r="V52" t="str">
        <f t="shared" si="2"/>
        <v>Czech Republic</v>
      </c>
      <c r="X52" t="s">
        <v>41</v>
      </c>
      <c r="Y52">
        <f t="shared" si="3"/>
        <v>818</v>
      </c>
      <c r="Z52" t="str">
        <f t="shared" si="4"/>
        <v>Egypt</v>
      </c>
      <c r="AB52" t="s">
        <v>42</v>
      </c>
      <c r="AC52">
        <f t="shared" si="5"/>
        <v>222</v>
      </c>
      <c r="AD52" t="str">
        <f t="shared" si="6"/>
        <v>El Salvador</v>
      </c>
      <c r="AF52" t="s">
        <v>156</v>
      </c>
      <c r="AG52">
        <f t="shared" si="7"/>
        <v>191</v>
      </c>
      <c r="AH52" t="str">
        <f t="shared" si="8"/>
        <v>Croatia</v>
      </c>
      <c r="AJ52" t="s">
        <v>216</v>
      </c>
      <c r="AK52">
        <v>304</v>
      </c>
      <c r="AL52" t="str">
        <f t="shared" si="9"/>
        <v>Greenland</v>
      </c>
      <c r="AN52" t="s">
        <v>104</v>
      </c>
      <c r="AO52">
        <f t="shared" si="10"/>
        <v>512</v>
      </c>
      <c r="AP52" t="str">
        <f t="shared" si="11"/>
        <v>Oman</v>
      </c>
      <c r="AR52" t="s">
        <v>1685</v>
      </c>
      <c r="AS52" s="36">
        <f>C38</f>
        <v>156</v>
      </c>
      <c r="AT52" t="str">
        <f t="shared" si="13"/>
        <v>China</v>
      </c>
      <c r="AV52" s="64" t="s">
        <v>30</v>
      </c>
      <c r="AW52">
        <f t="shared" si="14"/>
        <v>174</v>
      </c>
      <c r="AX52" t="str">
        <f t="shared" si="15"/>
        <v>Comoros</v>
      </c>
      <c r="AZ52" s="16" t="s">
        <v>66</v>
      </c>
      <c r="BA52">
        <f t="shared" si="16"/>
        <v>368</v>
      </c>
      <c r="BB52" t="str">
        <f t="shared" si="17"/>
        <v>Iraq</v>
      </c>
      <c r="BD52" t="s">
        <v>39</v>
      </c>
      <c r="BE52">
        <f t="shared" si="20"/>
        <v>214</v>
      </c>
      <c r="BF52" t="str">
        <f t="shared" si="19"/>
        <v>Dominican Republic</v>
      </c>
    </row>
    <row r="53" spans="1:58" x14ac:dyDescent="0.3">
      <c r="A53" t="str">
        <f>COUNTRIES!H54</f>
        <v>Dominican Republic</v>
      </c>
      <c r="B53" t="str">
        <f>COUNTRIES!I54</f>
        <v>Dominican Republic</v>
      </c>
      <c r="C53">
        <f>COUNTRIES!J54</f>
        <v>214</v>
      </c>
      <c r="D53" t="str">
        <f>COUNTRIES!K54</f>
        <v>Dominican Republic</v>
      </c>
      <c r="F53" t="b">
        <f t="array" ref="F53">OR(EXACT(C53,$Q$3:$Q$274))</f>
        <v>1</v>
      </c>
      <c r="G53" t="b">
        <f t="array" ref="G53">OR(EXACT(C53,$U$3:$U$247))</f>
        <v>1</v>
      </c>
      <c r="H53" t="b">
        <f t="array" ref="H53">OR(EXACT(C53,$Y$4:$Y$179))</f>
        <v>1</v>
      </c>
      <c r="I53" t="b">
        <f t="array" ref="I53">OR(EXACT(C53,$AC$3:$AC$179))</f>
        <v>1</v>
      </c>
      <c r="J53" t="b">
        <f t="array" ref="J53">OR(EXACT(C53,$AW$3:$AW$234))</f>
        <v>1</v>
      </c>
      <c r="P53" t="s">
        <v>33</v>
      </c>
      <c r="Q53">
        <v>188</v>
      </c>
      <c r="R53" t="str">
        <f t="shared" si="0"/>
        <v>Costa Rica</v>
      </c>
      <c r="T53" t="s">
        <v>1109</v>
      </c>
      <c r="U53">
        <f t="shared" si="1"/>
        <v>180</v>
      </c>
      <c r="V53" t="str">
        <f t="shared" si="2"/>
        <v>Congo, DR</v>
      </c>
      <c r="X53" t="s">
        <v>42</v>
      </c>
      <c r="Y53">
        <f t="shared" si="3"/>
        <v>222</v>
      </c>
      <c r="Z53" t="str">
        <f t="shared" si="4"/>
        <v>El Salvador</v>
      </c>
      <c r="AB53" t="s">
        <v>43</v>
      </c>
      <c r="AC53">
        <f t="shared" si="5"/>
        <v>226</v>
      </c>
      <c r="AD53" t="str">
        <f t="shared" si="6"/>
        <v>Equatorial Guinea</v>
      </c>
      <c r="AF53" t="s">
        <v>157</v>
      </c>
      <c r="AG53">
        <f t="shared" si="7"/>
        <v>203</v>
      </c>
      <c r="AH53" t="str">
        <f t="shared" si="8"/>
        <v>Czech Republic</v>
      </c>
      <c r="AJ53" t="s">
        <v>217</v>
      </c>
      <c r="AK53">
        <v>308</v>
      </c>
      <c r="AL53" t="str">
        <f t="shared" si="9"/>
        <v>Grenada</v>
      </c>
      <c r="AN53" t="s">
        <v>105</v>
      </c>
      <c r="AO53">
        <f t="shared" si="10"/>
        <v>586</v>
      </c>
      <c r="AP53" t="str">
        <f t="shared" si="11"/>
        <v>Pakistan</v>
      </c>
      <c r="AR53" t="s">
        <v>29</v>
      </c>
      <c r="AS53">
        <f t="shared" si="12"/>
        <v>170</v>
      </c>
      <c r="AT53" t="str">
        <f t="shared" si="13"/>
        <v>Colombia</v>
      </c>
      <c r="AV53" s="64" t="s">
        <v>202</v>
      </c>
      <c r="AW53">
        <f t="shared" si="14"/>
        <v>178</v>
      </c>
      <c r="AX53" t="str">
        <f t="shared" si="15"/>
        <v>Congo</v>
      </c>
      <c r="AZ53" s="16" t="s">
        <v>67</v>
      </c>
      <c r="BA53">
        <f t="shared" si="16"/>
        <v>372</v>
      </c>
      <c r="BB53" t="str">
        <f t="shared" si="17"/>
        <v>Ireland</v>
      </c>
      <c r="BD53" t="s">
        <v>40</v>
      </c>
      <c r="BE53">
        <f t="shared" si="20"/>
        <v>218</v>
      </c>
      <c r="BF53" t="str">
        <f t="shared" si="19"/>
        <v>Ecuador</v>
      </c>
    </row>
    <row r="54" spans="1:58" x14ac:dyDescent="0.3">
      <c r="A54" t="str">
        <f>COUNTRIES!H55</f>
        <v>Ecuador</v>
      </c>
      <c r="B54" t="str">
        <f>COUNTRIES!I55</f>
        <v>Ecuador</v>
      </c>
      <c r="C54">
        <f>COUNTRIES!J55</f>
        <v>218</v>
      </c>
      <c r="D54" t="str">
        <f>COUNTRIES!K55</f>
        <v>Ecuador</v>
      </c>
      <c r="F54" t="b">
        <f t="array" ref="F54">OR(EXACT(C54,$Q$3:$Q$274))</f>
        <v>1</v>
      </c>
      <c r="G54" t="b">
        <f t="array" ref="G54">OR(EXACT(C54,$U$3:$U$247))</f>
        <v>1</v>
      </c>
      <c r="H54" t="b">
        <f t="array" ref="H54">OR(EXACT(C54,$Y$4:$Y$179))</f>
        <v>1</v>
      </c>
      <c r="I54" t="b">
        <f t="array" ref="I54">OR(EXACT(C54,$AC$3:$AC$179))</f>
        <v>1</v>
      </c>
      <c r="J54" t="b">
        <f t="array" ref="J54">OR(EXACT(C54,$AW$3:$AW$234))</f>
        <v>1</v>
      </c>
      <c r="P54" t="s">
        <v>156</v>
      </c>
      <c r="Q54">
        <v>191</v>
      </c>
      <c r="R54" t="str">
        <f t="shared" si="0"/>
        <v>Croatia</v>
      </c>
      <c r="T54" t="s">
        <v>37</v>
      </c>
      <c r="U54">
        <f t="shared" si="1"/>
        <v>208</v>
      </c>
      <c r="V54" t="str">
        <f t="shared" si="2"/>
        <v>Denmark</v>
      </c>
      <c r="X54" t="s">
        <v>158</v>
      </c>
      <c r="Y54">
        <f t="shared" si="3"/>
        <v>232</v>
      </c>
      <c r="Z54" t="str">
        <f t="shared" si="4"/>
        <v>Eritrea</v>
      </c>
      <c r="AB54" t="s">
        <v>159</v>
      </c>
      <c r="AC54">
        <f t="shared" si="5"/>
        <v>233</v>
      </c>
      <c r="AD54" t="str">
        <f t="shared" si="6"/>
        <v>Estonia</v>
      </c>
      <c r="AF54" t="s">
        <v>159</v>
      </c>
      <c r="AG54">
        <f t="shared" si="7"/>
        <v>233</v>
      </c>
      <c r="AH54" t="str">
        <f t="shared" si="8"/>
        <v>Estonia</v>
      </c>
      <c r="AJ54" t="s">
        <v>54</v>
      </c>
      <c r="AK54">
        <v>312</v>
      </c>
      <c r="AL54" t="str">
        <f t="shared" si="9"/>
        <v>Guadeloupe</v>
      </c>
      <c r="AN54" t="s">
        <v>242</v>
      </c>
      <c r="AO54">
        <f t="shared" si="10"/>
        <v>585</v>
      </c>
      <c r="AP54" t="str">
        <f t="shared" si="11"/>
        <v>Palau</v>
      </c>
      <c r="AR54" t="s">
        <v>30</v>
      </c>
      <c r="AS54">
        <f t="shared" si="12"/>
        <v>174</v>
      </c>
      <c r="AT54" t="str">
        <f t="shared" si="13"/>
        <v>Comoros</v>
      </c>
      <c r="AV54" s="64" t="s">
        <v>203</v>
      </c>
      <c r="AW54">
        <f t="shared" si="14"/>
        <v>184</v>
      </c>
      <c r="AX54" t="str">
        <f t="shared" si="15"/>
        <v>Cook Islands</v>
      </c>
      <c r="AZ54" s="16" t="s">
        <v>68</v>
      </c>
      <c r="BA54">
        <f t="shared" si="16"/>
        <v>376</v>
      </c>
      <c r="BB54" t="str">
        <f t="shared" si="17"/>
        <v>Israel</v>
      </c>
      <c r="BD54" t="s">
        <v>42</v>
      </c>
      <c r="BE54">
        <f t="shared" si="20"/>
        <v>222</v>
      </c>
      <c r="BF54" t="str">
        <f t="shared" si="19"/>
        <v>El Salvador</v>
      </c>
    </row>
    <row r="55" spans="1:58" x14ac:dyDescent="0.3">
      <c r="A55" t="str">
        <f>COUNTRIES!H56</f>
        <v>Egypt</v>
      </c>
      <c r="B55" t="str">
        <f>COUNTRIES!I56</f>
        <v>Egypt</v>
      </c>
      <c r="C55">
        <f>COUNTRIES!J56</f>
        <v>818</v>
      </c>
      <c r="D55" t="str">
        <f>COUNTRIES!K56</f>
        <v>Egypt</v>
      </c>
      <c r="F55" t="b">
        <f t="array" ref="F55">OR(EXACT(C55,$Q$3:$Q$274))</f>
        <v>1</v>
      </c>
      <c r="G55" t="b">
        <f t="array" ref="G55">OR(EXACT(C55,$U$3:$U$247))</f>
        <v>1</v>
      </c>
      <c r="H55" t="b">
        <f t="array" ref="H55">OR(EXACT(C55,$Y$4:$Y$179))</f>
        <v>1</v>
      </c>
      <c r="I55" t="b">
        <f t="array" ref="I55">OR(EXACT(C55,$AC$3:$AC$179))</f>
        <v>1</v>
      </c>
      <c r="J55" t="b">
        <f t="array" ref="J55">OR(EXACT(C55,$AW$3:$AW$234))</f>
        <v>1</v>
      </c>
      <c r="P55" t="s">
        <v>34</v>
      </c>
      <c r="Q55">
        <v>192</v>
      </c>
      <c r="R55" t="str">
        <f t="shared" si="0"/>
        <v>Cuba</v>
      </c>
      <c r="T55" t="s">
        <v>38</v>
      </c>
      <c r="U55">
        <f t="shared" si="1"/>
        <v>262</v>
      </c>
      <c r="V55" t="str">
        <f t="shared" si="2"/>
        <v>Djibouti</v>
      </c>
      <c r="X55" t="s">
        <v>159</v>
      </c>
      <c r="Y55">
        <f t="shared" si="3"/>
        <v>233</v>
      </c>
      <c r="Z55" t="str">
        <f t="shared" si="4"/>
        <v>Estonia</v>
      </c>
      <c r="AB55" t="s">
        <v>160</v>
      </c>
      <c r="AC55">
        <f t="shared" si="5"/>
        <v>231</v>
      </c>
      <c r="AD55" t="str">
        <f t="shared" si="6"/>
        <v>Ethiopia</v>
      </c>
      <c r="AF55" t="s">
        <v>161</v>
      </c>
      <c r="AG55">
        <f t="shared" si="7"/>
        <v>268</v>
      </c>
      <c r="AH55" t="str">
        <f t="shared" si="8"/>
        <v>Georgia</v>
      </c>
      <c r="AJ55" t="s">
        <v>5</v>
      </c>
      <c r="AK55">
        <v>32</v>
      </c>
      <c r="AL55" t="str">
        <f t="shared" si="9"/>
        <v>Argentina</v>
      </c>
      <c r="AN55" t="s">
        <v>106</v>
      </c>
      <c r="AO55">
        <f t="shared" si="10"/>
        <v>591</v>
      </c>
      <c r="AP55" t="str">
        <f t="shared" si="11"/>
        <v>Panama</v>
      </c>
      <c r="AR55" t="s">
        <v>202</v>
      </c>
      <c r="AS55">
        <f t="shared" si="12"/>
        <v>178</v>
      </c>
      <c r="AT55" t="str">
        <f t="shared" si="13"/>
        <v>Congo</v>
      </c>
      <c r="AV55" s="64" t="s">
        <v>33</v>
      </c>
      <c r="AW55">
        <f t="shared" si="14"/>
        <v>188</v>
      </c>
      <c r="AX55" t="str">
        <f t="shared" si="15"/>
        <v>Costa Rica</v>
      </c>
      <c r="AZ55" s="16" t="s">
        <v>69</v>
      </c>
      <c r="BA55">
        <f t="shared" si="16"/>
        <v>380</v>
      </c>
      <c r="BB55" t="str">
        <f t="shared" si="17"/>
        <v>Italy</v>
      </c>
      <c r="BD55" t="s">
        <v>43</v>
      </c>
      <c r="BE55">
        <f t="shared" si="20"/>
        <v>226</v>
      </c>
      <c r="BF55" t="str">
        <f t="shared" si="19"/>
        <v>Equatorial Guinea</v>
      </c>
    </row>
    <row r="56" spans="1:58" x14ac:dyDescent="0.3">
      <c r="A56" t="str">
        <f>COUNTRIES!H57</f>
        <v>El Salvador</v>
      </c>
      <c r="B56" t="str">
        <f>COUNTRIES!I57</f>
        <v>El Salvador</v>
      </c>
      <c r="C56">
        <f>COUNTRIES!J57</f>
        <v>222</v>
      </c>
      <c r="D56" t="str">
        <f>COUNTRIES!K57</f>
        <v>El Salvador</v>
      </c>
      <c r="F56" t="b">
        <f t="array" ref="F56">OR(EXACT(C56,$Q$3:$Q$274))</f>
        <v>1</v>
      </c>
      <c r="G56" t="b">
        <f t="array" ref="G56">OR(EXACT(C56,$U$3:$U$247))</f>
        <v>1</v>
      </c>
      <c r="H56" t="b">
        <f t="array" ref="H56">OR(EXACT(C56,$Y$4:$Y$179))</f>
        <v>1</v>
      </c>
      <c r="I56" t="b">
        <f t="array" ref="I56">OR(EXACT(C56,$AC$3:$AC$179))</f>
        <v>1</v>
      </c>
      <c r="J56" t="b">
        <f t="array" ref="J56">OR(EXACT(C56,$AW$3:$AW$234))</f>
        <v>1</v>
      </c>
      <c r="P56" t="s">
        <v>35</v>
      </c>
      <c r="Q56">
        <v>196</v>
      </c>
      <c r="R56" t="str">
        <f t="shared" si="0"/>
        <v>Cyprus</v>
      </c>
      <c r="T56" t="s">
        <v>39</v>
      </c>
      <c r="U56">
        <f t="shared" si="1"/>
        <v>214</v>
      </c>
      <c r="V56" t="str">
        <f t="shared" si="2"/>
        <v>Dominican Republic</v>
      </c>
      <c r="X56" t="s">
        <v>160</v>
      </c>
      <c r="Y56">
        <f t="shared" si="3"/>
        <v>231</v>
      </c>
      <c r="Z56" t="str">
        <f t="shared" si="4"/>
        <v>Ethiopia</v>
      </c>
      <c r="AB56" t="s">
        <v>45</v>
      </c>
      <c r="AC56">
        <f t="shared" si="5"/>
        <v>246</v>
      </c>
      <c r="AD56" t="str">
        <f t="shared" si="6"/>
        <v>Finland</v>
      </c>
      <c r="AF56" t="s">
        <v>61</v>
      </c>
      <c r="AG56">
        <f t="shared" si="7"/>
        <v>348</v>
      </c>
      <c r="AH56" t="str">
        <f t="shared" si="8"/>
        <v>Hungary</v>
      </c>
      <c r="AJ56" t="s">
        <v>55</v>
      </c>
      <c r="AK56">
        <v>320</v>
      </c>
      <c r="AL56" t="str">
        <f t="shared" si="9"/>
        <v>Guatemala</v>
      </c>
      <c r="AN56" t="s">
        <v>107</v>
      </c>
      <c r="AO56">
        <f t="shared" si="10"/>
        <v>598</v>
      </c>
      <c r="AP56" t="str">
        <f t="shared" si="11"/>
        <v>Papua New Guinea</v>
      </c>
      <c r="AR56" t="s">
        <v>203</v>
      </c>
      <c r="AS56">
        <f t="shared" si="12"/>
        <v>184</v>
      </c>
      <c r="AT56" t="str">
        <f t="shared" si="13"/>
        <v>Cook Islands</v>
      </c>
      <c r="AV56" s="64" t="s">
        <v>156</v>
      </c>
      <c r="AW56">
        <f t="shared" si="14"/>
        <v>191</v>
      </c>
      <c r="AX56" t="str">
        <f t="shared" si="15"/>
        <v>Croatia</v>
      </c>
      <c r="AZ56" s="16" t="s">
        <v>1051</v>
      </c>
      <c r="BA56" s="36">
        <f>C47</f>
        <v>384</v>
      </c>
      <c r="BB56" t="str">
        <f t="shared" si="17"/>
        <v>Côte d'Ivoire</v>
      </c>
      <c r="BD56" t="s">
        <v>160</v>
      </c>
      <c r="BE56">
        <f t="shared" si="20"/>
        <v>231</v>
      </c>
      <c r="BF56" t="str">
        <f t="shared" si="19"/>
        <v>Ethiopia</v>
      </c>
    </row>
    <row r="57" spans="1:58" x14ac:dyDescent="0.3">
      <c r="A57" t="str">
        <f>COUNTRIES!H58</f>
        <v>Equatorial Guinea</v>
      </c>
      <c r="B57" t="str">
        <f>COUNTRIES!I58</f>
        <v>Equatorial Guinea</v>
      </c>
      <c r="C57">
        <f>COUNTRIES!J58</f>
        <v>226</v>
      </c>
      <c r="D57" t="str">
        <f>COUNTRIES!K58</f>
        <v>Equatorial Guinea</v>
      </c>
      <c r="F57" t="b">
        <f t="array" ref="F57">OR(EXACT(C57,$Q$3:$Q$274))</f>
        <v>1</v>
      </c>
      <c r="G57" t="b">
        <f t="array" ref="G57">OR(EXACT(C57,$U$3:$U$247))</f>
        <v>1</v>
      </c>
      <c r="H57" t="b">
        <f t="array" ref="H57">OR(EXACT(C57,$Y$4:$Y$179))</f>
        <v>0</v>
      </c>
      <c r="I57" t="b">
        <f t="array" ref="I57">OR(EXACT(C57,$AC$3:$AC$179))</f>
        <v>1</v>
      </c>
      <c r="J57" t="b">
        <f t="array" ref="J57">OR(EXACT(C57,$AW$3:$AW$234))</f>
        <v>1</v>
      </c>
      <c r="P57" t="s">
        <v>281</v>
      </c>
      <c r="Q57">
        <v>200</v>
      </c>
      <c r="R57" t="str">
        <f t="shared" si="0"/>
        <v>Czechoslovakia (former)</v>
      </c>
      <c r="T57" t="s">
        <v>1110</v>
      </c>
      <c r="U57">
        <f t="shared" si="1"/>
        <v>14</v>
      </c>
      <c r="V57" t="str">
        <f t="shared" si="2"/>
        <v>East Africa</v>
      </c>
      <c r="X57" t="s">
        <v>45</v>
      </c>
      <c r="Y57">
        <f t="shared" si="3"/>
        <v>246</v>
      </c>
      <c r="Z57" t="str">
        <f t="shared" si="4"/>
        <v>Finland</v>
      </c>
      <c r="AB57" t="s">
        <v>1525</v>
      </c>
      <c r="AC57">
        <f t="shared" si="5"/>
        <v>810</v>
      </c>
      <c r="AD57" t="str">
        <f t="shared" si="6"/>
        <v>USSR (former)</v>
      </c>
      <c r="AF57" t="s">
        <v>162</v>
      </c>
      <c r="AG57">
        <f t="shared" si="7"/>
        <v>398</v>
      </c>
      <c r="AH57" t="str">
        <f t="shared" si="8"/>
        <v>Kazakhstan</v>
      </c>
      <c r="AJ57" t="s">
        <v>56</v>
      </c>
      <c r="AK57">
        <v>324</v>
      </c>
      <c r="AL57" t="str">
        <f t="shared" si="9"/>
        <v>Guinea</v>
      </c>
      <c r="AN57" t="s">
        <v>108</v>
      </c>
      <c r="AO57">
        <f t="shared" si="10"/>
        <v>600</v>
      </c>
      <c r="AP57" t="str">
        <f t="shared" si="11"/>
        <v>Paraguay</v>
      </c>
      <c r="AR57" t="s">
        <v>33</v>
      </c>
      <c r="AS57">
        <f t="shared" si="12"/>
        <v>188</v>
      </c>
      <c r="AT57" t="str">
        <f t="shared" si="13"/>
        <v>Costa Rica</v>
      </c>
      <c r="AV57" s="64" t="s">
        <v>34</v>
      </c>
      <c r="AW57">
        <f t="shared" si="14"/>
        <v>192</v>
      </c>
      <c r="AX57" t="str">
        <f t="shared" si="15"/>
        <v>Cuba</v>
      </c>
      <c r="AZ57" s="16" t="s">
        <v>70</v>
      </c>
      <c r="BA57">
        <f t="shared" si="16"/>
        <v>388</v>
      </c>
      <c r="BB57" t="str">
        <f t="shared" si="17"/>
        <v>Jamaica</v>
      </c>
      <c r="BD57" t="s">
        <v>158</v>
      </c>
      <c r="BE57">
        <f t="shared" si="20"/>
        <v>232</v>
      </c>
      <c r="BF57" t="str">
        <f t="shared" si="19"/>
        <v>Eritrea</v>
      </c>
    </row>
    <row r="58" spans="1:58" x14ac:dyDescent="0.3">
      <c r="A58" t="str">
        <f>COUNTRIES!H59</f>
        <v>Eritrea</v>
      </c>
      <c r="B58" t="str">
        <f>COUNTRIES!I59</f>
        <v>Eritrea</v>
      </c>
      <c r="C58">
        <f>COUNTRIES!J59</f>
        <v>232</v>
      </c>
      <c r="D58" t="str">
        <f>COUNTRIES!K59</f>
        <v>Eritrea</v>
      </c>
      <c r="F58" t="b">
        <f t="array" ref="F58">OR(EXACT(C58,$Q$3:$Q$274))</f>
        <v>1</v>
      </c>
      <c r="G58" t="b">
        <f t="array" ref="G58">OR(EXACT(C58,$U$3:$U$247))</f>
        <v>1</v>
      </c>
      <c r="H58" t="b">
        <f t="array" ref="H58">OR(EXACT(C58,$Y$4:$Y$179))</f>
        <v>1</v>
      </c>
      <c r="I58" t="b">
        <f t="array" ref="I58">OR(EXACT(C58,$AC$3:$AC$179))</f>
        <v>0</v>
      </c>
      <c r="J58" t="b">
        <f t="array" ref="J58">OR(EXACT(C58,$AW$3:$AW$234))</f>
        <v>1</v>
      </c>
      <c r="P58" t="s">
        <v>157</v>
      </c>
      <c r="Q58">
        <v>203</v>
      </c>
      <c r="R58" t="str">
        <f t="shared" si="0"/>
        <v>Czech Republic</v>
      </c>
      <c r="T58" t="s">
        <v>1081</v>
      </c>
      <c r="U58">
        <f t="shared" si="1"/>
        <v>30</v>
      </c>
      <c r="V58" t="str">
        <f t="shared" si="2"/>
        <v>East Asia</v>
      </c>
      <c r="X58" t="s">
        <v>1487</v>
      </c>
      <c r="Y58" s="36">
        <f>C170</f>
        <v>807</v>
      </c>
      <c r="Z58" t="str">
        <f t="shared" si="4"/>
        <v>North Macedonia</v>
      </c>
      <c r="AB58" t="s">
        <v>1631</v>
      </c>
      <c r="AC58">
        <f t="shared" si="5"/>
        <v>890</v>
      </c>
      <c r="AD58" t="str">
        <f t="shared" si="6"/>
        <v>Yugoslavia, SFR</v>
      </c>
      <c r="AF58" t="s">
        <v>1645</v>
      </c>
      <c r="AG58">
        <f t="shared" si="7"/>
        <v>417</v>
      </c>
      <c r="AH58" t="str">
        <f t="shared" si="8"/>
        <v>Kyrgyzstan</v>
      </c>
      <c r="AJ58" t="s">
        <v>58</v>
      </c>
      <c r="AK58">
        <v>328</v>
      </c>
      <c r="AL58" t="str">
        <f t="shared" si="9"/>
        <v>Guyana</v>
      </c>
      <c r="AN58" t="s">
        <v>109</v>
      </c>
      <c r="AO58">
        <f t="shared" si="10"/>
        <v>604</v>
      </c>
      <c r="AP58" t="str">
        <f t="shared" si="11"/>
        <v>Peru</v>
      </c>
      <c r="AR58" t="s">
        <v>36</v>
      </c>
      <c r="AS58">
        <f t="shared" si="12"/>
        <v>384</v>
      </c>
      <c r="AT58" t="str">
        <f t="shared" si="13"/>
        <v>Côte d'Ivoire</v>
      </c>
      <c r="AV58" s="64" t="s">
        <v>1700</v>
      </c>
      <c r="AW58" s="36">
        <f>C268</f>
        <v>531</v>
      </c>
      <c r="AX58" t="str">
        <f t="shared" si="15"/>
        <v>Curaçao</v>
      </c>
      <c r="AZ58" s="16" t="s">
        <v>71</v>
      </c>
      <c r="BA58">
        <f t="shared" si="16"/>
        <v>392</v>
      </c>
      <c r="BB58" t="str">
        <f t="shared" si="17"/>
        <v>Japan</v>
      </c>
      <c r="BD58" t="s">
        <v>1653</v>
      </c>
      <c r="BE58" s="36" t="str">
        <f t="shared" si="20"/>
        <v/>
      </c>
      <c r="BF58" t="str">
        <f t="shared" si="19"/>
        <v>Faeroe Isds</v>
      </c>
    </row>
    <row r="59" spans="1:58" x14ac:dyDescent="0.3">
      <c r="A59" t="str">
        <f>COUNTRIES!H60</f>
        <v>Estonia</v>
      </c>
      <c r="B59" t="str">
        <f>COUNTRIES!I60</f>
        <v>Estonia</v>
      </c>
      <c r="C59">
        <f>COUNTRIES!J60</f>
        <v>233</v>
      </c>
      <c r="D59" t="str">
        <f>COUNTRIES!K60</f>
        <v>Estonia</v>
      </c>
      <c r="F59" t="b">
        <f t="array" ref="F59">OR(EXACT(C59,$Q$3:$Q$274))</f>
        <v>1</v>
      </c>
      <c r="G59" t="b">
        <f t="array" ref="G59">OR(EXACT(C59,$U$3:$U$247))</f>
        <v>1</v>
      </c>
      <c r="H59" t="b">
        <f t="array" ref="H59">OR(EXACT(C59,$Y$4:$Y$179))</f>
        <v>1</v>
      </c>
      <c r="I59" t="b">
        <f t="array" ref="I59">OR(EXACT(C59,$AC$3:$AC$179))</f>
        <v>1</v>
      </c>
      <c r="J59" t="b">
        <f t="array" ref="J59">OR(EXACT(C59,$AW$3:$AW$234))</f>
        <v>1</v>
      </c>
      <c r="P59" t="s">
        <v>12</v>
      </c>
      <c r="Q59">
        <v>204</v>
      </c>
      <c r="R59" t="str">
        <f t="shared" si="0"/>
        <v>Benin</v>
      </c>
      <c r="T59" t="s">
        <v>1111</v>
      </c>
      <c r="U59" s="36" t="str">
        <f t="shared" si="1"/>
        <v/>
      </c>
      <c r="V59" t="str">
        <f t="shared" si="2"/>
        <v>East Coast South America</v>
      </c>
      <c r="X59" t="s">
        <v>46</v>
      </c>
      <c r="Y59">
        <f t="shared" si="3"/>
        <v>250</v>
      </c>
      <c r="Z59" t="str">
        <f t="shared" si="4"/>
        <v>France</v>
      </c>
      <c r="AB59" t="s">
        <v>46</v>
      </c>
      <c r="AC59">
        <f t="shared" si="5"/>
        <v>250</v>
      </c>
      <c r="AD59" t="str">
        <f t="shared" si="6"/>
        <v>France</v>
      </c>
      <c r="AF59" t="s">
        <v>164</v>
      </c>
      <c r="AG59">
        <f t="shared" si="7"/>
        <v>428</v>
      </c>
      <c r="AH59" t="str">
        <f t="shared" si="8"/>
        <v>Latvia</v>
      </c>
      <c r="AJ59" t="s">
        <v>59</v>
      </c>
      <c r="AK59">
        <v>332</v>
      </c>
      <c r="AL59" t="str">
        <f t="shared" si="9"/>
        <v>Haiti</v>
      </c>
      <c r="AN59" t="s">
        <v>110</v>
      </c>
      <c r="AO59">
        <f t="shared" si="10"/>
        <v>608</v>
      </c>
      <c r="AP59" t="str">
        <f t="shared" si="11"/>
        <v>Philippines</v>
      </c>
      <c r="AR59" t="s">
        <v>156</v>
      </c>
      <c r="AS59">
        <f t="shared" si="12"/>
        <v>191</v>
      </c>
      <c r="AT59" t="str">
        <f t="shared" si="13"/>
        <v>Croatia</v>
      </c>
      <c r="AV59" s="64" t="s">
        <v>35</v>
      </c>
      <c r="AW59">
        <f t="shared" si="14"/>
        <v>196</v>
      </c>
      <c r="AX59" t="str">
        <f t="shared" si="15"/>
        <v>Cyprus</v>
      </c>
      <c r="AZ59" s="16" t="s">
        <v>72</v>
      </c>
      <c r="BA59">
        <f t="shared" si="16"/>
        <v>400</v>
      </c>
      <c r="BB59" t="str">
        <f t="shared" si="17"/>
        <v>Jordan</v>
      </c>
      <c r="BD59" t="s">
        <v>1916</v>
      </c>
      <c r="BE59" s="36" t="str">
        <f t="shared" si="20"/>
        <v/>
      </c>
      <c r="BF59" t="str">
        <f t="shared" si="19"/>
        <v>Falkland Isds (Malvinas)</v>
      </c>
    </row>
    <row r="60" spans="1:58" x14ac:dyDescent="0.3">
      <c r="A60" t="str">
        <f>COUNTRIES!H61</f>
        <v>Ethiopia</v>
      </c>
      <c r="B60" t="str">
        <f>COUNTRIES!I61</f>
        <v>Ethiopia</v>
      </c>
      <c r="C60">
        <f>COUNTRIES!J61</f>
        <v>231</v>
      </c>
      <c r="D60" t="str">
        <f>COUNTRIES!K61</f>
        <v>Ethiopia</v>
      </c>
      <c r="F60" t="b">
        <f t="array" ref="F60">OR(EXACT(C60,$Q$3:$Q$274))</f>
        <v>1</v>
      </c>
      <c r="G60" t="b">
        <f t="array" ref="G60">OR(EXACT(C60,$U$3:$U$247))</f>
        <v>1</v>
      </c>
      <c r="H60" t="b">
        <f t="array" ref="H60">OR(EXACT(C60,$Y$4:$Y$179))</f>
        <v>1</v>
      </c>
      <c r="I60" t="b">
        <f t="array" ref="I60">OR(EXACT(C60,$AC$3:$AC$179))</f>
        <v>1</v>
      </c>
      <c r="J60" t="b">
        <f t="array" ref="J60">OR(EXACT(C60,$AW$3:$AW$234))</f>
        <v>1</v>
      </c>
      <c r="P60" t="s">
        <v>37</v>
      </c>
      <c r="Q60">
        <v>208</v>
      </c>
      <c r="R60" t="str">
        <f t="shared" si="0"/>
        <v>Denmark</v>
      </c>
      <c r="T60" t="s">
        <v>40</v>
      </c>
      <c r="U60">
        <f t="shared" si="1"/>
        <v>218</v>
      </c>
      <c r="V60" t="str">
        <f t="shared" si="2"/>
        <v>Ecuador</v>
      </c>
      <c r="X60" t="s">
        <v>49</v>
      </c>
      <c r="Y60">
        <f t="shared" si="3"/>
        <v>266</v>
      </c>
      <c r="Z60" t="str">
        <f t="shared" si="4"/>
        <v>Gabon</v>
      </c>
      <c r="AB60" t="s">
        <v>49</v>
      </c>
      <c r="AC60">
        <f t="shared" si="5"/>
        <v>266</v>
      </c>
      <c r="AD60" t="str">
        <f t="shared" si="6"/>
        <v>Gabon</v>
      </c>
      <c r="AF60" t="s">
        <v>165</v>
      </c>
      <c r="AG60">
        <f t="shared" si="7"/>
        <v>440</v>
      </c>
      <c r="AH60" t="str">
        <f t="shared" si="8"/>
        <v>Lithuania</v>
      </c>
      <c r="AJ60" t="s">
        <v>60</v>
      </c>
      <c r="AK60">
        <v>340</v>
      </c>
      <c r="AL60" t="str">
        <f t="shared" si="9"/>
        <v>Honduras</v>
      </c>
      <c r="AN60" t="s">
        <v>111</v>
      </c>
      <c r="AO60">
        <f t="shared" si="10"/>
        <v>616</v>
      </c>
      <c r="AP60" t="str">
        <f t="shared" si="11"/>
        <v>Poland</v>
      </c>
      <c r="AR60" t="s">
        <v>34</v>
      </c>
      <c r="AS60">
        <f t="shared" si="12"/>
        <v>192</v>
      </c>
      <c r="AT60" t="str">
        <f t="shared" si="13"/>
        <v>Cuba</v>
      </c>
      <c r="AV60" s="64" t="s">
        <v>206</v>
      </c>
      <c r="AW60">
        <f t="shared" si="14"/>
        <v>203</v>
      </c>
      <c r="AX60" t="str">
        <f t="shared" si="15"/>
        <v>Czech Republic</v>
      </c>
      <c r="AZ60" s="16" t="s">
        <v>162</v>
      </c>
      <c r="BA60">
        <f t="shared" si="16"/>
        <v>398</v>
      </c>
      <c r="BB60" t="str">
        <f t="shared" si="17"/>
        <v>Kazakhstan</v>
      </c>
      <c r="BD60" t="s">
        <v>44</v>
      </c>
      <c r="BE60" s="36">
        <f>AS81</f>
        <v>242</v>
      </c>
      <c r="BF60" t="str">
        <f t="shared" si="19"/>
        <v>Fiji</v>
      </c>
    </row>
    <row r="61" spans="1:58" x14ac:dyDescent="0.3">
      <c r="A61" t="str">
        <f>COUNTRIES!H62</f>
        <v>Fiji</v>
      </c>
      <c r="B61" t="str">
        <f>COUNTRIES!I62</f>
        <v>Fiji</v>
      </c>
      <c r="C61">
        <f>COUNTRIES!J62</f>
        <v>242</v>
      </c>
      <c r="D61" t="str">
        <f>COUNTRIES!K62</f>
        <v>Fiji</v>
      </c>
      <c r="F61" t="b">
        <f t="array" ref="F61">OR(EXACT(C61,$Q$3:$Q$274))</f>
        <v>1</v>
      </c>
      <c r="G61" t="b">
        <f t="array" ref="G61">OR(EXACT(C61,$U$3:$U$247))</f>
        <v>1</v>
      </c>
      <c r="H61" t="b">
        <f t="array" ref="H61">OR(EXACT(C61,$Y$4:$Y$179))</f>
        <v>0</v>
      </c>
      <c r="I61" t="b">
        <f t="array" ref="I61">OR(EXACT(C61,$AC$3:$AC$179))</f>
        <v>0</v>
      </c>
      <c r="J61" t="b">
        <f t="array" ref="J61">OR(EXACT(C61,$AW$3:$AW$234))</f>
        <v>1</v>
      </c>
      <c r="P61" t="s">
        <v>207</v>
      </c>
      <c r="Q61">
        <v>212</v>
      </c>
      <c r="R61" t="str">
        <f t="shared" si="0"/>
        <v>Dominica</v>
      </c>
      <c r="T61" t="s">
        <v>41</v>
      </c>
      <c r="U61">
        <f t="shared" si="1"/>
        <v>818</v>
      </c>
      <c r="V61" t="str">
        <f t="shared" si="2"/>
        <v>Egypt</v>
      </c>
      <c r="X61" t="s">
        <v>161</v>
      </c>
      <c r="Y61">
        <f t="shared" si="3"/>
        <v>268</v>
      </c>
      <c r="Z61" t="str">
        <f t="shared" si="4"/>
        <v>Georgia</v>
      </c>
      <c r="AB61" t="s">
        <v>50</v>
      </c>
      <c r="AC61">
        <f t="shared" si="5"/>
        <v>270</v>
      </c>
      <c r="AD61" t="str">
        <f t="shared" si="6"/>
        <v>The Gambia</v>
      </c>
      <c r="AF61" t="s">
        <v>448</v>
      </c>
      <c r="AG61" s="36">
        <f>C170</f>
        <v>807</v>
      </c>
      <c r="AH61" t="str">
        <f t="shared" si="8"/>
        <v>North Macedonia</v>
      </c>
      <c r="AJ61" t="s">
        <v>862</v>
      </c>
      <c r="AK61">
        <v>344</v>
      </c>
      <c r="AL61" t="str">
        <f t="shared" si="9"/>
        <v>Hong Kong SAR</v>
      </c>
      <c r="AN61" t="s">
        <v>112</v>
      </c>
      <c r="AO61">
        <f t="shared" si="10"/>
        <v>620</v>
      </c>
      <c r="AP61" t="str">
        <f t="shared" si="11"/>
        <v>Portugal</v>
      </c>
      <c r="AR61" t="s">
        <v>205</v>
      </c>
      <c r="AS61">
        <f t="shared" si="12"/>
        <v>531</v>
      </c>
      <c r="AT61" t="str">
        <f t="shared" si="13"/>
        <v>Curaçao</v>
      </c>
      <c r="AV61" s="64" t="s">
        <v>1522</v>
      </c>
      <c r="AW61">
        <f t="shared" si="14"/>
        <v>200</v>
      </c>
      <c r="AX61" t="str">
        <f t="shared" si="15"/>
        <v>Czechoslovakia (former)</v>
      </c>
      <c r="AZ61" s="16" t="s">
        <v>73</v>
      </c>
      <c r="BA61">
        <f t="shared" si="16"/>
        <v>404</v>
      </c>
      <c r="BB61" t="str">
        <f t="shared" si="17"/>
        <v>Kenya</v>
      </c>
      <c r="BD61" t="s">
        <v>45</v>
      </c>
      <c r="BE61">
        <f t="shared" ref="BE61:BE82" si="21">IFERROR(IFERROR(VLOOKUP(BD61,$A$3:$C$316,3,0),VLOOKUP(BD61,$B$3:$C$316,2,0)),"")</f>
        <v>246</v>
      </c>
      <c r="BF61" t="str">
        <f t="shared" si="19"/>
        <v>Finland</v>
      </c>
    </row>
    <row r="62" spans="1:58" x14ac:dyDescent="0.3">
      <c r="A62" t="str">
        <f>COUNTRIES!H63</f>
        <v>Finland</v>
      </c>
      <c r="B62" t="str">
        <f>COUNTRIES!I63</f>
        <v>Finland</v>
      </c>
      <c r="C62">
        <f>COUNTRIES!J63</f>
        <v>246</v>
      </c>
      <c r="D62" t="str">
        <f>COUNTRIES!K63</f>
        <v>Finland</v>
      </c>
      <c r="F62" t="b">
        <f t="array" ref="F62">OR(EXACT(C62,$Q$3:$Q$274))</f>
        <v>1</v>
      </c>
      <c r="G62" t="b">
        <f t="array" ref="G62">OR(EXACT(C62,$U$3:$U$247))</f>
        <v>1</v>
      </c>
      <c r="H62" t="b">
        <f t="array" ref="H62">OR(EXACT(C62,$Y$4:$Y$179))</f>
        <v>1</v>
      </c>
      <c r="I62" t="b">
        <f t="array" ref="I62">OR(EXACT(C62,$AC$3:$AC$179))</f>
        <v>1</v>
      </c>
      <c r="J62" t="b">
        <f t="array" ref="J62">OR(EXACT(C62,$AW$3:$AW$234))</f>
        <v>1</v>
      </c>
      <c r="P62" t="s">
        <v>39</v>
      </c>
      <c r="Q62">
        <v>214</v>
      </c>
      <c r="R62" t="str">
        <f t="shared" si="0"/>
        <v>Dominican Republic</v>
      </c>
      <c r="T62" t="s">
        <v>42</v>
      </c>
      <c r="U62">
        <f t="shared" si="1"/>
        <v>222</v>
      </c>
      <c r="V62" t="str">
        <f t="shared" si="2"/>
        <v>El Salvador</v>
      </c>
      <c r="X62" t="s">
        <v>51</v>
      </c>
      <c r="Y62">
        <f t="shared" si="3"/>
        <v>276</v>
      </c>
      <c r="Z62" t="str">
        <f t="shared" si="4"/>
        <v>Germany</v>
      </c>
      <c r="AB62" t="s">
        <v>161</v>
      </c>
      <c r="AC62">
        <f t="shared" si="5"/>
        <v>268</v>
      </c>
      <c r="AD62" t="str">
        <f t="shared" si="6"/>
        <v>Georgia</v>
      </c>
      <c r="AF62" t="s">
        <v>302</v>
      </c>
      <c r="AG62" s="36">
        <f>C141</f>
        <v>498</v>
      </c>
      <c r="AH62" t="str">
        <f t="shared" si="8"/>
        <v>Moldova</v>
      </c>
      <c r="AJ62" t="s">
        <v>61</v>
      </c>
      <c r="AK62">
        <v>348</v>
      </c>
      <c r="AL62" t="str">
        <f t="shared" si="9"/>
        <v>Hungary</v>
      </c>
      <c r="AN62" t="s">
        <v>114</v>
      </c>
      <c r="AO62">
        <f t="shared" si="10"/>
        <v>634</v>
      </c>
      <c r="AP62" t="str">
        <f t="shared" si="11"/>
        <v>Qatar</v>
      </c>
      <c r="AR62" t="s">
        <v>35</v>
      </c>
      <c r="AS62">
        <f t="shared" si="12"/>
        <v>196</v>
      </c>
      <c r="AT62" t="str">
        <f t="shared" si="13"/>
        <v>Cyprus</v>
      </c>
      <c r="AV62" s="64" t="s">
        <v>822</v>
      </c>
      <c r="AW62">
        <f t="shared" si="14"/>
        <v>408</v>
      </c>
      <c r="AX62" t="str">
        <f t="shared" si="15"/>
        <v>North Korea</v>
      </c>
      <c r="AZ62" s="16" t="s">
        <v>76</v>
      </c>
      <c r="BA62">
        <f t="shared" si="16"/>
        <v>414</v>
      </c>
      <c r="BB62" t="str">
        <f t="shared" si="17"/>
        <v>Kuwait</v>
      </c>
      <c r="BD62" t="s">
        <v>47</v>
      </c>
      <c r="BE62">
        <f t="shared" si="21"/>
        <v>254</v>
      </c>
      <c r="BF62" t="str">
        <f t="shared" si="19"/>
        <v>French Guiana</v>
      </c>
    </row>
    <row r="63" spans="1:58" x14ac:dyDescent="0.3">
      <c r="A63" t="str">
        <f>COUNTRIES!H64</f>
        <v>France</v>
      </c>
      <c r="B63" t="str">
        <f>COUNTRIES!I64</f>
        <v>France</v>
      </c>
      <c r="C63">
        <f>COUNTRIES!J64</f>
        <v>250</v>
      </c>
      <c r="D63" t="str">
        <f>COUNTRIES!K64</f>
        <v>France</v>
      </c>
      <c r="F63" t="b">
        <f t="array" ref="F63">OR(EXACT(C63,$Q$3:$Q$274))</f>
        <v>1</v>
      </c>
      <c r="G63" t="b">
        <f t="array" ref="G63">OR(EXACT(C63,$U$3:$U$247))</f>
        <v>1</v>
      </c>
      <c r="H63" t="b">
        <f t="array" ref="H63">OR(EXACT(C63,$Y$4:$Y$179))</f>
        <v>1</v>
      </c>
      <c r="I63" t="b">
        <f t="array" ref="I63">OR(EXACT(C63,$AC$3:$AC$179))</f>
        <v>1</v>
      </c>
      <c r="J63" t="b">
        <f t="array" ref="J63">OR(EXACT(C63,$AW$3:$AW$234))</f>
        <v>1</v>
      </c>
      <c r="P63" t="s">
        <v>40</v>
      </c>
      <c r="Q63">
        <v>218</v>
      </c>
      <c r="R63" t="str">
        <f t="shared" si="0"/>
        <v>Ecuador</v>
      </c>
      <c r="T63" t="s">
        <v>43</v>
      </c>
      <c r="U63">
        <f t="shared" si="1"/>
        <v>226</v>
      </c>
      <c r="V63" t="str">
        <f t="shared" si="2"/>
        <v>Equatorial Guinea</v>
      </c>
      <c r="X63" t="s">
        <v>52</v>
      </c>
      <c r="Y63">
        <f t="shared" si="3"/>
        <v>288</v>
      </c>
      <c r="Z63" t="str">
        <f t="shared" si="4"/>
        <v>Ghana</v>
      </c>
      <c r="AB63" t="s">
        <v>51</v>
      </c>
      <c r="AC63">
        <f t="shared" si="5"/>
        <v>276</v>
      </c>
      <c r="AD63" t="str">
        <f t="shared" si="6"/>
        <v>Germany</v>
      </c>
      <c r="AF63" t="s">
        <v>111</v>
      </c>
      <c r="AG63">
        <f t="shared" si="7"/>
        <v>616</v>
      </c>
      <c r="AH63" t="str">
        <f t="shared" si="8"/>
        <v>Poland</v>
      </c>
      <c r="AJ63" t="s">
        <v>62</v>
      </c>
      <c r="AK63">
        <v>352</v>
      </c>
      <c r="AL63" t="str">
        <f t="shared" si="9"/>
        <v>Iceland</v>
      </c>
      <c r="AN63" t="s">
        <v>1676</v>
      </c>
      <c r="AO63">
        <f t="shared" si="10"/>
        <v>178</v>
      </c>
      <c r="AP63" t="str">
        <f t="shared" si="11"/>
        <v>Congo</v>
      </c>
      <c r="AR63" t="s">
        <v>206</v>
      </c>
      <c r="AS63">
        <f t="shared" si="12"/>
        <v>203</v>
      </c>
      <c r="AT63" t="str">
        <f t="shared" si="13"/>
        <v>Czech Republic</v>
      </c>
      <c r="AV63" s="64" t="s">
        <v>817</v>
      </c>
      <c r="AW63">
        <f t="shared" si="14"/>
        <v>180</v>
      </c>
      <c r="AX63" t="str">
        <f t="shared" si="15"/>
        <v>Congo, DR</v>
      </c>
      <c r="AZ63" s="16" t="s">
        <v>163</v>
      </c>
      <c r="BA63">
        <f t="shared" si="16"/>
        <v>417</v>
      </c>
      <c r="BB63" t="str">
        <f t="shared" si="17"/>
        <v>Kyrgyzstan</v>
      </c>
      <c r="BD63" t="s">
        <v>48</v>
      </c>
      <c r="BE63">
        <f t="shared" si="21"/>
        <v>258</v>
      </c>
      <c r="BF63" t="str">
        <f t="shared" si="19"/>
        <v>French Polynesia</v>
      </c>
    </row>
    <row r="64" spans="1:58" x14ac:dyDescent="0.3">
      <c r="A64" t="str">
        <f>COUNTRIES!H65</f>
        <v>Gabon</v>
      </c>
      <c r="B64" t="str">
        <f>COUNTRIES!I65</f>
        <v>Gabon</v>
      </c>
      <c r="C64">
        <f>COUNTRIES!J65</f>
        <v>266</v>
      </c>
      <c r="D64" t="str">
        <f>COUNTRIES!K65</f>
        <v>Gabon</v>
      </c>
      <c r="F64" t="b">
        <f t="array" ref="F64">OR(EXACT(C64,$Q$3:$Q$274))</f>
        <v>1</v>
      </c>
      <c r="G64" t="b">
        <f t="array" ref="G64">OR(EXACT(C64,$U$3:$U$247))</f>
        <v>1</v>
      </c>
      <c r="H64" t="b">
        <f t="array" ref="H64">OR(EXACT(C64,$Y$4:$Y$179))</f>
        <v>1</v>
      </c>
      <c r="I64" t="b">
        <f t="array" ref="I64">OR(EXACT(C64,$AC$3:$AC$179))</f>
        <v>1</v>
      </c>
      <c r="J64" t="b">
        <f t="array" ref="J64">OR(EXACT(C64,$AW$3:$AW$234))</f>
        <v>1</v>
      </c>
      <c r="P64" t="s">
        <v>42</v>
      </c>
      <c r="Q64">
        <v>222</v>
      </c>
      <c r="R64" t="str">
        <f t="shared" si="0"/>
        <v>El Salvador</v>
      </c>
      <c r="T64" t="s">
        <v>158</v>
      </c>
      <c r="U64">
        <f t="shared" si="1"/>
        <v>232</v>
      </c>
      <c r="V64" t="str">
        <f t="shared" si="2"/>
        <v>Eritrea</v>
      </c>
      <c r="X64" t="s">
        <v>215</v>
      </c>
      <c r="Y64">
        <f t="shared" si="3"/>
        <v>292</v>
      </c>
      <c r="Z64" t="str">
        <f t="shared" si="4"/>
        <v>Gibraltar</v>
      </c>
      <c r="AB64" t="s">
        <v>52</v>
      </c>
      <c r="AC64">
        <f t="shared" si="5"/>
        <v>288</v>
      </c>
      <c r="AD64" t="str">
        <f t="shared" si="6"/>
        <v>Ghana</v>
      </c>
      <c r="AF64" t="s">
        <v>115</v>
      </c>
      <c r="AG64">
        <f t="shared" si="7"/>
        <v>642</v>
      </c>
      <c r="AH64" t="str">
        <f t="shared" si="8"/>
        <v>Romania</v>
      </c>
      <c r="AJ64" t="s">
        <v>6</v>
      </c>
      <c r="AK64">
        <v>36</v>
      </c>
      <c r="AL64" t="str">
        <f t="shared" si="9"/>
        <v>Australia</v>
      </c>
      <c r="AN64" t="s">
        <v>115</v>
      </c>
      <c r="AO64">
        <f t="shared" si="10"/>
        <v>642</v>
      </c>
      <c r="AP64" t="str">
        <f t="shared" si="11"/>
        <v>Romania</v>
      </c>
      <c r="AR64" t="s">
        <v>822</v>
      </c>
      <c r="AS64">
        <f t="shared" si="12"/>
        <v>408</v>
      </c>
      <c r="AT64" t="str">
        <f t="shared" si="13"/>
        <v>North Korea</v>
      </c>
      <c r="AV64" s="64" t="s">
        <v>37</v>
      </c>
      <c r="AW64">
        <f t="shared" si="14"/>
        <v>208</v>
      </c>
      <c r="AX64" t="str">
        <f t="shared" si="15"/>
        <v>Denmark</v>
      </c>
      <c r="AZ64" s="16" t="s">
        <v>164</v>
      </c>
      <c r="BA64">
        <f t="shared" si="16"/>
        <v>428</v>
      </c>
      <c r="BB64" t="str">
        <f t="shared" si="17"/>
        <v>Latvia</v>
      </c>
      <c r="BD64" t="s">
        <v>38</v>
      </c>
      <c r="BE64">
        <f t="shared" si="21"/>
        <v>262</v>
      </c>
      <c r="BF64" t="str">
        <f t="shared" si="19"/>
        <v>Djibouti</v>
      </c>
    </row>
    <row r="65" spans="1:58" x14ac:dyDescent="0.3">
      <c r="A65" t="str">
        <f>COUNTRIES!H66</f>
        <v>Gambia</v>
      </c>
      <c r="B65" t="str">
        <f>COUNTRIES!I66</f>
        <v>The Gambia</v>
      </c>
      <c r="C65">
        <f>COUNTRIES!J66</f>
        <v>270</v>
      </c>
      <c r="D65" t="str">
        <f>COUNTRIES!K66</f>
        <v>The Gambia</v>
      </c>
      <c r="F65" t="b">
        <f t="array" ref="F65">OR(EXACT(C65,$Q$3:$Q$274))</f>
        <v>1</v>
      </c>
      <c r="G65" t="b">
        <f t="array" ref="G65">OR(EXACT(C65,$U$3:$U$247))</f>
        <v>1</v>
      </c>
      <c r="H65" t="b">
        <f t="array" ref="H65">OR(EXACT(C65,$Y$4:$Y$179))</f>
        <v>0</v>
      </c>
      <c r="I65" t="b">
        <f t="array" ref="I65">OR(EXACT(C65,$AC$3:$AC$179))</f>
        <v>1</v>
      </c>
      <c r="J65" t="b">
        <f t="array" ref="J65">OR(EXACT(C65,$AW$3:$AW$234))</f>
        <v>1</v>
      </c>
      <c r="P65" t="s">
        <v>43</v>
      </c>
      <c r="Q65">
        <v>226</v>
      </c>
      <c r="R65" t="str">
        <f t="shared" si="0"/>
        <v>Equatorial Guinea</v>
      </c>
      <c r="T65" t="s">
        <v>159</v>
      </c>
      <c r="U65">
        <f t="shared" si="1"/>
        <v>233</v>
      </c>
      <c r="V65" t="str">
        <f t="shared" si="2"/>
        <v>Estonia</v>
      </c>
      <c r="X65" t="s">
        <v>53</v>
      </c>
      <c r="Y65">
        <f t="shared" si="3"/>
        <v>300</v>
      </c>
      <c r="Z65" t="str">
        <f t="shared" si="4"/>
        <v>Greece</v>
      </c>
      <c r="AB65" t="s">
        <v>53</v>
      </c>
      <c r="AC65">
        <f t="shared" si="5"/>
        <v>300</v>
      </c>
      <c r="AD65" t="str">
        <f t="shared" si="6"/>
        <v>Greece</v>
      </c>
      <c r="AF65" t="s">
        <v>169</v>
      </c>
      <c r="AG65">
        <f t="shared" si="7"/>
        <v>643</v>
      </c>
      <c r="AH65" t="str">
        <f t="shared" si="8"/>
        <v>Russia</v>
      </c>
      <c r="AJ65" t="s">
        <v>64</v>
      </c>
      <c r="AK65">
        <v>360</v>
      </c>
      <c r="AL65" t="str">
        <f t="shared" si="9"/>
        <v>Indonesia</v>
      </c>
      <c r="AN65" t="s">
        <v>169</v>
      </c>
      <c r="AO65">
        <f t="shared" si="10"/>
        <v>643</v>
      </c>
      <c r="AP65" t="str">
        <f t="shared" si="11"/>
        <v>Russia</v>
      </c>
      <c r="AR65" t="s">
        <v>817</v>
      </c>
      <c r="AS65">
        <f t="shared" si="12"/>
        <v>180</v>
      </c>
      <c r="AT65" t="str">
        <f t="shared" si="13"/>
        <v>Congo, DR</v>
      </c>
      <c r="AV65" s="64" t="s">
        <v>38</v>
      </c>
      <c r="AW65">
        <f t="shared" si="14"/>
        <v>262</v>
      </c>
      <c r="AX65" t="str">
        <f t="shared" si="15"/>
        <v>Djibouti</v>
      </c>
      <c r="AZ65" s="16" t="s">
        <v>78</v>
      </c>
      <c r="BA65">
        <f t="shared" si="16"/>
        <v>422</v>
      </c>
      <c r="BB65" t="str">
        <f t="shared" si="17"/>
        <v>Lebanon</v>
      </c>
      <c r="BD65" t="s">
        <v>49</v>
      </c>
      <c r="BE65">
        <f t="shared" si="21"/>
        <v>266</v>
      </c>
      <c r="BF65" t="str">
        <f t="shared" si="19"/>
        <v>Gabon</v>
      </c>
    </row>
    <row r="66" spans="1:58" x14ac:dyDescent="0.3">
      <c r="A66" t="str">
        <f>COUNTRIES!H67</f>
        <v>Georgia</v>
      </c>
      <c r="B66" t="str">
        <f>COUNTRIES!I67</f>
        <v>Georgia</v>
      </c>
      <c r="C66">
        <f>COUNTRIES!J67</f>
        <v>268</v>
      </c>
      <c r="D66" t="str">
        <f>COUNTRIES!K67</f>
        <v>Georgia</v>
      </c>
      <c r="F66" t="b">
        <f t="array" ref="F66">OR(EXACT(C66,$Q$3:$Q$274))</f>
        <v>1</v>
      </c>
      <c r="G66" t="b">
        <f t="array" ref="G66">OR(EXACT(C66,$U$3:$U$247))</f>
        <v>1</v>
      </c>
      <c r="H66" t="b">
        <f t="array" ref="H66">OR(EXACT(C66,$Y$4:$Y$179))</f>
        <v>1</v>
      </c>
      <c r="I66" t="b">
        <f t="array" ref="I66">OR(EXACT(C66,$AC$3:$AC$179))</f>
        <v>1</v>
      </c>
      <c r="J66" t="b">
        <f t="array" ref="J66">OR(EXACT(C66,$AW$3:$AW$234))</f>
        <v>1</v>
      </c>
      <c r="P66" t="s">
        <v>282</v>
      </c>
      <c r="Q66">
        <v>230</v>
      </c>
      <c r="R66" t="str">
        <f t="shared" si="0"/>
        <v>Ethiopia, incl. Eritrea</v>
      </c>
      <c r="T66" t="s">
        <v>160</v>
      </c>
      <c r="U66">
        <f t="shared" si="1"/>
        <v>231</v>
      </c>
      <c r="V66" t="str">
        <f t="shared" si="2"/>
        <v>Ethiopia</v>
      </c>
      <c r="X66" t="s">
        <v>55</v>
      </c>
      <c r="Y66">
        <f t="shared" si="3"/>
        <v>320</v>
      </c>
      <c r="Z66" t="str">
        <f t="shared" si="4"/>
        <v>Guatemala</v>
      </c>
      <c r="AB66" t="s">
        <v>55</v>
      </c>
      <c r="AC66">
        <f t="shared" si="5"/>
        <v>320</v>
      </c>
      <c r="AD66" t="str">
        <f t="shared" si="6"/>
        <v>Guatemala</v>
      </c>
      <c r="AF66" t="s">
        <v>1646</v>
      </c>
      <c r="AG66" s="36">
        <f>C258</f>
        <v>891</v>
      </c>
      <c r="AH66" t="str">
        <f t="shared" si="8"/>
        <v>Serbia and Montenegro (former)</v>
      </c>
      <c r="AJ66" t="s">
        <v>719</v>
      </c>
      <c r="AK66">
        <v>364</v>
      </c>
      <c r="AL66" t="str">
        <f t="shared" si="9"/>
        <v>Iran</v>
      </c>
      <c r="AN66" t="s">
        <v>116</v>
      </c>
      <c r="AO66">
        <f t="shared" si="10"/>
        <v>646</v>
      </c>
      <c r="AP66" t="str">
        <f t="shared" si="11"/>
        <v>Rwanda</v>
      </c>
      <c r="AR66" t="s">
        <v>37</v>
      </c>
      <c r="AS66">
        <f t="shared" si="12"/>
        <v>208</v>
      </c>
      <c r="AT66" t="str">
        <f t="shared" si="13"/>
        <v>Denmark</v>
      </c>
      <c r="AV66" s="64" t="s">
        <v>207</v>
      </c>
      <c r="AW66">
        <f t="shared" si="14"/>
        <v>212</v>
      </c>
      <c r="AX66" t="str">
        <f t="shared" si="15"/>
        <v>Dominica</v>
      </c>
      <c r="AZ66" s="16" t="s">
        <v>224</v>
      </c>
      <c r="BA66">
        <f t="shared" si="16"/>
        <v>434</v>
      </c>
      <c r="BB66" t="str">
        <f t="shared" si="17"/>
        <v>Libya</v>
      </c>
      <c r="BD66" t="s">
        <v>50</v>
      </c>
      <c r="BE66">
        <f t="shared" si="21"/>
        <v>270</v>
      </c>
      <c r="BF66" t="str">
        <f t="shared" si="19"/>
        <v>The Gambia</v>
      </c>
    </row>
    <row r="67" spans="1:58" x14ac:dyDescent="0.3">
      <c r="A67" t="str">
        <f>COUNTRIES!H68</f>
        <v>Germany</v>
      </c>
      <c r="B67" t="str">
        <f>COUNTRIES!I68</f>
        <v>Germany</v>
      </c>
      <c r="C67">
        <f>COUNTRIES!J68</f>
        <v>276</v>
      </c>
      <c r="D67" t="str">
        <f>COUNTRIES!K68</f>
        <v>Germany</v>
      </c>
      <c r="F67" t="b">
        <f t="array" ref="F67">OR(EXACT(C67,$Q$3:$Q$274))</f>
        <v>1</v>
      </c>
      <c r="G67" t="b">
        <f t="array" ref="G67">OR(EXACT(C67,$U$3:$U$247))</f>
        <v>1</v>
      </c>
      <c r="H67" t="b">
        <f t="array" ref="H67">OR(EXACT(C67,$Y$4:$Y$179))</f>
        <v>1</v>
      </c>
      <c r="I67" t="b">
        <f t="array" ref="I67">OR(EXACT(C67,$AC$3:$AC$179))</f>
        <v>1</v>
      </c>
      <c r="J67" t="b">
        <f t="array" ref="J67">OR(EXACT(C67,$AW$3:$AW$234))</f>
        <v>1</v>
      </c>
      <c r="P67" t="s">
        <v>160</v>
      </c>
      <c r="Q67">
        <v>231</v>
      </c>
      <c r="R67" t="str">
        <f t="shared" si="0"/>
        <v>Ethiopia</v>
      </c>
      <c r="T67" t="s">
        <v>1132</v>
      </c>
      <c r="U67" s="36" t="str">
        <f t="shared" si="1"/>
        <v/>
      </c>
      <c r="V67" t="str">
        <f t="shared" si="2"/>
        <v>EU-28</v>
      </c>
      <c r="X67" t="s">
        <v>59</v>
      </c>
      <c r="Y67">
        <f t="shared" si="3"/>
        <v>332</v>
      </c>
      <c r="Z67" t="str">
        <f t="shared" si="4"/>
        <v>Haiti</v>
      </c>
      <c r="AB67" t="s">
        <v>56</v>
      </c>
      <c r="AC67">
        <f t="shared" si="5"/>
        <v>324</v>
      </c>
      <c r="AD67" t="str">
        <f t="shared" si="6"/>
        <v>Guinea</v>
      </c>
      <c r="AF67" t="s">
        <v>1139</v>
      </c>
      <c r="AG67">
        <f t="shared" si="7"/>
        <v>703</v>
      </c>
      <c r="AH67" t="str">
        <f t="shared" si="8"/>
        <v>Slovakia</v>
      </c>
      <c r="AJ67" t="s">
        <v>66</v>
      </c>
      <c r="AK67">
        <v>368</v>
      </c>
      <c r="AL67" t="str">
        <f t="shared" si="9"/>
        <v>Iraq</v>
      </c>
      <c r="AN67" t="s">
        <v>118</v>
      </c>
      <c r="AO67">
        <f t="shared" si="10"/>
        <v>882</v>
      </c>
      <c r="AP67" t="str">
        <f t="shared" si="11"/>
        <v>Samoa</v>
      </c>
      <c r="AR67" t="s">
        <v>38</v>
      </c>
      <c r="AS67">
        <f t="shared" si="12"/>
        <v>262</v>
      </c>
      <c r="AT67" t="str">
        <f t="shared" si="13"/>
        <v>Djibouti</v>
      </c>
      <c r="AV67" s="64" t="s">
        <v>39</v>
      </c>
      <c r="AW67">
        <f t="shared" si="14"/>
        <v>214</v>
      </c>
      <c r="AX67" t="str">
        <f t="shared" si="15"/>
        <v>Dominican Republic</v>
      </c>
      <c r="AZ67" s="16" t="s">
        <v>165</v>
      </c>
      <c r="BA67">
        <f t="shared" si="16"/>
        <v>440</v>
      </c>
      <c r="BB67" t="str">
        <f t="shared" si="17"/>
        <v>Lithuania</v>
      </c>
      <c r="BD67" t="s">
        <v>1917</v>
      </c>
      <c r="BE67" s="36" t="str">
        <f t="shared" si="21"/>
        <v/>
      </c>
      <c r="BF67" t="str">
        <f t="shared" si="19"/>
        <v>Occ. Palestinian Terr.</v>
      </c>
    </row>
    <row r="68" spans="1:58" x14ac:dyDescent="0.3">
      <c r="A68" t="str">
        <f>COUNTRIES!H69</f>
        <v>Ghana</v>
      </c>
      <c r="B68" t="str">
        <f>COUNTRIES!I69</f>
        <v>Ghana</v>
      </c>
      <c r="C68">
        <f>COUNTRIES!J69</f>
        <v>288</v>
      </c>
      <c r="D68" t="str">
        <f>COUNTRIES!K69</f>
        <v>Ghana</v>
      </c>
      <c r="F68" t="b">
        <f t="array" ref="F68">OR(EXACT(C68,$Q$3:$Q$274))</f>
        <v>1</v>
      </c>
      <c r="G68" t="b">
        <f t="array" ref="G68">OR(EXACT(C68,$U$3:$U$247))</f>
        <v>1</v>
      </c>
      <c r="H68" t="b">
        <f t="array" ref="H68">OR(EXACT(C68,$Y$4:$Y$179))</f>
        <v>1</v>
      </c>
      <c r="I68" t="b">
        <f t="array" ref="I68">OR(EXACT(C68,$AC$3:$AC$179))</f>
        <v>1</v>
      </c>
      <c r="J68" t="b">
        <f t="array" ref="J68">OR(EXACT(C68,$AW$3:$AW$234))</f>
        <v>1</v>
      </c>
      <c r="P68" t="s">
        <v>158</v>
      </c>
      <c r="Q68">
        <v>232</v>
      </c>
      <c r="R68" t="str">
        <f t="shared" ref="R68:R131" si="22">VLOOKUP(Q68,$C$3:$D$316,2,0)</f>
        <v>Eritrea</v>
      </c>
      <c r="T68" t="s">
        <v>211</v>
      </c>
      <c r="U68">
        <f t="shared" ref="U68:U131" si="23">IFERROR(IFERROR(VLOOKUP(T68,$A$3:$C$316,3,0),VLOOKUP(T68,$B$3:$C$316,2,0)),"")</f>
        <v>150</v>
      </c>
      <c r="V68" t="str">
        <f t="shared" ref="V68:V131" si="24">IFERROR(VLOOKUP(U68,$C$3:$D$316,2,0),T68)</f>
        <v>Europe</v>
      </c>
      <c r="X68" t="s">
        <v>60</v>
      </c>
      <c r="Y68">
        <f t="shared" ref="Y68:Y131" si="25">IFERROR(IFERROR(VLOOKUP(X68,$A$3:$C$316,3,0),VLOOKUP(X68,$B$3:$C$316,2,0)),"")</f>
        <v>340</v>
      </c>
      <c r="Z68" t="str">
        <f t="shared" ref="Z68:Z131" si="26">IFERROR(VLOOKUP(Y68,$C$3:$D$316,2,0),X68)</f>
        <v>Honduras</v>
      </c>
      <c r="AB68" t="s">
        <v>57</v>
      </c>
      <c r="AC68">
        <f t="shared" ref="AC68:AC131" si="27">IFERROR(IFERROR(VLOOKUP(AB68,$A$3:$C$316,3,0),VLOOKUP(AB68,$B$3:$C$316,2,0)),"")</f>
        <v>624</v>
      </c>
      <c r="AD68" t="str">
        <f t="shared" ref="AD68:AD131" si="28">IFERROR(VLOOKUP(AC68,$C$3:$D$316,2,0),AB68)</f>
        <v>Guinea Bissau</v>
      </c>
      <c r="AF68" t="s">
        <v>176</v>
      </c>
      <c r="AG68">
        <f t="shared" ref="AG68:AG126" si="29">IFERROR(IFERROR(VLOOKUP(AF68,$A$3:$C$316,3,0),VLOOKUP(AF68,$B$3:$C$316,2,0)),"")</f>
        <v>705</v>
      </c>
      <c r="AH68" t="str">
        <f t="shared" ref="AH68:AH126" si="30">IFERROR(VLOOKUP(AG68,$C$3:$D$316,2,0),AF68)</f>
        <v>Slovenia</v>
      </c>
      <c r="AJ68" t="s">
        <v>67</v>
      </c>
      <c r="AK68">
        <v>372</v>
      </c>
      <c r="AL68" t="str">
        <f t="shared" ref="AL68:AL131" si="31">IFERROR(VLOOKUP(AK68,$C$3:$D$316,2,0),AJ68)</f>
        <v>Ireland</v>
      </c>
      <c r="AN68" t="s">
        <v>251</v>
      </c>
      <c r="AO68">
        <f t="shared" ref="AO68:AO131" si="32">IFERROR(IFERROR(VLOOKUP(AN68,$A$3:$C$316,3,0),VLOOKUP(AN68,$B$3:$C$316,2,0)),"")</f>
        <v>678</v>
      </c>
      <c r="AP68" t="str">
        <f t="shared" ref="AP68:AP131" si="33">IFERROR(VLOOKUP(AO68,$C$3:$D$316,2,0),AN68)</f>
        <v>Sao Tome and Principe</v>
      </c>
      <c r="AR68" t="s">
        <v>207</v>
      </c>
      <c r="AS68">
        <f t="shared" ref="AS68:AS131" si="34">IFERROR(IFERROR(VLOOKUP(AR68,$A$3:$C$316,3,0),VLOOKUP(AR68,$B$3:$C$316,2,0)),"")</f>
        <v>212</v>
      </c>
      <c r="AT68" t="str">
        <f t="shared" ref="AT68:AT131" si="35">IFERROR(VLOOKUP(AS68,$C$3:$D$316,2,0),AR68)</f>
        <v>Dominica</v>
      </c>
      <c r="AV68" s="64" t="s">
        <v>40</v>
      </c>
      <c r="AW68">
        <f t="shared" ref="AW68:AW131" si="36">IFERROR(IFERROR(VLOOKUP(AV68,$A$3:$C$316,3,0),VLOOKUP(AV68,$B$3:$C$316,2,0)),"")</f>
        <v>218</v>
      </c>
      <c r="AX68" t="str">
        <f t="shared" ref="AX68:AX131" si="37">IFERROR(VLOOKUP(AW68,$C$3:$D$316,2,0),AV68)</f>
        <v>Ecuador</v>
      </c>
      <c r="AZ68" s="16" t="s">
        <v>448</v>
      </c>
      <c r="BA68" s="36">
        <f>C170</f>
        <v>807</v>
      </c>
      <c r="BB68" t="str">
        <f t="shared" ref="BB68:BB127" si="38">IFERROR(VLOOKUP(BA68,$C$3:$D$316,2,0),AZ68)</f>
        <v>North Macedonia</v>
      </c>
      <c r="BD68" t="s">
        <v>51</v>
      </c>
      <c r="BE68">
        <f t="shared" si="21"/>
        <v>276</v>
      </c>
      <c r="BF68" t="str">
        <f t="shared" ref="BF68:BF131" si="39">IFERROR(VLOOKUP(BE68,$C$3:$D$316,2,0),BD68)</f>
        <v>Germany</v>
      </c>
    </row>
    <row r="69" spans="1:58" x14ac:dyDescent="0.3">
      <c r="A69" t="str">
        <f>COUNTRIES!H70</f>
        <v>Greece</v>
      </c>
      <c r="B69" t="str">
        <f>COUNTRIES!I70</f>
        <v>Greece</v>
      </c>
      <c r="C69">
        <f>COUNTRIES!J70</f>
        <v>300</v>
      </c>
      <c r="D69" t="str">
        <f>COUNTRIES!K70</f>
        <v>Greece</v>
      </c>
      <c r="F69" t="b">
        <f t="array" ref="F69">OR(EXACT(C69,$Q$3:$Q$274))</f>
        <v>1</v>
      </c>
      <c r="G69" t="b">
        <f t="array" ref="G69">OR(EXACT(C69,$U$3:$U$247))</f>
        <v>1</v>
      </c>
      <c r="H69" t="b">
        <f t="array" ref="H69">OR(EXACT(C69,$Y$4:$Y$179))</f>
        <v>1</v>
      </c>
      <c r="I69" t="b">
        <f t="array" ref="I69">OR(EXACT(C69,$AC$3:$AC$179))</f>
        <v>1</v>
      </c>
      <c r="J69" t="b">
        <f t="array" ref="J69">OR(EXACT(C69,$AW$3:$AW$234))</f>
        <v>1</v>
      </c>
      <c r="P69" t="s">
        <v>159</v>
      </c>
      <c r="Q69">
        <v>233</v>
      </c>
      <c r="R69" t="str">
        <f t="shared" si="22"/>
        <v>Estonia</v>
      </c>
      <c r="T69" t="s">
        <v>214</v>
      </c>
      <c r="U69">
        <f t="shared" si="23"/>
        <v>242</v>
      </c>
      <c r="V69" t="str">
        <f t="shared" si="24"/>
        <v>Fiji</v>
      </c>
      <c r="X69" t="s">
        <v>1488</v>
      </c>
      <c r="Y69">
        <f t="shared" si="25"/>
        <v>344</v>
      </c>
      <c r="Z69" t="str">
        <f t="shared" si="26"/>
        <v>Hong Kong SAR</v>
      </c>
      <c r="AB69" t="s">
        <v>59</v>
      </c>
      <c r="AC69">
        <f t="shared" si="27"/>
        <v>332</v>
      </c>
      <c r="AD69" t="str">
        <f t="shared" si="28"/>
        <v>Haiti</v>
      </c>
      <c r="AF69" t="s">
        <v>171</v>
      </c>
      <c r="AG69">
        <f t="shared" si="29"/>
        <v>762</v>
      </c>
      <c r="AH69" t="str">
        <f t="shared" si="30"/>
        <v>Tajikistan</v>
      </c>
      <c r="AJ69" t="s">
        <v>1654</v>
      </c>
      <c r="AK69">
        <v>376</v>
      </c>
      <c r="AL69" t="str">
        <f t="shared" si="31"/>
        <v>Israel</v>
      </c>
      <c r="AN69" t="s">
        <v>119</v>
      </c>
      <c r="AO69">
        <f t="shared" si="32"/>
        <v>682</v>
      </c>
      <c r="AP69" t="str">
        <f t="shared" si="33"/>
        <v>Saudi Arabia</v>
      </c>
      <c r="AR69" t="s">
        <v>39</v>
      </c>
      <c r="AS69">
        <f t="shared" si="34"/>
        <v>214</v>
      </c>
      <c r="AT69" t="str">
        <f t="shared" si="35"/>
        <v>Dominican Republic</v>
      </c>
      <c r="AV69" s="64" t="s">
        <v>41</v>
      </c>
      <c r="AW69">
        <f t="shared" si="36"/>
        <v>818</v>
      </c>
      <c r="AX69" t="str">
        <f t="shared" si="37"/>
        <v>Egypt</v>
      </c>
      <c r="AZ69" s="16" t="s">
        <v>84</v>
      </c>
      <c r="BA69">
        <f t="shared" ref="BA69:BA127" si="40">IFERROR(IFERROR(VLOOKUP(AZ69,$A$3:$C$316,3,0),VLOOKUP(AZ69,$B$3:$C$316,2,0)),"")</f>
        <v>458</v>
      </c>
      <c r="BB69" t="str">
        <f t="shared" si="38"/>
        <v>Malaysia</v>
      </c>
      <c r="BD69" t="s">
        <v>52</v>
      </c>
      <c r="BE69">
        <f t="shared" si="21"/>
        <v>288</v>
      </c>
      <c r="BF69" t="str">
        <f t="shared" si="39"/>
        <v>Ghana</v>
      </c>
    </row>
    <row r="70" spans="1:58" x14ac:dyDescent="0.3">
      <c r="A70" t="str">
        <f>COUNTRIES!H71</f>
        <v>Grenada</v>
      </c>
      <c r="B70" t="str">
        <f>COUNTRIES!I71</f>
        <v>Grenada</v>
      </c>
      <c r="C70">
        <f>COUNTRIES!J71</f>
        <v>308</v>
      </c>
      <c r="D70" t="str">
        <f>COUNTRIES!K71</f>
        <v>Grenada</v>
      </c>
      <c r="F70" t="b">
        <f t="array" ref="F70">OR(EXACT(C70,$Q$3:$Q$274))</f>
        <v>1</v>
      </c>
      <c r="G70" t="b">
        <f t="array" ref="G70">OR(EXACT(C70,$U$3:$U$247))</f>
        <v>1</v>
      </c>
      <c r="H70" t="b">
        <f t="array" ref="H70">OR(EXACT(C70,$Y$4:$Y$179))</f>
        <v>0</v>
      </c>
      <c r="I70" t="b">
        <f t="array" ref="I70">OR(EXACT(C70,$AC$3:$AC$179))</f>
        <v>0</v>
      </c>
      <c r="J70" t="b">
        <f t="array" ref="J70">OR(EXACT(C70,$AW$3:$AW$234))</f>
        <v>1</v>
      </c>
      <c r="P70" t="s">
        <v>283</v>
      </c>
      <c r="Q70">
        <v>234</v>
      </c>
      <c r="R70" t="str">
        <f t="shared" si="22"/>
        <v>Faroe Islands</v>
      </c>
      <c r="T70" t="s">
        <v>45</v>
      </c>
      <c r="U70">
        <f t="shared" si="23"/>
        <v>246</v>
      </c>
      <c r="V70" t="str">
        <f t="shared" si="24"/>
        <v>Finland</v>
      </c>
      <c r="X70" t="s">
        <v>61</v>
      </c>
      <c r="Y70">
        <f t="shared" si="25"/>
        <v>348</v>
      </c>
      <c r="Z70" t="str">
        <f t="shared" si="26"/>
        <v>Hungary</v>
      </c>
      <c r="AB70" t="s">
        <v>60</v>
      </c>
      <c r="AC70">
        <f t="shared" si="27"/>
        <v>340</v>
      </c>
      <c r="AD70" t="str">
        <f t="shared" si="28"/>
        <v>Honduras</v>
      </c>
      <c r="AF70" t="s">
        <v>139</v>
      </c>
      <c r="AG70">
        <f t="shared" si="29"/>
        <v>792</v>
      </c>
      <c r="AH70" t="str">
        <f t="shared" si="30"/>
        <v>Turkey</v>
      </c>
      <c r="AJ70" t="s">
        <v>69</v>
      </c>
      <c r="AK70">
        <v>381</v>
      </c>
      <c r="AL70" t="str">
        <f t="shared" si="31"/>
        <v>Italy</v>
      </c>
      <c r="AN70" t="s">
        <v>120</v>
      </c>
      <c r="AO70">
        <f t="shared" si="32"/>
        <v>686</v>
      </c>
      <c r="AP70" t="str">
        <f t="shared" si="33"/>
        <v>Senegal</v>
      </c>
      <c r="AR70" t="s">
        <v>208</v>
      </c>
      <c r="AS70">
        <f t="shared" si="34"/>
        <v>14</v>
      </c>
      <c r="AT70" t="str">
        <f t="shared" si="35"/>
        <v>East Africa</v>
      </c>
      <c r="AV70" s="64" t="s">
        <v>42</v>
      </c>
      <c r="AW70">
        <f t="shared" si="36"/>
        <v>222</v>
      </c>
      <c r="AX70" t="str">
        <f t="shared" si="37"/>
        <v>El Salvador</v>
      </c>
      <c r="AZ70" s="16" t="s">
        <v>86</v>
      </c>
      <c r="BA70">
        <f t="shared" si="40"/>
        <v>470</v>
      </c>
      <c r="BB70" t="str">
        <f t="shared" si="38"/>
        <v>Malta</v>
      </c>
      <c r="BD70" t="s">
        <v>215</v>
      </c>
      <c r="BE70">
        <f t="shared" si="21"/>
        <v>292</v>
      </c>
      <c r="BF70" t="str">
        <f t="shared" si="39"/>
        <v>Gibraltar</v>
      </c>
    </row>
    <row r="71" spans="1:58" x14ac:dyDescent="0.3">
      <c r="A71" t="str">
        <f>COUNTRIES!H72</f>
        <v>Guatemala</v>
      </c>
      <c r="B71" t="str">
        <f>COUNTRIES!I72</f>
        <v>Guatemala</v>
      </c>
      <c r="C71">
        <f>COUNTRIES!J72</f>
        <v>320</v>
      </c>
      <c r="D71" t="str">
        <f>COUNTRIES!K72</f>
        <v>Guatemala</v>
      </c>
      <c r="F71" t="b">
        <f t="array" ref="F71">OR(EXACT(C71,$Q$3:$Q$274))</f>
        <v>1</v>
      </c>
      <c r="G71" t="b">
        <f t="array" ref="G71">OR(EXACT(C71,$U$3:$U$247))</f>
        <v>1</v>
      </c>
      <c r="H71" t="b">
        <f t="array" ref="H71">OR(EXACT(C71,$Y$4:$Y$179))</f>
        <v>1</v>
      </c>
      <c r="I71" t="b">
        <f t="array" ref="I71">OR(EXACT(C71,$AC$3:$AC$179))</f>
        <v>1</v>
      </c>
      <c r="J71" t="b">
        <f t="array" ref="J71">OR(EXACT(C71,$AW$3:$AW$234))</f>
        <v>1</v>
      </c>
      <c r="P71" t="s">
        <v>284</v>
      </c>
      <c r="Q71">
        <v>238</v>
      </c>
      <c r="R71" t="str">
        <f t="shared" si="22"/>
        <v>Falkland Islands</v>
      </c>
      <c r="T71" t="s">
        <v>46</v>
      </c>
      <c r="U71">
        <f t="shared" si="23"/>
        <v>250</v>
      </c>
      <c r="V71" t="str">
        <f t="shared" si="24"/>
        <v>France</v>
      </c>
      <c r="X71" t="s">
        <v>62</v>
      </c>
      <c r="Y71">
        <f t="shared" si="25"/>
        <v>352</v>
      </c>
      <c r="Z71" t="str">
        <f t="shared" si="26"/>
        <v>Iceland</v>
      </c>
      <c r="AB71" t="s">
        <v>61</v>
      </c>
      <c r="AC71">
        <f t="shared" si="27"/>
        <v>348</v>
      </c>
      <c r="AD71" t="str">
        <f t="shared" si="28"/>
        <v>Hungary</v>
      </c>
      <c r="AF71" t="s">
        <v>172</v>
      </c>
      <c r="AG71">
        <f t="shared" si="29"/>
        <v>795</v>
      </c>
      <c r="AH71" t="str">
        <f t="shared" si="30"/>
        <v>Turkmenistan</v>
      </c>
      <c r="AJ71" t="s">
        <v>36</v>
      </c>
      <c r="AK71">
        <v>384</v>
      </c>
      <c r="AL71" t="str">
        <f t="shared" si="31"/>
        <v>Côte d'Ivoire</v>
      </c>
      <c r="AN71" t="s">
        <v>252</v>
      </c>
      <c r="AO71">
        <f t="shared" si="32"/>
        <v>688</v>
      </c>
      <c r="AP71" t="str">
        <f t="shared" si="33"/>
        <v>Serbia (incl. Kosovo)</v>
      </c>
      <c r="AR71" t="s">
        <v>209</v>
      </c>
      <c r="AS71">
        <f t="shared" si="34"/>
        <v>30</v>
      </c>
      <c r="AT71" t="str">
        <f t="shared" si="35"/>
        <v>East Asia</v>
      </c>
      <c r="AV71" s="64" t="s">
        <v>43</v>
      </c>
      <c r="AW71">
        <f t="shared" si="36"/>
        <v>226</v>
      </c>
      <c r="AX71" t="str">
        <f t="shared" si="37"/>
        <v>Equatorial Guinea</v>
      </c>
      <c r="AZ71" s="16" t="s">
        <v>90</v>
      </c>
      <c r="BA71">
        <f t="shared" si="40"/>
        <v>484</v>
      </c>
      <c r="BB71" t="str">
        <f t="shared" si="38"/>
        <v>Mexico</v>
      </c>
      <c r="BD71" t="s">
        <v>222</v>
      </c>
      <c r="BE71">
        <f t="shared" si="21"/>
        <v>296</v>
      </c>
      <c r="BF71" t="str">
        <f t="shared" si="39"/>
        <v>Kiribati</v>
      </c>
    </row>
    <row r="72" spans="1:58" x14ac:dyDescent="0.3">
      <c r="A72" t="str">
        <f>COUNTRIES!H73</f>
        <v>Guinea</v>
      </c>
      <c r="B72" t="str">
        <f>COUNTRIES!I73</f>
        <v>Guinea</v>
      </c>
      <c r="C72">
        <f>COUNTRIES!J73</f>
        <v>324</v>
      </c>
      <c r="D72" t="str">
        <f>COUNTRIES!K73</f>
        <v>Guinea</v>
      </c>
      <c r="F72" t="b">
        <f t="array" ref="F72">OR(EXACT(C72,$Q$3:$Q$274))</f>
        <v>1</v>
      </c>
      <c r="G72" t="b">
        <f t="array" ref="G72">OR(EXACT(C72,$U$3:$U$247))</f>
        <v>1</v>
      </c>
      <c r="H72" t="b">
        <f t="array" ref="H72">OR(EXACT(C72,$Y$4:$Y$179))</f>
        <v>0</v>
      </c>
      <c r="I72" t="b">
        <f t="array" ref="I72">OR(EXACT(C72,$AC$3:$AC$179))</f>
        <v>1</v>
      </c>
      <c r="J72" t="b">
        <f t="array" ref="J72">OR(EXACT(C72,$AW$3:$AW$234))</f>
        <v>1</v>
      </c>
      <c r="P72" t="s">
        <v>214</v>
      </c>
      <c r="Q72">
        <v>242</v>
      </c>
      <c r="R72" t="str">
        <f t="shared" si="22"/>
        <v>Fiji</v>
      </c>
      <c r="T72" t="s">
        <v>47</v>
      </c>
      <c r="U72">
        <f t="shared" si="23"/>
        <v>254</v>
      </c>
      <c r="V72" t="str">
        <f t="shared" si="24"/>
        <v>French Guiana</v>
      </c>
      <c r="X72" t="s">
        <v>63</v>
      </c>
      <c r="Y72">
        <f t="shared" si="25"/>
        <v>356</v>
      </c>
      <c r="Z72" t="str">
        <f t="shared" si="26"/>
        <v>India</v>
      </c>
      <c r="AB72" t="s">
        <v>62</v>
      </c>
      <c r="AC72">
        <f t="shared" si="27"/>
        <v>352</v>
      </c>
      <c r="AD72" t="str">
        <f t="shared" si="28"/>
        <v>Iceland</v>
      </c>
      <c r="AF72" t="s">
        <v>173</v>
      </c>
      <c r="AG72">
        <f t="shared" si="29"/>
        <v>804</v>
      </c>
      <c r="AH72" t="str">
        <f t="shared" si="30"/>
        <v>Ukraine</v>
      </c>
      <c r="AJ72" t="s">
        <v>70</v>
      </c>
      <c r="AK72">
        <v>388</v>
      </c>
      <c r="AL72" t="str">
        <f t="shared" si="31"/>
        <v>Jamaica</v>
      </c>
      <c r="AN72" t="s">
        <v>1677</v>
      </c>
      <c r="AO72" s="36">
        <f>C258</f>
        <v>891</v>
      </c>
      <c r="AP72" t="str">
        <f t="shared" si="33"/>
        <v>Serbia and Montenegro (former)</v>
      </c>
      <c r="AR72" t="s">
        <v>210</v>
      </c>
      <c r="AS72">
        <f t="shared" si="34"/>
        <v>151</v>
      </c>
      <c r="AT72" t="str">
        <f t="shared" si="35"/>
        <v>East Europe</v>
      </c>
      <c r="AV72" s="64" t="s">
        <v>158</v>
      </c>
      <c r="AW72">
        <f t="shared" si="36"/>
        <v>232</v>
      </c>
      <c r="AX72" t="str">
        <f t="shared" si="37"/>
        <v>Eritrea</v>
      </c>
      <c r="AZ72" s="16" t="s">
        <v>302</v>
      </c>
      <c r="BA72" s="36">
        <f>C141</f>
        <v>498</v>
      </c>
      <c r="BB72" t="str">
        <f t="shared" si="38"/>
        <v>Moldova</v>
      </c>
      <c r="BD72" t="s">
        <v>53</v>
      </c>
      <c r="BE72">
        <f t="shared" si="21"/>
        <v>300</v>
      </c>
      <c r="BF72" t="str">
        <f t="shared" si="39"/>
        <v>Greece</v>
      </c>
    </row>
    <row r="73" spans="1:58" x14ac:dyDescent="0.3">
      <c r="A73" t="str">
        <f>COUNTRIES!H74</f>
        <v>Guinea-Bissau</v>
      </c>
      <c r="B73" t="str">
        <f>COUNTRIES!I74</f>
        <v>Guinea Bissau</v>
      </c>
      <c r="C73">
        <f>COUNTRIES!J74</f>
        <v>624</v>
      </c>
      <c r="D73" t="str">
        <f>COUNTRIES!K74</f>
        <v>Guinea Bissau</v>
      </c>
      <c r="F73" t="b">
        <f t="array" ref="F73">OR(EXACT(C73,$Q$3:$Q$274))</f>
        <v>1</v>
      </c>
      <c r="G73" t="b">
        <f t="array" ref="G73">OR(EXACT(C73,$U$3:$U$247))</f>
        <v>1</v>
      </c>
      <c r="H73" t="b">
        <f t="array" ref="H73">OR(EXACT(C73,$Y$4:$Y$179))</f>
        <v>0</v>
      </c>
      <c r="I73" t="b">
        <f t="array" ref="I73">OR(EXACT(C73,$AC$3:$AC$179))</f>
        <v>1</v>
      </c>
      <c r="J73" t="b">
        <f t="array" ref="J73">OR(EXACT(C73,$AW$3:$AW$234))</f>
        <v>1</v>
      </c>
      <c r="P73" t="s">
        <v>45</v>
      </c>
      <c r="Q73">
        <v>246</v>
      </c>
      <c r="R73" t="str">
        <f t="shared" si="22"/>
        <v>Finland</v>
      </c>
      <c r="T73" t="s">
        <v>49</v>
      </c>
      <c r="U73">
        <f t="shared" si="23"/>
        <v>266</v>
      </c>
      <c r="V73" t="str">
        <f t="shared" si="24"/>
        <v>Gabon</v>
      </c>
      <c r="X73" t="s">
        <v>64</v>
      </c>
      <c r="Y73">
        <f t="shared" si="25"/>
        <v>360</v>
      </c>
      <c r="Z73" t="str">
        <f t="shared" si="26"/>
        <v>Indonesia</v>
      </c>
      <c r="AB73" t="s">
        <v>63</v>
      </c>
      <c r="AC73">
        <f t="shared" si="27"/>
        <v>356</v>
      </c>
      <c r="AD73" t="str">
        <f t="shared" si="28"/>
        <v>India</v>
      </c>
      <c r="AF73" t="s">
        <v>174</v>
      </c>
      <c r="AG73">
        <f t="shared" si="29"/>
        <v>860</v>
      </c>
      <c r="AH73" t="str">
        <f t="shared" si="30"/>
        <v>Uzbekistan</v>
      </c>
      <c r="AJ73" t="s">
        <v>71</v>
      </c>
      <c r="AK73">
        <v>392</v>
      </c>
      <c r="AL73" t="str">
        <f t="shared" si="31"/>
        <v>Japan</v>
      </c>
      <c r="AN73" t="s">
        <v>253</v>
      </c>
      <c r="AO73">
        <f t="shared" si="32"/>
        <v>690</v>
      </c>
      <c r="AP73" t="str">
        <f t="shared" si="33"/>
        <v>Seychelles</v>
      </c>
      <c r="AR73" t="s">
        <v>40</v>
      </c>
      <c r="AS73">
        <f t="shared" si="34"/>
        <v>218</v>
      </c>
      <c r="AT73" t="str">
        <f t="shared" si="35"/>
        <v>Ecuador</v>
      </c>
      <c r="AV73" s="64" t="s">
        <v>159</v>
      </c>
      <c r="AW73">
        <f t="shared" si="36"/>
        <v>233</v>
      </c>
      <c r="AX73" t="str">
        <f t="shared" si="37"/>
        <v>Estonia</v>
      </c>
      <c r="AZ73" s="16" t="s">
        <v>233</v>
      </c>
      <c r="BA73">
        <f t="shared" si="40"/>
        <v>499</v>
      </c>
      <c r="BB73" t="str">
        <f t="shared" si="38"/>
        <v>Montenegro</v>
      </c>
      <c r="BD73" t="s">
        <v>216</v>
      </c>
      <c r="BE73">
        <f t="shared" si="21"/>
        <v>304</v>
      </c>
      <c r="BF73" t="str">
        <f t="shared" si="39"/>
        <v>Greenland</v>
      </c>
    </row>
    <row r="74" spans="1:58" x14ac:dyDescent="0.3">
      <c r="A74" t="str">
        <f>COUNTRIES!H75</f>
        <v>Guyana</v>
      </c>
      <c r="B74" t="str">
        <f>COUNTRIES!I75</f>
        <v>Guyana</v>
      </c>
      <c r="C74">
        <f>COUNTRIES!J75</f>
        <v>328</v>
      </c>
      <c r="D74" t="str">
        <f>COUNTRIES!K75</f>
        <v>Guyana</v>
      </c>
      <c r="F74" t="b">
        <f t="array" ref="F74">OR(EXACT(C74,$Q$3:$Q$274))</f>
        <v>1</v>
      </c>
      <c r="G74" t="b">
        <f t="array" ref="G74">OR(EXACT(C74,$U$3:$U$247))</f>
        <v>1</v>
      </c>
      <c r="H74" t="b">
        <f t="array" ref="H74">OR(EXACT(C74,$Y$4:$Y$179))</f>
        <v>0</v>
      </c>
      <c r="I74" t="b">
        <f t="array" ref="I74">OR(EXACT(C74,$AC$3:$AC$179))</f>
        <v>0</v>
      </c>
      <c r="J74" t="b">
        <f t="array" ref="J74">OR(EXACT(C74,$AW$3:$AW$234))</f>
        <v>1</v>
      </c>
      <c r="P74" t="s">
        <v>285</v>
      </c>
      <c r="Q74">
        <v>248</v>
      </c>
      <c r="R74" t="str">
        <f t="shared" si="22"/>
        <v>Åland Islands</v>
      </c>
      <c r="T74" t="s">
        <v>50</v>
      </c>
      <c r="U74">
        <f t="shared" si="23"/>
        <v>270</v>
      </c>
      <c r="V74" t="str">
        <f t="shared" si="24"/>
        <v>The Gambia</v>
      </c>
      <c r="X74" t="s">
        <v>1489</v>
      </c>
      <c r="Y74" s="36">
        <f>C82</f>
        <v>364</v>
      </c>
      <c r="Z74" t="str">
        <f t="shared" si="26"/>
        <v>Iran</v>
      </c>
      <c r="AB74" t="s">
        <v>64</v>
      </c>
      <c r="AC74">
        <f t="shared" si="27"/>
        <v>360</v>
      </c>
      <c r="AD74" t="str">
        <f t="shared" si="28"/>
        <v>Indonesia</v>
      </c>
      <c r="AF74" t="s">
        <v>5</v>
      </c>
      <c r="AG74">
        <f t="shared" si="29"/>
        <v>32</v>
      </c>
      <c r="AH74" t="str">
        <f t="shared" si="30"/>
        <v>Argentina</v>
      </c>
      <c r="AJ74" t="s">
        <v>1</v>
      </c>
      <c r="AK74">
        <v>4</v>
      </c>
      <c r="AL74" t="str">
        <f t="shared" si="31"/>
        <v>Afghanistan</v>
      </c>
      <c r="AN74" t="s">
        <v>121</v>
      </c>
      <c r="AO74">
        <f t="shared" si="32"/>
        <v>694</v>
      </c>
      <c r="AP74" t="str">
        <f t="shared" si="33"/>
        <v>Sierra Leone</v>
      </c>
      <c r="AR74" t="s">
        <v>41</v>
      </c>
      <c r="AS74">
        <f t="shared" si="34"/>
        <v>818</v>
      </c>
      <c r="AT74" t="str">
        <f t="shared" si="35"/>
        <v>Egypt</v>
      </c>
      <c r="AV74" s="64" t="s">
        <v>1701</v>
      </c>
      <c r="AW74" s="36">
        <f>C164</f>
        <v>748</v>
      </c>
      <c r="AX74" t="str">
        <f t="shared" si="37"/>
        <v>Swaziland</v>
      </c>
      <c r="AZ74" s="16" t="s">
        <v>92</v>
      </c>
      <c r="BA74">
        <f t="shared" si="40"/>
        <v>504</v>
      </c>
      <c r="BB74" t="str">
        <f t="shared" si="38"/>
        <v>Morocco</v>
      </c>
      <c r="BD74" t="s">
        <v>217</v>
      </c>
      <c r="BE74">
        <f t="shared" si="21"/>
        <v>308</v>
      </c>
      <c r="BF74" t="str">
        <f t="shared" si="39"/>
        <v>Grenada</v>
      </c>
    </row>
    <row r="75" spans="1:58" x14ac:dyDescent="0.3">
      <c r="A75" t="str">
        <f>COUNTRIES!H76</f>
        <v>Haiti</v>
      </c>
      <c r="B75" t="str">
        <f>COUNTRIES!I76</f>
        <v>Haiti</v>
      </c>
      <c r="C75">
        <f>COUNTRIES!J76</f>
        <v>332</v>
      </c>
      <c r="D75" t="str">
        <f>COUNTRIES!K76</f>
        <v>Haiti</v>
      </c>
      <c r="F75" t="b">
        <f t="array" ref="F75">OR(EXACT(C75,$Q$3:$Q$274))</f>
        <v>1</v>
      </c>
      <c r="G75" t="b">
        <f t="array" ref="G75">OR(EXACT(C75,$U$3:$U$247))</f>
        <v>1</v>
      </c>
      <c r="H75" t="b">
        <f t="array" ref="H75">OR(EXACT(C75,$Y$4:$Y$179))</f>
        <v>1</v>
      </c>
      <c r="I75" t="b">
        <f t="array" ref="I75">OR(EXACT(C75,$AC$3:$AC$179))</f>
        <v>1</v>
      </c>
      <c r="J75" t="b">
        <f t="array" ref="J75">OR(EXACT(C75,$AW$3:$AW$234))</f>
        <v>1</v>
      </c>
      <c r="P75" t="s">
        <v>46</v>
      </c>
      <c r="Q75">
        <v>250</v>
      </c>
      <c r="R75" t="str">
        <f t="shared" si="22"/>
        <v>France</v>
      </c>
      <c r="T75" t="s">
        <v>161</v>
      </c>
      <c r="U75">
        <f t="shared" si="23"/>
        <v>268</v>
      </c>
      <c r="V75" t="str">
        <f t="shared" si="24"/>
        <v>Georgia</v>
      </c>
      <c r="X75" t="s">
        <v>66</v>
      </c>
      <c r="Y75">
        <f t="shared" si="25"/>
        <v>368</v>
      </c>
      <c r="Z75" t="str">
        <f t="shared" si="26"/>
        <v>Iraq</v>
      </c>
      <c r="AB75" t="s">
        <v>220</v>
      </c>
      <c r="AC75">
        <f t="shared" si="27"/>
        <v>364</v>
      </c>
      <c r="AD75" t="str">
        <f t="shared" si="28"/>
        <v>Iran</v>
      </c>
      <c r="AF75" t="s">
        <v>192</v>
      </c>
      <c r="AG75">
        <f t="shared" si="29"/>
        <v>52</v>
      </c>
      <c r="AH75" t="str">
        <f t="shared" si="30"/>
        <v>Barbados</v>
      </c>
      <c r="AJ75" t="s">
        <v>7</v>
      </c>
      <c r="AK75">
        <v>40</v>
      </c>
      <c r="AL75" t="str">
        <f t="shared" si="31"/>
        <v>Austria</v>
      </c>
      <c r="AN75" t="s">
        <v>254</v>
      </c>
      <c r="AO75">
        <f t="shared" si="32"/>
        <v>702</v>
      </c>
      <c r="AP75" t="str">
        <f t="shared" si="33"/>
        <v>Singapore</v>
      </c>
      <c r="AR75" t="s">
        <v>42</v>
      </c>
      <c r="AS75">
        <f t="shared" si="34"/>
        <v>222</v>
      </c>
      <c r="AT75" t="str">
        <f t="shared" si="35"/>
        <v>El Salvador</v>
      </c>
      <c r="AV75" s="64" t="s">
        <v>160</v>
      </c>
      <c r="AW75">
        <f t="shared" si="36"/>
        <v>231</v>
      </c>
      <c r="AX75" t="str">
        <f t="shared" si="37"/>
        <v>Ethiopia</v>
      </c>
      <c r="AZ75" s="16" t="s">
        <v>94</v>
      </c>
      <c r="BA75">
        <f t="shared" si="40"/>
        <v>104</v>
      </c>
      <c r="BB75" t="str">
        <f t="shared" si="38"/>
        <v>Myanmar</v>
      </c>
      <c r="BD75" t="s">
        <v>54</v>
      </c>
      <c r="BE75">
        <f t="shared" si="21"/>
        <v>312</v>
      </c>
      <c r="BF75" t="str">
        <f t="shared" si="39"/>
        <v>Guadeloupe</v>
      </c>
    </row>
    <row r="76" spans="1:58" x14ac:dyDescent="0.3">
      <c r="A76" t="str">
        <f>COUNTRIES!H77</f>
        <v>Holy See</v>
      </c>
      <c r="B76" t="str">
        <f>COUNTRIES!I77</f>
        <v>Holy See</v>
      </c>
      <c r="C76">
        <f>COUNTRIES!J77</f>
        <v>336</v>
      </c>
      <c r="D76" t="str">
        <f>COUNTRIES!K77</f>
        <v>Holy See</v>
      </c>
      <c r="F76" t="b">
        <f t="array" ref="F76">OR(EXACT(C76,$Q$3:$Q$274))</f>
        <v>1</v>
      </c>
      <c r="G76" t="b">
        <f t="array" ref="G76">OR(EXACT(C76,$U$3:$U$247))</f>
        <v>0</v>
      </c>
      <c r="H76" t="b">
        <f t="array" ref="H76">OR(EXACT(C76,$Y$4:$Y$179))</f>
        <v>0</v>
      </c>
      <c r="I76" t="b">
        <f t="array" ref="I76">OR(EXACT(C76,$AC$3:$AC$179))</f>
        <v>0</v>
      </c>
      <c r="J76" t="b">
        <f t="array" ref="J76">OR(EXACT(C76,$AW$3:$AW$234))</f>
        <v>0</v>
      </c>
      <c r="P76" t="s">
        <v>286</v>
      </c>
      <c r="Q76">
        <v>251</v>
      </c>
      <c r="R76" t="str">
        <f t="shared" si="22"/>
        <v>France incl. Monaco</v>
      </c>
      <c r="T76" t="s">
        <v>51</v>
      </c>
      <c r="U76">
        <f t="shared" si="23"/>
        <v>276</v>
      </c>
      <c r="V76" t="str">
        <f t="shared" si="24"/>
        <v>Germany</v>
      </c>
      <c r="X76" t="s">
        <v>67</v>
      </c>
      <c r="Y76">
        <f t="shared" si="25"/>
        <v>372</v>
      </c>
      <c r="Z76" t="str">
        <f t="shared" si="26"/>
        <v>Ireland</v>
      </c>
      <c r="AB76" t="s">
        <v>66</v>
      </c>
      <c r="AC76">
        <f t="shared" si="27"/>
        <v>368</v>
      </c>
      <c r="AD76" t="str">
        <f t="shared" si="28"/>
        <v>Iraq</v>
      </c>
      <c r="AF76" t="s">
        <v>14</v>
      </c>
      <c r="AG76">
        <f t="shared" si="29"/>
        <v>68</v>
      </c>
      <c r="AH76" t="str">
        <f t="shared" si="30"/>
        <v>Bolivia</v>
      </c>
      <c r="AJ76" t="s">
        <v>72</v>
      </c>
      <c r="AK76">
        <v>400</v>
      </c>
      <c r="AL76" t="str">
        <f t="shared" si="31"/>
        <v>Jordan</v>
      </c>
      <c r="AN76" t="s">
        <v>175</v>
      </c>
      <c r="AO76">
        <f t="shared" si="32"/>
        <v>703</v>
      </c>
      <c r="AP76" t="str">
        <f t="shared" si="33"/>
        <v>Slovakia</v>
      </c>
      <c r="AR76" t="s">
        <v>43</v>
      </c>
      <c r="AS76">
        <f t="shared" si="34"/>
        <v>226</v>
      </c>
      <c r="AT76" t="str">
        <f t="shared" si="35"/>
        <v>Equatorial Guinea</v>
      </c>
      <c r="AV76" s="64" t="s">
        <v>1089</v>
      </c>
      <c r="AW76" s="36">
        <f>AW75</f>
        <v>231</v>
      </c>
      <c r="AX76" t="str">
        <f t="shared" si="37"/>
        <v>Ethiopia</v>
      </c>
      <c r="AZ76" s="16" t="s">
        <v>97</v>
      </c>
      <c r="BA76">
        <f t="shared" si="40"/>
        <v>528</v>
      </c>
      <c r="BB76" t="str">
        <f t="shared" si="38"/>
        <v>Netherlands</v>
      </c>
      <c r="BD76" t="s">
        <v>218</v>
      </c>
      <c r="BE76">
        <f t="shared" si="21"/>
        <v>316</v>
      </c>
      <c r="BF76" t="str">
        <f t="shared" si="39"/>
        <v>Guam</v>
      </c>
    </row>
    <row r="77" spans="1:58" x14ac:dyDescent="0.3">
      <c r="A77" t="str">
        <f>COUNTRIES!H78</f>
        <v>Honduras</v>
      </c>
      <c r="B77" t="str">
        <f>COUNTRIES!I78</f>
        <v>Honduras</v>
      </c>
      <c r="C77">
        <f>COUNTRIES!J78</f>
        <v>340</v>
      </c>
      <c r="D77" t="str">
        <f>COUNTRIES!K78</f>
        <v>Honduras</v>
      </c>
      <c r="F77" t="b">
        <f t="array" ref="F77">OR(EXACT(C77,$Q$3:$Q$274))</f>
        <v>1</v>
      </c>
      <c r="G77" t="b">
        <f t="array" ref="G77">OR(EXACT(C77,$U$3:$U$247))</f>
        <v>1</v>
      </c>
      <c r="H77" t="b">
        <f t="array" ref="H77">OR(EXACT(C77,$Y$4:$Y$179))</f>
        <v>1</v>
      </c>
      <c r="I77" t="b">
        <f t="array" ref="I77">OR(EXACT(C77,$AC$3:$AC$179))</f>
        <v>1</v>
      </c>
      <c r="J77" t="b">
        <f t="array" ref="J77">OR(EXACT(C77,$AW$3:$AW$234))</f>
        <v>1</v>
      </c>
      <c r="P77" t="s">
        <v>47</v>
      </c>
      <c r="Q77">
        <v>254</v>
      </c>
      <c r="R77" t="str">
        <f t="shared" si="22"/>
        <v>French Guiana</v>
      </c>
      <c r="T77" t="s">
        <v>52</v>
      </c>
      <c r="U77">
        <f t="shared" si="23"/>
        <v>288</v>
      </c>
      <c r="V77" t="str">
        <f t="shared" si="24"/>
        <v>Ghana</v>
      </c>
      <c r="X77" t="s">
        <v>68</v>
      </c>
      <c r="Y77">
        <f t="shared" si="25"/>
        <v>376</v>
      </c>
      <c r="Z77" t="str">
        <f t="shared" si="26"/>
        <v>Israel</v>
      </c>
      <c r="AB77" t="s">
        <v>67</v>
      </c>
      <c r="AC77">
        <f t="shared" si="27"/>
        <v>372</v>
      </c>
      <c r="AD77" t="str">
        <f t="shared" si="28"/>
        <v>Ireland</v>
      </c>
      <c r="AF77" t="s">
        <v>16</v>
      </c>
      <c r="AG77">
        <f t="shared" si="29"/>
        <v>76</v>
      </c>
      <c r="AH77" t="str">
        <f t="shared" si="30"/>
        <v>Brazil</v>
      </c>
      <c r="AJ77" t="s">
        <v>73</v>
      </c>
      <c r="AK77">
        <v>404</v>
      </c>
      <c r="AL77" t="str">
        <f t="shared" si="31"/>
        <v>Kenya</v>
      </c>
      <c r="AN77" t="s">
        <v>176</v>
      </c>
      <c r="AO77">
        <f t="shared" si="32"/>
        <v>705</v>
      </c>
      <c r="AP77" t="str">
        <f t="shared" si="33"/>
        <v>Slovenia</v>
      </c>
      <c r="AR77" t="s">
        <v>158</v>
      </c>
      <c r="AS77">
        <f t="shared" si="34"/>
        <v>232</v>
      </c>
      <c r="AT77" t="str">
        <f t="shared" si="35"/>
        <v>Eritrea</v>
      </c>
      <c r="AV77" s="64" t="s">
        <v>212</v>
      </c>
      <c r="AW77">
        <f t="shared" si="36"/>
        <v>238</v>
      </c>
      <c r="AX77" t="str">
        <f t="shared" si="37"/>
        <v>Falkland Islands</v>
      </c>
      <c r="AZ77" s="16" t="s">
        <v>99</v>
      </c>
      <c r="BA77">
        <f t="shared" si="40"/>
        <v>554</v>
      </c>
      <c r="BB77" t="str">
        <f t="shared" si="38"/>
        <v>New Zealand</v>
      </c>
      <c r="BD77" t="s">
        <v>55</v>
      </c>
      <c r="BE77">
        <f t="shared" si="21"/>
        <v>320</v>
      </c>
      <c r="BF77" t="str">
        <f t="shared" si="39"/>
        <v>Guatemala</v>
      </c>
    </row>
    <row r="78" spans="1:58" x14ac:dyDescent="0.3">
      <c r="A78" t="str">
        <f>COUNTRIES!H79</f>
        <v>Hungary</v>
      </c>
      <c r="B78" t="str">
        <f>COUNTRIES!I79</f>
        <v>Hungary</v>
      </c>
      <c r="C78">
        <f>COUNTRIES!J79</f>
        <v>348</v>
      </c>
      <c r="D78" t="str">
        <f>COUNTRIES!K79</f>
        <v>Hungary</v>
      </c>
      <c r="F78" t="b">
        <f t="array" ref="F78">OR(EXACT(C78,$Q$3:$Q$274))</f>
        <v>1</v>
      </c>
      <c r="G78" t="b">
        <f t="array" ref="G78">OR(EXACT(C78,$U$3:$U$247))</f>
        <v>1</v>
      </c>
      <c r="H78" t="b">
        <f t="array" ref="H78">OR(EXACT(C78,$Y$4:$Y$179))</f>
        <v>1</v>
      </c>
      <c r="I78" t="b">
        <f t="array" ref="I78">OR(EXACT(C78,$AC$3:$AC$179))</f>
        <v>1</v>
      </c>
      <c r="J78" t="b">
        <f t="array" ref="J78">OR(EXACT(C78,$AW$3:$AW$234))</f>
        <v>1</v>
      </c>
      <c r="P78" t="s">
        <v>48</v>
      </c>
      <c r="Q78">
        <v>258</v>
      </c>
      <c r="R78" t="str">
        <f t="shared" si="22"/>
        <v>French Polynesia</v>
      </c>
      <c r="T78" t="s">
        <v>53</v>
      </c>
      <c r="U78">
        <f t="shared" si="23"/>
        <v>300</v>
      </c>
      <c r="V78" t="str">
        <f t="shared" si="24"/>
        <v>Greece</v>
      </c>
      <c r="X78" t="s">
        <v>69</v>
      </c>
      <c r="Y78">
        <f t="shared" si="25"/>
        <v>380</v>
      </c>
      <c r="Z78" t="str">
        <f t="shared" si="26"/>
        <v>Italy</v>
      </c>
      <c r="AB78" t="s">
        <v>68</v>
      </c>
      <c r="AC78">
        <f t="shared" si="27"/>
        <v>376</v>
      </c>
      <c r="AD78" t="str">
        <f t="shared" si="28"/>
        <v>Israel</v>
      </c>
      <c r="AF78" t="s">
        <v>27</v>
      </c>
      <c r="AG78">
        <f t="shared" si="29"/>
        <v>152</v>
      </c>
      <c r="AH78" t="str">
        <f t="shared" si="30"/>
        <v>Chile</v>
      </c>
      <c r="AJ78" t="s">
        <v>1655</v>
      </c>
      <c r="AK78">
        <v>408</v>
      </c>
      <c r="AL78" t="str">
        <f t="shared" si="31"/>
        <v>North Korea</v>
      </c>
      <c r="AN78" t="s">
        <v>122</v>
      </c>
      <c r="AO78">
        <f t="shared" si="32"/>
        <v>90</v>
      </c>
      <c r="AP78" t="str">
        <f t="shared" si="33"/>
        <v>Solomon Islands</v>
      </c>
      <c r="AR78" t="s">
        <v>159</v>
      </c>
      <c r="AS78">
        <f t="shared" si="34"/>
        <v>233</v>
      </c>
      <c r="AT78" t="str">
        <f t="shared" si="35"/>
        <v>Estonia</v>
      </c>
      <c r="AV78" s="64" t="s">
        <v>213</v>
      </c>
      <c r="AW78">
        <f t="shared" si="36"/>
        <v>234</v>
      </c>
      <c r="AX78" t="str">
        <f t="shared" si="37"/>
        <v>Faroe Islands</v>
      </c>
      <c r="AZ78" s="16" t="s">
        <v>100</v>
      </c>
      <c r="BA78">
        <f t="shared" si="40"/>
        <v>558</v>
      </c>
      <c r="BB78" t="str">
        <f t="shared" si="38"/>
        <v>Nicaragua</v>
      </c>
      <c r="BD78" t="s">
        <v>56</v>
      </c>
      <c r="BE78">
        <f t="shared" si="21"/>
        <v>324</v>
      </c>
      <c r="BF78" t="str">
        <f t="shared" si="39"/>
        <v>Guinea</v>
      </c>
    </row>
    <row r="79" spans="1:58" x14ac:dyDescent="0.3">
      <c r="A79" t="str">
        <f>COUNTRIES!H80</f>
        <v>Iceland</v>
      </c>
      <c r="B79" t="str">
        <f>COUNTRIES!I80</f>
        <v>Iceland</v>
      </c>
      <c r="C79">
        <f>COUNTRIES!J80</f>
        <v>352</v>
      </c>
      <c r="D79" t="str">
        <f>COUNTRIES!K80</f>
        <v>Iceland</v>
      </c>
      <c r="F79" t="b">
        <f t="array" ref="F79">OR(EXACT(C79,$Q$3:$Q$274))</f>
        <v>1</v>
      </c>
      <c r="G79" t="b">
        <f t="array" ref="G79">OR(EXACT(C79,$U$3:$U$247))</f>
        <v>1</v>
      </c>
      <c r="H79" t="b">
        <f t="array" ref="H79">OR(EXACT(C79,$Y$4:$Y$179))</f>
        <v>1</v>
      </c>
      <c r="I79" t="b">
        <f t="array" ref="I79">OR(EXACT(C79,$AC$3:$AC$179))</f>
        <v>1</v>
      </c>
      <c r="J79" t="b">
        <f t="array" ref="J79">OR(EXACT(C79,$AW$3:$AW$234))</f>
        <v>1</v>
      </c>
      <c r="P79" t="s">
        <v>38</v>
      </c>
      <c r="Q79">
        <v>262</v>
      </c>
      <c r="R79" t="str">
        <f t="shared" si="22"/>
        <v>Djibouti</v>
      </c>
      <c r="T79" t="s">
        <v>55</v>
      </c>
      <c r="U79">
        <f t="shared" si="23"/>
        <v>320</v>
      </c>
      <c r="V79" t="str">
        <f t="shared" si="24"/>
        <v>Guatemala</v>
      </c>
      <c r="X79" t="s">
        <v>70</v>
      </c>
      <c r="Y79">
        <f t="shared" si="25"/>
        <v>388</v>
      </c>
      <c r="Z79" t="str">
        <f t="shared" si="26"/>
        <v>Jamaica</v>
      </c>
      <c r="AB79" t="s">
        <v>69</v>
      </c>
      <c r="AC79">
        <f t="shared" si="27"/>
        <v>380</v>
      </c>
      <c r="AD79" t="str">
        <f t="shared" si="28"/>
        <v>Italy</v>
      </c>
      <c r="AF79" t="s">
        <v>29</v>
      </c>
      <c r="AG79">
        <f t="shared" si="29"/>
        <v>170</v>
      </c>
      <c r="AH79" t="str">
        <f t="shared" si="30"/>
        <v>Colombia</v>
      </c>
      <c r="AJ79" t="s">
        <v>75</v>
      </c>
      <c r="AK79">
        <v>410</v>
      </c>
      <c r="AL79" t="str">
        <f t="shared" si="31"/>
        <v>South Korea</v>
      </c>
      <c r="AN79" t="s">
        <v>123</v>
      </c>
      <c r="AO79">
        <f t="shared" si="32"/>
        <v>706</v>
      </c>
      <c r="AP79" t="str">
        <f t="shared" si="33"/>
        <v>Somalia</v>
      </c>
      <c r="AR79" t="s">
        <v>160</v>
      </c>
      <c r="AS79">
        <f t="shared" si="34"/>
        <v>231</v>
      </c>
      <c r="AT79" t="str">
        <f t="shared" si="35"/>
        <v>Ethiopia</v>
      </c>
      <c r="AV79" s="64" t="s">
        <v>214</v>
      </c>
      <c r="AW79">
        <f t="shared" si="36"/>
        <v>242</v>
      </c>
      <c r="AX79" t="str">
        <f t="shared" si="37"/>
        <v>Fiji</v>
      </c>
      <c r="AZ79" s="16" t="s">
        <v>102</v>
      </c>
      <c r="BA79">
        <f t="shared" si="40"/>
        <v>566</v>
      </c>
      <c r="BB79" t="str">
        <f t="shared" si="38"/>
        <v>Nigeria</v>
      </c>
      <c r="BD79" t="s">
        <v>58</v>
      </c>
      <c r="BE79">
        <f t="shared" si="21"/>
        <v>328</v>
      </c>
      <c r="BF79" t="str">
        <f t="shared" si="39"/>
        <v>Guyana</v>
      </c>
    </row>
    <row r="80" spans="1:58" x14ac:dyDescent="0.3">
      <c r="A80" t="str">
        <f>COUNTRIES!H81</f>
        <v>India</v>
      </c>
      <c r="B80" t="str">
        <f>COUNTRIES!I81</f>
        <v>India</v>
      </c>
      <c r="C80">
        <f>COUNTRIES!J81</f>
        <v>356</v>
      </c>
      <c r="D80" t="str">
        <f>COUNTRIES!K81</f>
        <v>India</v>
      </c>
      <c r="F80" t="b">
        <f t="array" ref="F80">OR(EXACT(C80,$Q$3:$Q$274))</f>
        <v>1</v>
      </c>
      <c r="G80" t="b">
        <f t="array" ref="G80">OR(EXACT(C80,$U$3:$U$247))</f>
        <v>1</v>
      </c>
      <c r="H80" t="b">
        <f t="array" ref="H80">OR(EXACT(C80,$Y$4:$Y$179))</f>
        <v>1</v>
      </c>
      <c r="I80" t="b">
        <f t="array" ref="I80">OR(EXACT(C80,$AC$3:$AC$179))</f>
        <v>1</v>
      </c>
      <c r="J80" t="b">
        <f t="array" ref="J80">OR(EXACT(C80,$AW$3:$AW$234))</f>
        <v>1</v>
      </c>
      <c r="P80" t="s">
        <v>49</v>
      </c>
      <c r="Q80">
        <v>266</v>
      </c>
      <c r="R80" t="str">
        <f t="shared" si="22"/>
        <v>Gabon</v>
      </c>
      <c r="T80" t="s">
        <v>56</v>
      </c>
      <c r="U80">
        <f t="shared" si="23"/>
        <v>324</v>
      </c>
      <c r="V80" t="str">
        <f t="shared" si="24"/>
        <v>Guinea</v>
      </c>
      <c r="X80" t="s">
        <v>71</v>
      </c>
      <c r="Y80">
        <f t="shared" si="25"/>
        <v>392</v>
      </c>
      <c r="Z80" t="str">
        <f t="shared" si="26"/>
        <v>Japan</v>
      </c>
      <c r="AB80" t="s">
        <v>70</v>
      </c>
      <c r="AC80">
        <f t="shared" si="27"/>
        <v>388</v>
      </c>
      <c r="AD80" t="str">
        <f t="shared" si="28"/>
        <v>Jamaica</v>
      </c>
      <c r="AF80" t="s">
        <v>33</v>
      </c>
      <c r="AG80">
        <f t="shared" si="29"/>
        <v>188</v>
      </c>
      <c r="AH80" t="str">
        <f t="shared" si="30"/>
        <v>Costa Rica</v>
      </c>
      <c r="AJ80" t="s">
        <v>76</v>
      </c>
      <c r="AK80">
        <v>414</v>
      </c>
      <c r="AL80" t="str">
        <f t="shared" si="31"/>
        <v>Kuwait</v>
      </c>
      <c r="AN80" t="s">
        <v>124</v>
      </c>
      <c r="AO80">
        <f t="shared" si="32"/>
        <v>710</v>
      </c>
      <c r="AP80" t="str">
        <f t="shared" si="33"/>
        <v>South Africa</v>
      </c>
      <c r="AR80" t="s">
        <v>211</v>
      </c>
      <c r="AS80">
        <f t="shared" si="34"/>
        <v>150</v>
      </c>
      <c r="AT80" t="str">
        <f t="shared" si="35"/>
        <v>Europe</v>
      </c>
      <c r="AV80" s="64" t="s">
        <v>45</v>
      </c>
      <c r="AW80">
        <f t="shared" si="36"/>
        <v>246</v>
      </c>
      <c r="AX80" t="str">
        <f t="shared" si="37"/>
        <v>Finland</v>
      </c>
      <c r="AZ80" s="16" t="s">
        <v>103</v>
      </c>
      <c r="BA80">
        <f t="shared" si="40"/>
        <v>578</v>
      </c>
      <c r="BB80" t="str">
        <f t="shared" si="38"/>
        <v>Norway</v>
      </c>
      <c r="BD80" t="s">
        <v>59</v>
      </c>
      <c r="BE80">
        <f t="shared" si="21"/>
        <v>332</v>
      </c>
      <c r="BF80" t="str">
        <f t="shared" si="39"/>
        <v>Haiti</v>
      </c>
    </row>
    <row r="81" spans="1:58" x14ac:dyDescent="0.3">
      <c r="A81" t="str">
        <f>COUNTRIES!H82</f>
        <v>Indonesia</v>
      </c>
      <c r="B81" t="str">
        <f>COUNTRIES!I82</f>
        <v>Indonesia</v>
      </c>
      <c r="C81">
        <f>COUNTRIES!J82</f>
        <v>360</v>
      </c>
      <c r="D81" t="str">
        <f>COUNTRIES!K82</f>
        <v>Indonesia</v>
      </c>
      <c r="F81" t="b">
        <f t="array" ref="F81">OR(EXACT(C81,$Q$3:$Q$274))</f>
        <v>1</v>
      </c>
      <c r="G81" t="b">
        <f t="array" ref="G81">OR(EXACT(C81,$U$3:$U$247))</f>
        <v>1</v>
      </c>
      <c r="H81" t="b">
        <f t="array" ref="H81">OR(EXACT(C81,$Y$4:$Y$179))</f>
        <v>1</v>
      </c>
      <c r="I81" t="b">
        <f t="array" ref="I81">OR(EXACT(C81,$AC$3:$AC$179))</f>
        <v>1</v>
      </c>
      <c r="J81" t="b">
        <f t="array" ref="J81">OR(EXACT(C81,$AW$3:$AW$234))</f>
        <v>1</v>
      </c>
      <c r="P81" t="s">
        <v>161</v>
      </c>
      <c r="Q81">
        <v>268</v>
      </c>
      <c r="R81" t="str">
        <f t="shared" si="22"/>
        <v>Georgia</v>
      </c>
      <c r="T81" t="s">
        <v>1056</v>
      </c>
      <c r="U81">
        <f t="shared" si="23"/>
        <v>624</v>
      </c>
      <c r="V81" t="str">
        <f t="shared" si="24"/>
        <v>Guinea Bissau</v>
      </c>
      <c r="X81" t="s">
        <v>72</v>
      </c>
      <c r="Y81">
        <f t="shared" si="25"/>
        <v>400</v>
      </c>
      <c r="Z81" t="str">
        <f t="shared" si="26"/>
        <v>Jordan</v>
      </c>
      <c r="AB81" t="s">
        <v>71</v>
      </c>
      <c r="AC81">
        <f t="shared" si="27"/>
        <v>392</v>
      </c>
      <c r="AD81" t="str">
        <f t="shared" si="28"/>
        <v>Japan</v>
      </c>
      <c r="AF81" t="s">
        <v>39</v>
      </c>
      <c r="AG81">
        <f t="shared" si="29"/>
        <v>214</v>
      </c>
      <c r="AH81" t="str">
        <f t="shared" si="30"/>
        <v>Dominican Republic</v>
      </c>
      <c r="AJ81" t="s">
        <v>77</v>
      </c>
      <c r="AK81">
        <v>418</v>
      </c>
      <c r="AL81" t="str">
        <f t="shared" si="31"/>
        <v>Laos</v>
      </c>
      <c r="AN81" t="s">
        <v>560</v>
      </c>
      <c r="AO81" s="36">
        <f>C140</f>
        <v>410</v>
      </c>
      <c r="AP81" t="str">
        <f t="shared" si="33"/>
        <v>South Korea</v>
      </c>
      <c r="AR81" t="s">
        <v>214</v>
      </c>
      <c r="AS81">
        <f t="shared" si="34"/>
        <v>242</v>
      </c>
      <c r="AT81" t="str">
        <f t="shared" si="35"/>
        <v>Fiji</v>
      </c>
      <c r="AV81" s="64" t="s">
        <v>46</v>
      </c>
      <c r="AW81">
        <f t="shared" si="36"/>
        <v>250</v>
      </c>
      <c r="AX81" t="str">
        <f t="shared" si="37"/>
        <v>France</v>
      </c>
      <c r="AZ81" s="16" t="s">
        <v>104</v>
      </c>
      <c r="BA81">
        <f t="shared" si="40"/>
        <v>512</v>
      </c>
      <c r="BB81" t="str">
        <f t="shared" si="38"/>
        <v>Oman</v>
      </c>
      <c r="BD81" t="s">
        <v>1918</v>
      </c>
      <c r="BE81" s="36" t="str">
        <f t="shared" si="21"/>
        <v/>
      </c>
      <c r="BF81" t="str">
        <f t="shared" si="39"/>
        <v>Holy See (Vatican City State)</v>
      </c>
    </row>
    <row r="82" spans="1:58" x14ac:dyDescent="0.3">
      <c r="A82" t="str">
        <f>COUNTRIES!H83</f>
        <v>Iran (Islamic Republic of)</v>
      </c>
      <c r="B82" t="str">
        <f>COUNTRIES!I83</f>
        <v>Iran</v>
      </c>
      <c r="C82">
        <f>COUNTRIES!J83</f>
        <v>364</v>
      </c>
      <c r="D82" t="str">
        <f>COUNTRIES!K83</f>
        <v>Iran</v>
      </c>
      <c r="F82" t="b">
        <f t="array" ref="F82">OR(EXACT(C82,$Q$3:$Q$274))</f>
        <v>1</v>
      </c>
      <c r="G82" t="b">
        <f t="array" ref="G82">OR(EXACT(C82,$U$3:$U$247))</f>
        <v>1</v>
      </c>
      <c r="H82" t="b">
        <f t="array" ref="H82">OR(EXACT(C82,$Y$4:$Y$179))</f>
        <v>1</v>
      </c>
      <c r="I82" t="b">
        <f t="array" ref="I82">OR(EXACT(C82,$AC$3:$AC$179))</f>
        <v>1</v>
      </c>
      <c r="J82" t="b">
        <f t="array" ref="J82">OR(EXACT(C82,$AW$3:$AW$234))</f>
        <v>1</v>
      </c>
      <c r="P82" t="s">
        <v>50</v>
      </c>
      <c r="Q82">
        <v>270</v>
      </c>
      <c r="R82" t="str">
        <f t="shared" si="22"/>
        <v>The Gambia</v>
      </c>
      <c r="T82" t="s">
        <v>58</v>
      </c>
      <c r="U82">
        <f t="shared" si="23"/>
        <v>328</v>
      </c>
      <c r="V82" t="str">
        <f t="shared" si="24"/>
        <v>Guyana</v>
      </c>
      <c r="X82" t="s">
        <v>162</v>
      </c>
      <c r="Y82">
        <f t="shared" si="25"/>
        <v>398</v>
      </c>
      <c r="Z82" t="str">
        <f t="shared" si="26"/>
        <v>Kazakhstan</v>
      </c>
      <c r="AB82" t="s">
        <v>72</v>
      </c>
      <c r="AC82">
        <f t="shared" si="27"/>
        <v>400</v>
      </c>
      <c r="AD82" t="str">
        <f t="shared" si="28"/>
        <v>Jordan</v>
      </c>
      <c r="AF82" t="s">
        <v>40</v>
      </c>
      <c r="AG82">
        <f t="shared" si="29"/>
        <v>218</v>
      </c>
      <c r="AH82" t="str">
        <f t="shared" si="30"/>
        <v>Ecuador</v>
      </c>
      <c r="AJ82" t="s">
        <v>1656</v>
      </c>
      <c r="AK82">
        <v>422</v>
      </c>
      <c r="AL82" t="str">
        <f t="shared" si="31"/>
        <v>Lebanon</v>
      </c>
      <c r="AN82" t="s">
        <v>257</v>
      </c>
      <c r="AO82">
        <f t="shared" si="32"/>
        <v>728</v>
      </c>
      <c r="AP82" t="str">
        <f t="shared" si="33"/>
        <v>South Sudan</v>
      </c>
      <c r="AR82" t="s">
        <v>45</v>
      </c>
      <c r="AS82">
        <f t="shared" si="34"/>
        <v>246</v>
      </c>
      <c r="AT82" t="str">
        <f t="shared" si="35"/>
        <v>Finland</v>
      </c>
      <c r="AV82" s="64" t="s">
        <v>47</v>
      </c>
      <c r="AW82">
        <f t="shared" si="36"/>
        <v>254</v>
      </c>
      <c r="AX82" t="str">
        <f t="shared" si="37"/>
        <v>French Guiana</v>
      </c>
      <c r="AZ82" s="16" t="s">
        <v>1055</v>
      </c>
      <c r="BA82" s="36" t="str">
        <f t="shared" si="40"/>
        <v/>
      </c>
      <c r="BB82" t="str">
        <f t="shared" si="38"/>
        <v>Others</v>
      </c>
      <c r="BD82" t="s">
        <v>60</v>
      </c>
      <c r="BE82">
        <f t="shared" si="21"/>
        <v>340</v>
      </c>
      <c r="BF82" t="str">
        <f t="shared" si="39"/>
        <v>Honduras</v>
      </c>
    </row>
    <row r="83" spans="1:58" x14ac:dyDescent="0.3">
      <c r="A83" t="str">
        <f>COUNTRIES!H84</f>
        <v>Iraq</v>
      </c>
      <c r="B83" t="str">
        <f>COUNTRIES!I84</f>
        <v>Iraq</v>
      </c>
      <c r="C83">
        <f>COUNTRIES!J84</f>
        <v>368</v>
      </c>
      <c r="D83" t="str">
        <f>COUNTRIES!K84</f>
        <v>Iraq</v>
      </c>
      <c r="F83" t="b">
        <f t="array" ref="F83">OR(EXACT(C83,$Q$3:$Q$274))</f>
        <v>1</v>
      </c>
      <c r="G83" t="b">
        <f t="array" ref="G83">OR(EXACT(C83,$U$3:$U$247))</f>
        <v>1</v>
      </c>
      <c r="H83" t="b">
        <f t="array" ref="H83">OR(EXACT(C83,$Y$4:$Y$179))</f>
        <v>1</v>
      </c>
      <c r="I83" t="b">
        <f t="array" ref="I83">OR(EXACT(C83,$AC$3:$AC$179))</f>
        <v>1</v>
      </c>
      <c r="J83" t="b">
        <f t="array" ref="J83">OR(EXACT(C83,$AW$3:$AW$234))</f>
        <v>1</v>
      </c>
      <c r="P83" t="s">
        <v>287</v>
      </c>
      <c r="Q83">
        <v>274</v>
      </c>
      <c r="R83" t="str">
        <f t="shared" si="22"/>
        <v>Gaza Strip (Palestine)</v>
      </c>
      <c r="T83" t="s">
        <v>59</v>
      </c>
      <c r="U83">
        <f t="shared" si="23"/>
        <v>332</v>
      </c>
      <c r="V83" t="str">
        <f t="shared" si="24"/>
        <v>Haiti</v>
      </c>
      <c r="X83" t="s">
        <v>73</v>
      </c>
      <c r="Y83">
        <f t="shared" si="25"/>
        <v>404</v>
      </c>
      <c r="Z83" t="str">
        <f t="shared" si="26"/>
        <v>Kenya</v>
      </c>
      <c r="AB83" t="s">
        <v>162</v>
      </c>
      <c r="AC83">
        <f t="shared" si="27"/>
        <v>398</v>
      </c>
      <c r="AD83" t="str">
        <f t="shared" si="28"/>
        <v>Kazakhstan</v>
      </c>
      <c r="AF83" t="s">
        <v>55</v>
      </c>
      <c r="AG83">
        <f t="shared" si="29"/>
        <v>320</v>
      </c>
      <c r="AH83" t="str">
        <f t="shared" si="30"/>
        <v>Guatemala</v>
      </c>
      <c r="AJ83" t="s">
        <v>79</v>
      </c>
      <c r="AK83">
        <v>426</v>
      </c>
      <c r="AL83" t="str">
        <f t="shared" si="31"/>
        <v>Lesotho</v>
      </c>
      <c r="AN83" t="s">
        <v>1678</v>
      </c>
      <c r="AO83" s="36">
        <f>C47</f>
        <v>384</v>
      </c>
      <c r="AP83" t="str">
        <f t="shared" si="33"/>
        <v>Côte d'Ivoire</v>
      </c>
      <c r="AR83" t="s">
        <v>1686</v>
      </c>
      <c r="AS83" s="36">
        <f>C228</f>
        <v>200</v>
      </c>
      <c r="AT83" t="str">
        <f t="shared" si="35"/>
        <v>Czechoslovakia (former)</v>
      </c>
      <c r="AV83" s="64" t="s">
        <v>48</v>
      </c>
      <c r="AW83">
        <f t="shared" si="36"/>
        <v>258</v>
      </c>
      <c r="AX83" t="str">
        <f t="shared" si="37"/>
        <v>French Polynesia</v>
      </c>
      <c r="AZ83" s="16" t="s">
        <v>105</v>
      </c>
      <c r="BA83">
        <f t="shared" si="40"/>
        <v>586</v>
      </c>
      <c r="BB83" t="str">
        <f t="shared" si="38"/>
        <v>Pakistan</v>
      </c>
      <c r="BD83" t="s">
        <v>1628</v>
      </c>
      <c r="BE83" s="36">
        <v>344</v>
      </c>
      <c r="BF83" t="str">
        <f t="shared" si="39"/>
        <v>Hong Kong SAR</v>
      </c>
    </row>
    <row r="84" spans="1:58" x14ac:dyDescent="0.3">
      <c r="A84" t="str">
        <f>COUNTRIES!H85</f>
        <v>Ireland</v>
      </c>
      <c r="B84" t="str">
        <f>COUNTRIES!I85</f>
        <v>Ireland, Republic of</v>
      </c>
      <c r="C84">
        <f>COUNTRIES!J85</f>
        <v>372</v>
      </c>
      <c r="D84" t="str">
        <f>COUNTRIES!K85</f>
        <v>Ireland</v>
      </c>
      <c r="F84" t="b">
        <f t="array" ref="F84">OR(EXACT(C84,$Q$3:$Q$274))</f>
        <v>1</v>
      </c>
      <c r="G84" t="b">
        <f t="array" ref="G84">OR(EXACT(C84,$U$3:$U$247))</f>
        <v>1</v>
      </c>
      <c r="H84" t="b">
        <f t="array" ref="H84">OR(EXACT(C84,$Y$4:$Y$179))</f>
        <v>1</v>
      </c>
      <c r="I84" t="b">
        <f t="array" ref="I84">OR(EXACT(C84,$AC$3:$AC$179))</f>
        <v>1</v>
      </c>
      <c r="J84" t="b">
        <f t="array" ref="J84">OR(EXACT(C84,$AW$3:$AW$234))</f>
        <v>1</v>
      </c>
      <c r="P84" t="s">
        <v>288</v>
      </c>
      <c r="Q84">
        <v>275</v>
      </c>
      <c r="R84" t="str">
        <f t="shared" si="22"/>
        <v>Palestine</v>
      </c>
      <c r="T84" t="s">
        <v>60</v>
      </c>
      <c r="U84">
        <f t="shared" si="23"/>
        <v>340</v>
      </c>
      <c r="V84" t="str">
        <f t="shared" si="24"/>
        <v>Honduras</v>
      </c>
      <c r="X84" t="s">
        <v>1490</v>
      </c>
      <c r="Y84" s="36">
        <f>C140</f>
        <v>410</v>
      </c>
      <c r="Z84" t="str">
        <f t="shared" si="26"/>
        <v>South Korea</v>
      </c>
      <c r="AB84" t="s">
        <v>73</v>
      </c>
      <c r="AC84">
        <f t="shared" si="27"/>
        <v>404</v>
      </c>
      <c r="AD84" t="str">
        <f t="shared" si="28"/>
        <v>Kenya</v>
      </c>
      <c r="AF84" t="s">
        <v>70</v>
      </c>
      <c r="AG84">
        <f t="shared" si="29"/>
        <v>388</v>
      </c>
      <c r="AH84" t="str">
        <f t="shared" si="30"/>
        <v>Jamaica</v>
      </c>
      <c r="AJ84" t="s">
        <v>80</v>
      </c>
      <c r="AK84">
        <v>430</v>
      </c>
      <c r="AL84" t="str">
        <f t="shared" si="31"/>
        <v>Liberia</v>
      </c>
      <c r="AN84" t="s">
        <v>156</v>
      </c>
      <c r="AO84">
        <f t="shared" si="32"/>
        <v>191</v>
      </c>
      <c r="AP84" t="str">
        <f t="shared" si="33"/>
        <v>Croatia</v>
      </c>
      <c r="AR84" t="s">
        <v>1687</v>
      </c>
      <c r="AS84" s="36">
        <f>C229</f>
        <v>230</v>
      </c>
      <c r="AT84" t="str">
        <f t="shared" si="35"/>
        <v>Ethiopia, incl. Eritrea</v>
      </c>
      <c r="AV84" s="64" t="s">
        <v>49</v>
      </c>
      <c r="AW84">
        <f t="shared" si="36"/>
        <v>266</v>
      </c>
      <c r="AX84" t="str">
        <f t="shared" si="37"/>
        <v>Gabon</v>
      </c>
      <c r="AZ84" s="16" t="s">
        <v>106</v>
      </c>
      <c r="BA84">
        <f t="shared" si="40"/>
        <v>591</v>
      </c>
      <c r="BB84" t="str">
        <f t="shared" si="38"/>
        <v>Panama</v>
      </c>
      <c r="BD84" t="s">
        <v>61</v>
      </c>
      <c r="BE84">
        <f t="shared" ref="BE84:BE86" si="41">IFERROR(IFERROR(VLOOKUP(BD84,$A$3:$C$316,3,0),VLOOKUP(BD84,$B$3:$C$316,2,0)),"")</f>
        <v>348</v>
      </c>
      <c r="BF84" t="str">
        <f t="shared" si="39"/>
        <v>Hungary</v>
      </c>
    </row>
    <row r="85" spans="1:58" x14ac:dyDescent="0.3">
      <c r="A85" t="str">
        <f>COUNTRIES!H86</f>
        <v>Israel</v>
      </c>
      <c r="B85" t="str">
        <f>COUNTRIES!I86</f>
        <v>Israel</v>
      </c>
      <c r="C85">
        <f>COUNTRIES!J86</f>
        <v>376</v>
      </c>
      <c r="D85" t="str">
        <f>COUNTRIES!K86</f>
        <v>Israel</v>
      </c>
      <c r="F85" t="b">
        <f t="array" ref="F85">OR(EXACT(C85,$Q$3:$Q$274))</f>
        <v>1</v>
      </c>
      <c r="G85" t="b">
        <f t="array" ref="G85">OR(EXACT(C85,$U$3:$U$247))</f>
        <v>1</v>
      </c>
      <c r="H85" t="b">
        <f t="array" ref="H85">OR(EXACT(C85,$Y$4:$Y$179))</f>
        <v>1</v>
      </c>
      <c r="I85" t="b">
        <f t="array" ref="I85">OR(EXACT(C85,$AC$3:$AC$179))</f>
        <v>1</v>
      </c>
      <c r="J85" t="b">
        <f t="array" ref="J85">OR(EXACT(C85,$AW$3:$AW$234))</f>
        <v>1</v>
      </c>
      <c r="P85" t="s">
        <v>51</v>
      </c>
      <c r="Q85">
        <v>276</v>
      </c>
      <c r="R85" t="str">
        <f t="shared" si="22"/>
        <v>Germany</v>
      </c>
      <c r="T85" t="s">
        <v>291</v>
      </c>
      <c r="U85">
        <f t="shared" si="23"/>
        <v>344</v>
      </c>
      <c r="V85" t="str">
        <f t="shared" si="24"/>
        <v>Hong Kong SAR</v>
      </c>
      <c r="X85" t="s">
        <v>295</v>
      </c>
      <c r="Y85">
        <f t="shared" si="25"/>
        <v>412</v>
      </c>
      <c r="Z85" t="str">
        <f t="shared" si="26"/>
        <v>Kosovo</v>
      </c>
      <c r="AB85" t="s">
        <v>76</v>
      </c>
      <c r="AC85">
        <f t="shared" si="27"/>
        <v>414</v>
      </c>
      <c r="AD85" t="str">
        <f t="shared" si="28"/>
        <v>Kuwait</v>
      </c>
      <c r="AF85" t="s">
        <v>90</v>
      </c>
      <c r="AG85">
        <f t="shared" si="29"/>
        <v>484</v>
      </c>
      <c r="AH85" t="str">
        <f t="shared" si="30"/>
        <v>Mexico</v>
      </c>
      <c r="AJ85" t="s">
        <v>224</v>
      </c>
      <c r="AK85">
        <v>434</v>
      </c>
      <c r="AL85" t="str">
        <f t="shared" si="31"/>
        <v>Libya</v>
      </c>
      <c r="AN85" t="s">
        <v>34</v>
      </c>
      <c r="AO85">
        <f t="shared" si="32"/>
        <v>192</v>
      </c>
      <c r="AP85" t="str">
        <f t="shared" si="33"/>
        <v>Cuba</v>
      </c>
      <c r="AR85" t="s">
        <v>1688</v>
      </c>
      <c r="AS85" s="36">
        <f>C237</f>
        <v>532</v>
      </c>
      <c r="AT85" t="str">
        <f t="shared" si="35"/>
        <v>Neth.Antil. and Aruba</v>
      </c>
      <c r="AV85" s="64" t="s">
        <v>50</v>
      </c>
      <c r="AW85">
        <f t="shared" si="36"/>
        <v>270</v>
      </c>
      <c r="AX85" t="str">
        <f t="shared" si="37"/>
        <v>The Gambia</v>
      </c>
      <c r="AZ85" s="16" t="s">
        <v>108</v>
      </c>
      <c r="BA85">
        <f t="shared" si="40"/>
        <v>600</v>
      </c>
      <c r="BB85" t="str">
        <f t="shared" si="38"/>
        <v>Paraguay</v>
      </c>
      <c r="BD85" t="s">
        <v>62</v>
      </c>
      <c r="BE85">
        <f t="shared" si="41"/>
        <v>352</v>
      </c>
      <c r="BF85" t="str">
        <f t="shared" si="39"/>
        <v>Iceland</v>
      </c>
    </row>
    <row r="86" spans="1:58" x14ac:dyDescent="0.3">
      <c r="A86" t="str">
        <f>COUNTRIES!H87</f>
        <v>Italy</v>
      </c>
      <c r="B86" t="str">
        <f>COUNTRIES!I87</f>
        <v>Italy</v>
      </c>
      <c r="C86">
        <f>COUNTRIES!J87</f>
        <v>380</v>
      </c>
      <c r="D86" t="str">
        <f>COUNTRIES!K87</f>
        <v>Italy</v>
      </c>
      <c r="F86" t="b">
        <f t="array" ref="F86">OR(EXACT(C86,$Q$3:$Q$274))</f>
        <v>1</v>
      </c>
      <c r="G86" t="b">
        <f t="array" ref="G86">OR(EXACT(C86,$U$3:$U$247))</f>
        <v>1</v>
      </c>
      <c r="H86" t="b">
        <f t="array" ref="H86">OR(EXACT(C86,$Y$4:$Y$179))</f>
        <v>1</v>
      </c>
      <c r="I86" t="b">
        <f t="array" ref="I86">OR(EXACT(C86,$AC$3:$AC$179))</f>
        <v>1</v>
      </c>
      <c r="J86" t="b">
        <f t="array" ref="J86">OR(EXACT(C86,$AW$3:$AW$234))</f>
        <v>1</v>
      </c>
      <c r="P86" t="s">
        <v>289</v>
      </c>
      <c r="Q86">
        <v>278</v>
      </c>
      <c r="R86" t="str">
        <f t="shared" si="22"/>
        <v>German D.R. (former)</v>
      </c>
      <c r="T86" t="s">
        <v>61</v>
      </c>
      <c r="U86">
        <f t="shared" si="23"/>
        <v>348</v>
      </c>
      <c r="V86" t="str">
        <f t="shared" si="24"/>
        <v>Hungary</v>
      </c>
      <c r="X86" t="s">
        <v>76</v>
      </c>
      <c r="Y86">
        <f t="shared" si="25"/>
        <v>414</v>
      </c>
      <c r="Z86" t="str">
        <f t="shared" si="26"/>
        <v>Kuwait</v>
      </c>
      <c r="AB86" t="s">
        <v>163</v>
      </c>
      <c r="AC86">
        <f t="shared" si="27"/>
        <v>417</v>
      </c>
      <c r="AD86" t="str">
        <f t="shared" si="28"/>
        <v>Kyrgyzstan</v>
      </c>
      <c r="AF86" t="s">
        <v>109</v>
      </c>
      <c r="AG86">
        <f t="shared" si="29"/>
        <v>604</v>
      </c>
      <c r="AH86" t="str">
        <f t="shared" si="30"/>
        <v>Peru</v>
      </c>
      <c r="AJ86" t="s">
        <v>8</v>
      </c>
      <c r="AK86">
        <v>44</v>
      </c>
      <c r="AL86" t="str">
        <f t="shared" si="31"/>
        <v>Bahamas</v>
      </c>
      <c r="AN86" t="s">
        <v>35</v>
      </c>
      <c r="AO86">
        <f t="shared" si="32"/>
        <v>196</v>
      </c>
      <c r="AP86" t="str">
        <f t="shared" si="33"/>
        <v>Cyprus</v>
      </c>
      <c r="AR86" t="s">
        <v>1689</v>
      </c>
      <c r="AS86" s="36">
        <f>C193</f>
        <v>736</v>
      </c>
      <c r="AT86" t="str">
        <f t="shared" si="35"/>
        <v>Sudan (Former)</v>
      </c>
      <c r="AV86" s="64" t="s">
        <v>161</v>
      </c>
      <c r="AW86">
        <f t="shared" si="36"/>
        <v>268</v>
      </c>
      <c r="AX86" t="str">
        <f t="shared" si="37"/>
        <v>Georgia</v>
      </c>
      <c r="AZ86" s="16" t="s">
        <v>109</v>
      </c>
      <c r="BA86">
        <f t="shared" si="40"/>
        <v>604</v>
      </c>
      <c r="BB86" t="str">
        <f t="shared" si="38"/>
        <v>Peru</v>
      </c>
      <c r="BD86" t="s">
        <v>64</v>
      </c>
      <c r="BE86">
        <f t="shared" si="41"/>
        <v>360</v>
      </c>
      <c r="BF86" t="str">
        <f t="shared" si="39"/>
        <v>Indonesia</v>
      </c>
    </row>
    <row r="87" spans="1:58" x14ac:dyDescent="0.3">
      <c r="A87" t="str">
        <f>COUNTRIES!H88</f>
        <v>Jamaica</v>
      </c>
      <c r="B87" t="str">
        <f>COUNTRIES!I88</f>
        <v>Jamaica</v>
      </c>
      <c r="C87">
        <f>COUNTRIES!J88</f>
        <v>388</v>
      </c>
      <c r="D87" t="str">
        <f>COUNTRIES!K88</f>
        <v>Jamaica</v>
      </c>
      <c r="F87" t="b">
        <f t="array" ref="F87">OR(EXACT(C87,$Q$3:$Q$274))</f>
        <v>1</v>
      </c>
      <c r="G87" t="b">
        <f t="array" ref="G87">OR(EXACT(C87,$U$3:$U$247))</f>
        <v>1</v>
      </c>
      <c r="H87" t="b">
        <f t="array" ref="H87">OR(EXACT(C87,$Y$4:$Y$179))</f>
        <v>1</v>
      </c>
      <c r="I87" t="b">
        <f t="array" ref="I87">OR(EXACT(C87,$AC$3:$AC$179))</f>
        <v>1</v>
      </c>
      <c r="J87" t="b">
        <f t="array" ref="J87">OR(EXACT(C87,$AW$3:$AW$234))</f>
        <v>1</v>
      </c>
      <c r="P87" t="s">
        <v>290</v>
      </c>
      <c r="Q87">
        <v>280</v>
      </c>
      <c r="R87" t="str">
        <f t="shared" si="22"/>
        <v>Germany (Fed.Rep.)</v>
      </c>
      <c r="T87" t="s">
        <v>62</v>
      </c>
      <c r="U87">
        <f t="shared" si="23"/>
        <v>352</v>
      </c>
      <c r="V87" t="str">
        <f t="shared" si="24"/>
        <v>Iceland</v>
      </c>
      <c r="X87" t="s">
        <v>163</v>
      </c>
      <c r="Y87">
        <f t="shared" si="25"/>
        <v>417</v>
      </c>
      <c r="Z87" t="str">
        <f t="shared" si="26"/>
        <v>Kyrgyzstan</v>
      </c>
      <c r="AB87" t="s">
        <v>1632</v>
      </c>
      <c r="AC87" s="36">
        <f>C95</f>
        <v>418</v>
      </c>
      <c r="AD87" t="str">
        <f t="shared" si="28"/>
        <v>Laos</v>
      </c>
      <c r="AF87" t="s">
        <v>316</v>
      </c>
      <c r="AG87" s="36">
        <f>C146</f>
        <v>662</v>
      </c>
      <c r="AH87" t="str">
        <f t="shared" si="30"/>
        <v>Saint Lucia</v>
      </c>
      <c r="AJ87" t="s">
        <v>1657</v>
      </c>
      <c r="AK87">
        <v>446</v>
      </c>
      <c r="AL87" t="str">
        <f t="shared" si="31"/>
        <v>Macau SAR</v>
      </c>
      <c r="AN87" t="s">
        <v>157</v>
      </c>
      <c r="AO87">
        <f t="shared" si="32"/>
        <v>203</v>
      </c>
      <c r="AP87" t="str">
        <f t="shared" si="33"/>
        <v>Czech Republic</v>
      </c>
      <c r="AR87" t="s">
        <v>1525</v>
      </c>
      <c r="AS87">
        <f t="shared" si="34"/>
        <v>810</v>
      </c>
      <c r="AT87" t="str">
        <f t="shared" si="35"/>
        <v>USSR (former)</v>
      </c>
      <c r="AV87" s="64" t="s">
        <v>51</v>
      </c>
      <c r="AW87">
        <f t="shared" si="36"/>
        <v>276</v>
      </c>
      <c r="AX87" t="str">
        <f t="shared" si="37"/>
        <v>Germany</v>
      </c>
      <c r="AZ87" s="16" t="s">
        <v>110</v>
      </c>
      <c r="BA87">
        <f t="shared" si="40"/>
        <v>608</v>
      </c>
      <c r="BB87" t="str">
        <f t="shared" si="38"/>
        <v>Philippines</v>
      </c>
      <c r="BD87" t="s">
        <v>65</v>
      </c>
      <c r="BE87" s="36">
        <f>AW104</f>
        <v>364</v>
      </c>
      <c r="BF87" t="str">
        <f t="shared" si="39"/>
        <v>Iran</v>
      </c>
    </row>
    <row r="88" spans="1:58" x14ac:dyDescent="0.3">
      <c r="A88" t="str">
        <f>COUNTRIES!H89</f>
        <v>Japan</v>
      </c>
      <c r="B88" t="str">
        <f>COUNTRIES!I89</f>
        <v>Japan</v>
      </c>
      <c r="C88">
        <f>COUNTRIES!J89</f>
        <v>392</v>
      </c>
      <c r="D88" t="str">
        <f>COUNTRIES!K89</f>
        <v>Japan</v>
      </c>
      <c r="F88" t="b">
        <f t="array" ref="F88">OR(EXACT(C88,$Q$3:$Q$274))</f>
        <v>1</v>
      </c>
      <c r="G88" t="b">
        <f t="array" ref="G88">OR(EXACT(C88,$U$3:$U$247))</f>
        <v>1</v>
      </c>
      <c r="H88" t="b">
        <f t="array" ref="H88">OR(EXACT(C88,$Y$4:$Y$179))</f>
        <v>1</v>
      </c>
      <c r="I88" t="b">
        <f t="array" ref="I88">OR(EXACT(C88,$AC$3:$AC$179))</f>
        <v>1</v>
      </c>
      <c r="J88" t="b">
        <f t="array" ref="J88">OR(EXACT(C88,$AW$3:$AW$234))</f>
        <v>1</v>
      </c>
      <c r="P88" t="s">
        <v>52</v>
      </c>
      <c r="Q88">
        <v>288</v>
      </c>
      <c r="R88" t="str">
        <f t="shared" si="22"/>
        <v>Ghana</v>
      </c>
      <c r="T88" t="s">
        <v>63</v>
      </c>
      <c r="U88">
        <f t="shared" si="23"/>
        <v>356</v>
      </c>
      <c r="V88" t="str">
        <f t="shared" si="24"/>
        <v>India</v>
      </c>
      <c r="X88" t="s">
        <v>164</v>
      </c>
      <c r="Y88">
        <f t="shared" si="25"/>
        <v>428</v>
      </c>
      <c r="Z88" t="str">
        <f t="shared" si="26"/>
        <v>Latvia</v>
      </c>
      <c r="AB88" t="s">
        <v>164</v>
      </c>
      <c r="AC88">
        <f t="shared" si="27"/>
        <v>428</v>
      </c>
      <c r="AD88" t="str">
        <f t="shared" si="28"/>
        <v>Latvia</v>
      </c>
      <c r="AF88" t="s">
        <v>436</v>
      </c>
      <c r="AG88">
        <f t="shared" si="29"/>
        <v>780</v>
      </c>
      <c r="AH88" t="str">
        <f t="shared" si="30"/>
        <v>Trinidad and Tobago</v>
      </c>
      <c r="AJ88" t="s">
        <v>82</v>
      </c>
      <c r="AK88">
        <v>450</v>
      </c>
      <c r="AL88" t="str">
        <f t="shared" si="31"/>
        <v>Madagascar</v>
      </c>
      <c r="AN88" t="s">
        <v>1522</v>
      </c>
      <c r="AO88">
        <f t="shared" si="32"/>
        <v>200</v>
      </c>
      <c r="AP88" t="str">
        <f t="shared" si="33"/>
        <v>Czechoslovakia (former)</v>
      </c>
      <c r="AR88" t="s">
        <v>1631</v>
      </c>
      <c r="AS88">
        <f t="shared" si="34"/>
        <v>890</v>
      </c>
      <c r="AT88" t="str">
        <f t="shared" si="35"/>
        <v>Yugoslavia, SFR</v>
      </c>
      <c r="AV88" s="64" t="s">
        <v>52</v>
      </c>
      <c r="AW88">
        <f t="shared" si="36"/>
        <v>288</v>
      </c>
      <c r="AX88" t="str">
        <f t="shared" si="37"/>
        <v>Ghana</v>
      </c>
      <c r="AZ88" s="16" t="s">
        <v>111</v>
      </c>
      <c r="BA88">
        <f t="shared" si="40"/>
        <v>616</v>
      </c>
      <c r="BB88" t="str">
        <f t="shared" si="38"/>
        <v>Poland</v>
      </c>
      <c r="BD88" t="s">
        <v>66</v>
      </c>
      <c r="BE88">
        <f t="shared" ref="BE88:BE96" si="42">IFERROR(IFERROR(VLOOKUP(BD88,$A$3:$C$316,3,0),VLOOKUP(BD88,$B$3:$C$316,2,0)),"")</f>
        <v>368</v>
      </c>
      <c r="BF88" t="str">
        <f t="shared" si="39"/>
        <v>Iraq</v>
      </c>
    </row>
    <row r="89" spans="1:58" x14ac:dyDescent="0.3">
      <c r="A89" t="str">
        <f>COUNTRIES!H90</f>
        <v>Jordan</v>
      </c>
      <c r="B89" t="str">
        <f>COUNTRIES!I90</f>
        <v>Jordan</v>
      </c>
      <c r="C89">
        <f>COUNTRIES!J90</f>
        <v>400</v>
      </c>
      <c r="D89" t="str">
        <f>COUNTRIES!K90</f>
        <v>Jordan</v>
      </c>
      <c r="F89" t="b">
        <f t="array" ref="F89">OR(EXACT(C89,$Q$3:$Q$274))</f>
        <v>1</v>
      </c>
      <c r="G89" t="b">
        <f t="array" ref="G89">OR(EXACT(C89,$U$3:$U$247))</f>
        <v>1</v>
      </c>
      <c r="H89" t="b">
        <f t="array" ref="H89">OR(EXACT(C89,$Y$4:$Y$179))</f>
        <v>1</v>
      </c>
      <c r="I89" t="b">
        <f t="array" ref="I89">OR(EXACT(C89,$AC$3:$AC$179))</f>
        <v>1</v>
      </c>
      <c r="J89" t="b">
        <f t="array" ref="J89">OR(EXACT(C89,$AW$3:$AW$234))</f>
        <v>1</v>
      </c>
      <c r="P89" t="s">
        <v>215</v>
      </c>
      <c r="Q89">
        <v>292</v>
      </c>
      <c r="R89" t="str">
        <f t="shared" si="22"/>
        <v>Gibraltar</v>
      </c>
      <c r="T89" t="s">
        <v>64</v>
      </c>
      <c r="U89">
        <f t="shared" si="23"/>
        <v>360</v>
      </c>
      <c r="V89" t="str">
        <f t="shared" si="24"/>
        <v>Indonesia</v>
      </c>
      <c r="X89" t="s">
        <v>78</v>
      </c>
      <c r="Y89">
        <f t="shared" si="25"/>
        <v>422</v>
      </c>
      <c r="Z89" t="str">
        <f t="shared" si="26"/>
        <v>Lebanon</v>
      </c>
      <c r="AB89" t="s">
        <v>78</v>
      </c>
      <c r="AC89">
        <f t="shared" si="27"/>
        <v>422</v>
      </c>
      <c r="AD89" t="str">
        <f t="shared" si="28"/>
        <v>Lebanon</v>
      </c>
      <c r="AF89" t="s">
        <v>144</v>
      </c>
      <c r="AG89">
        <f t="shared" si="29"/>
        <v>858</v>
      </c>
      <c r="AH89" t="str">
        <f t="shared" si="30"/>
        <v>Uruguay</v>
      </c>
      <c r="AJ89" t="s">
        <v>84</v>
      </c>
      <c r="AK89">
        <v>458</v>
      </c>
      <c r="AL89" t="str">
        <f t="shared" si="31"/>
        <v>Malaysia</v>
      </c>
      <c r="AN89" t="s">
        <v>1641</v>
      </c>
      <c r="AO89" s="36">
        <f>C49</f>
        <v>180</v>
      </c>
      <c r="AP89" t="str">
        <f t="shared" si="33"/>
        <v>Congo, DR</v>
      </c>
      <c r="AR89" t="s">
        <v>46</v>
      </c>
      <c r="AS89">
        <f t="shared" si="34"/>
        <v>250</v>
      </c>
      <c r="AT89" t="str">
        <f t="shared" si="35"/>
        <v>France</v>
      </c>
      <c r="AV89" s="64" t="s">
        <v>215</v>
      </c>
      <c r="AW89">
        <f t="shared" si="36"/>
        <v>292</v>
      </c>
      <c r="AX89" t="str">
        <f t="shared" si="37"/>
        <v>Gibraltar</v>
      </c>
      <c r="AZ89" s="16" t="s">
        <v>112</v>
      </c>
      <c r="BA89">
        <f t="shared" si="40"/>
        <v>620</v>
      </c>
      <c r="BB89" t="str">
        <f t="shared" si="38"/>
        <v>Portugal</v>
      </c>
      <c r="BD89" t="s">
        <v>67</v>
      </c>
      <c r="BE89">
        <f t="shared" si="42"/>
        <v>372</v>
      </c>
      <c r="BF89" t="str">
        <f t="shared" si="39"/>
        <v>Ireland</v>
      </c>
    </row>
    <row r="90" spans="1:58" x14ac:dyDescent="0.3">
      <c r="A90" t="str">
        <f>COUNTRIES!H91</f>
        <v>Kazakhstan</v>
      </c>
      <c r="B90" t="str">
        <f>COUNTRIES!I91</f>
        <v>Kazakhstan</v>
      </c>
      <c r="C90">
        <f>COUNTRIES!J91</f>
        <v>398</v>
      </c>
      <c r="D90" t="str">
        <f>COUNTRIES!K91</f>
        <v>Kazakhstan</v>
      </c>
      <c r="F90" t="b">
        <f t="array" ref="F90">OR(EXACT(C90,$Q$3:$Q$274))</f>
        <v>1</v>
      </c>
      <c r="G90" t="b">
        <f t="array" ref="G90">OR(EXACT(C90,$U$3:$U$247))</f>
        <v>1</v>
      </c>
      <c r="H90" t="b">
        <f t="array" ref="H90">OR(EXACT(C90,$Y$4:$Y$179))</f>
        <v>1</v>
      </c>
      <c r="I90" t="b">
        <f t="array" ref="I90">OR(EXACT(C90,$AC$3:$AC$179))</f>
        <v>1</v>
      </c>
      <c r="J90" t="b">
        <f t="array" ref="J90">OR(EXACT(C90,$AW$3:$AW$234))</f>
        <v>1</v>
      </c>
      <c r="P90" t="s">
        <v>222</v>
      </c>
      <c r="Q90">
        <v>296</v>
      </c>
      <c r="R90" t="str">
        <f t="shared" si="22"/>
        <v>Kiribati</v>
      </c>
      <c r="T90" t="s">
        <v>719</v>
      </c>
      <c r="U90">
        <f t="shared" si="23"/>
        <v>364</v>
      </c>
      <c r="V90" t="str">
        <f t="shared" si="24"/>
        <v>Iran</v>
      </c>
      <c r="X90" t="s">
        <v>224</v>
      </c>
      <c r="Y90">
        <f t="shared" si="25"/>
        <v>434</v>
      </c>
      <c r="Z90" t="str">
        <f t="shared" si="26"/>
        <v>Libya</v>
      </c>
      <c r="AB90" t="s">
        <v>79</v>
      </c>
      <c r="AC90">
        <f t="shared" si="27"/>
        <v>426</v>
      </c>
      <c r="AD90" t="str">
        <f t="shared" si="28"/>
        <v>Lesotho</v>
      </c>
      <c r="AF90" t="s">
        <v>329</v>
      </c>
      <c r="AG90" t="str">
        <f t="shared" si="29"/>
        <v/>
      </c>
      <c r="AH90" t="str">
        <f t="shared" si="30"/>
        <v>Venezuela</v>
      </c>
      <c r="AJ90" t="s">
        <v>226</v>
      </c>
      <c r="AK90">
        <v>462</v>
      </c>
      <c r="AL90" t="str">
        <f t="shared" si="31"/>
        <v>Maldives</v>
      </c>
      <c r="AN90" t="s">
        <v>37</v>
      </c>
      <c r="AO90">
        <f t="shared" si="32"/>
        <v>208</v>
      </c>
      <c r="AP90" t="str">
        <f t="shared" si="33"/>
        <v>Denmark</v>
      </c>
      <c r="AR90" t="s">
        <v>48</v>
      </c>
      <c r="AS90">
        <f t="shared" si="34"/>
        <v>258</v>
      </c>
      <c r="AT90" t="str">
        <f t="shared" si="35"/>
        <v>French Polynesia</v>
      </c>
      <c r="AV90" s="64" t="s">
        <v>53</v>
      </c>
      <c r="AW90">
        <f t="shared" si="36"/>
        <v>300</v>
      </c>
      <c r="AX90" t="str">
        <f t="shared" si="37"/>
        <v>Greece</v>
      </c>
      <c r="AZ90" s="16" t="s">
        <v>114</v>
      </c>
      <c r="BA90">
        <f t="shared" si="40"/>
        <v>634</v>
      </c>
      <c r="BB90" t="str">
        <f t="shared" si="38"/>
        <v>Qatar</v>
      </c>
      <c r="BD90" t="s">
        <v>68</v>
      </c>
      <c r="BE90">
        <f t="shared" si="42"/>
        <v>376</v>
      </c>
      <c r="BF90" t="str">
        <f t="shared" si="39"/>
        <v>Israel</v>
      </c>
    </row>
    <row r="91" spans="1:58" x14ac:dyDescent="0.3">
      <c r="A91" t="str">
        <f>COUNTRIES!H92</f>
        <v>Kenya</v>
      </c>
      <c r="B91" t="str">
        <f>COUNTRIES!I92</f>
        <v>Kenya</v>
      </c>
      <c r="C91">
        <f>COUNTRIES!J92</f>
        <v>404</v>
      </c>
      <c r="D91" t="str">
        <f>COUNTRIES!K92</f>
        <v>Kenya</v>
      </c>
      <c r="F91" t="b">
        <f t="array" ref="F91">OR(EXACT(C91,$Q$3:$Q$274))</f>
        <v>1</v>
      </c>
      <c r="G91" t="b">
        <f t="array" ref="G91">OR(EXACT(C91,$U$3:$U$247))</f>
        <v>1</v>
      </c>
      <c r="H91" t="b">
        <f t="array" ref="H91">OR(EXACT(C91,$Y$4:$Y$179))</f>
        <v>1</v>
      </c>
      <c r="I91" t="b">
        <f t="array" ref="I91">OR(EXACT(C91,$AC$3:$AC$179))</f>
        <v>1</v>
      </c>
      <c r="J91" t="b">
        <f t="array" ref="J91">OR(EXACT(C91,$AW$3:$AW$234))</f>
        <v>1</v>
      </c>
      <c r="P91" t="s">
        <v>53</v>
      </c>
      <c r="Q91">
        <v>300</v>
      </c>
      <c r="R91" t="str">
        <f t="shared" si="22"/>
        <v>Greece</v>
      </c>
      <c r="T91" t="s">
        <v>66</v>
      </c>
      <c r="U91">
        <f t="shared" si="23"/>
        <v>368</v>
      </c>
      <c r="V91" t="str">
        <f t="shared" si="24"/>
        <v>Iraq</v>
      </c>
      <c r="X91" t="s">
        <v>165</v>
      </c>
      <c r="Y91">
        <f t="shared" si="25"/>
        <v>440</v>
      </c>
      <c r="Z91" t="str">
        <f t="shared" si="26"/>
        <v>Lithuania</v>
      </c>
      <c r="AB91" t="s">
        <v>80</v>
      </c>
      <c r="AC91">
        <f t="shared" si="27"/>
        <v>430</v>
      </c>
      <c r="AD91" t="str">
        <f t="shared" si="28"/>
        <v>Liberia</v>
      </c>
      <c r="AF91" t="s">
        <v>9</v>
      </c>
      <c r="AG91">
        <f t="shared" si="29"/>
        <v>48</v>
      </c>
      <c r="AH91" t="str">
        <f t="shared" si="30"/>
        <v>Bahrain</v>
      </c>
      <c r="AJ91" t="s">
        <v>85</v>
      </c>
      <c r="AK91">
        <v>466</v>
      </c>
      <c r="AL91" t="str">
        <f t="shared" si="31"/>
        <v>Mali</v>
      </c>
      <c r="AN91" t="s">
        <v>38</v>
      </c>
      <c r="AO91">
        <f t="shared" si="32"/>
        <v>262</v>
      </c>
      <c r="AP91" t="str">
        <f t="shared" si="33"/>
        <v>Djibouti</v>
      </c>
      <c r="AR91" t="s">
        <v>49</v>
      </c>
      <c r="AS91">
        <f t="shared" si="34"/>
        <v>266</v>
      </c>
      <c r="AT91" t="str">
        <f t="shared" si="35"/>
        <v>Gabon</v>
      </c>
      <c r="AV91" s="64" t="s">
        <v>216</v>
      </c>
      <c r="AW91">
        <f t="shared" si="36"/>
        <v>304</v>
      </c>
      <c r="AX91" t="str">
        <f t="shared" si="37"/>
        <v>Greenland</v>
      </c>
      <c r="AZ91" s="16" t="s">
        <v>115</v>
      </c>
      <c r="BA91">
        <f t="shared" si="40"/>
        <v>642</v>
      </c>
      <c r="BB91" t="str">
        <f t="shared" si="38"/>
        <v>Romania</v>
      </c>
      <c r="BD91" t="s">
        <v>69</v>
      </c>
      <c r="BE91">
        <f t="shared" si="42"/>
        <v>380</v>
      </c>
      <c r="BF91" t="str">
        <f t="shared" si="39"/>
        <v>Italy</v>
      </c>
    </row>
    <row r="92" spans="1:58" x14ac:dyDescent="0.3">
      <c r="A92" t="str">
        <f>COUNTRIES!H93</f>
        <v>Kiribati</v>
      </c>
      <c r="B92" t="str">
        <f>COUNTRIES!I93</f>
        <v>Kiribati</v>
      </c>
      <c r="C92">
        <f>COUNTRIES!J93</f>
        <v>296</v>
      </c>
      <c r="D92" t="str">
        <f>COUNTRIES!K93</f>
        <v>Kiribati</v>
      </c>
      <c r="F92" t="b">
        <f t="array" ref="F92">OR(EXACT(C92,$Q$3:$Q$274))</f>
        <v>1</v>
      </c>
      <c r="G92" t="b">
        <f t="array" ref="G92">OR(EXACT(C92,$U$3:$U$247))</f>
        <v>0</v>
      </c>
      <c r="H92" t="b">
        <f t="array" ref="H92">OR(EXACT(C92,$Y$4:$Y$179))</f>
        <v>0</v>
      </c>
      <c r="I92" t="b">
        <f t="array" ref="I92">OR(EXACT(C92,$AC$3:$AC$179))</f>
        <v>0</v>
      </c>
      <c r="J92" t="b">
        <f t="array" ref="J92">OR(EXACT(C92,$AW$3:$AW$234))</f>
        <v>1</v>
      </c>
      <c r="P92" t="s">
        <v>216</v>
      </c>
      <c r="Q92">
        <v>304</v>
      </c>
      <c r="R92" t="str">
        <f t="shared" si="22"/>
        <v>Greenland</v>
      </c>
      <c r="T92" t="s">
        <v>67</v>
      </c>
      <c r="U92">
        <f t="shared" si="23"/>
        <v>372</v>
      </c>
      <c r="V92" t="str">
        <f t="shared" si="24"/>
        <v>Ireland</v>
      </c>
      <c r="X92" t="s">
        <v>166</v>
      </c>
      <c r="Y92">
        <f t="shared" si="25"/>
        <v>442</v>
      </c>
      <c r="Z92" t="str">
        <f t="shared" si="26"/>
        <v>Luxembourg</v>
      </c>
      <c r="AB92" t="s">
        <v>224</v>
      </c>
      <c r="AC92">
        <f t="shared" si="27"/>
        <v>434</v>
      </c>
      <c r="AD92" t="str">
        <f t="shared" si="28"/>
        <v>Libya</v>
      </c>
      <c r="AF92" t="s">
        <v>719</v>
      </c>
      <c r="AG92">
        <f t="shared" si="29"/>
        <v>364</v>
      </c>
      <c r="AH92" t="str">
        <f t="shared" si="30"/>
        <v>Iran</v>
      </c>
      <c r="AJ92" t="s">
        <v>86</v>
      </c>
      <c r="AK92">
        <v>470</v>
      </c>
      <c r="AL92" t="str">
        <f t="shared" si="31"/>
        <v>Malta</v>
      </c>
      <c r="AN92" t="s">
        <v>207</v>
      </c>
      <c r="AO92">
        <f t="shared" si="32"/>
        <v>212</v>
      </c>
      <c r="AP92" t="str">
        <f t="shared" si="33"/>
        <v>Dominica</v>
      </c>
      <c r="AR92" t="s">
        <v>50</v>
      </c>
      <c r="AS92">
        <f t="shared" si="34"/>
        <v>270</v>
      </c>
      <c r="AT92" t="str">
        <f t="shared" si="35"/>
        <v>The Gambia</v>
      </c>
      <c r="AV92" s="64" t="s">
        <v>217</v>
      </c>
      <c r="AW92">
        <f t="shared" si="36"/>
        <v>308</v>
      </c>
      <c r="AX92" t="str">
        <f t="shared" si="37"/>
        <v>Grenada</v>
      </c>
      <c r="AZ92" s="16" t="s">
        <v>552</v>
      </c>
      <c r="BA92">
        <f t="shared" si="40"/>
        <v>643</v>
      </c>
      <c r="BB92" t="str">
        <f t="shared" si="38"/>
        <v>Russia</v>
      </c>
      <c r="BD92" t="s">
        <v>36</v>
      </c>
      <c r="BE92">
        <f t="shared" si="42"/>
        <v>384</v>
      </c>
      <c r="BF92" t="str">
        <f t="shared" si="39"/>
        <v>Côte d'Ivoire</v>
      </c>
    </row>
    <row r="93" spans="1:58" x14ac:dyDescent="0.3">
      <c r="A93" t="str">
        <f>COUNTRIES!H94</f>
        <v>Kuwait</v>
      </c>
      <c r="B93" t="str">
        <f>COUNTRIES!I94</f>
        <v>Kuwait</v>
      </c>
      <c r="C93">
        <f>COUNTRIES!J94</f>
        <v>414</v>
      </c>
      <c r="D93" t="str">
        <f>COUNTRIES!K94</f>
        <v>Kuwait</v>
      </c>
      <c r="F93" t="b">
        <f t="array" ref="F93">OR(EXACT(C93,$Q$3:$Q$274))</f>
        <v>1</v>
      </c>
      <c r="G93" t="b">
        <f t="array" ref="G93">OR(EXACT(C93,$U$3:$U$247))</f>
        <v>1</v>
      </c>
      <c r="H93" t="b">
        <f t="array" ref="H93">OR(EXACT(C93,$Y$4:$Y$179))</f>
        <v>1</v>
      </c>
      <c r="I93" t="b">
        <f t="array" ref="I93">OR(EXACT(C93,$AC$3:$AC$179))</f>
        <v>1</v>
      </c>
      <c r="J93" t="b">
        <f t="array" ref="J93">OR(EXACT(C93,$AW$3:$AW$234))</f>
        <v>1</v>
      </c>
      <c r="P93" t="s">
        <v>217</v>
      </c>
      <c r="Q93">
        <v>308</v>
      </c>
      <c r="R93" t="str">
        <f t="shared" si="22"/>
        <v>Grenada</v>
      </c>
      <c r="T93" t="s">
        <v>68</v>
      </c>
      <c r="U93">
        <f t="shared" si="23"/>
        <v>376</v>
      </c>
      <c r="V93" t="str">
        <f t="shared" si="24"/>
        <v>Israel</v>
      </c>
      <c r="X93" t="s">
        <v>84</v>
      </c>
      <c r="Y93">
        <f t="shared" si="25"/>
        <v>458</v>
      </c>
      <c r="Z93" t="str">
        <f t="shared" si="26"/>
        <v>Malaysia</v>
      </c>
      <c r="AB93" t="s">
        <v>165</v>
      </c>
      <c r="AC93">
        <f t="shared" si="27"/>
        <v>440</v>
      </c>
      <c r="AD93" t="str">
        <f t="shared" si="28"/>
        <v>Lithuania</v>
      </c>
      <c r="AF93" t="s">
        <v>66</v>
      </c>
      <c r="AG93">
        <f t="shared" si="29"/>
        <v>368</v>
      </c>
      <c r="AH93" t="str">
        <f t="shared" si="30"/>
        <v>Iraq</v>
      </c>
      <c r="AJ93" t="s">
        <v>87</v>
      </c>
      <c r="AK93">
        <v>474</v>
      </c>
      <c r="AL93" t="str">
        <f t="shared" si="31"/>
        <v>Martinique</v>
      </c>
      <c r="AN93" t="s">
        <v>39</v>
      </c>
      <c r="AO93">
        <f t="shared" si="32"/>
        <v>214</v>
      </c>
      <c r="AP93" t="str">
        <f t="shared" si="33"/>
        <v>Dominican Republic</v>
      </c>
      <c r="AR93" t="s">
        <v>161</v>
      </c>
      <c r="AS93">
        <f t="shared" si="34"/>
        <v>268</v>
      </c>
      <c r="AT93" t="str">
        <f t="shared" si="35"/>
        <v>Georgia</v>
      </c>
      <c r="AV93" s="64" t="s">
        <v>54</v>
      </c>
      <c r="AW93">
        <f t="shared" si="36"/>
        <v>312</v>
      </c>
      <c r="AX93" t="str">
        <f t="shared" si="37"/>
        <v>Guadeloupe</v>
      </c>
      <c r="AZ93" s="16" t="s">
        <v>119</v>
      </c>
      <c r="BA93">
        <f t="shared" si="40"/>
        <v>682</v>
      </c>
      <c r="BB93" t="str">
        <f t="shared" si="38"/>
        <v>Saudi Arabia</v>
      </c>
      <c r="BD93" t="s">
        <v>70</v>
      </c>
      <c r="BE93">
        <f t="shared" si="42"/>
        <v>388</v>
      </c>
      <c r="BF93" t="str">
        <f t="shared" si="39"/>
        <v>Jamaica</v>
      </c>
    </row>
    <row r="94" spans="1:58" x14ac:dyDescent="0.3">
      <c r="A94" t="str">
        <f>COUNTRIES!H95</f>
        <v>Kyrgyzstan</v>
      </c>
      <c r="B94" t="str">
        <f>COUNTRIES!I95</f>
        <v>Kyrgyz Republic</v>
      </c>
      <c r="C94">
        <f>COUNTRIES!J95</f>
        <v>417</v>
      </c>
      <c r="D94" t="str">
        <f>COUNTRIES!K95</f>
        <v>Kyrgyzstan</v>
      </c>
      <c r="F94" t="b">
        <f t="array" ref="F94">OR(EXACT(C94,$Q$3:$Q$274))</f>
        <v>1</v>
      </c>
      <c r="G94" t="b">
        <f t="array" ref="G94">OR(EXACT(C94,$U$3:$U$247))</f>
        <v>1</v>
      </c>
      <c r="H94" t="b">
        <f t="array" ref="H94">OR(EXACT(C94,$Y$4:$Y$179))</f>
        <v>1</v>
      </c>
      <c r="I94" t="b">
        <f t="array" ref="I94">OR(EXACT(C94,$AC$3:$AC$179))</f>
        <v>1</v>
      </c>
      <c r="J94" t="b">
        <f t="array" ref="J94">OR(EXACT(C94,$AW$3:$AW$234))</f>
        <v>1</v>
      </c>
      <c r="P94" t="s">
        <v>54</v>
      </c>
      <c r="Q94">
        <v>312</v>
      </c>
      <c r="R94" t="str">
        <f t="shared" si="22"/>
        <v>Guadeloupe</v>
      </c>
      <c r="T94" t="s">
        <v>69</v>
      </c>
      <c r="U94">
        <f t="shared" si="23"/>
        <v>380</v>
      </c>
      <c r="V94" t="str">
        <f t="shared" si="24"/>
        <v>Italy</v>
      </c>
      <c r="X94" t="s">
        <v>86</v>
      </c>
      <c r="Y94">
        <f t="shared" si="25"/>
        <v>470</v>
      </c>
      <c r="Z94" t="str">
        <f t="shared" si="26"/>
        <v>Malta</v>
      </c>
      <c r="AB94" t="s">
        <v>166</v>
      </c>
      <c r="AC94">
        <f t="shared" si="27"/>
        <v>442</v>
      </c>
      <c r="AD94" t="str">
        <f t="shared" si="28"/>
        <v>Luxembourg</v>
      </c>
      <c r="AF94" t="s">
        <v>68</v>
      </c>
      <c r="AG94">
        <f t="shared" si="29"/>
        <v>376</v>
      </c>
      <c r="AH94" t="str">
        <f t="shared" si="30"/>
        <v>Israel</v>
      </c>
      <c r="AJ94" t="s">
        <v>88</v>
      </c>
      <c r="AK94">
        <v>478</v>
      </c>
      <c r="AL94" t="str">
        <f t="shared" si="31"/>
        <v>Mauritania</v>
      </c>
      <c r="AN94" t="s">
        <v>1679</v>
      </c>
      <c r="AO94" s="36" t="str">
        <f t="shared" si="32"/>
        <v/>
      </c>
      <c r="AP94" t="str">
        <f t="shared" si="33"/>
        <v>EECCA</v>
      </c>
      <c r="AR94" t="s">
        <v>51</v>
      </c>
      <c r="AS94">
        <f t="shared" si="34"/>
        <v>276</v>
      </c>
      <c r="AT94" t="str">
        <f t="shared" si="35"/>
        <v>Germany</v>
      </c>
      <c r="AV94" s="64" t="s">
        <v>55</v>
      </c>
      <c r="AW94">
        <f t="shared" si="36"/>
        <v>320</v>
      </c>
      <c r="AX94" t="str">
        <f t="shared" si="37"/>
        <v>Guatemala</v>
      </c>
      <c r="AZ94" s="16" t="s">
        <v>120</v>
      </c>
      <c r="BA94">
        <f t="shared" si="40"/>
        <v>686</v>
      </c>
      <c r="BB94" t="str">
        <f t="shared" si="38"/>
        <v>Senegal</v>
      </c>
      <c r="BD94" t="s">
        <v>71</v>
      </c>
      <c r="BE94">
        <f t="shared" si="42"/>
        <v>392</v>
      </c>
      <c r="BF94" t="str">
        <f t="shared" si="39"/>
        <v>Japan</v>
      </c>
    </row>
    <row r="95" spans="1:58" x14ac:dyDescent="0.3">
      <c r="A95" t="str">
        <f>COUNTRIES!H96</f>
        <v>Lao People's Democratic Republic</v>
      </c>
      <c r="B95" t="str">
        <f>COUNTRIES!I96</f>
        <v>Laos</v>
      </c>
      <c r="C95">
        <f>COUNTRIES!J96</f>
        <v>418</v>
      </c>
      <c r="D95" t="str">
        <f>COUNTRIES!K96</f>
        <v>Laos</v>
      </c>
      <c r="F95" t="b">
        <f t="array" ref="F95">OR(EXACT(C95,$Q$3:$Q$274))</f>
        <v>1</v>
      </c>
      <c r="G95" t="b">
        <f t="array" ref="G95">OR(EXACT(C95,$U$3:$U$247))</f>
        <v>1</v>
      </c>
      <c r="H95" t="b">
        <f t="array" ref="H95">OR(EXACT(C95,$Y$4:$Y$179))</f>
        <v>0</v>
      </c>
      <c r="I95" t="b">
        <f t="array" ref="I95">OR(EXACT(C95,$AC$3:$AC$179))</f>
        <v>1</v>
      </c>
      <c r="J95" t="b">
        <f t="array" ref="J95">OR(EXACT(C95,$AW$3:$AW$234))</f>
        <v>1</v>
      </c>
      <c r="P95" t="s">
        <v>218</v>
      </c>
      <c r="Q95">
        <v>316</v>
      </c>
      <c r="R95" t="str">
        <f t="shared" si="22"/>
        <v>Guam</v>
      </c>
      <c r="T95" t="s">
        <v>70</v>
      </c>
      <c r="U95">
        <f t="shared" si="23"/>
        <v>388</v>
      </c>
      <c r="V95" t="str">
        <f t="shared" si="24"/>
        <v>Jamaica</v>
      </c>
      <c r="X95" t="s">
        <v>89</v>
      </c>
      <c r="Y95">
        <f t="shared" si="25"/>
        <v>480</v>
      </c>
      <c r="Z95" t="str">
        <f t="shared" si="26"/>
        <v>Mauritius</v>
      </c>
      <c r="AB95" t="s">
        <v>82</v>
      </c>
      <c r="AC95">
        <f t="shared" si="27"/>
        <v>450</v>
      </c>
      <c r="AD95" t="str">
        <f t="shared" si="28"/>
        <v>Madagascar</v>
      </c>
      <c r="AF95" t="s">
        <v>72</v>
      </c>
      <c r="AG95">
        <f t="shared" si="29"/>
        <v>400</v>
      </c>
      <c r="AH95" t="str">
        <f t="shared" si="30"/>
        <v>Jordan</v>
      </c>
      <c r="AJ95" t="s">
        <v>9</v>
      </c>
      <c r="AK95">
        <v>48</v>
      </c>
      <c r="AL95" t="str">
        <f t="shared" si="31"/>
        <v>Bahrain</v>
      </c>
      <c r="AN95" t="s">
        <v>40</v>
      </c>
      <c r="AO95">
        <f t="shared" si="32"/>
        <v>218</v>
      </c>
      <c r="AP95" t="str">
        <f t="shared" si="33"/>
        <v>Ecuador</v>
      </c>
      <c r="AR95" t="s">
        <v>52</v>
      </c>
      <c r="AS95">
        <f t="shared" si="34"/>
        <v>288</v>
      </c>
      <c r="AT95" t="str">
        <f t="shared" si="35"/>
        <v>Ghana</v>
      </c>
      <c r="AV95" s="64" t="s">
        <v>56</v>
      </c>
      <c r="AW95">
        <f t="shared" si="36"/>
        <v>324</v>
      </c>
      <c r="AX95" t="str">
        <f t="shared" si="37"/>
        <v>Guinea</v>
      </c>
      <c r="AZ95" s="16" t="s">
        <v>252</v>
      </c>
      <c r="BA95">
        <f t="shared" si="40"/>
        <v>688</v>
      </c>
      <c r="BB95" t="str">
        <f t="shared" si="38"/>
        <v>Serbia (incl. Kosovo)</v>
      </c>
      <c r="BD95" t="s">
        <v>72</v>
      </c>
      <c r="BE95">
        <f t="shared" si="42"/>
        <v>400</v>
      </c>
      <c r="BF95" t="str">
        <f t="shared" si="39"/>
        <v>Jordan</v>
      </c>
    </row>
    <row r="96" spans="1:58" x14ac:dyDescent="0.3">
      <c r="A96" t="str">
        <f>COUNTRIES!H97</f>
        <v>Latvia</v>
      </c>
      <c r="B96" t="str">
        <f>COUNTRIES!I97</f>
        <v>Latvia</v>
      </c>
      <c r="C96">
        <f>COUNTRIES!J97</f>
        <v>428</v>
      </c>
      <c r="D96" t="str">
        <f>COUNTRIES!K97</f>
        <v>Latvia</v>
      </c>
      <c r="F96" t="b">
        <f t="array" ref="F96">OR(EXACT(C96,$Q$3:$Q$274))</f>
        <v>1</v>
      </c>
      <c r="G96" t="b">
        <f t="array" ref="G96">OR(EXACT(C96,$U$3:$U$247))</f>
        <v>1</v>
      </c>
      <c r="H96" t="b">
        <f t="array" ref="H96">OR(EXACT(C96,$Y$4:$Y$179))</f>
        <v>1</v>
      </c>
      <c r="I96" t="b">
        <f t="array" ref="I96">OR(EXACT(C96,$AC$3:$AC$179))</f>
        <v>1</v>
      </c>
      <c r="J96" t="b">
        <f t="array" ref="J96">OR(EXACT(C96,$AW$3:$AW$234))</f>
        <v>1</v>
      </c>
      <c r="P96" t="s">
        <v>55</v>
      </c>
      <c r="Q96">
        <v>320</v>
      </c>
      <c r="R96" t="str">
        <f t="shared" si="22"/>
        <v>Guatemala</v>
      </c>
      <c r="T96" t="s">
        <v>71</v>
      </c>
      <c r="U96">
        <f t="shared" si="23"/>
        <v>392</v>
      </c>
      <c r="V96" t="str">
        <f t="shared" si="24"/>
        <v>Japan</v>
      </c>
      <c r="X96" t="s">
        <v>90</v>
      </c>
      <c r="Y96">
        <f t="shared" si="25"/>
        <v>484</v>
      </c>
      <c r="Z96" t="str">
        <f t="shared" si="26"/>
        <v>Mexico</v>
      </c>
      <c r="AB96" t="s">
        <v>83</v>
      </c>
      <c r="AC96">
        <f t="shared" si="27"/>
        <v>454</v>
      </c>
      <c r="AD96" t="str">
        <f t="shared" si="28"/>
        <v>Malawi</v>
      </c>
      <c r="AF96" t="s">
        <v>76</v>
      </c>
      <c r="AG96">
        <f t="shared" si="29"/>
        <v>414</v>
      </c>
      <c r="AH96" t="str">
        <f t="shared" si="30"/>
        <v>Kuwait</v>
      </c>
      <c r="AJ96" t="s">
        <v>89</v>
      </c>
      <c r="AK96">
        <v>480</v>
      </c>
      <c r="AL96" t="str">
        <f t="shared" si="31"/>
        <v>Mauritius</v>
      </c>
      <c r="AN96" t="s">
        <v>41</v>
      </c>
      <c r="AO96">
        <f t="shared" si="32"/>
        <v>818</v>
      </c>
      <c r="AP96" t="str">
        <f t="shared" si="33"/>
        <v>Egypt</v>
      </c>
      <c r="AR96" t="s">
        <v>53</v>
      </c>
      <c r="AS96">
        <f t="shared" si="34"/>
        <v>300</v>
      </c>
      <c r="AT96" t="str">
        <f t="shared" si="35"/>
        <v>Greece</v>
      </c>
      <c r="AV96" s="64" t="s">
        <v>57</v>
      </c>
      <c r="AW96">
        <f t="shared" si="36"/>
        <v>624</v>
      </c>
      <c r="AX96" t="str">
        <f t="shared" si="37"/>
        <v>Guinea Bissau</v>
      </c>
      <c r="AZ96" s="16" t="s">
        <v>254</v>
      </c>
      <c r="BA96">
        <f t="shared" si="40"/>
        <v>702</v>
      </c>
      <c r="BB96" t="str">
        <f t="shared" si="38"/>
        <v>Singapore</v>
      </c>
      <c r="BD96" t="s">
        <v>73</v>
      </c>
      <c r="BE96">
        <f t="shared" si="42"/>
        <v>404</v>
      </c>
      <c r="BF96" t="str">
        <f t="shared" si="39"/>
        <v>Kenya</v>
      </c>
    </row>
    <row r="97" spans="1:58" x14ac:dyDescent="0.3">
      <c r="A97" t="str">
        <f>COUNTRIES!H98</f>
        <v>Lebanon</v>
      </c>
      <c r="B97" t="str">
        <f>COUNTRIES!I98</f>
        <v>Lebanon</v>
      </c>
      <c r="C97">
        <f>COUNTRIES!J98</f>
        <v>422</v>
      </c>
      <c r="D97" t="str">
        <f>COUNTRIES!K98</f>
        <v>Lebanon</v>
      </c>
      <c r="F97" t="b">
        <f t="array" ref="F97">OR(EXACT(C97,$Q$3:$Q$274))</f>
        <v>1</v>
      </c>
      <c r="G97" t="b">
        <f t="array" ref="G97">OR(EXACT(C97,$U$3:$U$247))</f>
        <v>1</v>
      </c>
      <c r="H97" t="b">
        <f t="array" ref="H97">OR(EXACT(C97,$Y$4:$Y$179))</f>
        <v>1</v>
      </c>
      <c r="I97" t="b">
        <f t="array" ref="I97">OR(EXACT(C97,$AC$3:$AC$179))</f>
        <v>1</v>
      </c>
      <c r="J97" t="b">
        <f t="array" ref="J97">OR(EXACT(C97,$AW$3:$AW$234))</f>
        <v>1</v>
      </c>
      <c r="P97" t="s">
        <v>56</v>
      </c>
      <c r="Q97">
        <v>324</v>
      </c>
      <c r="R97" t="str">
        <f t="shared" si="22"/>
        <v>Guinea</v>
      </c>
      <c r="T97" t="s">
        <v>72</v>
      </c>
      <c r="U97">
        <f t="shared" si="23"/>
        <v>400</v>
      </c>
      <c r="V97" t="str">
        <f t="shared" si="24"/>
        <v>Jordan</v>
      </c>
      <c r="X97" t="s">
        <v>302</v>
      </c>
      <c r="Y97" s="36">
        <f>C141</f>
        <v>498</v>
      </c>
      <c r="Z97" t="str">
        <f t="shared" si="26"/>
        <v>Moldova</v>
      </c>
      <c r="AB97" t="s">
        <v>84</v>
      </c>
      <c r="AC97">
        <f t="shared" si="27"/>
        <v>458</v>
      </c>
      <c r="AD97" t="str">
        <f t="shared" si="28"/>
        <v>Malaysia</v>
      </c>
      <c r="AF97" t="s">
        <v>104</v>
      </c>
      <c r="AG97">
        <f t="shared" si="29"/>
        <v>512</v>
      </c>
      <c r="AH97" t="str">
        <f t="shared" si="30"/>
        <v>Oman</v>
      </c>
      <c r="AJ97" t="s">
        <v>90</v>
      </c>
      <c r="AK97">
        <v>484</v>
      </c>
      <c r="AL97" t="str">
        <f t="shared" si="31"/>
        <v>Mexico</v>
      </c>
      <c r="AN97" t="s">
        <v>42</v>
      </c>
      <c r="AO97">
        <f t="shared" si="32"/>
        <v>222</v>
      </c>
      <c r="AP97" t="str">
        <f t="shared" si="33"/>
        <v>El Salvador</v>
      </c>
      <c r="AR97" t="s">
        <v>216</v>
      </c>
      <c r="AS97">
        <f t="shared" si="34"/>
        <v>304</v>
      </c>
      <c r="AT97" t="str">
        <f t="shared" si="35"/>
        <v>Greenland</v>
      </c>
      <c r="AV97" s="64" t="s">
        <v>58</v>
      </c>
      <c r="AW97">
        <f t="shared" si="36"/>
        <v>328</v>
      </c>
      <c r="AX97" t="str">
        <f t="shared" si="37"/>
        <v>Guyana</v>
      </c>
      <c r="AZ97" s="16" t="s">
        <v>1139</v>
      </c>
      <c r="BA97">
        <f t="shared" si="40"/>
        <v>703</v>
      </c>
      <c r="BB97" t="str">
        <f t="shared" si="38"/>
        <v>Slovakia</v>
      </c>
      <c r="BD97" t="s">
        <v>74</v>
      </c>
      <c r="BE97" s="36">
        <f>AS64</f>
        <v>408</v>
      </c>
      <c r="BF97" t="str">
        <f t="shared" si="39"/>
        <v>North Korea</v>
      </c>
    </row>
    <row r="98" spans="1:58" x14ac:dyDescent="0.3">
      <c r="A98" t="str">
        <f>COUNTRIES!H99</f>
        <v>Lesotho</v>
      </c>
      <c r="B98" t="str">
        <f>COUNTRIES!I99</f>
        <v>Lesotho</v>
      </c>
      <c r="C98">
        <f>COUNTRIES!J99</f>
        <v>426</v>
      </c>
      <c r="D98" t="str">
        <f>COUNTRIES!K99</f>
        <v>Lesotho</v>
      </c>
      <c r="F98" t="b">
        <f t="array" ref="F98">OR(EXACT(C98,$Q$3:$Q$274))</f>
        <v>1</v>
      </c>
      <c r="G98" t="b">
        <f t="array" ref="G98">OR(EXACT(C98,$U$3:$U$247))</f>
        <v>1</v>
      </c>
      <c r="H98" t="b">
        <f t="array" ref="H98">OR(EXACT(C98,$Y$4:$Y$179))</f>
        <v>0</v>
      </c>
      <c r="I98" t="b">
        <f t="array" ref="I98">OR(EXACT(C98,$AC$3:$AC$179))</f>
        <v>1</v>
      </c>
      <c r="J98" t="b">
        <f t="array" ref="J98">OR(EXACT(C98,$AW$3:$AW$234))</f>
        <v>1</v>
      </c>
      <c r="P98" t="s">
        <v>58</v>
      </c>
      <c r="Q98">
        <v>328</v>
      </c>
      <c r="R98" t="str">
        <f t="shared" si="22"/>
        <v>Guyana</v>
      </c>
      <c r="T98" t="s">
        <v>162</v>
      </c>
      <c r="U98">
        <f t="shared" si="23"/>
        <v>398</v>
      </c>
      <c r="V98" t="str">
        <f t="shared" si="24"/>
        <v>Kazakhstan</v>
      </c>
      <c r="X98" t="s">
        <v>91</v>
      </c>
      <c r="Y98">
        <f t="shared" si="25"/>
        <v>496</v>
      </c>
      <c r="Z98" t="str">
        <f t="shared" si="26"/>
        <v>Mongolia</v>
      </c>
      <c r="AB98" t="s">
        <v>85</v>
      </c>
      <c r="AC98">
        <f t="shared" si="27"/>
        <v>466</v>
      </c>
      <c r="AD98" t="str">
        <f t="shared" si="28"/>
        <v>Mali</v>
      </c>
      <c r="AF98" t="s">
        <v>114</v>
      </c>
      <c r="AG98">
        <f t="shared" si="29"/>
        <v>634</v>
      </c>
      <c r="AH98" t="str">
        <f t="shared" si="30"/>
        <v>Qatar</v>
      </c>
      <c r="AJ98" t="s">
        <v>91</v>
      </c>
      <c r="AK98">
        <v>496</v>
      </c>
      <c r="AL98" t="str">
        <f t="shared" si="31"/>
        <v>Mongolia</v>
      </c>
      <c r="AN98" t="s">
        <v>43</v>
      </c>
      <c r="AO98">
        <f t="shared" si="32"/>
        <v>226</v>
      </c>
      <c r="AP98" t="str">
        <f t="shared" si="33"/>
        <v>Equatorial Guinea</v>
      </c>
      <c r="AR98" t="s">
        <v>217</v>
      </c>
      <c r="AS98">
        <f t="shared" si="34"/>
        <v>308</v>
      </c>
      <c r="AT98" t="str">
        <f t="shared" si="35"/>
        <v>Grenada</v>
      </c>
      <c r="AV98" s="64" t="s">
        <v>59</v>
      </c>
      <c r="AW98">
        <f t="shared" si="36"/>
        <v>332</v>
      </c>
      <c r="AX98" t="str">
        <f t="shared" si="37"/>
        <v>Haiti</v>
      </c>
      <c r="AZ98" s="16" t="s">
        <v>176</v>
      </c>
      <c r="BA98">
        <f t="shared" si="40"/>
        <v>705</v>
      </c>
      <c r="BB98" t="str">
        <f t="shared" si="38"/>
        <v>Slovenia</v>
      </c>
      <c r="BD98" t="s">
        <v>75</v>
      </c>
      <c r="BE98" s="36">
        <f>C140</f>
        <v>410</v>
      </c>
      <c r="BF98" t="str">
        <f t="shared" si="39"/>
        <v>South Korea</v>
      </c>
    </row>
    <row r="99" spans="1:58" x14ac:dyDescent="0.3">
      <c r="A99" t="str">
        <f>COUNTRIES!H100</f>
        <v>Liberia</v>
      </c>
      <c r="B99" t="str">
        <f>COUNTRIES!I100</f>
        <v>Liberia</v>
      </c>
      <c r="C99">
        <f>COUNTRIES!J100</f>
        <v>430</v>
      </c>
      <c r="D99" t="str">
        <f>COUNTRIES!K100</f>
        <v>Liberia</v>
      </c>
      <c r="F99" t="b">
        <f t="array" ref="F99">OR(EXACT(C99,$Q$3:$Q$274))</f>
        <v>1</v>
      </c>
      <c r="G99" t="b">
        <f t="array" ref="G99">OR(EXACT(C99,$U$3:$U$247))</f>
        <v>1</v>
      </c>
      <c r="H99" t="b">
        <f t="array" ref="H99">OR(EXACT(C99,$Y$4:$Y$179))</f>
        <v>0</v>
      </c>
      <c r="I99" t="b">
        <f t="array" ref="I99">OR(EXACT(C99,$AC$3:$AC$179))</f>
        <v>1</v>
      </c>
      <c r="J99" t="b">
        <f t="array" ref="J99">OR(EXACT(C99,$AW$3:$AW$234))</f>
        <v>1</v>
      </c>
      <c r="P99" t="s">
        <v>59</v>
      </c>
      <c r="Q99">
        <v>332</v>
      </c>
      <c r="R99" t="str">
        <f t="shared" si="22"/>
        <v>Haiti</v>
      </c>
      <c r="T99" t="s">
        <v>73</v>
      </c>
      <c r="U99">
        <f t="shared" si="23"/>
        <v>404</v>
      </c>
      <c r="V99" t="str">
        <f t="shared" si="24"/>
        <v>Kenya</v>
      </c>
      <c r="X99" t="s">
        <v>233</v>
      </c>
      <c r="Y99">
        <f t="shared" si="25"/>
        <v>499</v>
      </c>
      <c r="Z99" t="str">
        <f t="shared" si="26"/>
        <v>Montenegro</v>
      </c>
      <c r="AB99" t="s">
        <v>86</v>
      </c>
      <c r="AC99">
        <f t="shared" si="27"/>
        <v>470</v>
      </c>
      <c r="AD99" t="str">
        <f t="shared" si="28"/>
        <v>Malta</v>
      </c>
      <c r="AF99" t="s">
        <v>119</v>
      </c>
      <c r="AG99">
        <f t="shared" si="29"/>
        <v>682</v>
      </c>
      <c r="AH99" t="str">
        <f t="shared" si="30"/>
        <v>Saudi Arabia</v>
      </c>
      <c r="AJ99" t="s">
        <v>234</v>
      </c>
      <c r="AK99">
        <v>500</v>
      </c>
      <c r="AL99" t="str">
        <f t="shared" si="31"/>
        <v>Montserrat</v>
      </c>
      <c r="AN99" t="s">
        <v>158</v>
      </c>
      <c r="AO99">
        <f t="shared" si="32"/>
        <v>232</v>
      </c>
      <c r="AP99" t="str">
        <f t="shared" si="33"/>
        <v>Eritrea</v>
      </c>
      <c r="AR99" t="s">
        <v>55</v>
      </c>
      <c r="AS99">
        <f t="shared" si="34"/>
        <v>320</v>
      </c>
      <c r="AT99" t="str">
        <f t="shared" si="35"/>
        <v>Guatemala</v>
      </c>
      <c r="AV99" s="64" t="s">
        <v>60</v>
      </c>
      <c r="AW99">
        <f t="shared" si="36"/>
        <v>340</v>
      </c>
      <c r="AX99" t="str">
        <f t="shared" si="37"/>
        <v>Honduras</v>
      </c>
      <c r="AZ99" s="16" t="s">
        <v>124</v>
      </c>
      <c r="BA99">
        <f t="shared" si="40"/>
        <v>710</v>
      </c>
      <c r="BB99" t="str">
        <f t="shared" si="38"/>
        <v>South Africa</v>
      </c>
      <c r="BD99" t="s">
        <v>76</v>
      </c>
      <c r="BE99">
        <f t="shared" ref="BE99:BE102" si="43">IFERROR(IFERROR(VLOOKUP(BD99,$A$3:$C$316,3,0),VLOOKUP(BD99,$B$3:$C$316,2,0)),"")</f>
        <v>414</v>
      </c>
      <c r="BF99" t="str">
        <f t="shared" si="39"/>
        <v>Kuwait</v>
      </c>
    </row>
    <row r="100" spans="1:58" x14ac:dyDescent="0.3">
      <c r="A100" t="str">
        <f>COUNTRIES!H101</f>
        <v>Libya</v>
      </c>
      <c r="B100" t="str">
        <f>COUNTRIES!I101</f>
        <v>Libya</v>
      </c>
      <c r="C100">
        <f>COUNTRIES!J101</f>
        <v>434</v>
      </c>
      <c r="D100" t="str">
        <f>COUNTRIES!K101</f>
        <v>Libya</v>
      </c>
      <c r="F100" t="b">
        <f t="array" ref="F100">OR(EXACT(C100,$Q$3:$Q$274))</f>
        <v>1</v>
      </c>
      <c r="G100" t="b">
        <f t="array" ref="G100">OR(EXACT(C100,$U$3:$U$247))</f>
        <v>1</v>
      </c>
      <c r="H100" t="b">
        <f t="array" ref="H100">OR(EXACT(C100,$Y$4:$Y$179))</f>
        <v>1</v>
      </c>
      <c r="I100" t="b">
        <f t="array" ref="I100">OR(EXACT(C100,$AC$3:$AC$179))</f>
        <v>1</v>
      </c>
      <c r="J100" t="b">
        <f t="array" ref="J100">OR(EXACT(C100,$AW$3:$AW$234))</f>
        <v>1</v>
      </c>
      <c r="P100" t="s">
        <v>219</v>
      </c>
      <c r="Q100">
        <v>336</v>
      </c>
      <c r="R100" t="str">
        <f t="shared" si="22"/>
        <v>Holy See</v>
      </c>
      <c r="T100" t="s">
        <v>295</v>
      </c>
      <c r="U100">
        <f t="shared" si="23"/>
        <v>412</v>
      </c>
      <c r="V100" t="str">
        <f t="shared" si="24"/>
        <v>Kosovo</v>
      </c>
      <c r="X100" t="s">
        <v>92</v>
      </c>
      <c r="Y100">
        <f t="shared" si="25"/>
        <v>504</v>
      </c>
      <c r="Z100" t="str">
        <f t="shared" si="26"/>
        <v>Morocco</v>
      </c>
      <c r="AB100" t="s">
        <v>88</v>
      </c>
      <c r="AC100">
        <f t="shared" si="27"/>
        <v>478</v>
      </c>
      <c r="AD100" t="str">
        <f t="shared" si="28"/>
        <v>Mauritania</v>
      </c>
      <c r="AF100" t="s">
        <v>457</v>
      </c>
      <c r="AG100">
        <f t="shared" si="29"/>
        <v>760</v>
      </c>
      <c r="AH100" t="str">
        <f t="shared" si="30"/>
        <v>Syria</v>
      </c>
      <c r="AJ100" t="s">
        <v>92</v>
      </c>
      <c r="AK100">
        <v>504</v>
      </c>
      <c r="AL100" t="str">
        <f t="shared" si="31"/>
        <v>Morocco</v>
      </c>
      <c r="AN100" t="s">
        <v>159</v>
      </c>
      <c r="AO100">
        <f t="shared" si="32"/>
        <v>233</v>
      </c>
      <c r="AP100" t="str">
        <f t="shared" si="33"/>
        <v>Estonia</v>
      </c>
      <c r="AR100" t="s">
        <v>56</v>
      </c>
      <c r="AS100">
        <f t="shared" si="34"/>
        <v>324</v>
      </c>
      <c r="AT100" t="str">
        <f t="shared" si="35"/>
        <v>Guinea</v>
      </c>
      <c r="AV100" s="64" t="s">
        <v>61</v>
      </c>
      <c r="AW100">
        <f t="shared" si="36"/>
        <v>348</v>
      </c>
      <c r="AX100" t="str">
        <f t="shared" si="37"/>
        <v>Hungary</v>
      </c>
      <c r="AZ100" s="16" t="s">
        <v>560</v>
      </c>
      <c r="BA100" s="36">
        <f>C140</f>
        <v>410</v>
      </c>
      <c r="BB100" t="str">
        <f t="shared" si="38"/>
        <v>South Korea</v>
      </c>
      <c r="BD100" t="s">
        <v>77</v>
      </c>
      <c r="BE100">
        <f t="shared" si="43"/>
        <v>418</v>
      </c>
      <c r="BF100" t="str">
        <f t="shared" si="39"/>
        <v>Laos</v>
      </c>
    </row>
    <row r="101" spans="1:58" x14ac:dyDescent="0.3">
      <c r="A101" t="str">
        <f>COUNTRIES!H102</f>
        <v>Liechtenstein</v>
      </c>
      <c r="B101" t="str">
        <f>COUNTRIES!I102</f>
        <v>Liechtenstein</v>
      </c>
      <c r="C101">
        <f>COUNTRIES!J102</f>
        <v>438</v>
      </c>
      <c r="D101" t="str">
        <f>COUNTRIES!K102</f>
        <v>Liechtenstein</v>
      </c>
      <c r="F101" t="b">
        <f t="array" ref="F101">OR(EXACT(C101,$Q$3:$Q$274))</f>
        <v>1</v>
      </c>
      <c r="G101" t="b">
        <f t="array" ref="G101">OR(EXACT(C101,$U$3:$U$247))</f>
        <v>0</v>
      </c>
      <c r="H101" t="b">
        <f t="array" ref="H101">OR(EXACT(C101,$Y$4:$Y$179))</f>
        <v>0</v>
      </c>
      <c r="I101" t="b">
        <f t="array" ref="I101">OR(EXACT(C101,$AC$3:$AC$179))</f>
        <v>0</v>
      </c>
      <c r="J101" t="b">
        <f t="array" ref="J101">OR(EXACT(C101,$AW$3:$AW$234))</f>
        <v>1</v>
      </c>
      <c r="P101" t="s">
        <v>60</v>
      </c>
      <c r="Q101">
        <v>340</v>
      </c>
      <c r="R101" t="str">
        <f t="shared" si="22"/>
        <v>Honduras</v>
      </c>
      <c r="T101" t="s">
        <v>76</v>
      </c>
      <c r="U101">
        <f t="shared" si="23"/>
        <v>414</v>
      </c>
      <c r="V101" t="str">
        <f t="shared" si="24"/>
        <v>Kuwait</v>
      </c>
      <c r="X101" t="s">
        <v>93</v>
      </c>
      <c r="Y101">
        <f t="shared" si="25"/>
        <v>508</v>
      </c>
      <c r="Z101" t="str">
        <f t="shared" si="26"/>
        <v>Mozambique</v>
      </c>
      <c r="AB101" t="s">
        <v>89</v>
      </c>
      <c r="AC101">
        <f t="shared" si="27"/>
        <v>480</v>
      </c>
      <c r="AD101" t="str">
        <f t="shared" si="28"/>
        <v>Mauritius</v>
      </c>
      <c r="AF101" t="s">
        <v>141</v>
      </c>
      <c r="AG101">
        <f t="shared" si="29"/>
        <v>784</v>
      </c>
      <c r="AH101" t="str">
        <f t="shared" si="30"/>
        <v>United Arab Emirates</v>
      </c>
      <c r="AJ101" t="s">
        <v>93</v>
      </c>
      <c r="AK101">
        <v>508</v>
      </c>
      <c r="AL101" t="str">
        <f t="shared" si="31"/>
        <v>Mozambique</v>
      </c>
      <c r="AN101" t="s">
        <v>160</v>
      </c>
      <c r="AO101">
        <f t="shared" si="32"/>
        <v>231</v>
      </c>
      <c r="AP101" t="str">
        <f t="shared" si="33"/>
        <v>Ethiopia</v>
      </c>
      <c r="AR101" t="s">
        <v>57</v>
      </c>
      <c r="AS101">
        <f t="shared" si="34"/>
        <v>624</v>
      </c>
      <c r="AT101" t="str">
        <f t="shared" si="35"/>
        <v>Guinea Bissau</v>
      </c>
      <c r="AV101" s="64" t="s">
        <v>62</v>
      </c>
      <c r="AW101">
        <f t="shared" si="36"/>
        <v>352</v>
      </c>
      <c r="AX101" t="str">
        <f t="shared" si="37"/>
        <v>Iceland</v>
      </c>
      <c r="AZ101" s="16" t="s">
        <v>125</v>
      </c>
      <c r="BA101">
        <f t="shared" si="40"/>
        <v>724</v>
      </c>
      <c r="BB101" t="str">
        <f t="shared" si="38"/>
        <v>Spain</v>
      </c>
      <c r="BD101" t="s">
        <v>78</v>
      </c>
      <c r="BE101">
        <f t="shared" si="43"/>
        <v>422</v>
      </c>
      <c r="BF101" t="str">
        <f t="shared" si="39"/>
        <v>Lebanon</v>
      </c>
    </row>
    <row r="102" spans="1:58" x14ac:dyDescent="0.3">
      <c r="A102" t="str">
        <f>COUNTRIES!H103</f>
        <v>Lithuania</v>
      </c>
      <c r="B102" t="str">
        <f>COUNTRIES!I103</f>
        <v>Lithuania</v>
      </c>
      <c r="C102">
        <f>COUNTRIES!J103</f>
        <v>440</v>
      </c>
      <c r="D102" t="str">
        <f>COUNTRIES!K103</f>
        <v>Lithuania</v>
      </c>
      <c r="F102" t="b">
        <f t="array" ref="F102">OR(EXACT(C102,$Q$3:$Q$274))</f>
        <v>1</v>
      </c>
      <c r="G102" t="b">
        <f t="array" ref="G102">OR(EXACT(C102,$U$3:$U$247))</f>
        <v>1</v>
      </c>
      <c r="H102" t="b">
        <f t="array" ref="H102">OR(EXACT(C102,$Y$4:$Y$179))</f>
        <v>1</v>
      </c>
      <c r="I102" t="b">
        <f t="array" ref="I102">OR(EXACT(C102,$AC$3:$AC$179))</f>
        <v>1</v>
      </c>
      <c r="J102" t="b">
        <f t="array" ref="J102">OR(EXACT(C102,$AW$3:$AW$234))</f>
        <v>1</v>
      </c>
      <c r="P102" t="s">
        <v>291</v>
      </c>
      <c r="Q102">
        <v>344</v>
      </c>
      <c r="R102" t="str">
        <f t="shared" si="22"/>
        <v>Hong Kong SAR</v>
      </c>
      <c r="T102" t="s">
        <v>163</v>
      </c>
      <c r="U102">
        <f t="shared" si="23"/>
        <v>417</v>
      </c>
      <c r="V102" t="str">
        <f t="shared" si="24"/>
        <v>Kyrgyzstan</v>
      </c>
      <c r="X102" t="s">
        <v>94</v>
      </c>
      <c r="Y102">
        <f t="shared" si="25"/>
        <v>104</v>
      </c>
      <c r="Z102" t="str">
        <f t="shared" si="26"/>
        <v>Myanmar</v>
      </c>
      <c r="AB102" t="s">
        <v>90</v>
      </c>
      <c r="AC102">
        <f t="shared" si="27"/>
        <v>484</v>
      </c>
      <c r="AD102" t="str">
        <f t="shared" si="28"/>
        <v>Mexico</v>
      </c>
      <c r="AF102" t="s">
        <v>148</v>
      </c>
      <c r="AG102">
        <f t="shared" si="29"/>
        <v>887</v>
      </c>
      <c r="AH102" t="str">
        <f t="shared" si="30"/>
        <v>Yemen</v>
      </c>
      <c r="AJ102" t="s">
        <v>104</v>
      </c>
      <c r="AK102">
        <v>512</v>
      </c>
      <c r="AL102" t="str">
        <f t="shared" si="31"/>
        <v>Oman</v>
      </c>
      <c r="AN102" t="s">
        <v>1680</v>
      </c>
      <c r="AO102" s="36">
        <f>C229</f>
        <v>230</v>
      </c>
      <c r="AP102" t="str">
        <f t="shared" si="33"/>
        <v>Ethiopia, incl. Eritrea</v>
      </c>
      <c r="AR102" t="s">
        <v>58</v>
      </c>
      <c r="AS102">
        <f t="shared" si="34"/>
        <v>328</v>
      </c>
      <c r="AT102" t="str">
        <f t="shared" si="35"/>
        <v>Guyana</v>
      </c>
      <c r="AV102" s="64" t="s">
        <v>63</v>
      </c>
      <c r="AW102">
        <f t="shared" si="36"/>
        <v>356</v>
      </c>
      <c r="AX102" t="str">
        <f t="shared" si="37"/>
        <v>India</v>
      </c>
      <c r="AZ102" s="16" t="s">
        <v>126</v>
      </c>
      <c r="BA102">
        <f t="shared" si="40"/>
        <v>144</v>
      </c>
      <c r="BB102" t="str">
        <f t="shared" si="38"/>
        <v>Sri Lanka</v>
      </c>
      <c r="BD102" t="s">
        <v>80</v>
      </c>
      <c r="BE102">
        <f t="shared" si="43"/>
        <v>430</v>
      </c>
      <c r="BF102" t="str">
        <f t="shared" si="39"/>
        <v>Liberia</v>
      </c>
    </row>
    <row r="103" spans="1:58" x14ac:dyDescent="0.3">
      <c r="A103" t="str">
        <f>COUNTRIES!H104</f>
        <v>Luxembourg</v>
      </c>
      <c r="B103" t="str">
        <f>COUNTRIES!I104</f>
        <v>Luxembourg</v>
      </c>
      <c r="C103">
        <f>COUNTRIES!J104</f>
        <v>442</v>
      </c>
      <c r="D103" t="str">
        <f>COUNTRIES!K104</f>
        <v>Luxembourg</v>
      </c>
      <c r="F103" t="b">
        <f t="array" ref="F103">OR(EXACT(C103,$Q$3:$Q$274))</f>
        <v>1</v>
      </c>
      <c r="G103" t="b">
        <f t="array" ref="G103">OR(EXACT(C103,$U$3:$U$247))</f>
        <v>1</v>
      </c>
      <c r="H103" t="b">
        <f t="array" ref="H103">OR(EXACT(C103,$Y$4:$Y$179))</f>
        <v>1</v>
      </c>
      <c r="I103" t="b">
        <f t="array" ref="I103">OR(EXACT(C103,$AC$3:$AC$179))</f>
        <v>1</v>
      </c>
      <c r="J103" t="b">
        <f t="array" ref="J103">OR(EXACT(C103,$AW$3:$AW$234))</f>
        <v>1</v>
      </c>
      <c r="P103" t="s">
        <v>61</v>
      </c>
      <c r="Q103">
        <v>348</v>
      </c>
      <c r="R103" t="str">
        <f t="shared" si="22"/>
        <v>Hungary</v>
      </c>
      <c r="T103" t="s">
        <v>77</v>
      </c>
      <c r="U103">
        <f t="shared" si="23"/>
        <v>418</v>
      </c>
      <c r="V103" t="str">
        <f t="shared" si="24"/>
        <v>Laos</v>
      </c>
      <c r="X103" t="s">
        <v>95</v>
      </c>
      <c r="Y103">
        <f t="shared" si="25"/>
        <v>516</v>
      </c>
      <c r="Z103" t="str">
        <f t="shared" si="26"/>
        <v>Namibia</v>
      </c>
      <c r="AB103" t="s">
        <v>91</v>
      </c>
      <c r="AC103">
        <f t="shared" si="27"/>
        <v>496</v>
      </c>
      <c r="AD103" t="str">
        <f t="shared" si="28"/>
        <v>Mongolia</v>
      </c>
      <c r="AF103" t="s">
        <v>23</v>
      </c>
      <c r="AG103">
        <f t="shared" si="29"/>
        <v>124</v>
      </c>
      <c r="AH103" t="str">
        <f t="shared" si="30"/>
        <v>Canada</v>
      </c>
      <c r="AJ103" t="s">
        <v>95</v>
      </c>
      <c r="AK103">
        <v>516</v>
      </c>
      <c r="AL103" t="str">
        <f t="shared" si="31"/>
        <v>Namibia</v>
      </c>
      <c r="AN103" t="s">
        <v>211</v>
      </c>
      <c r="AO103">
        <f t="shared" si="32"/>
        <v>150</v>
      </c>
      <c r="AP103" t="str">
        <f t="shared" si="33"/>
        <v>Europe</v>
      </c>
      <c r="AR103" t="s">
        <v>59</v>
      </c>
      <c r="AS103">
        <f t="shared" si="34"/>
        <v>332</v>
      </c>
      <c r="AT103" t="str">
        <f t="shared" si="35"/>
        <v>Haiti</v>
      </c>
      <c r="AV103" s="64" t="s">
        <v>64</v>
      </c>
      <c r="AW103">
        <f t="shared" si="36"/>
        <v>360</v>
      </c>
      <c r="AX103" t="str">
        <f t="shared" si="37"/>
        <v>Indonesia</v>
      </c>
      <c r="AZ103" s="16" t="s">
        <v>127</v>
      </c>
      <c r="BA103">
        <f t="shared" si="40"/>
        <v>736</v>
      </c>
      <c r="BB103" t="str">
        <f t="shared" si="38"/>
        <v>Sudan (Former)</v>
      </c>
      <c r="BD103" t="s">
        <v>81</v>
      </c>
      <c r="BE103" s="36">
        <v>434</v>
      </c>
      <c r="BF103" t="str">
        <f t="shared" si="39"/>
        <v>Libya</v>
      </c>
    </row>
    <row r="104" spans="1:58" x14ac:dyDescent="0.3">
      <c r="A104" t="str">
        <f>COUNTRIES!H105</f>
        <v>Madagascar</v>
      </c>
      <c r="B104" t="str">
        <f>COUNTRIES!I105</f>
        <v>Madagascar</v>
      </c>
      <c r="C104">
        <f>COUNTRIES!J105</f>
        <v>450</v>
      </c>
      <c r="D104" t="str">
        <f>COUNTRIES!K105</f>
        <v>Madagascar</v>
      </c>
      <c r="F104" t="b">
        <f t="array" ref="F104">OR(EXACT(C104,$Q$3:$Q$274))</f>
        <v>1</v>
      </c>
      <c r="G104" t="b">
        <f t="array" ref="G104">OR(EXACT(C104,$U$3:$U$247))</f>
        <v>1</v>
      </c>
      <c r="H104" t="b">
        <f t="array" ref="H104">OR(EXACT(C104,$Y$4:$Y$179))</f>
        <v>0</v>
      </c>
      <c r="I104" t="b">
        <f t="array" ref="I104">OR(EXACT(C104,$AC$3:$AC$179))</f>
        <v>1</v>
      </c>
      <c r="J104" t="b">
        <f t="array" ref="J104">OR(EXACT(C104,$AW$3:$AW$234))</f>
        <v>1</v>
      </c>
      <c r="P104" t="s">
        <v>62</v>
      </c>
      <c r="Q104">
        <v>352</v>
      </c>
      <c r="R104" t="str">
        <f t="shared" si="22"/>
        <v>Iceland</v>
      </c>
      <c r="T104" t="s">
        <v>164</v>
      </c>
      <c r="U104">
        <f t="shared" si="23"/>
        <v>428</v>
      </c>
      <c r="V104" t="str">
        <f t="shared" si="24"/>
        <v>Latvia</v>
      </c>
      <c r="X104" t="s">
        <v>96</v>
      </c>
      <c r="Y104">
        <f t="shared" si="25"/>
        <v>524</v>
      </c>
      <c r="Z104" t="str">
        <f t="shared" si="26"/>
        <v>Nepal</v>
      </c>
      <c r="AB104" t="s">
        <v>233</v>
      </c>
      <c r="AC104">
        <f t="shared" si="27"/>
        <v>499</v>
      </c>
      <c r="AD104" t="str">
        <f t="shared" si="28"/>
        <v>Montenegro</v>
      </c>
      <c r="AF104" t="s">
        <v>327</v>
      </c>
      <c r="AG104" s="36">
        <f>C184</f>
        <v>840</v>
      </c>
      <c r="AH104" t="str">
        <f t="shared" si="30"/>
        <v>United States of America</v>
      </c>
      <c r="AJ104" t="s">
        <v>192</v>
      </c>
      <c r="AK104">
        <v>52</v>
      </c>
      <c r="AL104" t="str">
        <f t="shared" si="31"/>
        <v>Barbados</v>
      </c>
      <c r="AN104" t="s">
        <v>44</v>
      </c>
      <c r="AO104" s="36">
        <f>C61</f>
        <v>242</v>
      </c>
      <c r="AP104" t="str">
        <f t="shared" si="33"/>
        <v>Fiji</v>
      </c>
      <c r="AR104" t="s">
        <v>60</v>
      </c>
      <c r="AS104">
        <f t="shared" si="34"/>
        <v>340</v>
      </c>
      <c r="AT104" t="str">
        <f t="shared" si="35"/>
        <v>Honduras</v>
      </c>
      <c r="AV104" s="64" t="s">
        <v>220</v>
      </c>
      <c r="AW104">
        <f t="shared" si="36"/>
        <v>364</v>
      </c>
      <c r="AX104" t="str">
        <f t="shared" si="37"/>
        <v>Iran</v>
      </c>
      <c r="AZ104" s="16" t="s">
        <v>130</v>
      </c>
      <c r="BA104">
        <f t="shared" si="40"/>
        <v>752</v>
      </c>
      <c r="BB104" t="str">
        <f t="shared" si="38"/>
        <v>Sweden</v>
      </c>
      <c r="BD104" t="s">
        <v>1657</v>
      </c>
      <c r="BE104" s="36">
        <v>446</v>
      </c>
      <c r="BF104" t="str">
        <f t="shared" si="39"/>
        <v>Macau SAR</v>
      </c>
    </row>
    <row r="105" spans="1:58" x14ac:dyDescent="0.3">
      <c r="A105" t="str">
        <f>COUNTRIES!H106</f>
        <v>Malawi</v>
      </c>
      <c r="B105" t="str">
        <f>COUNTRIES!I106</f>
        <v>Malawi</v>
      </c>
      <c r="C105">
        <f>COUNTRIES!J106</f>
        <v>454</v>
      </c>
      <c r="D105" t="str">
        <f>COUNTRIES!K106</f>
        <v>Malawi</v>
      </c>
      <c r="F105" t="b">
        <f t="array" ref="F105">OR(EXACT(C105,$Q$3:$Q$274))</f>
        <v>1</v>
      </c>
      <c r="G105" t="b">
        <f t="array" ref="G105">OR(EXACT(C105,$U$3:$U$247))</f>
        <v>1</v>
      </c>
      <c r="H105" t="b">
        <f t="array" ref="H105">OR(EXACT(C105,$Y$4:$Y$179))</f>
        <v>0</v>
      </c>
      <c r="I105" t="b">
        <f t="array" ref="I105">OR(EXACT(C105,$AC$3:$AC$179))</f>
        <v>1</v>
      </c>
      <c r="J105" t="b">
        <f t="array" ref="J105">OR(EXACT(C105,$AW$3:$AW$234))</f>
        <v>1</v>
      </c>
      <c r="P105" t="s">
        <v>63</v>
      </c>
      <c r="Q105">
        <v>356</v>
      </c>
      <c r="R105" t="str">
        <f t="shared" si="22"/>
        <v>India</v>
      </c>
      <c r="T105" t="s">
        <v>78</v>
      </c>
      <c r="U105">
        <f t="shared" si="23"/>
        <v>422</v>
      </c>
      <c r="V105" t="str">
        <f t="shared" si="24"/>
        <v>Lebanon</v>
      </c>
      <c r="X105" t="s">
        <v>97</v>
      </c>
      <c r="Y105">
        <f t="shared" si="25"/>
        <v>528</v>
      </c>
      <c r="Z105" t="str">
        <f t="shared" si="26"/>
        <v>Netherlands</v>
      </c>
      <c r="AB105" t="s">
        <v>92</v>
      </c>
      <c r="AC105">
        <f t="shared" si="27"/>
        <v>504</v>
      </c>
      <c r="AD105" t="str">
        <f t="shared" si="28"/>
        <v>Morocco</v>
      </c>
      <c r="AF105" t="s">
        <v>6</v>
      </c>
      <c r="AG105">
        <f t="shared" si="29"/>
        <v>36</v>
      </c>
      <c r="AH105" t="str">
        <f t="shared" si="30"/>
        <v>Australia</v>
      </c>
      <c r="AJ105" t="s">
        <v>96</v>
      </c>
      <c r="AK105">
        <v>524</v>
      </c>
      <c r="AL105" t="str">
        <f t="shared" si="31"/>
        <v>Nepal</v>
      </c>
      <c r="AN105" t="s">
        <v>45</v>
      </c>
      <c r="AO105">
        <f t="shared" si="32"/>
        <v>246</v>
      </c>
      <c r="AP105" t="str">
        <f t="shared" si="33"/>
        <v>Finland</v>
      </c>
      <c r="AR105" t="s">
        <v>61</v>
      </c>
      <c r="AS105">
        <f t="shared" si="34"/>
        <v>348</v>
      </c>
      <c r="AT105" t="str">
        <f t="shared" si="35"/>
        <v>Hungary</v>
      </c>
      <c r="AV105" s="64" t="s">
        <v>66</v>
      </c>
      <c r="AW105">
        <f t="shared" si="36"/>
        <v>368</v>
      </c>
      <c r="AX105" t="str">
        <f t="shared" si="37"/>
        <v>Iraq</v>
      </c>
      <c r="AZ105" s="16" t="s">
        <v>131</v>
      </c>
      <c r="BA105">
        <f t="shared" si="40"/>
        <v>756</v>
      </c>
      <c r="BB105" t="str">
        <f t="shared" si="38"/>
        <v>Switzerland</v>
      </c>
      <c r="BD105" t="s">
        <v>82</v>
      </c>
      <c r="BE105">
        <f t="shared" ref="BE105:BE168" si="44">IFERROR(IFERROR(VLOOKUP(BD105,$A$3:$C$316,3,0),VLOOKUP(BD105,$B$3:$C$316,2,0)),"")</f>
        <v>450</v>
      </c>
      <c r="BF105" t="str">
        <f t="shared" si="39"/>
        <v>Madagascar</v>
      </c>
    </row>
    <row r="106" spans="1:58" x14ac:dyDescent="0.3">
      <c r="A106" t="str">
        <f>COUNTRIES!H107</f>
        <v>Malaysia</v>
      </c>
      <c r="B106" t="str">
        <f>COUNTRIES!I107</f>
        <v>Malaysia</v>
      </c>
      <c r="C106">
        <f>COUNTRIES!J107</f>
        <v>458</v>
      </c>
      <c r="D106" t="str">
        <f>COUNTRIES!K107</f>
        <v>Malaysia</v>
      </c>
      <c r="F106" t="b">
        <f t="array" ref="F106">OR(EXACT(C106,$Q$3:$Q$274))</f>
        <v>1</v>
      </c>
      <c r="G106" t="b">
        <f t="array" ref="G106">OR(EXACT(C106,$U$3:$U$247))</f>
        <v>1</v>
      </c>
      <c r="H106" t="b">
        <f t="array" ref="H106">OR(EXACT(C106,$Y$4:$Y$179))</f>
        <v>1</v>
      </c>
      <c r="I106" t="b">
        <f t="array" ref="I106">OR(EXACT(C106,$AC$3:$AC$179))</f>
        <v>1</v>
      </c>
      <c r="J106" t="b">
        <f t="array" ref="J106">OR(EXACT(C106,$AW$3:$AW$234))</f>
        <v>1</v>
      </c>
      <c r="P106" t="s">
        <v>64</v>
      </c>
      <c r="Q106">
        <v>360</v>
      </c>
      <c r="R106" t="str">
        <f t="shared" si="22"/>
        <v>Indonesia</v>
      </c>
      <c r="T106" t="s">
        <v>79</v>
      </c>
      <c r="U106">
        <f t="shared" si="23"/>
        <v>426</v>
      </c>
      <c r="V106" t="str">
        <f t="shared" si="24"/>
        <v>Lesotho</v>
      </c>
      <c r="X106" t="s">
        <v>99</v>
      </c>
      <c r="Y106">
        <f t="shared" si="25"/>
        <v>554</v>
      </c>
      <c r="Z106" t="str">
        <f t="shared" si="26"/>
        <v>New Zealand</v>
      </c>
      <c r="AB106" t="s">
        <v>93</v>
      </c>
      <c r="AC106">
        <f t="shared" si="27"/>
        <v>508</v>
      </c>
      <c r="AD106" t="str">
        <f t="shared" si="28"/>
        <v>Mozambique</v>
      </c>
      <c r="AF106" t="s">
        <v>99</v>
      </c>
      <c r="AG106">
        <f t="shared" si="29"/>
        <v>554</v>
      </c>
      <c r="AH106" t="str">
        <f t="shared" si="30"/>
        <v>New Zealand</v>
      </c>
      <c r="AJ106" t="s">
        <v>97</v>
      </c>
      <c r="AK106">
        <v>528</v>
      </c>
      <c r="AL106" t="str">
        <f t="shared" si="31"/>
        <v>Netherlands</v>
      </c>
      <c r="AN106" t="s">
        <v>46</v>
      </c>
      <c r="AO106">
        <f t="shared" si="32"/>
        <v>250</v>
      </c>
      <c r="AP106" t="str">
        <f t="shared" si="33"/>
        <v>France</v>
      </c>
      <c r="AR106" t="s">
        <v>62</v>
      </c>
      <c r="AS106">
        <f t="shared" si="34"/>
        <v>352</v>
      </c>
      <c r="AT106" t="str">
        <f t="shared" si="35"/>
        <v>Iceland</v>
      </c>
      <c r="AV106" s="64" t="s">
        <v>67</v>
      </c>
      <c r="AW106">
        <f t="shared" si="36"/>
        <v>372</v>
      </c>
      <c r="AX106" t="str">
        <f t="shared" si="37"/>
        <v>Ireland</v>
      </c>
      <c r="AZ106" s="16" t="s">
        <v>457</v>
      </c>
      <c r="BA106">
        <f t="shared" si="40"/>
        <v>760</v>
      </c>
      <c r="BB106" t="str">
        <f t="shared" si="38"/>
        <v>Syria</v>
      </c>
      <c r="BD106" t="s">
        <v>83</v>
      </c>
      <c r="BE106">
        <f t="shared" si="44"/>
        <v>454</v>
      </c>
      <c r="BF106" t="str">
        <f t="shared" si="39"/>
        <v>Malawi</v>
      </c>
    </row>
    <row r="107" spans="1:58" x14ac:dyDescent="0.3">
      <c r="A107" t="str">
        <f>COUNTRIES!H108</f>
        <v>Maldives</v>
      </c>
      <c r="B107" t="str">
        <f>COUNTRIES!I108</f>
        <v>Maldives</v>
      </c>
      <c r="C107">
        <f>COUNTRIES!J108</f>
        <v>462</v>
      </c>
      <c r="D107" t="str">
        <f>COUNTRIES!K108</f>
        <v>Maldives</v>
      </c>
      <c r="F107" t="b">
        <f t="array" ref="F107">OR(EXACT(C107,$Q$3:$Q$274))</f>
        <v>1</v>
      </c>
      <c r="G107" t="b">
        <f t="array" ref="G107">OR(EXACT(C107,$U$3:$U$247))</f>
        <v>1</v>
      </c>
      <c r="H107" t="b">
        <f t="array" ref="H107">OR(EXACT(C107,$Y$4:$Y$179))</f>
        <v>0</v>
      </c>
      <c r="I107" t="b">
        <f t="array" ref="I107">OR(EXACT(C107,$AC$3:$AC$179))</f>
        <v>0</v>
      </c>
      <c r="J107" t="b">
        <f t="array" ref="J107">OR(EXACT(C107,$AW$3:$AW$234))</f>
        <v>1</v>
      </c>
      <c r="P107" t="s">
        <v>292</v>
      </c>
      <c r="Q107">
        <v>364</v>
      </c>
      <c r="R107" t="str">
        <f t="shared" si="22"/>
        <v>Iran</v>
      </c>
      <c r="T107" t="s">
        <v>80</v>
      </c>
      <c r="U107">
        <f t="shared" si="23"/>
        <v>430</v>
      </c>
      <c r="V107" t="str">
        <f t="shared" si="24"/>
        <v>Liberia</v>
      </c>
      <c r="X107" t="s">
        <v>100</v>
      </c>
      <c r="Y107">
        <f t="shared" si="25"/>
        <v>558</v>
      </c>
      <c r="Z107" t="str">
        <f t="shared" si="26"/>
        <v>Nicaragua</v>
      </c>
      <c r="AB107" t="s">
        <v>94</v>
      </c>
      <c r="AC107">
        <f t="shared" si="27"/>
        <v>104</v>
      </c>
      <c r="AD107" t="str">
        <f t="shared" si="28"/>
        <v>Myanmar</v>
      </c>
      <c r="AF107" t="s">
        <v>7</v>
      </c>
      <c r="AG107">
        <f t="shared" si="29"/>
        <v>40</v>
      </c>
      <c r="AH107" t="str">
        <f t="shared" si="30"/>
        <v>Austria</v>
      </c>
      <c r="AJ107" t="s">
        <v>1658</v>
      </c>
      <c r="AK107">
        <v>532</v>
      </c>
      <c r="AL107" t="str">
        <f t="shared" si="31"/>
        <v>Neth.Antil. and Aruba</v>
      </c>
      <c r="AN107" t="s">
        <v>49</v>
      </c>
      <c r="AO107">
        <f t="shared" si="32"/>
        <v>266</v>
      </c>
      <c r="AP107" t="str">
        <f t="shared" si="33"/>
        <v>Gabon</v>
      </c>
      <c r="AR107" t="s">
        <v>63</v>
      </c>
      <c r="AS107">
        <f t="shared" si="34"/>
        <v>356</v>
      </c>
      <c r="AT107" t="str">
        <f t="shared" si="35"/>
        <v>India</v>
      </c>
      <c r="AV107" s="64" t="s">
        <v>68</v>
      </c>
      <c r="AW107">
        <f t="shared" si="36"/>
        <v>376</v>
      </c>
      <c r="AX107" t="str">
        <f t="shared" si="37"/>
        <v>Israel</v>
      </c>
      <c r="AZ107" s="16" t="s">
        <v>1713</v>
      </c>
      <c r="BA107" s="36">
        <f>C194</f>
        <v>158</v>
      </c>
      <c r="BB107" t="str">
        <f t="shared" si="38"/>
        <v>Taiwan</v>
      </c>
      <c r="BD107" t="s">
        <v>84</v>
      </c>
      <c r="BE107">
        <f t="shared" si="44"/>
        <v>458</v>
      </c>
      <c r="BF107" t="str">
        <f t="shared" si="39"/>
        <v>Malaysia</v>
      </c>
    </row>
    <row r="108" spans="1:58" x14ac:dyDescent="0.3">
      <c r="A108" t="str">
        <f>COUNTRIES!H109</f>
        <v>Mali</v>
      </c>
      <c r="B108" t="str">
        <f>COUNTRIES!I109</f>
        <v>Mali</v>
      </c>
      <c r="C108">
        <f>COUNTRIES!J109</f>
        <v>466</v>
      </c>
      <c r="D108" t="str">
        <f>COUNTRIES!K109</f>
        <v>Mali</v>
      </c>
      <c r="F108" t="b">
        <f t="array" ref="F108">OR(EXACT(C108,$Q$3:$Q$274))</f>
        <v>1</v>
      </c>
      <c r="G108" t="b">
        <f t="array" ref="G108">OR(EXACT(C108,$U$3:$U$247))</f>
        <v>1</v>
      </c>
      <c r="H108" t="b">
        <f t="array" ref="H108">OR(EXACT(C108,$Y$4:$Y$179))</f>
        <v>1</v>
      </c>
      <c r="I108" t="b">
        <f t="array" ref="I108">OR(EXACT(C108,$AC$3:$AC$179))</f>
        <v>1</v>
      </c>
      <c r="J108" t="b">
        <f t="array" ref="J108">OR(EXACT(C108,$AW$3:$AW$234))</f>
        <v>1</v>
      </c>
      <c r="P108" t="s">
        <v>66</v>
      </c>
      <c r="Q108">
        <v>368</v>
      </c>
      <c r="R108" t="str">
        <f t="shared" si="22"/>
        <v>Iraq</v>
      </c>
      <c r="T108" t="s">
        <v>224</v>
      </c>
      <c r="U108">
        <f t="shared" si="23"/>
        <v>434</v>
      </c>
      <c r="V108" t="str">
        <f t="shared" si="24"/>
        <v>Libya</v>
      </c>
      <c r="X108" t="s">
        <v>101</v>
      </c>
      <c r="Y108">
        <f t="shared" si="25"/>
        <v>562</v>
      </c>
      <c r="Z108" t="str">
        <f t="shared" si="26"/>
        <v>Niger</v>
      </c>
      <c r="AB108" t="s">
        <v>95</v>
      </c>
      <c r="AC108">
        <f t="shared" si="27"/>
        <v>516</v>
      </c>
      <c r="AD108" t="str">
        <f t="shared" si="28"/>
        <v>Namibia</v>
      </c>
      <c r="AF108" t="s">
        <v>154</v>
      </c>
      <c r="AG108">
        <f t="shared" si="29"/>
        <v>56</v>
      </c>
      <c r="AH108" t="str">
        <f t="shared" si="30"/>
        <v>Belgium</v>
      </c>
      <c r="AJ108" t="s">
        <v>188</v>
      </c>
      <c r="AK108">
        <v>533</v>
      </c>
      <c r="AL108" t="str">
        <f t="shared" si="31"/>
        <v>Aruba</v>
      </c>
      <c r="AN108" t="s">
        <v>50</v>
      </c>
      <c r="AO108">
        <f t="shared" si="32"/>
        <v>270</v>
      </c>
      <c r="AP108" t="str">
        <f t="shared" si="33"/>
        <v>The Gambia</v>
      </c>
      <c r="AR108" t="s">
        <v>64</v>
      </c>
      <c r="AS108">
        <f t="shared" si="34"/>
        <v>360</v>
      </c>
      <c r="AT108" t="str">
        <f t="shared" si="35"/>
        <v>Indonesia</v>
      </c>
      <c r="AV108" s="64" t="s">
        <v>69</v>
      </c>
      <c r="AW108">
        <f t="shared" si="36"/>
        <v>380</v>
      </c>
      <c r="AX108" t="str">
        <f t="shared" si="37"/>
        <v>Italy</v>
      </c>
      <c r="AZ108" s="16" t="s">
        <v>171</v>
      </c>
      <c r="BA108">
        <f t="shared" si="40"/>
        <v>762</v>
      </c>
      <c r="BB108" t="str">
        <f t="shared" si="38"/>
        <v>Tajikistan</v>
      </c>
      <c r="BD108" t="s">
        <v>226</v>
      </c>
      <c r="BE108">
        <f t="shared" si="44"/>
        <v>462</v>
      </c>
      <c r="BF108" t="str">
        <f t="shared" si="39"/>
        <v>Maldives</v>
      </c>
    </row>
    <row r="109" spans="1:58" x14ac:dyDescent="0.3">
      <c r="A109" t="str">
        <f>COUNTRIES!H110</f>
        <v>Malta</v>
      </c>
      <c r="B109" t="str">
        <f>COUNTRIES!I110</f>
        <v>Malta</v>
      </c>
      <c r="C109">
        <f>COUNTRIES!J110</f>
        <v>470</v>
      </c>
      <c r="D109" t="str">
        <f>COUNTRIES!K110</f>
        <v>Malta</v>
      </c>
      <c r="F109" t="b">
        <f t="array" ref="F109">OR(EXACT(C109,$Q$3:$Q$274))</f>
        <v>1</v>
      </c>
      <c r="G109" t="b">
        <f t="array" ref="G109">OR(EXACT(C109,$U$3:$U$247))</f>
        <v>1</v>
      </c>
      <c r="H109" t="b">
        <f t="array" ref="H109">OR(EXACT(C109,$Y$4:$Y$179))</f>
        <v>1</v>
      </c>
      <c r="I109" t="b">
        <f t="array" ref="I109">OR(EXACT(C109,$AC$3:$AC$179))</f>
        <v>1</v>
      </c>
      <c r="J109" t="b">
        <f t="array" ref="J109">OR(EXACT(C109,$AW$3:$AW$234))</f>
        <v>1</v>
      </c>
      <c r="P109" t="s">
        <v>67</v>
      </c>
      <c r="Q109">
        <v>372</v>
      </c>
      <c r="R109" t="str">
        <f t="shared" si="22"/>
        <v>Ireland</v>
      </c>
      <c r="T109" t="s">
        <v>165</v>
      </c>
      <c r="U109">
        <f t="shared" si="23"/>
        <v>440</v>
      </c>
      <c r="V109" t="str">
        <f t="shared" si="24"/>
        <v>Lithuania</v>
      </c>
      <c r="X109" t="s">
        <v>102</v>
      </c>
      <c r="Y109">
        <f t="shared" si="25"/>
        <v>566</v>
      </c>
      <c r="Z109" t="str">
        <f t="shared" si="26"/>
        <v>Nigeria</v>
      </c>
      <c r="AB109" t="s">
        <v>96</v>
      </c>
      <c r="AC109">
        <f t="shared" si="27"/>
        <v>524</v>
      </c>
      <c r="AD109" t="str">
        <f t="shared" si="28"/>
        <v>Nepal</v>
      </c>
      <c r="AF109" t="s">
        <v>35</v>
      </c>
      <c r="AG109">
        <f t="shared" si="29"/>
        <v>196</v>
      </c>
      <c r="AH109" t="str">
        <f t="shared" si="30"/>
        <v>Cyprus</v>
      </c>
      <c r="AJ109" t="s">
        <v>98</v>
      </c>
      <c r="AK109">
        <v>540</v>
      </c>
      <c r="AL109" t="str">
        <f t="shared" si="31"/>
        <v>New Caledonia</v>
      </c>
      <c r="AN109" t="s">
        <v>161</v>
      </c>
      <c r="AO109">
        <f t="shared" si="32"/>
        <v>268</v>
      </c>
      <c r="AP109" t="str">
        <f t="shared" si="33"/>
        <v>Georgia</v>
      </c>
      <c r="AR109" t="s">
        <v>1690</v>
      </c>
      <c r="AS109" s="36">
        <f>C82</f>
        <v>364</v>
      </c>
      <c r="AT109" t="str">
        <f t="shared" si="35"/>
        <v>Iran</v>
      </c>
      <c r="AV109" s="64" t="s">
        <v>70</v>
      </c>
      <c r="AW109">
        <f t="shared" si="36"/>
        <v>388</v>
      </c>
      <c r="AX109" t="str">
        <f t="shared" si="37"/>
        <v>Jamaica</v>
      </c>
      <c r="AZ109" s="16" t="s">
        <v>405</v>
      </c>
      <c r="BA109">
        <f t="shared" si="40"/>
        <v>834</v>
      </c>
      <c r="BB109" t="str">
        <f t="shared" si="38"/>
        <v>Tanzania</v>
      </c>
      <c r="BD109" t="s">
        <v>85</v>
      </c>
      <c r="BE109">
        <f t="shared" si="44"/>
        <v>466</v>
      </c>
      <c r="BF109" t="str">
        <f t="shared" si="39"/>
        <v>Mali</v>
      </c>
    </row>
    <row r="110" spans="1:58" x14ac:dyDescent="0.3">
      <c r="A110" t="str">
        <f>COUNTRIES!H111</f>
        <v>Marshall Islands</v>
      </c>
      <c r="B110" t="str">
        <f>COUNTRIES!I111</f>
        <v>Marshall Islands</v>
      </c>
      <c r="C110">
        <f>COUNTRIES!J111</f>
        <v>584</v>
      </c>
      <c r="D110" t="str">
        <f>COUNTRIES!K111</f>
        <v>Marshall Islands</v>
      </c>
      <c r="F110" t="b">
        <f t="array" ref="F110">OR(EXACT(C110,$Q$3:$Q$274))</f>
        <v>1</v>
      </c>
      <c r="G110" t="b">
        <f t="array" ref="G110">OR(EXACT(C110,$U$3:$U$247))</f>
        <v>0</v>
      </c>
      <c r="H110" t="b">
        <f t="array" ref="H110">OR(EXACT(C110,$Y$4:$Y$179))</f>
        <v>0</v>
      </c>
      <c r="I110" t="b">
        <f t="array" ref="I110">OR(EXACT(C110,$AC$3:$AC$179))</f>
        <v>0</v>
      </c>
      <c r="J110" t="b">
        <f t="array" ref="J110">OR(EXACT(C110,$AW$3:$AW$234))</f>
        <v>1</v>
      </c>
      <c r="P110" t="s">
        <v>68</v>
      </c>
      <c r="Q110">
        <v>376</v>
      </c>
      <c r="R110" t="str">
        <f t="shared" si="22"/>
        <v>Israel</v>
      </c>
      <c r="T110" t="s">
        <v>166</v>
      </c>
      <c r="U110">
        <f t="shared" si="23"/>
        <v>442</v>
      </c>
      <c r="V110" t="str">
        <f t="shared" si="24"/>
        <v>Luxembourg</v>
      </c>
      <c r="X110" t="s">
        <v>103</v>
      </c>
      <c r="Y110">
        <f t="shared" si="25"/>
        <v>578</v>
      </c>
      <c r="Z110" t="str">
        <f t="shared" si="26"/>
        <v>Norway</v>
      </c>
      <c r="AB110" t="s">
        <v>97</v>
      </c>
      <c r="AC110">
        <f t="shared" si="27"/>
        <v>528</v>
      </c>
      <c r="AD110" t="str">
        <f t="shared" si="28"/>
        <v>Netherlands</v>
      </c>
      <c r="AF110" t="s">
        <v>37</v>
      </c>
      <c r="AG110">
        <f t="shared" si="29"/>
        <v>208</v>
      </c>
      <c r="AH110" t="str">
        <f t="shared" si="30"/>
        <v>Denmark</v>
      </c>
      <c r="AJ110" t="s">
        <v>145</v>
      </c>
      <c r="AK110">
        <v>548</v>
      </c>
      <c r="AL110" t="str">
        <f t="shared" si="31"/>
        <v>Vanuatu</v>
      </c>
      <c r="AN110" t="s">
        <v>51</v>
      </c>
      <c r="AO110">
        <f t="shared" si="32"/>
        <v>276</v>
      </c>
      <c r="AP110" t="str">
        <f t="shared" si="33"/>
        <v>Germany</v>
      </c>
      <c r="AR110" t="s">
        <v>66</v>
      </c>
      <c r="AS110">
        <f t="shared" si="34"/>
        <v>368</v>
      </c>
      <c r="AT110" t="str">
        <f t="shared" si="35"/>
        <v>Iraq</v>
      </c>
      <c r="AV110" s="64" t="s">
        <v>71</v>
      </c>
      <c r="AW110">
        <f t="shared" si="36"/>
        <v>392</v>
      </c>
      <c r="AX110" t="str">
        <f t="shared" si="37"/>
        <v>Japan</v>
      </c>
      <c r="AZ110" s="16" t="s">
        <v>134</v>
      </c>
      <c r="BA110">
        <f t="shared" si="40"/>
        <v>764</v>
      </c>
      <c r="BB110" t="str">
        <f t="shared" si="38"/>
        <v>Thailand</v>
      </c>
      <c r="BD110" t="s">
        <v>86</v>
      </c>
      <c r="BE110">
        <f t="shared" si="44"/>
        <v>470</v>
      </c>
      <c r="BF110" t="str">
        <f t="shared" si="39"/>
        <v>Malta</v>
      </c>
    </row>
    <row r="111" spans="1:58" x14ac:dyDescent="0.3">
      <c r="A111" t="str">
        <f>COUNTRIES!H112</f>
        <v>Mauritania</v>
      </c>
      <c r="B111" t="str">
        <f>COUNTRIES!I112</f>
        <v>Mauritania</v>
      </c>
      <c r="C111">
        <f>COUNTRIES!J112</f>
        <v>478</v>
      </c>
      <c r="D111" t="str">
        <f>COUNTRIES!K112</f>
        <v>Mauritania</v>
      </c>
      <c r="F111" t="b">
        <f t="array" ref="F111">OR(EXACT(C111,$Q$3:$Q$274))</f>
        <v>1</v>
      </c>
      <c r="G111" t="b">
        <f t="array" ref="G111">OR(EXACT(C111,$U$3:$U$247))</f>
        <v>1</v>
      </c>
      <c r="H111" t="b">
        <f t="array" ref="H111">OR(EXACT(C111,$Y$4:$Y$179))</f>
        <v>0</v>
      </c>
      <c r="I111" t="b">
        <f t="array" ref="I111">OR(EXACT(C111,$AC$3:$AC$179))</f>
        <v>1</v>
      </c>
      <c r="J111" t="b">
        <f t="array" ref="J111">OR(EXACT(C111,$AW$3:$AW$234))</f>
        <v>1</v>
      </c>
      <c r="P111" t="s">
        <v>69</v>
      </c>
      <c r="Q111">
        <v>380</v>
      </c>
      <c r="R111" t="str">
        <f t="shared" si="22"/>
        <v>Italy</v>
      </c>
      <c r="T111" t="s">
        <v>858</v>
      </c>
      <c r="U111">
        <f t="shared" si="23"/>
        <v>446</v>
      </c>
      <c r="V111" t="str">
        <f t="shared" si="24"/>
        <v>Macau SAR</v>
      </c>
      <c r="X111" t="s">
        <v>104</v>
      </c>
      <c r="Y111">
        <f t="shared" si="25"/>
        <v>512</v>
      </c>
      <c r="Z111" t="str">
        <f t="shared" si="26"/>
        <v>Oman</v>
      </c>
      <c r="AB111" t="s">
        <v>99</v>
      </c>
      <c r="AC111">
        <f t="shared" si="27"/>
        <v>554</v>
      </c>
      <c r="AD111" t="str">
        <f t="shared" si="28"/>
        <v>New Zealand</v>
      </c>
      <c r="AF111" t="s">
        <v>45</v>
      </c>
      <c r="AG111">
        <f t="shared" si="29"/>
        <v>246</v>
      </c>
      <c r="AH111" t="str">
        <f t="shared" si="30"/>
        <v>Finland</v>
      </c>
      <c r="AJ111" t="s">
        <v>99</v>
      </c>
      <c r="AK111">
        <v>554</v>
      </c>
      <c r="AL111" t="str">
        <f t="shared" si="31"/>
        <v>New Zealand</v>
      </c>
      <c r="AN111" t="s">
        <v>52</v>
      </c>
      <c r="AO111">
        <f t="shared" si="32"/>
        <v>288</v>
      </c>
      <c r="AP111" t="str">
        <f t="shared" si="33"/>
        <v>Ghana</v>
      </c>
      <c r="AR111" t="s">
        <v>67</v>
      </c>
      <c r="AS111">
        <f t="shared" si="34"/>
        <v>372</v>
      </c>
      <c r="AT111" t="str">
        <f t="shared" si="35"/>
        <v>Ireland</v>
      </c>
      <c r="AV111" s="64" t="s">
        <v>72</v>
      </c>
      <c r="AW111">
        <f t="shared" si="36"/>
        <v>400</v>
      </c>
      <c r="AX111" t="str">
        <f t="shared" si="37"/>
        <v>Jordan</v>
      </c>
      <c r="AZ111" s="16" t="s">
        <v>137</v>
      </c>
      <c r="BA111">
        <f t="shared" si="40"/>
        <v>780</v>
      </c>
      <c r="BB111" t="str">
        <f t="shared" si="38"/>
        <v>Trinidad and Tobago</v>
      </c>
      <c r="BD111" t="s">
        <v>87</v>
      </c>
      <c r="BE111">
        <f t="shared" si="44"/>
        <v>474</v>
      </c>
      <c r="BF111" t="str">
        <f t="shared" si="39"/>
        <v>Martinique</v>
      </c>
    </row>
    <row r="112" spans="1:58" x14ac:dyDescent="0.3">
      <c r="A112" t="str">
        <f>COUNTRIES!H113</f>
        <v>Mauritius</v>
      </c>
      <c r="B112" t="str">
        <f>COUNTRIES!I113</f>
        <v>Mauritius</v>
      </c>
      <c r="C112">
        <f>COUNTRIES!J113</f>
        <v>480</v>
      </c>
      <c r="D112" t="str">
        <f>COUNTRIES!K113</f>
        <v>Mauritius</v>
      </c>
      <c r="F112" t="b">
        <f t="array" ref="F112">OR(EXACT(C112,$Q$3:$Q$274))</f>
        <v>1</v>
      </c>
      <c r="G112" t="b">
        <f t="array" ref="G112">OR(EXACT(C112,$U$3:$U$247))</f>
        <v>1</v>
      </c>
      <c r="H112" t="b">
        <f t="array" ref="H112">OR(EXACT(C112,$Y$4:$Y$179))</f>
        <v>1</v>
      </c>
      <c r="I112" t="b">
        <f t="array" ref="I112">OR(EXACT(C112,$AC$3:$AC$179))</f>
        <v>1</v>
      </c>
      <c r="J112" t="b">
        <f t="array" ref="J112">OR(EXACT(C112,$AW$3:$AW$234))</f>
        <v>1</v>
      </c>
      <c r="P112" t="s">
        <v>293</v>
      </c>
      <c r="Q112">
        <v>382</v>
      </c>
      <c r="R112" t="str">
        <f t="shared" si="22"/>
        <v>Italy and San Marino</v>
      </c>
      <c r="T112" t="s">
        <v>1133</v>
      </c>
      <c r="U112" s="36">
        <f>C170</f>
        <v>807</v>
      </c>
      <c r="V112" t="str">
        <f t="shared" si="24"/>
        <v>North Macedonia</v>
      </c>
      <c r="X112" t="s">
        <v>105</v>
      </c>
      <c r="Y112">
        <f t="shared" si="25"/>
        <v>586</v>
      </c>
      <c r="Z112" t="str">
        <f t="shared" si="26"/>
        <v>Pakistan</v>
      </c>
      <c r="AB112" t="s">
        <v>100</v>
      </c>
      <c r="AC112">
        <f t="shared" si="27"/>
        <v>558</v>
      </c>
      <c r="AD112" t="str">
        <f t="shared" si="28"/>
        <v>Nicaragua</v>
      </c>
      <c r="AF112" t="s">
        <v>46</v>
      </c>
      <c r="AG112">
        <f t="shared" si="29"/>
        <v>250</v>
      </c>
      <c r="AH112" t="str">
        <f t="shared" si="30"/>
        <v>France</v>
      </c>
      <c r="AJ112" t="s">
        <v>100</v>
      </c>
      <c r="AK112">
        <v>558</v>
      </c>
      <c r="AL112" t="str">
        <f t="shared" si="31"/>
        <v>Nicaragua</v>
      </c>
      <c r="AN112" t="s">
        <v>53</v>
      </c>
      <c r="AO112">
        <f t="shared" si="32"/>
        <v>300</v>
      </c>
      <c r="AP112" t="str">
        <f t="shared" si="33"/>
        <v>Greece</v>
      </c>
      <c r="AR112" t="s">
        <v>68</v>
      </c>
      <c r="AS112">
        <f t="shared" si="34"/>
        <v>376</v>
      </c>
      <c r="AT112" t="str">
        <f t="shared" si="35"/>
        <v>Israel</v>
      </c>
      <c r="AV112" s="64" t="s">
        <v>162</v>
      </c>
      <c r="AW112">
        <f t="shared" si="36"/>
        <v>398</v>
      </c>
      <c r="AX112" t="str">
        <f t="shared" si="37"/>
        <v>Kazakhstan</v>
      </c>
      <c r="AZ112" s="16" t="s">
        <v>138</v>
      </c>
      <c r="BA112">
        <f t="shared" si="40"/>
        <v>788</v>
      </c>
      <c r="BB112" t="str">
        <f t="shared" si="38"/>
        <v>Tunisia</v>
      </c>
      <c r="BD112" t="s">
        <v>88</v>
      </c>
      <c r="BE112">
        <f t="shared" si="44"/>
        <v>478</v>
      </c>
      <c r="BF112" t="str">
        <f t="shared" si="39"/>
        <v>Mauritania</v>
      </c>
    </row>
    <row r="113" spans="1:58" x14ac:dyDescent="0.3">
      <c r="A113" t="str">
        <f>COUNTRIES!H114</f>
        <v>Mexico</v>
      </c>
      <c r="B113" t="str">
        <f>COUNTRIES!I114</f>
        <v>Mexico</v>
      </c>
      <c r="C113">
        <f>COUNTRIES!J114</f>
        <v>484</v>
      </c>
      <c r="D113" t="str">
        <f>COUNTRIES!K114</f>
        <v>Mexico</v>
      </c>
      <c r="F113" t="b">
        <f t="array" ref="F113">OR(EXACT(C113,$Q$3:$Q$274))</f>
        <v>1</v>
      </c>
      <c r="G113" t="b">
        <f t="array" ref="G113">OR(EXACT(C113,$U$3:$U$247))</f>
        <v>1</v>
      </c>
      <c r="H113" t="b">
        <f t="array" ref="H113">OR(EXACT(C113,$Y$4:$Y$179))</f>
        <v>1</v>
      </c>
      <c r="I113" t="b">
        <f t="array" ref="I113">OR(EXACT(C113,$AC$3:$AC$179))</f>
        <v>1</v>
      </c>
      <c r="J113" t="b">
        <f t="array" ref="J113">OR(EXACT(C113,$AW$3:$AW$234))</f>
        <v>1</v>
      </c>
      <c r="P113" t="s">
        <v>36</v>
      </c>
      <c r="Q113">
        <v>384</v>
      </c>
      <c r="R113" t="str">
        <f t="shared" si="22"/>
        <v>Côte d'Ivoire</v>
      </c>
      <c r="T113" t="s">
        <v>82</v>
      </c>
      <c r="U113">
        <f t="shared" si="23"/>
        <v>450</v>
      </c>
      <c r="V113" t="str">
        <f t="shared" si="24"/>
        <v>Madagascar</v>
      </c>
      <c r="X113" t="s">
        <v>106</v>
      </c>
      <c r="Y113">
        <f t="shared" si="25"/>
        <v>591</v>
      </c>
      <c r="Z113" t="str">
        <f t="shared" si="26"/>
        <v>Panama</v>
      </c>
      <c r="AB113" t="s">
        <v>101</v>
      </c>
      <c r="AC113">
        <f t="shared" si="27"/>
        <v>562</v>
      </c>
      <c r="AD113" t="str">
        <f t="shared" si="28"/>
        <v>Niger</v>
      </c>
      <c r="AF113" t="s">
        <v>51</v>
      </c>
      <c r="AG113">
        <f t="shared" si="29"/>
        <v>276</v>
      </c>
      <c r="AH113" t="str">
        <f t="shared" si="30"/>
        <v>Germany</v>
      </c>
      <c r="AJ113" t="s">
        <v>101</v>
      </c>
      <c r="AK113">
        <v>562</v>
      </c>
      <c r="AL113" t="str">
        <f t="shared" si="31"/>
        <v>Niger</v>
      </c>
      <c r="AN113" t="s">
        <v>217</v>
      </c>
      <c r="AO113">
        <f t="shared" si="32"/>
        <v>308</v>
      </c>
      <c r="AP113" t="str">
        <f t="shared" si="33"/>
        <v>Grenada</v>
      </c>
      <c r="AR113" t="s">
        <v>69</v>
      </c>
      <c r="AS113">
        <f t="shared" si="34"/>
        <v>380</v>
      </c>
      <c r="AT113" t="str">
        <f t="shared" si="35"/>
        <v>Italy</v>
      </c>
      <c r="AV113" s="64" t="s">
        <v>73</v>
      </c>
      <c r="AW113">
        <f t="shared" si="36"/>
        <v>404</v>
      </c>
      <c r="AX113" t="str">
        <f t="shared" si="37"/>
        <v>Kenya</v>
      </c>
      <c r="AZ113" s="16" t="s">
        <v>139</v>
      </c>
      <c r="BA113">
        <f t="shared" si="40"/>
        <v>792</v>
      </c>
      <c r="BB113" t="str">
        <f t="shared" si="38"/>
        <v>Turkey</v>
      </c>
      <c r="BD113" t="s">
        <v>89</v>
      </c>
      <c r="BE113">
        <f t="shared" si="44"/>
        <v>480</v>
      </c>
      <c r="BF113" t="str">
        <f t="shared" si="39"/>
        <v>Mauritius</v>
      </c>
    </row>
    <row r="114" spans="1:58" x14ac:dyDescent="0.3">
      <c r="A114" t="str">
        <f>COUNTRIES!H115</f>
        <v>Micronesia (Federated States of)</v>
      </c>
      <c r="B114" t="str">
        <f>COUNTRIES!I115</f>
        <v>Micronesia (Federated States of)</v>
      </c>
      <c r="C114">
        <f>COUNTRIES!J115</f>
        <v>583</v>
      </c>
      <c r="D114" t="str">
        <f>COUNTRIES!K115</f>
        <v>Micronesia</v>
      </c>
      <c r="F114" t="b">
        <f t="array" ref="F114">OR(EXACT(C114,$Q$3:$Q$274))</f>
        <v>1</v>
      </c>
      <c r="G114" t="b">
        <f t="array" ref="G114">OR(EXACT(C114,$U$3:$U$247))</f>
        <v>0</v>
      </c>
      <c r="H114" t="b">
        <f t="array" ref="H114">OR(EXACT(C114,$Y$4:$Y$179))</f>
        <v>0</v>
      </c>
      <c r="I114" t="b">
        <f t="array" ref="I114">OR(EXACT(C114,$AC$3:$AC$179))</f>
        <v>0</v>
      </c>
      <c r="J114" t="b">
        <f t="array" ref="J114">OR(EXACT(C114,$AW$3:$AW$234))</f>
        <v>1</v>
      </c>
      <c r="P114" t="s">
        <v>70</v>
      </c>
      <c r="Q114">
        <v>388</v>
      </c>
      <c r="R114" t="str">
        <f t="shared" si="22"/>
        <v>Jamaica</v>
      </c>
      <c r="T114" t="s">
        <v>83</v>
      </c>
      <c r="U114">
        <f t="shared" si="23"/>
        <v>454</v>
      </c>
      <c r="V114" t="str">
        <f t="shared" si="24"/>
        <v>Malawi</v>
      </c>
      <c r="X114" t="s">
        <v>108</v>
      </c>
      <c r="Y114">
        <f t="shared" si="25"/>
        <v>600</v>
      </c>
      <c r="Z114" t="str">
        <f t="shared" si="26"/>
        <v>Paraguay</v>
      </c>
      <c r="AB114" t="s">
        <v>102</v>
      </c>
      <c r="AC114">
        <f t="shared" si="27"/>
        <v>566</v>
      </c>
      <c r="AD114" t="str">
        <f t="shared" si="28"/>
        <v>Nigeria</v>
      </c>
      <c r="AF114" t="s">
        <v>53</v>
      </c>
      <c r="AG114">
        <f t="shared" si="29"/>
        <v>300</v>
      </c>
      <c r="AH114" t="str">
        <f t="shared" si="30"/>
        <v>Greece</v>
      </c>
      <c r="AJ114" t="s">
        <v>102</v>
      </c>
      <c r="AK114">
        <v>566</v>
      </c>
      <c r="AL114" t="str">
        <f t="shared" si="31"/>
        <v>Nigeria</v>
      </c>
      <c r="AN114" t="s">
        <v>55</v>
      </c>
      <c r="AO114">
        <f t="shared" si="32"/>
        <v>320</v>
      </c>
      <c r="AP114" t="str">
        <f t="shared" si="33"/>
        <v>Guatemala</v>
      </c>
      <c r="AR114" t="s">
        <v>70</v>
      </c>
      <c r="AS114">
        <f t="shared" si="34"/>
        <v>388</v>
      </c>
      <c r="AT114" t="str">
        <f t="shared" si="35"/>
        <v>Jamaica</v>
      </c>
      <c r="AV114" s="64" t="s">
        <v>222</v>
      </c>
      <c r="AW114">
        <f t="shared" si="36"/>
        <v>296</v>
      </c>
      <c r="AX114" t="str">
        <f t="shared" si="37"/>
        <v>Kiribati</v>
      </c>
      <c r="AZ114" s="16" t="s">
        <v>172</v>
      </c>
      <c r="BA114">
        <f t="shared" si="40"/>
        <v>795</v>
      </c>
      <c r="BB114" t="str">
        <f t="shared" si="38"/>
        <v>Turkmenistan</v>
      </c>
      <c r="BD114" t="s">
        <v>90</v>
      </c>
      <c r="BE114">
        <f t="shared" si="44"/>
        <v>484</v>
      </c>
      <c r="BF114" t="str">
        <f t="shared" si="39"/>
        <v>Mexico</v>
      </c>
    </row>
    <row r="115" spans="1:58" x14ac:dyDescent="0.3">
      <c r="A115" t="str">
        <f>COUNTRIES!H116</f>
        <v>Monaco</v>
      </c>
      <c r="B115" t="str">
        <f>COUNTRIES!I116</f>
        <v>Monaco</v>
      </c>
      <c r="C115">
        <f>COUNTRIES!J116</f>
        <v>492</v>
      </c>
      <c r="D115" t="str">
        <f>COUNTRIES!K116</f>
        <v>Monaco</v>
      </c>
      <c r="F115" t="b">
        <f t="array" ref="F115">OR(EXACT(C115,$Q$3:$Q$274))</f>
        <v>1</v>
      </c>
      <c r="G115" t="b">
        <f t="array" ref="G115">OR(EXACT(C115,$U$3:$U$247))</f>
        <v>0</v>
      </c>
      <c r="H115" t="b">
        <f t="array" ref="H115">OR(EXACT(C115,$Y$4:$Y$179))</f>
        <v>0</v>
      </c>
      <c r="I115" t="b">
        <f t="array" ref="I115">OR(EXACT(C115,$AC$3:$AC$179))</f>
        <v>0</v>
      </c>
      <c r="J115" t="b">
        <f t="array" ref="J115">OR(EXACT(C115,$AW$3:$AW$234))</f>
        <v>0</v>
      </c>
      <c r="P115" t="s">
        <v>71</v>
      </c>
      <c r="Q115">
        <v>392</v>
      </c>
      <c r="R115" t="str">
        <f t="shared" si="22"/>
        <v>Japan</v>
      </c>
      <c r="T115" t="s">
        <v>84</v>
      </c>
      <c r="U115">
        <f t="shared" si="23"/>
        <v>458</v>
      </c>
      <c r="V115" t="str">
        <f t="shared" si="24"/>
        <v>Malaysia</v>
      </c>
      <c r="X115" t="s">
        <v>109</v>
      </c>
      <c r="Y115">
        <f t="shared" si="25"/>
        <v>604</v>
      </c>
      <c r="Z115" t="str">
        <f t="shared" si="26"/>
        <v>Peru</v>
      </c>
      <c r="AB115" t="s">
        <v>103</v>
      </c>
      <c r="AC115">
        <f t="shared" si="27"/>
        <v>578</v>
      </c>
      <c r="AD115" t="str">
        <f t="shared" si="28"/>
        <v>Norway</v>
      </c>
      <c r="AF115" t="s">
        <v>62</v>
      </c>
      <c r="AG115">
        <f t="shared" si="29"/>
        <v>352</v>
      </c>
      <c r="AH115" t="str">
        <f t="shared" si="30"/>
        <v>Iceland</v>
      </c>
      <c r="AJ115" t="s">
        <v>103</v>
      </c>
      <c r="AK115">
        <v>578</v>
      </c>
      <c r="AL115" t="str">
        <f t="shared" si="31"/>
        <v>Norway</v>
      </c>
      <c r="AN115" t="s">
        <v>56</v>
      </c>
      <c r="AO115">
        <f t="shared" si="32"/>
        <v>324</v>
      </c>
      <c r="AP115" t="str">
        <f t="shared" si="33"/>
        <v>Guinea</v>
      </c>
      <c r="AR115" t="s">
        <v>71</v>
      </c>
      <c r="AS115">
        <f t="shared" si="34"/>
        <v>392</v>
      </c>
      <c r="AT115" t="str">
        <f t="shared" si="35"/>
        <v>Japan</v>
      </c>
      <c r="AV115" s="64" t="s">
        <v>76</v>
      </c>
      <c r="AW115">
        <f t="shared" si="36"/>
        <v>414</v>
      </c>
      <c r="AX115" t="str">
        <f t="shared" si="37"/>
        <v>Kuwait</v>
      </c>
      <c r="AZ115" s="16" t="s">
        <v>173</v>
      </c>
      <c r="BA115">
        <f t="shared" si="40"/>
        <v>804</v>
      </c>
      <c r="BB115" t="str">
        <f t="shared" si="38"/>
        <v>Ukraine</v>
      </c>
      <c r="BD115" t="s">
        <v>91</v>
      </c>
      <c r="BE115">
        <f t="shared" si="44"/>
        <v>496</v>
      </c>
      <c r="BF115" t="str">
        <f t="shared" si="39"/>
        <v>Mongolia</v>
      </c>
    </row>
    <row r="116" spans="1:58" x14ac:dyDescent="0.3">
      <c r="A116" t="str">
        <f>COUNTRIES!H117</f>
        <v>Mongolia</v>
      </c>
      <c r="B116" t="str">
        <f>COUNTRIES!I117</f>
        <v>Mongolia</v>
      </c>
      <c r="C116">
        <f>COUNTRIES!J117</f>
        <v>496</v>
      </c>
      <c r="D116" t="str">
        <f>COUNTRIES!K117</f>
        <v>Mongolia</v>
      </c>
      <c r="F116" t="b">
        <f t="array" ref="F116">OR(EXACT(C116,$Q$3:$Q$274))</f>
        <v>1</v>
      </c>
      <c r="G116" t="b">
        <f t="array" ref="G116">OR(EXACT(C116,$U$3:$U$247))</f>
        <v>1</v>
      </c>
      <c r="H116" t="b">
        <f t="array" ref="H116">OR(EXACT(C116,$Y$4:$Y$179))</f>
        <v>1</v>
      </c>
      <c r="I116" t="b">
        <f t="array" ref="I116">OR(EXACT(C116,$AC$3:$AC$179))</f>
        <v>1</v>
      </c>
      <c r="J116" t="b">
        <f t="array" ref="J116">OR(EXACT(C116,$AW$3:$AW$234))</f>
        <v>1</v>
      </c>
      <c r="P116" t="s">
        <v>162</v>
      </c>
      <c r="Q116">
        <v>398</v>
      </c>
      <c r="R116" t="str">
        <f t="shared" si="22"/>
        <v>Kazakhstan</v>
      </c>
      <c r="T116" t="s">
        <v>226</v>
      </c>
      <c r="U116">
        <f t="shared" si="23"/>
        <v>462</v>
      </c>
      <c r="V116" t="str">
        <f t="shared" si="24"/>
        <v>Maldives</v>
      </c>
      <c r="X116" t="s">
        <v>110</v>
      </c>
      <c r="Y116">
        <f t="shared" si="25"/>
        <v>608</v>
      </c>
      <c r="Z116" t="str">
        <f t="shared" si="26"/>
        <v>Philippines</v>
      </c>
      <c r="AB116" t="s">
        <v>104</v>
      </c>
      <c r="AC116">
        <f t="shared" si="27"/>
        <v>512</v>
      </c>
      <c r="AD116" t="str">
        <f t="shared" si="28"/>
        <v>Oman</v>
      </c>
      <c r="AF116" t="s">
        <v>67</v>
      </c>
      <c r="AG116">
        <f t="shared" si="29"/>
        <v>372</v>
      </c>
      <c r="AH116" t="str">
        <f t="shared" si="30"/>
        <v>Ireland</v>
      </c>
      <c r="AJ116" t="s">
        <v>177</v>
      </c>
      <c r="AK116">
        <v>58</v>
      </c>
      <c r="AL116" t="str">
        <f t="shared" si="31"/>
        <v>Belgium-Luxembourg</v>
      </c>
      <c r="AN116" t="s">
        <v>57</v>
      </c>
      <c r="AO116">
        <f t="shared" si="32"/>
        <v>624</v>
      </c>
      <c r="AP116" t="str">
        <f t="shared" si="33"/>
        <v>Guinea Bissau</v>
      </c>
      <c r="AR116" t="s">
        <v>72</v>
      </c>
      <c r="AS116">
        <f t="shared" si="34"/>
        <v>400</v>
      </c>
      <c r="AT116" t="str">
        <f t="shared" si="35"/>
        <v>Jordan</v>
      </c>
      <c r="AV116" s="64" t="s">
        <v>163</v>
      </c>
      <c r="AW116">
        <f t="shared" si="36"/>
        <v>417</v>
      </c>
      <c r="AX116" t="str">
        <f t="shared" si="37"/>
        <v>Kyrgyzstan</v>
      </c>
      <c r="AZ116" s="16" t="s">
        <v>141</v>
      </c>
      <c r="BA116">
        <f t="shared" si="40"/>
        <v>784</v>
      </c>
      <c r="BB116" t="str">
        <f t="shared" si="38"/>
        <v>United Arab Emirates</v>
      </c>
      <c r="BD116" t="s">
        <v>234</v>
      </c>
      <c r="BE116">
        <f t="shared" si="44"/>
        <v>500</v>
      </c>
      <c r="BF116" t="str">
        <f t="shared" si="39"/>
        <v>Montserrat</v>
      </c>
    </row>
    <row r="117" spans="1:58" x14ac:dyDescent="0.3">
      <c r="A117" t="str">
        <f>COUNTRIES!H118</f>
        <v>Morocco</v>
      </c>
      <c r="B117" t="str">
        <f>COUNTRIES!I118</f>
        <v>Morocco</v>
      </c>
      <c r="C117">
        <f>COUNTRIES!J118</f>
        <v>504</v>
      </c>
      <c r="D117" t="str">
        <f>COUNTRIES!K118</f>
        <v>Morocco</v>
      </c>
      <c r="F117" t="b">
        <f t="array" ref="F117">OR(EXACT(C117,$Q$3:$Q$274))</f>
        <v>1</v>
      </c>
      <c r="G117" t="b">
        <f t="array" ref="G117">OR(EXACT(C117,$U$3:$U$247))</f>
        <v>1</v>
      </c>
      <c r="H117" t="b">
        <f t="array" ref="H117">OR(EXACT(C117,$Y$4:$Y$179))</f>
        <v>1</v>
      </c>
      <c r="I117" t="b">
        <f t="array" ref="I117">OR(EXACT(C117,$AC$3:$AC$179))</f>
        <v>1</v>
      </c>
      <c r="J117" t="b">
        <f t="array" ref="J117">OR(EXACT(C117,$AW$3:$AW$234))</f>
        <v>1</v>
      </c>
      <c r="P117" t="s">
        <v>72</v>
      </c>
      <c r="Q117">
        <v>400</v>
      </c>
      <c r="R117" t="str">
        <f t="shared" si="22"/>
        <v>Jordan</v>
      </c>
      <c r="T117" t="s">
        <v>85</v>
      </c>
      <c r="U117">
        <f t="shared" si="23"/>
        <v>466</v>
      </c>
      <c r="V117" t="str">
        <f t="shared" si="24"/>
        <v>Mali</v>
      </c>
      <c r="X117" t="s">
        <v>111</v>
      </c>
      <c r="Y117">
        <f t="shared" si="25"/>
        <v>616</v>
      </c>
      <c r="Z117" t="str">
        <f t="shared" si="26"/>
        <v>Poland</v>
      </c>
      <c r="AB117" t="s">
        <v>105</v>
      </c>
      <c r="AC117">
        <f t="shared" si="27"/>
        <v>586</v>
      </c>
      <c r="AD117" t="str">
        <f t="shared" si="28"/>
        <v>Pakistan</v>
      </c>
      <c r="AF117" t="s">
        <v>69</v>
      </c>
      <c r="AG117">
        <f t="shared" si="29"/>
        <v>380</v>
      </c>
      <c r="AH117" t="str">
        <f t="shared" si="30"/>
        <v>Italy</v>
      </c>
      <c r="AJ117" t="s">
        <v>1659</v>
      </c>
      <c r="AK117">
        <v>583</v>
      </c>
      <c r="AL117" t="str">
        <f t="shared" si="31"/>
        <v>Micronesia</v>
      </c>
      <c r="AN117" t="s">
        <v>58</v>
      </c>
      <c r="AO117">
        <f t="shared" si="32"/>
        <v>328</v>
      </c>
      <c r="AP117" t="str">
        <f t="shared" si="33"/>
        <v>Guyana</v>
      </c>
      <c r="AR117" t="s">
        <v>162</v>
      </c>
      <c r="AS117">
        <f t="shared" si="34"/>
        <v>398</v>
      </c>
      <c r="AT117" t="str">
        <f t="shared" si="35"/>
        <v>Kazakhstan</v>
      </c>
      <c r="AV117" s="64" t="s">
        <v>685</v>
      </c>
      <c r="AW117">
        <f t="shared" si="36"/>
        <v>418</v>
      </c>
      <c r="AX117" t="str">
        <f t="shared" si="37"/>
        <v>Laos</v>
      </c>
      <c r="AZ117" s="16" t="s">
        <v>142</v>
      </c>
      <c r="BA117">
        <f t="shared" si="40"/>
        <v>826</v>
      </c>
      <c r="BB117" t="str">
        <f t="shared" si="38"/>
        <v>United Kingdom</v>
      </c>
      <c r="BD117" t="s">
        <v>92</v>
      </c>
      <c r="BE117">
        <f t="shared" si="44"/>
        <v>504</v>
      </c>
      <c r="BF117" t="str">
        <f t="shared" si="39"/>
        <v>Morocco</v>
      </c>
    </row>
    <row r="118" spans="1:58" x14ac:dyDescent="0.3">
      <c r="A118" t="str">
        <f>COUNTRIES!H119</f>
        <v>Mozambique</v>
      </c>
      <c r="B118" t="str">
        <f>COUNTRIES!I119</f>
        <v>Mozambique</v>
      </c>
      <c r="C118">
        <f>COUNTRIES!J119</f>
        <v>508</v>
      </c>
      <c r="D118" t="str">
        <f>COUNTRIES!K119</f>
        <v>Mozambique</v>
      </c>
      <c r="F118" t="b">
        <f t="array" ref="F118">OR(EXACT(C118,$Q$3:$Q$274))</f>
        <v>1</v>
      </c>
      <c r="G118" t="b">
        <f t="array" ref="G118">OR(EXACT(C118,$U$3:$U$247))</f>
        <v>1</v>
      </c>
      <c r="H118" t="b">
        <f t="array" ref="H118">OR(EXACT(C118,$Y$4:$Y$179))</f>
        <v>1</v>
      </c>
      <c r="I118" t="b">
        <f t="array" ref="I118">OR(EXACT(C118,$AC$3:$AC$179))</f>
        <v>1</v>
      </c>
      <c r="J118" t="b">
        <f t="array" ref="J118">OR(EXACT(C118,$AW$3:$AW$234))</f>
        <v>1</v>
      </c>
      <c r="P118" t="s">
        <v>73</v>
      </c>
      <c r="Q118">
        <v>404</v>
      </c>
      <c r="R118" t="str">
        <f t="shared" si="22"/>
        <v>Kenya</v>
      </c>
      <c r="T118" t="s">
        <v>86</v>
      </c>
      <c r="U118">
        <f t="shared" si="23"/>
        <v>470</v>
      </c>
      <c r="V118" t="str">
        <f t="shared" si="24"/>
        <v>Malta</v>
      </c>
      <c r="X118" t="s">
        <v>112</v>
      </c>
      <c r="Y118">
        <f t="shared" si="25"/>
        <v>620</v>
      </c>
      <c r="Z118" t="str">
        <f t="shared" si="26"/>
        <v>Portugal</v>
      </c>
      <c r="AB118" t="s">
        <v>106</v>
      </c>
      <c r="AC118">
        <f t="shared" si="27"/>
        <v>591</v>
      </c>
      <c r="AD118" t="str">
        <f t="shared" si="28"/>
        <v>Panama</v>
      </c>
      <c r="AF118" t="s">
        <v>166</v>
      </c>
      <c r="AG118">
        <f t="shared" si="29"/>
        <v>442</v>
      </c>
      <c r="AH118" t="str">
        <f t="shared" si="30"/>
        <v>Luxembourg</v>
      </c>
      <c r="AJ118" t="s">
        <v>242</v>
      </c>
      <c r="AK118">
        <v>585</v>
      </c>
      <c r="AL118" t="str">
        <f t="shared" si="31"/>
        <v>Palau</v>
      </c>
      <c r="AN118" t="s">
        <v>59</v>
      </c>
      <c r="AO118">
        <f t="shared" si="32"/>
        <v>332</v>
      </c>
      <c r="AP118" t="str">
        <f t="shared" si="33"/>
        <v>Haiti</v>
      </c>
      <c r="AR118" t="s">
        <v>73</v>
      </c>
      <c r="AS118">
        <f t="shared" si="34"/>
        <v>404</v>
      </c>
      <c r="AT118" t="str">
        <f t="shared" si="35"/>
        <v>Kenya</v>
      </c>
      <c r="AV118" s="64" t="s">
        <v>164</v>
      </c>
      <c r="AW118">
        <f t="shared" si="36"/>
        <v>428</v>
      </c>
      <c r="AX118" t="str">
        <f t="shared" si="37"/>
        <v>Latvia</v>
      </c>
      <c r="AZ118" s="16" t="s">
        <v>327</v>
      </c>
      <c r="BA118" s="36">
        <v>840</v>
      </c>
      <c r="BB118" t="str">
        <f t="shared" si="38"/>
        <v>United States of America</v>
      </c>
      <c r="BD118" t="s">
        <v>93</v>
      </c>
      <c r="BE118">
        <f t="shared" si="44"/>
        <v>508</v>
      </c>
      <c r="BF118" t="str">
        <f t="shared" si="39"/>
        <v>Mozambique</v>
      </c>
    </row>
    <row r="119" spans="1:58" x14ac:dyDescent="0.3">
      <c r="A119" t="str">
        <f>COUNTRIES!H120</f>
        <v>Myanmar</v>
      </c>
      <c r="B119" t="str">
        <f>COUNTRIES!I120</f>
        <v>Burma</v>
      </c>
      <c r="C119">
        <f>COUNTRIES!J120</f>
        <v>104</v>
      </c>
      <c r="D119" t="str">
        <f>COUNTRIES!K120</f>
        <v>Myanmar</v>
      </c>
      <c r="F119" t="b">
        <f t="array" ref="F119">OR(EXACT(C119,$Q$3:$Q$274))</f>
        <v>1</v>
      </c>
      <c r="G119" t="b">
        <f t="array" ref="G119">OR(EXACT(C119,$U$3:$U$247))</f>
        <v>1</v>
      </c>
      <c r="H119" t="b">
        <f t="array" ref="H119">OR(EXACT(C119,$Y$4:$Y$179))</f>
        <v>1</v>
      </c>
      <c r="I119" t="b">
        <f t="array" ref="I119">OR(EXACT(C119,$AC$3:$AC$179))</f>
        <v>1</v>
      </c>
      <c r="J119" t="b">
        <f t="array" ref="J119">OR(EXACT(C119,$AW$3:$AW$234))</f>
        <v>1</v>
      </c>
      <c r="P119" t="s">
        <v>294</v>
      </c>
      <c r="Q119">
        <v>408</v>
      </c>
      <c r="R119" t="str">
        <f t="shared" si="22"/>
        <v>North Korea</v>
      </c>
      <c r="T119" t="s">
        <v>1134</v>
      </c>
      <c r="U119" s="36">
        <f>C212</f>
        <v>312</v>
      </c>
      <c r="V119" t="str">
        <f t="shared" si="24"/>
        <v>Guadeloupe</v>
      </c>
      <c r="X119" t="s">
        <v>114</v>
      </c>
      <c r="Y119">
        <f t="shared" si="25"/>
        <v>634</v>
      </c>
      <c r="Z119" t="str">
        <f t="shared" si="26"/>
        <v>Qatar</v>
      </c>
      <c r="AB119" t="s">
        <v>108</v>
      </c>
      <c r="AC119">
        <f t="shared" si="27"/>
        <v>600</v>
      </c>
      <c r="AD119" t="str">
        <f t="shared" si="28"/>
        <v>Paraguay</v>
      </c>
      <c r="AF119" t="s">
        <v>86</v>
      </c>
      <c r="AG119">
        <f t="shared" si="29"/>
        <v>470</v>
      </c>
      <c r="AH119" t="str">
        <f t="shared" si="30"/>
        <v>Malta</v>
      </c>
      <c r="AJ119" t="s">
        <v>1660</v>
      </c>
      <c r="AK119">
        <v>586</v>
      </c>
      <c r="AL119" t="str">
        <f t="shared" si="31"/>
        <v>Pakistan</v>
      </c>
      <c r="AN119" t="s">
        <v>60</v>
      </c>
      <c r="AO119">
        <f t="shared" si="32"/>
        <v>340</v>
      </c>
      <c r="AP119" t="str">
        <f t="shared" si="33"/>
        <v>Honduras</v>
      </c>
      <c r="AR119" t="s">
        <v>1691</v>
      </c>
      <c r="AS119" s="36" t="str">
        <f t="shared" si="34"/>
        <v/>
      </c>
      <c r="AT119" t="str">
        <f t="shared" si="35"/>
        <v>Kingdom of Eswatini</v>
      </c>
      <c r="AV119" s="64" t="s">
        <v>78</v>
      </c>
      <c r="AW119">
        <f t="shared" si="36"/>
        <v>422</v>
      </c>
      <c r="AX119" t="str">
        <f t="shared" si="37"/>
        <v>Lebanon</v>
      </c>
      <c r="AZ119" s="16" t="s">
        <v>144</v>
      </c>
      <c r="BA119">
        <f t="shared" si="40"/>
        <v>858</v>
      </c>
      <c r="BB119" t="str">
        <f t="shared" si="38"/>
        <v>Uruguay</v>
      </c>
      <c r="BD119" t="s">
        <v>104</v>
      </c>
      <c r="BE119">
        <f t="shared" si="44"/>
        <v>512</v>
      </c>
      <c r="BF119" t="str">
        <f t="shared" si="39"/>
        <v>Oman</v>
      </c>
    </row>
    <row r="120" spans="1:58" x14ac:dyDescent="0.3">
      <c r="A120" t="str">
        <f>COUNTRIES!H121</f>
        <v>Namibia</v>
      </c>
      <c r="B120" t="str">
        <f>COUNTRIES!I121</f>
        <v>Namibia</v>
      </c>
      <c r="C120">
        <f>COUNTRIES!J121</f>
        <v>516</v>
      </c>
      <c r="D120" t="str">
        <f>COUNTRIES!K121</f>
        <v>Namibia</v>
      </c>
      <c r="F120" t="b">
        <f t="array" ref="F120">OR(EXACT(C120,$Q$3:$Q$274))</f>
        <v>1</v>
      </c>
      <c r="G120" t="b">
        <f t="array" ref="G120">OR(EXACT(C120,$U$3:$U$247))</f>
        <v>1</v>
      </c>
      <c r="H120" t="b">
        <f t="array" ref="H120">OR(EXACT(C120,$Y$4:$Y$179))</f>
        <v>1</v>
      </c>
      <c r="I120" t="b">
        <f t="array" ref="I120">OR(EXACT(C120,$AC$3:$AC$179))</f>
        <v>1</v>
      </c>
      <c r="J120" t="b">
        <f t="array" ref="J120">OR(EXACT(C120,$AW$3:$AW$234))</f>
        <v>1</v>
      </c>
      <c r="P120" t="s">
        <v>75</v>
      </c>
      <c r="Q120">
        <v>410</v>
      </c>
      <c r="R120" t="str">
        <f t="shared" si="22"/>
        <v>South Korea</v>
      </c>
      <c r="T120" t="s">
        <v>88</v>
      </c>
      <c r="U120">
        <f t="shared" si="23"/>
        <v>478</v>
      </c>
      <c r="V120" t="str">
        <f t="shared" si="24"/>
        <v>Mauritania</v>
      </c>
      <c r="X120" t="s">
        <v>115</v>
      </c>
      <c r="Y120">
        <f t="shared" si="25"/>
        <v>642</v>
      </c>
      <c r="Z120" t="str">
        <f t="shared" si="26"/>
        <v>Romania</v>
      </c>
      <c r="AB120" t="s">
        <v>109</v>
      </c>
      <c r="AC120">
        <f t="shared" si="27"/>
        <v>604</v>
      </c>
      <c r="AD120" t="str">
        <f t="shared" si="28"/>
        <v>Peru</v>
      </c>
      <c r="AF120" t="s">
        <v>97</v>
      </c>
      <c r="AG120">
        <f t="shared" si="29"/>
        <v>528</v>
      </c>
      <c r="AH120" t="str">
        <f t="shared" si="30"/>
        <v>Netherlands</v>
      </c>
      <c r="AJ120" t="s">
        <v>106</v>
      </c>
      <c r="AK120">
        <v>591</v>
      </c>
      <c r="AL120" t="str">
        <f t="shared" si="31"/>
        <v>Panama</v>
      </c>
      <c r="AN120" t="s">
        <v>61</v>
      </c>
      <c r="AO120">
        <f t="shared" si="32"/>
        <v>348</v>
      </c>
      <c r="AP120" t="str">
        <f t="shared" si="33"/>
        <v>Hungary</v>
      </c>
      <c r="AR120" t="s">
        <v>222</v>
      </c>
      <c r="AS120">
        <f t="shared" si="34"/>
        <v>296</v>
      </c>
      <c r="AT120" t="str">
        <f t="shared" si="35"/>
        <v>Kiribati</v>
      </c>
      <c r="AV120" s="64" t="s">
        <v>79</v>
      </c>
      <c r="AW120">
        <f t="shared" si="36"/>
        <v>426</v>
      </c>
      <c r="AX120" t="str">
        <f t="shared" si="37"/>
        <v>Lesotho</v>
      </c>
      <c r="AZ120" s="16" t="s">
        <v>174</v>
      </c>
      <c r="BA120">
        <f t="shared" si="40"/>
        <v>860</v>
      </c>
      <c r="BB120" t="str">
        <f t="shared" si="38"/>
        <v>Uzbekistan</v>
      </c>
      <c r="BD120" t="s">
        <v>235</v>
      </c>
      <c r="BE120">
        <f t="shared" si="44"/>
        <v>520</v>
      </c>
      <c r="BF120" t="str">
        <f t="shared" si="39"/>
        <v>Nauru</v>
      </c>
    </row>
    <row r="121" spans="1:58" x14ac:dyDescent="0.3">
      <c r="A121" t="str">
        <f>COUNTRIES!H122</f>
        <v>Nauru</v>
      </c>
      <c r="B121" t="str">
        <f>COUNTRIES!I122</f>
        <v>Nauru</v>
      </c>
      <c r="C121">
        <f>COUNTRIES!J122</f>
        <v>520</v>
      </c>
      <c r="D121" t="str">
        <f>COUNTRIES!K122</f>
        <v>Nauru</v>
      </c>
      <c r="F121" t="b">
        <f t="array" ref="F121">OR(EXACT(C121,$Q$3:$Q$274))</f>
        <v>1</v>
      </c>
      <c r="G121" t="b">
        <f t="array" ref="G121">OR(EXACT(C121,$U$3:$U$247))</f>
        <v>0</v>
      </c>
      <c r="H121" t="b">
        <f t="array" ref="H121">OR(EXACT(C121,$Y$4:$Y$179))</f>
        <v>0</v>
      </c>
      <c r="I121" t="b">
        <f t="array" ref="I121">OR(EXACT(C121,$AC$3:$AC$179))</f>
        <v>0</v>
      </c>
      <c r="J121" t="b">
        <f t="array" ref="J121">OR(EXACT(C121,$AW$3:$AW$234))</f>
        <v>1</v>
      </c>
      <c r="P121" t="s">
        <v>295</v>
      </c>
      <c r="Q121">
        <v>412</v>
      </c>
      <c r="R121" t="str">
        <f t="shared" si="22"/>
        <v>Kosovo</v>
      </c>
      <c r="T121" t="s">
        <v>89</v>
      </c>
      <c r="U121">
        <f t="shared" si="23"/>
        <v>480</v>
      </c>
      <c r="V121" t="str">
        <f t="shared" si="24"/>
        <v>Mauritius</v>
      </c>
      <c r="X121" t="s">
        <v>169</v>
      </c>
      <c r="Y121">
        <f t="shared" si="25"/>
        <v>643</v>
      </c>
      <c r="Z121" t="str">
        <f t="shared" si="26"/>
        <v>Russia</v>
      </c>
      <c r="AB121" t="s">
        <v>110</v>
      </c>
      <c r="AC121">
        <f t="shared" si="27"/>
        <v>608</v>
      </c>
      <c r="AD121" t="str">
        <f t="shared" si="28"/>
        <v>Philippines</v>
      </c>
      <c r="AF121" t="s">
        <v>103</v>
      </c>
      <c r="AG121">
        <f t="shared" si="29"/>
        <v>578</v>
      </c>
      <c r="AH121" t="str">
        <f t="shared" si="30"/>
        <v>Norway</v>
      </c>
      <c r="AJ121" t="s">
        <v>107</v>
      </c>
      <c r="AK121">
        <v>598</v>
      </c>
      <c r="AL121" t="str">
        <f t="shared" si="31"/>
        <v>Papua New Guinea</v>
      </c>
      <c r="AN121" t="s">
        <v>62</v>
      </c>
      <c r="AO121">
        <f t="shared" si="32"/>
        <v>352</v>
      </c>
      <c r="AP121" t="str">
        <f t="shared" si="33"/>
        <v>Iceland</v>
      </c>
      <c r="AR121" t="s">
        <v>295</v>
      </c>
      <c r="AS121">
        <f t="shared" si="34"/>
        <v>412</v>
      </c>
      <c r="AT121" t="str">
        <f t="shared" si="35"/>
        <v>Kosovo</v>
      </c>
      <c r="AV121" s="64" t="s">
        <v>80</v>
      </c>
      <c r="AW121">
        <f t="shared" si="36"/>
        <v>430</v>
      </c>
      <c r="AX121" t="str">
        <f t="shared" si="37"/>
        <v>Liberia</v>
      </c>
      <c r="AZ121" s="16" t="s">
        <v>329</v>
      </c>
      <c r="BA121" t="str">
        <f t="shared" si="40"/>
        <v/>
      </c>
      <c r="BB121" t="str">
        <f t="shared" si="38"/>
        <v>Venezuela</v>
      </c>
      <c r="BD121" t="s">
        <v>96</v>
      </c>
      <c r="BE121">
        <f t="shared" si="44"/>
        <v>524</v>
      </c>
      <c r="BF121" t="str">
        <f t="shared" si="39"/>
        <v>Nepal</v>
      </c>
    </row>
    <row r="122" spans="1:58" x14ac:dyDescent="0.3">
      <c r="A122" t="str">
        <f>COUNTRIES!H123</f>
        <v>Nepal</v>
      </c>
      <c r="B122" t="str">
        <f>COUNTRIES!I123</f>
        <v>Nepal</v>
      </c>
      <c r="C122">
        <f>COUNTRIES!J123</f>
        <v>524</v>
      </c>
      <c r="D122" t="str">
        <f>COUNTRIES!K123</f>
        <v>Nepal</v>
      </c>
      <c r="F122" t="b">
        <f t="array" ref="F122">OR(EXACT(C122,$Q$3:$Q$274))</f>
        <v>1</v>
      </c>
      <c r="G122" t="b">
        <f t="array" ref="G122">OR(EXACT(C122,$U$3:$U$247))</f>
        <v>1</v>
      </c>
      <c r="H122" t="b">
        <f t="array" ref="H122">OR(EXACT(C122,$Y$4:$Y$179))</f>
        <v>1</v>
      </c>
      <c r="I122" t="b">
        <f t="array" ref="I122">OR(EXACT(C122,$AC$3:$AC$179))</f>
        <v>1</v>
      </c>
      <c r="J122" t="b">
        <f t="array" ref="J122">OR(EXACT(C122,$AW$3:$AW$234))</f>
        <v>1</v>
      </c>
      <c r="P122" t="s">
        <v>76</v>
      </c>
      <c r="Q122">
        <v>414</v>
      </c>
      <c r="R122" t="str">
        <f t="shared" si="22"/>
        <v>Kuwait</v>
      </c>
      <c r="T122" t="s">
        <v>90</v>
      </c>
      <c r="U122">
        <f t="shared" si="23"/>
        <v>484</v>
      </c>
      <c r="V122" t="str">
        <f t="shared" si="24"/>
        <v>Mexico</v>
      </c>
      <c r="X122" t="s">
        <v>119</v>
      </c>
      <c r="Y122">
        <f t="shared" si="25"/>
        <v>682</v>
      </c>
      <c r="Z122" t="str">
        <f t="shared" si="26"/>
        <v>Saudi Arabia</v>
      </c>
      <c r="AB122" t="s">
        <v>111</v>
      </c>
      <c r="AC122">
        <f t="shared" si="27"/>
        <v>616</v>
      </c>
      <c r="AD122" t="str">
        <f t="shared" si="28"/>
        <v>Poland</v>
      </c>
      <c r="AF122" t="s">
        <v>112</v>
      </c>
      <c r="AG122">
        <f t="shared" si="29"/>
        <v>620</v>
      </c>
      <c r="AH122" t="str">
        <f t="shared" si="30"/>
        <v>Portugal</v>
      </c>
      <c r="AJ122" t="s">
        <v>193</v>
      </c>
      <c r="AK122">
        <v>60</v>
      </c>
      <c r="AL122" t="str">
        <f t="shared" si="31"/>
        <v>Bermuda</v>
      </c>
      <c r="AN122" t="s">
        <v>63</v>
      </c>
      <c r="AO122">
        <f t="shared" si="32"/>
        <v>356</v>
      </c>
      <c r="AP122" t="str">
        <f t="shared" si="33"/>
        <v>India</v>
      </c>
      <c r="AR122" t="s">
        <v>76</v>
      </c>
      <c r="AS122">
        <f t="shared" si="34"/>
        <v>414</v>
      </c>
      <c r="AT122" t="str">
        <f t="shared" si="35"/>
        <v>Kuwait</v>
      </c>
      <c r="AV122" s="64" t="s">
        <v>224</v>
      </c>
      <c r="AW122">
        <f t="shared" si="36"/>
        <v>434</v>
      </c>
      <c r="AX122" t="str">
        <f t="shared" si="37"/>
        <v>Libya</v>
      </c>
      <c r="AZ122" s="16" t="s">
        <v>147</v>
      </c>
      <c r="BA122">
        <f t="shared" si="40"/>
        <v>704</v>
      </c>
      <c r="BB122" t="str">
        <f t="shared" si="38"/>
        <v>Vietnam</v>
      </c>
      <c r="BD122" t="s">
        <v>1919</v>
      </c>
      <c r="BE122" s="36" t="str">
        <f t="shared" si="44"/>
        <v/>
      </c>
      <c r="BF122" t="str">
        <f t="shared" si="39"/>
        <v>Neth. Antilles</v>
      </c>
    </row>
    <row r="123" spans="1:58" x14ac:dyDescent="0.3">
      <c r="A123" t="str">
        <f>COUNTRIES!H124</f>
        <v>Netherlands</v>
      </c>
      <c r="B123" t="str">
        <f>COUNTRIES!I124</f>
        <v>Netherlands</v>
      </c>
      <c r="C123">
        <f>COUNTRIES!J124</f>
        <v>528</v>
      </c>
      <c r="D123" t="str">
        <f>COUNTRIES!K124</f>
        <v>Netherlands</v>
      </c>
      <c r="F123" t="b">
        <f t="array" ref="F123">OR(EXACT(C123,$Q$3:$Q$274))</f>
        <v>1</v>
      </c>
      <c r="G123" t="b">
        <f t="array" ref="G123">OR(EXACT(C123,$U$3:$U$247))</f>
        <v>1</v>
      </c>
      <c r="H123" t="b">
        <f t="array" ref="H123">OR(EXACT(C123,$Y$4:$Y$179))</f>
        <v>1</v>
      </c>
      <c r="I123" t="b">
        <f t="array" ref="I123">OR(EXACT(C123,$AC$3:$AC$179))</f>
        <v>1</v>
      </c>
      <c r="J123" t="b">
        <f t="array" ref="J123">OR(EXACT(C123,$AW$3:$AW$234))</f>
        <v>1</v>
      </c>
      <c r="P123" t="s">
        <v>296</v>
      </c>
      <c r="Q123">
        <v>415</v>
      </c>
      <c r="R123" t="str">
        <f t="shared" si="22"/>
        <v>Kuwait, part Ntl.Zone</v>
      </c>
      <c r="T123" t="s">
        <v>91</v>
      </c>
      <c r="U123">
        <f t="shared" si="23"/>
        <v>496</v>
      </c>
      <c r="V123" t="str">
        <f t="shared" si="24"/>
        <v>Mongolia</v>
      </c>
      <c r="X123" t="s">
        <v>120</v>
      </c>
      <c r="Y123">
        <f t="shared" si="25"/>
        <v>686</v>
      </c>
      <c r="Z123" t="str">
        <f t="shared" si="26"/>
        <v>Senegal</v>
      </c>
      <c r="AB123" t="s">
        <v>112</v>
      </c>
      <c r="AC123">
        <f t="shared" si="27"/>
        <v>620</v>
      </c>
      <c r="AD123" t="str">
        <f t="shared" si="28"/>
        <v>Portugal</v>
      </c>
      <c r="AF123" t="s">
        <v>125</v>
      </c>
      <c r="AG123">
        <f t="shared" si="29"/>
        <v>724</v>
      </c>
      <c r="AH123" t="str">
        <f t="shared" si="30"/>
        <v>Spain</v>
      </c>
      <c r="AJ123" t="s">
        <v>108</v>
      </c>
      <c r="AK123">
        <v>600</v>
      </c>
      <c r="AL123" t="str">
        <f t="shared" si="31"/>
        <v>Paraguay</v>
      </c>
      <c r="AN123" t="s">
        <v>64</v>
      </c>
      <c r="AO123">
        <f t="shared" si="32"/>
        <v>360</v>
      </c>
      <c r="AP123" t="str">
        <f t="shared" si="33"/>
        <v>Indonesia</v>
      </c>
      <c r="AR123" t="s">
        <v>163</v>
      </c>
      <c r="AS123">
        <f t="shared" si="34"/>
        <v>417</v>
      </c>
      <c r="AT123" t="str">
        <f t="shared" si="35"/>
        <v>Kyrgyzstan</v>
      </c>
      <c r="AV123" s="64" t="s">
        <v>225</v>
      </c>
      <c r="AW123">
        <f t="shared" si="36"/>
        <v>438</v>
      </c>
      <c r="AX123" t="str">
        <f t="shared" si="37"/>
        <v>Liechtenstein</v>
      </c>
      <c r="AZ123" s="16" t="s">
        <v>348</v>
      </c>
      <c r="BA123">
        <f t="shared" si="40"/>
        <v>1</v>
      </c>
      <c r="BB123" t="str">
        <f t="shared" si="38"/>
        <v>World</v>
      </c>
      <c r="BD123" t="s">
        <v>188</v>
      </c>
      <c r="BE123">
        <f t="shared" si="44"/>
        <v>533</v>
      </c>
      <c r="BF123" t="str">
        <f t="shared" si="39"/>
        <v>Aruba</v>
      </c>
    </row>
    <row r="124" spans="1:58" x14ac:dyDescent="0.3">
      <c r="A124" t="str">
        <f>COUNTRIES!H125</f>
        <v>New Zealand</v>
      </c>
      <c r="B124" t="str">
        <f>COUNTRIES!I125</f>
        <v>New Zealand</v>
      </c>
      <c r="C124">
        <f>COUNTRIES!J125</f>
        <v>554</v>
      </c>
      <c r="D124" t="str">
        <f>COUNTRIES!K125</f>
        <v>New Zealand</v>
      </c>
      <c r="F124" t="b">
        <f t="array" ref="F124">OR(EXACT(C124,$Q$3:$Q$274))</f>
        <v>1</v>
      </c>
      <c r="G124" t="b">
        <f t="array" ref="G124">OR(EXACT(C124,$U$3:$U$247))</f>
        <v>1</v>
      </c>
      <c r="H124" t="b">
        <f t="array" ref="H124">OR(EXACT(C124,$Y$4:$Y$179))</f>
        <v>1</v>
      </c>
      <c r="I124" t="b">
        <f t="array" ref="I124">OR(EXACT(C124,$AC$3:$AC$179))</f>
        <v>1</v>
      </c>
      <c r="J124" t="b">
        <f t="array" ref="J124">OR(EXACT(C124,$AW$3:$AW$234))</f>
        <v>1</v>
      </c>
      <c r="P124" t="s">
        <v>163</v>
      </c>
      <c r="Q124">
        <v>417</v>
      </c>
      <c r="R124" t="str">
        <f t="shared" si="22"/>
        <v>Kyrgyzstan</v>
      </c>
      <c r="T124" t="s">
        <v>233</v>
      </c>
      <c r="U124">
        <f t="shared" si="23"/>
        <v>499</v>
      </c>
      <c r="V124" t="str">
        <f t="shared" si="24"/>
        <v>Montenegro</v>
      </c>
      <c r="X124" t="s">
        <v>252</v>
      </c>
      <c r="Y124">
        <f t="shared" si="25"/>
        <v>688</v>
      </c>
      <c r="Z124" t="str">
        <f t="shared" si="26"/>
        <v>Serbia (incl. Kosovo)</v>
      </c>
      <c r="AB124" t="s">
        <v>113</v>
      </c>
      <c r="AC124">
        <f t="shared" si="27"/>
        <v>630</v>
      </c>
      <c r="AD124" t="str">
        <f t="shared" si="28"/>
        <v>Puerto Rico</v>
      </c>
      <c r="AF124" t="s">
        <v>130</v>
      </c>
      <c r="AG124">
        <f t="shared" si="29"/>
        <v>752</v>
      </c>
      <c r="AH124" t="str">
        <f t="shared" si="30"/>
        <v>Sweden</v>
      </c>
      <c r="AJ124" t="s">
        <v>109</v>
      </c>
      <c r="AK124">
        <v>604</v>
      </c>
      <c r="AL124" t="str">
        <f t="shared" si="31"/>
        <v>Peru</v>
      </c>
      <c r="AN124" t="s">
        <v>719</v>
      </c>
      <c r="AO124">
        <f t="shared" si="32"/>
        <v>364</v>
      </c>
      <c r="AP124" t="str">
        <f t="shared" si="33"/>
        <v>Iran</v>
      </c>
      <c r="AR124" t="s">
        <v>685</v>
      </c>
      <c r="AS124">
        <f t="shared" si="34"/>
        <v>418</v>
      </c>
      <c r="AT124" t="str">
        <f t="shared" si="35"/>
        <v>Laos</v>
      </c>
      <c r="AV124" s="64" t="s">
        <v>165</v>
      </c>
      <c r="AW124">
        <f t="shared" si="36"/>
        <v>440</v>
      </c>
      <c r="AX124" t="str">
        <f t="shared" si="37"/>
        <v>Lithuania</v>
      </c>
      <c r="AZ124" s="16" t="s">
        <v>148</v>
      </c>
      <c r="BA124">
        <f t="shared" si="40"/>
        <v>887</v>
      </c>
      <c r="BB124" t="str">
        <f t="shared" si="38"/>
        <v>Yemen</v>
      </c>
      <c r="BD124" t="s">
        <v>145</v>
      </c>
      <c r="BE124">
        <f t="shared" si="44"/>
        <v>548</v>
      </c>
      <c r="BF124" t="str">
        <f t="shared" si="39"/>
        <v>Vanuatu</v>
      </c>
    </row>
    <row r="125" spans="1:58" x14ac:dyDescent="0.3">
      <c r="A125" t="str">
        <f>COUNTRIES!H126</f>
        <v>Nicaragua</v>
      </c>
      <c r="B125" t="str">
        <f>COUNTRIES!I126</f>
        <v>Nicaragua</v>
      </c>
      <c r="C125">
        <f>COUNTRIES!J126</f>
        <v>558</v>
      </c>
      <c r="D125" t="str">
        <f>COUNTRIES!K126</f>
        <v>Nicaragua</v>
      </c>
      <c r="F125" t="b">
        <f t="array" ref="F125">OR(EXACT(C125,$Q$3:$Q$274))</f>
        <v>1</v>
      </c>
      <c r="G125" t="b">
        <f t="array" ref="G125">OR(EXACT(C125,$U$3:$U$247))</f>
        <v>1</v>
      </c>
      <c r="H125" t="b">
        <f t="array" ref="H125">OR(EXACT(C125,$Y$4:$Y$179))</f>
        <v>1</v>
      </c>
      <c r="I125" t="b">
        <f t="array" ref="I125">OR(EXACT(C125,$AC$3:$AC$179))</f>
        <v>1</v>
      </c>
      <c r="J125" t="b">
        <f t="array" ref="J125">OR(EXACT(C125,$AW$3:$AW$234))</f>
        <v>1</v>
      </c>
      <c r="P125" t="s">
        <v>223</v>
      </c>
      <c r="Q125">
        <v>418</v>
      </c>
      <c r="R125" t="str">
        <f t="shared" si="22"/>
        <v>Laos</v>
      </c>
      <c r="T125" t="s">
        <v>92</v>
      </c>
      <c r="U125">
        <f t="shared" si="23"/>
        <v>504</v>
      </c>
      <c r="V125" t="str">
        <f t="shared" si="24"/>
        <v>Morocco</v>
      </c>
      <c r="X125" t="s">
        <v>254</v>
      </c>
      <c r="Y125">
        <f t="shared" si="25"/>
        <v>702</v>
      </c>
      <c r="Z125" t="str">
        <f t="shared" si="26"/>
        <v>Singapore</v>
      </c>
      <c r="AB125" t="s">
        <v>114</v>
      </c>
      <c r="AC125">
        <f t="shared" si="27"/>
        <v>634</v>
      </c>
      <c r="AD125" t="str">
        <f t="shared" si="28"/>
        <v>Qatar</v>
      </c>
      <c r="AF125" t="s">
        <v>131</v>
      </c>
      <c r="AG125">
        <f t="shared" si="29"/>
        <v>756</v>
      </c>
      <c r="AH125" t="str">
        <f t="shared" si="30"/>
        <v>Switzerland</v>
      </c>
      <c r="AJ125" t="s">
        <v>110</v>
      </c>
      <c r="AK125">
        <v>608</v>
      </c>
      <c r="AL125" t="str">
        <f t="shared" si="31"/>
        <v>Philippines</v>
      </c>
      <c r="AN125" t="s">
        <v>125</v>
      </c>
      <c r="AO125">
        <f t="shared" si="32"/>
        <v>724</v>
      </c>
      <c r="AP125" t="str">
        <f t="shared" si="33"/>
        <v>Spain</v>
      </c>
      <c r="AR125" t="s">
        <v>377</v>
      </c>
      <c r="AS125">
        <f t="shared" si="34"/>
        <v>419</v>
      </c>
      <c r="AT125" t="str">
        <f t="shared" si="35"/>
        <v>Latin America and the Caribbean</v>
      </c>
      <c r="AV125" s="64" t="s">
        <v>166</v>
      </c>
      <c r="AW125">
        <f t="shared" si="36"/>
        <v>442</v>
      </c>
      <c r="AX125" t="str">
        <f t="shared" si="37"/>
        <v>Luxembourg</v>
      </c>
      <c r="AZ125" s="16" t="s">
        <v>154</v>
      </c>
      <c r="BA125">
        <f t="shared" si="40"/>
        <v>56</v>
      </c>
      <c r="BB125" t="str">
        <f t="shared" si="38"/>
        <v>Belgium</v>
      </c>
      <c r="BD125" t="s">
        <v>99</v>
      </c>
      <c r="BE125">
        <f t="shared" si="44"/>
        <v>554</v>
      </c>
      <c r="BF125" t="str">
        <f t="shared" si="39"/>
        <v>New Zealand</v>
      </c>
    </row>
    <row r="126" spans="1:58" x14ac:dyDescent="0.3">
      <c r="A126" t="str">
        <f>COUNTRIES!H127</f>
        <v>Niger</v>
      </c>
      <c r="B126" t="str">
        <f>COUNTRIES!I127</f>
        <v>Niger</v>
      </c>
      <c r="C126">
        <f>COUNTRIES!J127</f>
        <v>562</v>
      </c>
      <c r="D126" t="str">
        <f>COUNTRIES!K127</f>
        <v>Niger</v>
      </c>
      <c r="F126" t="b">
        <f t="array" ref="F126">OR(EXACT(C126,$Q$3:$Q$274))</f>
        <v>1</v>
      </c>
      <c r="G126" t="b">
        <f t="array" ref="G126">OR(EXACT(C126,$U$3:$U$247))</f>
        <v>1</v>
      </c>
      <c r="H126" t="b">
        <f t="array" ref="H126">OR(EXACT(C126,$Y$4:$Y$179))</f>
        <v>1</v>
      </c>
      <c r="I126" t="b">
        <f t="array" ref="I126">OR(EXACT(C126,$AC$3:$AC$179))</f>
        <v>1</v>
      </c>
      <c r="J126" t="b">
        <f t="array" ref="J126">OR(EXACT(C126,$AW$3:$AW$234))</f>
        <v>1</v>
      </c>
      <c r="P126" t="s">
        <v>78</v>
      </c>
      <c r="Q126">
        <v>422</v>
      </c>
      <c r="R126" t="str">
        <f t="shared" si="22"/>
        <v>Lebanon</v>
      </c>
      <c r="T126" t="s">
        <v>93</v>
      </c>
      <c r="U126">
        <f t="shared" si="23"/>
        <v>508</v>
      </c>
      <c r="V126" t="str">
        <f t="shared" si="24"/>
        <v>Mozambique</v>
      </c>
      <c r="X126" t="s">
        <v>1139</v>
      </c>
      <c r="Y126">
        <f t="shared" si="25"/>
        <v>703</v>
      </c>
      <c r="Z126" t="str">
        <f t="shared" si="26"/>
        <v>Slovakia</v>
      </c>
      <c r="AB126" t="s">
        <v>244</v>
      </c>
      <c r="AC126">
        <f t="shared" si="27"/>
        <v>410</v>
      </c>
      <c r="AD126" t="str">
        <f t="shared" si="28"/>
        <v>South Korea</v>
      </c>
      <c r="AF126" t="s">
        <v>142</v>
      </c>
      <c r="AG126">
        <f t="shared" si="29"/>
        <v>826</v>
      </c>
      <c r="AH126" t="str">
        <f t="shared" si="30"/>
        <v>United Kingdom</v>
      </c>
      <c r="AJ126" t="s">
        <v>111</v>
      </c>
      <c r="AK126">
        <v>616</v>
      </c>
      <c r="AL126" t="str">
        <f t="shared" si="31"/>
        <v>Poland</v>
      </c>
      <c r="AN126" t="s">
        <v>126</v>
      </c>
      <c r="AO126">
        <f t="shared" si="32"/>
        <v>144</v>
      </c>
      <c r="AP126" t="str">
        <f t="shared" si="33"/>
        <v>Sri Lanka</v>
      </c>
      <c r="AR126" t="s">
        <v>164</v>
      </c>
      <c r="AS126">
        <f t="shared" si="34"/>
        <v>428</v>
      </c>
      <c r="AT126" t="str">
        <f t="shared" si="35"/>
        <v>Latvia</v>
      </c>
      <c r="AV126" s="64" t="s">
        <v>82</v>
      </c>
      <c r="AW126">
        <f t="shared" si="36"/>
        <v>450</v>
      </c>
      <c r="AX126" t="str">
        <f t="shared" si="37"/>
        <v>Madagascar</v>
      </c>
      <c r="AZ126" s="16" t="s">
        <v>166</v>
      </c>
      <c r="BA126">
        <f t="shared" si="40"/>
        <v>442</v>
      </c>
      <c r="BB126" t="str">
        <f t="shared" si="38"/>
        <v>Luxembourg</v>
      </c>
      <c r="BD126" t="s">
        <v>100</v>
      </c>
      <c r="BE126">
        <f t="shared" si="44"/>
        <v>558</v>
      </c>
      <c r="BF126" t="str">
        <f t="shared" si="39"/>
        <v>Nicaragua</v>
      </c>
    </row>
    <row r="127" spans="1:58" x14ac:dyDescent="0.3">
      <c r="A127" t="str">
        <f>COUNTRIES!H128</f>
        <v>Nigeria</v>
      </c>
      <c r="B127" t="str">
        <f>COUNTRIES!I128</f>
        <v>Nigeria</v>
      </c>
      <c r="C127">
        <f>COUNTRIES!J128</f>
        <v>566</v>
      </c>
      <c r="D127" t="str">
        <f>COUNTRIES!K128</f>
        <v>Nigeria</v>
      </c>
      <c r="F127" t="b">
        <f t="array" ref="F127">OR(EXACT(C127,$Q$3:$Q$274))</f>
        <v>1</v>
      </c>
      <c r="G127" t="b">
        <f t="array" ref="G127">OR(EXACT(C127,$U$3:$U$247))</f>
        <v>1</v>
      </c>
      <c r="H127" t="b">
        <f t="array" ref="H127">OR(EXACT(C127,$Y$4:$Y$179))</f>
        <v>1</v>
      </c>
      <c r="I127" t="b">
        <f t="array" ref="I127">OR(EXACT(C127,$AC$3:$AC$179))</f>
        <v>1</v>
      </c>
      <c r="J127" t="b">
        <f t="array" ref="J127">OR(EXACT(C127,$AW$3:$AW$234))</f>
        <v>1</v>
      </c>
      <c r="P127" t="s">
        <v>79</v>
      </c>
      <c r="Q127">
        <v>426</v>
      </c>
      <c r="R127" t="str">
        <f t="shared" si="22"/>
        <v>Lesotho</v>
      </c>
      <c r="T127" t="s">
        <v>94</v>
      </c>
      <c r="U127">
        <f t="shared" si="23"/>
        <v>104</v>
      </c>
      <c r="V127" t="str">
        <f t="shared" si="24"/>
        <v>Myanmar</v>
      </c>
      <c r="X127" t="s">
        <v>176</v>
      </c>
      <c r="Y127">
        <f t="shared" si="25"/>
        <v>705</v>
      </c>
      <c r="Z127" t="str">
        <f t="shared" si="26"/>
        <v>Slovenia</v>
      </c>
      <c r="AB127" t="s">
        <v>245</v>
      </c>
      <c r="AC127">
        <f t="shared" si="27"/>
        <v>498</v>
      </c>
      <c r="AD127" t="str">
        <f t="shared" si="28"/>
        <v>Moldova</v>
      </c>
      <c r="AJ127" t="s">
        <v>112</v>
      </c>
      <c r="AK127">
        <v>620</v>
      </c>
      <c r="AL127" t="str">
        <f t="shared" si="31"/>
        <v>Portugal</v>
      </c>
      <c r="AN127" t="s">
        <v>66</v>
      </c>
      <c r="AO127">
        <f t="shared" si="32"/>
        <v>368</v>
      </c>
      <c r="AP127" t="str">
        <f t="shared" si="33"/>
        <v>Iraq</v>
      </c>
      <c r="AR127" t="s">
        <v>78</v>
      </c>
      <c r="AS127">
        <f t="shared" si="34"/>
        <v>422</v>
      </c>
      <c r="AT127" t="str">
        <f t="shared" si="35"/>
        <v>Lebanon</v>
      </c>
      <c r="AV127" s="64" t="s">
        <v>83</v>
      </c>
      <c r="AW127">
        <f t="shared" si="36"/>
        <v>454</v>
      </c>
      <c r="AX127" t="str">
        <f t="shared" si="37"/>
        <v>Malawi</v>
      </c>
      <c r="AZ127" s="16" t="s">
        <v>375</v>
      </c>
      <c r="BA127">
        <f t="shared" si="40"/>
        <v>704</v>
      </c>
      <c r="BB127" t="str">
        <f t="shared" si="38"/>
        <v>Vietnam</v>
      </c>
      <c r="BD127" t="s">
        <v>101</v>
      </c>
      <c r="BE127">
        <f t="shared" si="44"/>
        <v>562</v>
      </c>
      <c r="BF127" t="str">
        <f t="shared" si="39"/>
        <v>Niger</v>
      </c>
    </row>
    <row r="128" spans="1:58" x14ac:dyDescent="0.3">
      <c r="A128" t="str">
        <f>COUNTRIES!H129</f>
        <v>Norway</v>
      </c>
      <c r="B128" t="str">
        <f>COUNTRIES!I129</f>
        <v>Norway</v>
      </c>
      <c r="C128">
        <f>COUNTRIES!J129</f>
        <v>578</v>
      </c>
      <c r="D128" t="str">
        <f>COUNTRIES!K129</f>
        <v>Norway</v>
      </c>
      <c r="F128" t="b">
        <f t="array" ref="F128">OR(EXACT(C128,$Q$3:$Q$274))</f>
        <v>1</v>
      </c>
      <c r="G128" t="b">
        <f t="array" ref="G128">OR(EXACT(C128,$U$3:$U$247))</f>
        <v>1</v>
      </c>
      <c r="H128" t="b">
        <f t="array" ref="H128">OR(EXACT(C128,$Y$4:$Y$179))</f>
        <v>1</v>
      </c>
      <c r="I128" t="b">
        <f t="array" ref="I128">OR(EXACT(C128,$AC$3:$AC$179))</f>
        <v>1</v>
      </c>
      <c r="J128" t="b">
        <f t="array" ref="J128">OR(EXACT(C128,$AW$3:$AW$234))</f>
        <v>1</v>
      </c>
      <c r="P128" t="s">
        <v>164</v>
      </c>
      <c r="Q128">
        <v>428</v>
      </c>
      <c r="R128" t="str">
        <f t="shared" si="22"/>
        <v>Latvia</v>
      </c>
      <c r="T128" t="s">
        <v>95</v>
      </c>
      <c r="U128">
        <f t="shared" si="23"/>
        <v>516</v>
      </c>
      <c r="V128" t="str">
        <f t="shared" si="24"/>
        <v>Namibia</v>
      </c>
      <c r="X128" t="s">
        <v>124</v>
      </c>
      <c r="Y128">
        <f t="shared" si="25"/>
        <v>710</v>
      </c>
      <c r="Z128" t="str">
        <f t="shared" si="26"/>
        <v>South Africa</v>
      </c>
      <c r="AB128" t="s">
        <v>115</v>
      </c>
      <c r="AC128">
        <f t="shared" si="27"/>
        <v>642</v>
      </c>
      <c r="AD128" t="str">
        <f t="shared" si="28"/>
        <v>Romania</v>
      </c>
      <c r="AJ128" t="s">
        <v>57</v>
      </c>
      <c r="AK128">
        <v>624</v>
      </c>
      <c r="AL128" t="str">
        <f t="shared" si="31"/>
        <v>Guinea Bissau</v>
      </c>
      <c r="AN128" t="s">
        <v>67</v>
      </c>
      <c r="AO128">
        <f t="shared" si="32"/>
        <v>372</v>
      </c>
      <c r="AP128" t="str">
        <f t="shared" si="33"/>
        <v>Ireland</v>
      </c>
      <c r="AR128" t="s">
        <v>79</v>
      </c>
      <c r="AS128">
        <f t="shared" si="34"/>
        <v>426</v>
      </c>
      <c r="AT128" t="str">
        <f t="shared" si="35"/>
        <v>Lesotho</v>
      </c>
      <c r="AV128" s="64" t="s">
        <v>84</v>
      </c>
      <c r="AW128">
        <f t="shared" si="36"/>
        <v>458</v>
      </c>
      <c r="AX128" t="str">
        <f t="shared" si="37"/>
        <v>Malaysia</v>
      </c>
      <c r="BD128" t="s">
        <v>102</v>
      </c>
      <c r="BE128">
        <f t="shared" si="44"/>
        <v>566</v>
      </c>
      <c r="BF128" t="str">
        <f t="shared" si="39"/>
        <v>Nigeria</v>
      </c>
    </row>
    <row r="129" spans="1:58" x14ac:dyDescent="0.3">
      <c r="A129" t="str">
        <f>COUNTRIES!H130</f>
        <v>Oman</v>
      </c>
      <c r="B129" t="str">
        <f>COUNTRIES!I130</f>
        <v>Oman</v>
      </c>
      <c r="C129">
        <f>COUNTRIES!J130</f>
        <v>512</v>
      </c>
      <c r="D129" t="str">
        <f>COUNTRIES!K130</f>
        <v>Oman</v>
      </c>
      <c r="F129" t="b">
        <f t="array" ref="F129">OR(EXACT(C129,$Q$3:$Q$274))</f>
        <v>1</v>
      </c>
      <c r="G129" t="b">
        <f t="array" ref="G129">OR(EXACT(C129,$U$3:$U$247))</f>
        <v>1</v>
      </c>
      <c r="H129" t="b">
        <f t="array" ref="H129">OR(EXACT(C129,$Y$4:$Y$179))</f>
        <v>1</v>
      </c>
      <c r="I129" t="b">
        <f t="array" ref="I129">OR(EXACT(C129,$AC$3:$AC$179))</f>
        <v>1</v>
      </c>
      <c r="J129" t="b">
        <f t="array" ref="J129">OR(EXACT(C129,$AW$3:$AW$234))</f>
        <v>1</v>
      </c>
      <c r="P129" t="s">
        <v>80</v>
      </c>
      <c r="Q129">
        <v>430</v>
      </c>
      <c r="R129" t="str">
        <f t="shared" si="22"/>
        <v>Liberia</v>
      </c>
      <c r="T129" t="s">
        <v>96</v>
      </c>
      <c r="U129">
        <f t="shared" si="23"/>
        <v>524</v>
      </c>
      <c r="V129" t="str">
        <f t="shared" si="24"/>
        <v>Nepal</v>
      </c>
      <c r="X129" t="s">
        <v>257</v>
      </c>
      <c r="Y129">
        <f t="shared" si="25"/>
        <v>728</v>
      </c>
      <c r="Z129" t="str">
        <f t="shared" si="26"/>
        <v>South Sudan</v>
      </c>
      <c r="AB129" t="s">
        <v>169</v>
      </c>
      <c r="AC129">
        <f t="shared" si="27"/>
        <v>643</v>
      </c>
      <c r="AD129" t="str">
        <f t="shared" si="28"/>
        <v>Russia</v>
      </c>
      <c r="AJ129" t="s">
        <v>114</v>
      </c>
      <c r="AK129">
        <v>634</v>
      </c>
      <c r="AL129" t="str">
        <f t="shared" si="31"/>
        <v>Qatar</v>
      </c>
      <c r="AN129" t="s">
        <v>68</v>
      </c>
      <c r="AO129">
        <f t="shared" si="32"/>
        <v>376</v>
      </c>
      <c r="AP129" t="str">
        <f t="shared" si="33"/>
        <v>Israel</v>
      </c>
      <c r="AR129" t="s">
        <v>80</v>
      </c>
      <c r="AS129">
        <f t="shared" si="34"/>
        <v>430</v>
      </c>
      <c r="AT129" t="str">
        <f t="shared" si="35"/>
        <v>Liberia</v>
      </c>
      <c r="AV129" s="64" t="s">
        <v>226</v>
      </c>
      <c r="AW129">
        <f t="shared" si="36"/>
        <v>462</v>
      </c>
      <c r="AX129" t="str">
        <f t="shared" si="37"/>
        <v>Maldives</v>
      </c>
      <c r="BD129" t="s">
        <v>236</v>
      </c>
      <c r="BE129">
        <f t="shared" si="44"/>
        <v>570</v>
      </c>
      <c r="BF129" t="str">
        <f t="shared" si="39"/>
        <v>Niue</v>
      </c>
    </row>
    <row r="130" spans="1:58" x14ac:dyDescent="0.3">
      <c r="A130" t="str">
        <f>COUNTRIES!H131</f>
        <v>Pakistan</v>
      </c>
      <c r="B130" t="str">
        <f>COUNTRIES!I131</f>
        <v>Pakistan</v>
      </c>
      <c r="C130">
        <f>COUNTRIES!J131</f>
        <v>586</v>
      </c>
      <c r="D130" t="str">
        <f>COUNTRIES!K131</f>
        <v>Pakistan</v>
      </c>
      <c r="F130" t="b">
        <f t="array" ref="F130">OR(EXACT(C130,$Q$3:$Q$274))</f>
        <v>1</v>
      </c>
      <c r="G130" t="b">
        <f t="array" ref="G130">OR(EXACT(C130,$U$3:$U$247))</f>
        <v>1</v>
      </c>
      <c r="H130" t="b">
        <f t="array" ref="H130">OR(EXACT(C130,$Y$4:$Y$179))</f>
        <v>1</v>
      </c>
      <c r="I130" t="b">
        <f t="array" ref="I130">OR(EXACT(C130,$AC$3:$AC$179))</f>
        <v>1</v>
      </c>
      <c r="J130" t="b">
        <f t="array" ref="J130">OR(EXACT(C130,$AW$3:$AW$234))</f>
        <v>1</v>
      </c>
      <c r="P130" t="s">
        <v>297</v>
      </c>
      <c r="Q130">
        <v>434</v>
      </c>
      <c r="R130" t="str">
        <f t="shared" si="22"/>
        <v>Libya</v>
      </c>
      <c r="T130" t="s">
        <v>97</v>
      </c>
      <c r="U130">
        <f t="shared" si="23"/>
        <v>528</v>
      </c>
      <c r="V130" t="str">
        <f t="shared" si="24"/>
        <v>Netherlands</v>
      </c>
      <c r="X130" t="s">
        <v>125</v>
      </c>
      <c r="Y130">
        <f t="shared" si="25"/>
        <v>724</v>
      </c>
      <c r="Z130" t="str">
        <f t="shared" si="26"/>
        <v>Spain</v>
      </c>
      <c r="AB130" t="s">
        <v>116</v>
      </c>
      <c r="AC130">
        <f t="shared" si="27"/>
        <v>646</v>
      </c>
      <c r="AD130" t="str">
        <f t="shared" si="28"/>
        <v>Rwanda</v>
      </c>
      <c r="AJ130" t="s">
        <v>117</v>
      </c>
      <c r="AK130">
        <v>638</v>
      </c>
      <c r="AL130" t="str">
        <f t="shared" si="31"/>
        <v>Réunion</v>
      </c>
      <c r="AN130" t="s">
        <v>69</v>
      </c>
      <c r="AO130">
        <f t="shared" si="32"/>
        <v>380</v>
      </c>
      <c r="AP130" t="str">
        <f t="shared" si="33"/>
        <v>Italy</v>
      </c>
      <c r="AR130" t="s">
        <v>224</v>
      </c>
      <c r="AS130">
        <f t="shared" si="34"/>
        <v>434</v>
      </c>
      <c r="AT130" t="str">
        <f t="shared" si="35"/>
        <v>Libya</v>
      </c>
      <c r="AV130" s="64" t="s">
        <v>85</v>
      </c>
      <c r="AW130">
        <f t="shared" si="36"/>
        <v>466</v>
      </c>
      <c r="AX130" t="str">
        <f t="shared" si="37"/>
        <v>Mali</v>
      </c>
      <c r="BD130" t="s">
        <v>103</v>
      </c>
      <c r="BE130">
        <f t="shared" si="44"/>
        <v>578</v>
      </c>
      <c r="BF130" t="str">
        <f t="shared" si="39"/>
        <v>Norway</v>
      </c>
    </row>
    <row r="131" spans="1:58" x14ac:dyDescent="0.3">
      <c r="A131" t="str">
        <f>COUNTRIES!H132</f>
        <v>Palau</v>
      </c>
      <c r="B131" t="str">
        <f>COUNTRIES!I132</f>
        <v>Palau</v>
      </c>
      <c r="C131">
        <f>COUNTRIES!J132</f>
        <v>585</v>
      </c>
      <c r="D131" t="str">
        <f>COUNTRIES!K132</f>
        <v>Palau</v>
      </c>
      <c r="F131" t="b">
        <f t="array" ref="F131">OR(EXACT(C131,$Q$3:$Q$274))</f>
        <v>1</v>
      </c>
      <c r="G131" t="b">
        <f t="array" ref="G131">OR(EXACT(C131,$U$3:$U$247))</f>
        <v>0</v>
      </c>
      <c r="H131" t="b">
        <f t="array" ref="H131">OR(EXACT(C131,$Y$4:$Y$179))</f>
        <v>0</v>
      </c>
      <c r="I131" t="b">
        <f t="array" ref="I131">OR(EXACT(C131,$AC$3:$AC$179))</f>
        <v>0</v>
      </c>
      <c r="J131" t="b">
        <f t="array" ref="J131">OR(EXACT(C131,$AW$3:$AW$234))</f>
        <v>1</v>
      </c>
      <c r="P131" t="s">
        <v>225</v>
      </c>
      <c r="Q131">
        <v>438</v>
      </c>
      <c r="R131" t="str">
        <f t="shared" si="22"/>
        <v>Liechtenstein</v>
      </c>
      <c r="T131" t="s">
        <v>303</v>
      </c>
      <c r="U131">
        <f t="shared" si="23"/>
        <v>530</v>
      </c>
      <c r="V131" t="str">
        <f t="shared" si="24"/>
        <v>Netherlands Antilles</v>
      </c>
      <c r="X131" t="s">
        <v>126</v>
      </c>
      <c r="Y131">
        <f t="shared" si="25"/>
        <v>144</v>
      </c>
      <c r="Z131" t="str">
        <f t="shared" si="26"/>
        <v>Sri Lanka</v>
      </c>
      <c r="AB131" t="s">
        <v>248</v>
      </c>
      <c r="AC131">
        <f t="shared" si="27"/>
        <v>662</v>
      </c>
      <c r="AD131" t="str">
        <f t="shared" si="28"/>
        <v>Saint Lucia</v>
      </c>
      <c r="AJ131" t="s">
        <v>13</v>
      </c>
      <c r="AK131">
        <v>64</v>
      </c>
      <c r="AL131" t="str">
        <f t="shared" si="31"/>
        <v>Bhutan</v>
      </c>
      <c r="AN131" t="s">
        <v>70</v>
      </c>
      <c r="AO131">
        <f t="shared" si="32"/>
        <v>388</v>
      </c>
      <c r="AP131" t="str">
        <f t="shared" si="33"/>
        <v>Jamaica</v>
      </c>
      <c r="AR131" t="s">
        <v>225</v>
      </c>
      <c r="AS131">
        <f t="shared" si="34"/>
        <v>438</v>
      </c>
      <c r="AT131" t="str">
        <f t="shared" si="35"/>
        <v>Liechtenstein</v>
      </c>
      <c r="AV131" s="64" t="s">
        <v>86</v>
      </c>
      <c r="AW131">
        <f t="shared" si="36"/>
        <v>470</v>
      </c>
      <c r="AX131" t="str">
        <f t="shared" si="37"/>
        <v>Malta</v>
      </c>
      <c r="BD131" t="s">
        <v>1920</v>
      </c>
      <c r="BE131" s="36" t="str">
        <f t="shared" si="44"/>
        <v/>
      </c>
      <c r="BF131" t="str">
        <f t="shared" si="39"/>
        <v>N. Mariana Isds</v>
      </c>
    </row>
    <row r="132" spans="1:58" x14ac:dyDescent="0.3">
      <c r="A132" t="str">
        <f>COUNTRIES!H133</f>
        <v>Panama</v>
      </c>
      <c r="B132" t="str">
        <f>COUNTRIES!I133</f>
        <v>Panama</v>
      </c>
      <c r="C132">
        <f>COUNTRIES!J133</f>
        <v>591</v>
      </c>
      <c r="D132" t="str">
        <f>COUNTRIES!K133</f>
        <v>Panama</v>
      </c>
      <c r="F132" t="b">
        <f t="array" ref="F132">OR(EXACT(C132,$Q$3:$Q$274))</f>
        <v>1</v>
      </c>
      <c r="G132" t="b">
        <f t="array" ref="G132">OR(EXACT(C132,$U$3:$U$247))</f>
        <v>1</v>
      </c>
      <c r="H132" t="b">
        <f t="array" ref="H132">OR(EXACT(C132,$Y$4:$Y$179))</f>
        <v>1</v>
      </c>
      <c r="I132" t="b">
        <f t="array" ref="I132">OR(EXACT(C132,$AC$3:$AC$179))</f>
        <v>1</v>
      </c>
      <c r="J132" t="b">
        <f t="array" ref="J132">OR(EXACT(C132,$AW$3:$AW$234))</f>
        <v>1</v>
      </c>
      <c r="P132" t="s">
        <v>165</v>
      </c>
      <c r="Q132">
        <v>440</v>
      </c>
      <c r="R132" t="str">
        <f t="shared" ref="R132:R195" si="45">VLOOKUP(Q132,$C$3:$D$316,2,0)</f>
        <v>Lithuania</v>
      </c>
      <c r="T132" t="s">
        <v>98</v>
      </c>
      <c r="U132">
        <f t="shared" ref="U132:U195" si="46">IFERROR(IFERROR(VLOOKUP(T132,$A$3:$C$316,3,0),VLOOKUP(T132,$B$3:$C$316,2,0)),"")</f>
        <v>540</v>
      </c>
      <c r="V132" t="str">
        <f t="shared" ref="V132:V195" si="47">IFERROR(VLOOKUP(U132,$C$3:$D$316,2,0),T132)</f>
        <v>New Caledonia</v>
      </c>
      <c r="X132" t="s">
        <v>127</v>
      </c>
      <c r="Y132">
        <f t="shared" ref="Y132:Y179" si="48">IFERROR(IFERROR(VLOOKUP(X132,$A$3:$C$316,3,0),VLOOKUP(X132,$B$3:$C$316,2,0)),"")</f>
        <v>736</v>
      </c>
      <c r="Z132" t="str">
        <f t="shared" ref="Z132:Z179" si="49">IFERROR(VLOOKUP(Y132,$C$3:$D$316,2,0),X132)</f>
        <v>Sudan (Former)</v>
      </c>
      <c r="AB132" t="s">
        <v>251</v>
      </c>
      <c r="AC132">
        <f t="shared" ref="AC132:AC171" si="50">IFERROR(IFERROR(VLOOKUP(AB132,$A$3:$C$316,3,0),VLOOKUP(AB132,$B$3:$C$316,2,0)),"")</f>
        <v>678</v>
      </c>
      <c r="AD132" t="str">
        <f t="shared" ref="AD132:AD171" si="51">IFERROR(VLOOKUP(AC132,$C$3:$D$316,2,0),AB132)</f>
        <v>Sao Tome and Principe</v>
      </c>
      <c r="AJ132" t="s">
        <v>115</v>
      </c>
      <c r="AK132">
        <v>642</v>
      </c>
      <c r="AL132" t="str">
        <f t="shared" ref="AL132:AL186" si="52">IFERROR(VLOOKUP(AK132,$C$3:$D$316,2,0),AJ132)</f>
        <v>Romania</v>
      </c>
      <c r="AN132" t="s">
        <v>71</v>
      </c>
      <c r="AO132">
        <f t="shared" ref="AO132:AO195" si="53">IFERROR(IFERROR(VLOOKUP(AN132,$A$3:$C$316,3,0),VLOOKUP(AN132,$B$3:$C$316,2,0)),"")</f>
        <v>392</v>
      </c>
      <c r="AP132" t="str">
        <f t="shared" ref="AP132:AP195" si="54">IFERROR(VLOOKUP(AO132,$C$3:$D$316,2,0),AN132)</f>
        <v>Japan</v>
      </c>
      <c r="AR132" t="s">
        <v>165</v>
      </c>
      <c r="AS132">
        <f t="shared" ref="AS132:AS195" si="55">IFERROR(IFERROR(VLOOKUP(AR132,$A$3:$C$316,3,0),VLOOKUP(AR132,$B$3:$C$316,2,0)),"")</f>
        <v>440</v>
      </c>
      <c r="AT132" t="str">
        <f t="shared" ref="AT132:AT195" si="56">IFERROR(VLOOKUP(AS132,$C$3:$D$316,2,0),AR132)</f>
        <v>Lithuania</v>
      </c>
      <c r="AV132" s="64" t="s">
        <v>227</v>
      </c>
      <c r="AW132">
        <f t="shared" ref="AW132:AW195" si="57">IFERROR(IFERROR(VLOOKUP(AV132,$A$3:$C$316,3,0),VLOOKUP(AV132,$B$3:$C$316,2,0)),"")</f>
        <v>584</v>
      </c>
      <c r="AX132" t="str">
        <f t="shared" ref="AX132:AX195" si="58">IFERROR(VLOOKUP(AW132,$C$3:$D$316,2,0),AV132)</f>
        <v>Marshall Islands</v>
      </c>
      <c r="BD132" t="s">
        <v>1659</v>
      </c>
      <c r="BE132" s="36" t="str">
        <f t="shared" si="44"/>
        <v/>
      </c>
      <c r="BF132" t="str">
        <f t="shared" ref="BF132:BF195" si="59">IFERROR(VLOOKUP(BE132,$C$3:$D$316,2,0),BD132)</f>
        <v>FS Micronesia</v>
      </c>
    </row>
    <row r="133" spans="1:58" x14ac:dyDescent="0.3">
      <c r="A133" t="str">
        <f>COUNTRIES!H134</f>
        <v>Papua New Guinea</v>
      </c>
      <c r="B133" t="str">
        <f>COUNTRIES!I134</f>
        <v>Papua New Guinea</v>
      </c>
      <c r="C133">
        <f>COUNTRIES!J134</f>
        <v>598</v>
      </c>
      <c r="D133" t="str">
        <f>COUNTRIES!K134</f>
        <v>Papua New Guinea</v>
      </c>
      <c r="F133" t="b">
        <f t="array" ref="F133">OR(EXACT(C133,$Q$3:$Q$274))</f>
        <v>1</v>
      </c>
      <c r="G133" t="b">
        <f t="array" ref="G133">OR(EXACT(C133,$U$3:$U$247))</f>
        <v>1</v>
      </c>
      <c r="H133" t="b">
        <f t="array" ref="H133">OR(EXACT(C133,$Y$4:$Y$179))</f>
        <v>0</v>
      </c>
      <c r="I133" t="b">
        <f t="array" ref="I133">OR(EXACT(C133,$AC$3:$AC$179))</f>
        <v>0</v>
      </c>
      <c r="J133" t="b">
        <f t="array" ref="J133">OR(EXACT(C133,$AW$3:$AW$234))</f>
        <v>1</v>
      </c>
      <c r="P133" t="s">
        <v>166</v>
      </c>
      <c r="Q133">
        <v>442</v>
      </c>
      <c r="R133" t="str">
        <f t="shared" si="45"/>
        <v>Luxembourg</v>
      </c>
      <c r="T133" t="s">
        <v>99</v>
      </c>
      <c r="U133">
        <f t="shared" si="46"/>
        <v>554</v>
      </c>
      <c r="V133" t="str">
        <f t="shared" si="47"/>
        <v>New Zealand</v>
      </c>
      <c r="X133" t="s">
        <v>128</v>
      </c>
      <c r="Y133">
        <f t="shared" si="48"/>
        <v>740</v>
      </c>
      <c r="Z133" t="str">
        <f t="shared" si="49"/>
        <v>Suriname</v>
      </c>
      <c r="AB133" t="s">
        <v>119</v>
      </c>
      <c r="AC133">
        <f t="shared" si="50"/>
        <v>682</v>
      </c>
      <c r="AD133" t="str">
        <f t="shared" si="51"/>
        <v>Saudi Arabia</v>
      </c>
      <c r="AJ133" t="s">
        <v>116</v>
      </c>
      <c r="AK133">
        <v>646</v>
      </c>
      <c r="AL133" t="str">
        <f t="shared" si="52"/>
        <v>Rwanda</v>
      </c>
      <c r="AN133" t="s">
        <v>72</v>
      </c>
      <c r="AO133">
        <f t="shared" si="53"/>
        <v>400</v>
      </c>
      <c r="AP133" t="str">
        <f t="shared" si="54"/>
        <v>Jordan</v>
      </c>
      <c r="AR133" t="s">
        <v>166</v>
      </c>
      <c r="AS133">
        <f t="shared" si="55"/>
        <v>442</v>
      </c>
      <c r="AT133" t="str">
        <f t="shared" si="56"/>
        <v>Luxembourg</v>
      </c>
      <c r="AV133" s="64" t="s">
        <v>87</v>
      </c>
      <c r="AW133">
        <f t="shared" si="57"/>
        <v>474</v>
      </c>
      <c r="AX133" t="str">
        <f t="shared" si="58"/>
        <v>Martinique</v>
      </c>
      <c r="BD133" t="s">
        <v>1921</v>
      </c>
      <c r="BE133" s="36" t="str">
        <f t="shared" si="44"/>
        <v/>
      </c>
      <c r="BF133" t="str">
        <f t="shared" si="59"/>
        <v>Marshall Isds</v>
      </c>
    </row>
    <row r="134" spans="1:58" x14ac:dyDescent="0.3">
      <c r="A134" t="str">
        <f>COUNTRIES!H135</f>
        <v>Paraguay</v>
      </c>
      <c r="B134" t="str">
        <f>COUNTRIES!I135</f>
        <v>Paraguay</v>
      </c>
      <c r="C134">
        <f>COUNTRIES!J135</f>
        <v>600</v>
      </c>
      <c r="D134" t="str">
        <f>COUNTRIES!K135</f>
        <v>Paraguay</v>
      </c>
      <c r="F134" t="b">
        <f t="array" ref="F134">OR(EXACT(C134,$Q$3:$Q$274))</f>
        <v>1</v>
      </c>
      <c r="G134" t="b">
        <f t="array" ref="G134">OR(EXACT(C134,$U$3:$U$247))</f>
        <v>1</v>
      </c>
      <c r="H134" t="b">
        <f t="array" ref="H134">OR(EXACT(C134,$Y$4:$Y$179))</f>
        <v>1</v>
      </c>
      <c r="I134" t="b">
        <f t="array" ref="I134">OR(EXACT(C134,$AC$3:$AC$179))</f>
        <v>1</v>
      </c>
      <c r="J134" t="b">
        <f t="array" ref="J134">OR(EXACT(C134,$AW$3:$AW$234))</f>
        <v>1</v>
      </c>
      <c r="P134" t="s">
        <v>298</v>
      </c>
      <c r="Q134">
        <v>446</v>
      </c>
      <c r="R134" t="str">
        <f t="shared" si="45"/>
        <v>Macau SAR</v>
      </c>
      <c r="T134" t="s">
        <v>100</v>
      </c>
      <c r="U134">
        <f t="shared" si="46"/>
        <v>558</v>
      </c>
      <c r="V134" t="str">
        <f t="shared" si="47"/>
        <v>Nicaragua</v>
      </c>
      <c r="X134" t="s">
        <v>130</v>
      </c>
      <c r="Y134">
        <f t="shared" si="48"/>
        <v>752</v>
      </c>
      <c r="Z134" t="str">
        <f t="shared" si="49"/>
        <v>Sweden</v>
      </c>
      <c r="AB134" t="s">
        <v>120</v>
      </c>
      <c r="AC134">
        <f t="shared" si="50"/>
        <v>686</v>
      </c>
      <c r="AD134" t="str">
        <f t="shared" si="51"/>
        <v>Senegal</v>
      </c>
      <c r="AJ134" t="s">
        <v>247</v>
      </c>
      <c r="AK134">
        <v>659</v>
      </c>
      <c r="AL134" t="str">
        <f t="shared" si="52"/>
        <v>Saint Kitts and Nevis</v>
      </c>
      <c r="AN134" t="s">
        <v>162</v>
      </c>
      <c r="AO134">
        <f t="shared" si="53"/>
        <v>398</v>
      </c>
      <c r="AP134" t="str">
        <f t="shared" si="54"/>
        <v>Kazakhstan</v>
      </c>
      <c r="AR134" t="s">
        <v>82</v>
      </c>
      <c r="AS134">
        <f t="shared" si="55"/>
        <v>450</v>
      </c>
      <c r="AT134" t="str">
        <f t="shared" si="56"/>
        <v>Madagascar</v>
      </c>
      <c r="AV134" s="64" t="s">
        <v>88</v>
      </c>
      <c r="AW134">
        <f t="shared" si="57"/>
        <v>478</v>
      </c>
      <c r="AX134" t="str">
        <f t="shared" si="58"/>
        <v>Mauritania</v>
      </c>
      <c r="BD134" t="s">
        <v>242</v>
      </c>
      <c r="BE134">
        <f t="shared" si="44"/>
        <v>585</v>
      </c>
      <c r="BF134" t="str">
        <f t="shared" si="59"/>
        <v>Palau</v>
      </c>
    </row>
    <row r="135" spans="1:58" x14ac:dyDescent="0.3">
      <c r="A135" t="str">
        <f>COUNTRIES!H136</f>
        <v>Peru</v>
      </c>
      <c r="B135" t="str">
        <f>COUNTRIES!I136</f>
        <v>Peru</v>
      </c>
      <c r="C135">
        <f>COUNTRIES!J136</f>
        <v>604</v>
      </c>
      <c r="D135" t="str">
        <f>COUNTRIES!K136</f>
        <v>Peru</v>
      </c>
      <c r="F135" t="b">
        <f t="array" ref="F135">OR(EXACT(C135,$Q$3:$Q$274))</f>
        <v>1</v>
      </c>
      <c r="G135" t="b">
        <f t="array" ref="G135">OR(EXACT(C135,$U$3:$U$247))</f>
        <v>1</v>
      </c>
      <c r="H135" t="b">
        <f t="array" ref="H135">OR(EXACT(C135,$Y$4:$Y$179))</f>
        <v>1</v>
      </c>
      <c r="I135" t="b">
        <f t="array" ref="I135">OR(EXACT(C135,$AC$3:$AC$179))</f>
        <v>1</v>
      </c>
      <c r="J135" t="b">
        <f t="array" ref="J135">OR(EXACT(C135,$AW$3:$AW$234))</f>
        <v>1</v>
      </c>
      <c r="P135" t="s">
        <v>82</v>
      </c>
      <c r="Q135">
        <v>450</v>
      </c>
      <c r="R135" t="str">
        <f t="shared" si="45"/>
        <v>Madagascar</v>
      </c>
      <c r="T135" t="s">
        <v>101</v>
      </c>
      <c r="U135">
        <f t="shared" si="46"/>
        <v>562</v>
      </c>
      <c r="V135" t="str">
        <f t="shared" si="47"/>
        <v>Niger</v>
      </c>
      <c r="X135" t="s">
        <v>131</v>
      </c>
      <c r="Y135">
        <f t="shared" si="48"/>
        <v>756</v>
      </c>
      <c r="Z135" t="str">
        <f t="shared" si="49"/>
        <v>Switzerland</v>
      </c>
      <c r="AB135" t="s">
        <v>252</v>
      </c>
      <c r="AC135">
        <f t="shared" si="50"/>
        <v>688</v>
      </c>
      <c r="AD135" t="str">
        <f t="shared" si="51"/>
        <v>Serbia (incl. Kosovo)</v>
      </c>
      <c r="AJ135" t="s">
        <v>186</v>
      </c>
      <c r="AK135">
        <v>660</v>
      </c>
      <c r="AL135" t="str">
        <f t="shared" si="52"/>
        <v>Anguilla</v>
      </c>
      <c r="AN135" t="s">
        <v>73</v>
      </c>
      <c r="AO135">
        <f t="shared" si="53"/>
        <v>404</v>
      </c>
      <c r="AP135" t="str">
        <f t="shared" si="54"/>
        <v>Kenya</v>
      </c>
      <c r="AR135" t="s">
        <v>83</v>
      </c>
      <c r="AS135">
        <f t="shared" si="55"/>
        <v>454</v>
      </c>
      <c r="AT135" t="str">
        <f t="shared" si="56"/>
        <v>Malawi</v>
      </c>
      <c r="AV135" s="64" t="s">
        <v>89</v>
      </c>
      <c r="AW135">
        <f t="shared" si="57"/>
        <v>480</v>
      </c>
      <c r="AX135" t="str">
        <f t="shared" si="58"/>
        <v>Mauritius</v>
      </c>
      <c r="BD135" t="s">
        <v>105</v>
      </c>
      <c r="BE135">
        <f t="shared" si="44"/>
        <v>586</v>
      </c>
      <c r="BF135" t="str">
        <f t="shared" si="59"/>
        <v>Pakistan</v>
      </c>
    </row>
    <row r="136" spans="1:58" x14ac:dyDescent="0.3">
      <c r="A136" t="str">
        <f>COUNTRIES!H137</f>
        <v>Philippines</v>
      </c>
      <c r="B136" t="str">
        <f>COUNTRIES!I137</f>
        <v>Philippines</v>
      </c>
      <c r="C136">
        <f>COUNTRIES!J137</f>
        <v>608</v>
      </c>
      <c r="D136" t="str">
        <f>COUNTRIES!K137</f>
        <v>Philippines</v>
      </c>
      <c r="F136" t="b">
        <f t="array" ref="F136">OR(EXACT(C136,$Q$3:$Q$274))</f>
        <v>1</v>
      </c>
      <c r="G136" t="b">
        <f t="array" ref="G136">OR(EXACT(C136,$U$3:$U$247))</f>
        <v>1</v>
      </c>
      <c r="H136" t="b">
        <f t="array" ref="H136">OR(EXACT(C136,$Y$4:$Y$179))</f>
        <v>1</v>
      </c>
      <c r="I136" t="b">
        <f t="array" ref="I136">OR(EXACT(C136,$AC$3:$AC$179))</f>
        <v>1</v>
      </c>
      <c r="J136" t="b">
        <f t="array" ref="J136">OR(EXACT(C136,$AW$3:$AW$234))</f>
        <v>1</v>
      </c>
      <c r="P136" t="s">
        <v>83</v>
      </c>
      <c r="Q136">
        <v>454</v>
      </c>
      <c r="R136" t="str">
        <f t="shared" si="45"/>
        <v>Malawi</v>
      </c>
      <c r="T136" t="s">
        <v>102</v>
      </c>
      <c r="U136">
        <f t="shared" si="46"/>
        <v>566</v>
      </c>
      <c r="V136" t="str">
        <f t="shared" si="47"/>
        <v>Nigeria</v>
      </c>
      <c r="X136" t="s">
        <v>132</v>
      </c>
      <c r="Y136">
        <f t="shared" si="48"/>
        <v>760</v>
      </c>
      <c r="Z136" t="str">
        <f t="shared" si="49"/>
        <v>Syria</v>
      </c>
      <c r="AB136" t="s">
        <v>253</v>
      </c>
      <c r="AC136">
        <f t="shared" si="50"/>
        <v>690</v>
      </c>
      <c r="AD136" t="str">
        <f t="shared" si="51"/>
        <v>Seychelles</v>
      </c>
      <c r="AJ136" t="s">
        <v>248</v>
      </c>
      <c r="AK136">
        <v>662</v>
      </c>
      <c r="AL136" t="str">
        <f t="shared" si="52"/>
        <v>Saint Lucia</v>
      </c>
      <c r="AN136" t="s">
        <v>222</v>
      </c>
      <c r="AO136">
        <f t="shared" si="53"/>
        <v>296</v>
      </c>
      <c r="AP136" t="str">
        <f t="shared" si="54"/>
        <v>Kiribati</v>
      </c>
      <c r="AR136" t="s">
        <v>84</v>
      </c>
      <c r="AS136">
        <f t="shared" si="55"/>
        <v>458</v>
      </c>
      <c r="AT136" t="str">
        <f t="shared" si="56"/>
        <v>Malaysia</v>
      </c>
      <c r="AV136" s="64" t="s">
        <v>90</v>
      </c>
      <c r="AW136">
        <f t="shared" si="57"/>
        <v>484</v>
      </c>
      <c r="AX136" t="str">
        <f t="shared" si="58"/>
        <v>Mexico</v>
      </c>
      <c r="BD136" t="s">
        <v>106</v>
      </c>
      <c r="BE136">
        <f t="shared" si="44"/>
        <v>591</v>
      </c>
      <c r="BF136" t="str">
        <f t="shared" si="59"/>
        <v>Panama</v>
      </c>
    </row>
    <row r="137" spans="1:58" x14ac:dyDescent="0.3">
      <c r="A137" t="str">
        <f>COUNTRIES!H138</f>
        <v>Poland</v>
      </c>
      <c r="B137" t="str">
        <f>COUNTRIES!I138</f>
        <v>Poland</v>
      </c>
      <c r="C137">
        <f>COUNTRIES!J138</f>
        <v>616</v>
      </c>
      <c r="D137" t="str">
        <f>COUNTRIES!K138</f>
        <v>Poland</v>
      </c>
      <c r="F137" t="b">
        <f t="array" ref="F137">OR(EXACT(C137,$Q$3:$Q$274))</f>
        <v>1</v>
      </c>
      <c r="G137" t="b">
        <f t="array" ref="G137">OR(EXACT(C137,$U$3:$U$247))</f>
        <v>1</v>
      </c>
      <c r="H137" t="b">
        <f t="array" ref="H137">OR(EXACT(C137,$Y$4:$Y$179))</f>
        <v>1</v>
      </c>
      <c r="I137" t="b">
        <f t="array" ref="I137">OR(EXACT(C137,$AC$3:$AC$179))</f>
        <v>1</v>
      </c>
      <c r="J137" t="b">
        <f t="array" ref="J137">OR(EXACT(C137,$AW$3:$AW$234))</f>
        <v>1</v>
      </c>
      <c r="P137" t="s">
        <v>299</v>
      </c>
      <c r="Q137">
        <v>457</v>
      </c>
      <c r="R137" t="str">
        <f t="shared" si="45"/>
        <v>Sarawak</v>
      </c>
      <c r="T137" t="s">
        <v>1116</v>
      </c>
      <c r="U137">
        <f t="shared" si="46"/>
        <v>15</v>
      </c>
      <c r="V137" t="str">
        <f t="shared" si="47"/>
        <v>North Africa</v>
      </c>
      <c r="X137" t="s">
        <v>1491</v>
      </c>
      <c r="Y137" s="36">
        <f>C194</f>
        <v>158</v>
      </c>
      <c r="Z137" t="str">
        <f t="shared" si="49"/>
        <v>Taiwan</v>
      </c>
      <c r="AB137" t="s">
        <v>121</v>
      </c>
      <c r="AC137">
        <f t="shared" si="50"/>
        <v>694</v>
      </c>
      <c r="AD137" t="str">
        <f t="shared" si="51"/>
        <v>Sierra Leone</v>
      </c>
      <c r="AJ137" t="s">
        <v>249</v>
      </c>
      <c r="AK137">
        <v>666</v>
      </c>
      <c r="AL137" t="str">
        <f t="shared" si="52"/>
        <v>Saint Pierre and Miquelon</v>
      </c>
      <c r="AN137" t="s">
        <v>76</v>
      </c>
      <c r="AO137">
        <f t="shared" si="53"/>
        <v>414</v>
      </c>
      <c r="AP137" t="str">
        <f t="shared" si="54"/>
        <v>Kuwait</v>
      </c>
      <c r="AR137" t="s">
        <v>226</v>
      </c>
      <c r="AS137">
        <f t="shared" si="55"/>
        <v>462</v>
      </c>
      <c r="AT137" t="str">
        <f t="shared" si="56"/>
        <v>Maldives</v>
      </c>
      <c r="AV137" s="64" t="s">
        <v>644</v>
      </c>
      <c r="AW137">
        <f t="shared" si="57"/>
        <v>583</v>
      </c>
      <c r="AX137" t="str">
        <f t="shared" si="58"/>
        <v>Micronesia</v>
      </c>
      <c r="BD137" t="s">
        <v>107</v>
      </c>
      <c r="BE137">
        <f t="shared" si="44"/>
        <v>598</v>
      </c>
      <c r="BF137" t="str">
        <f t="shared" si="59"/>
        <v>Papua New Guinea</v>
      </c>
    </row>
    <row r="138" spans="1:58" x14ac:dyDescent="0.3">
      <c r="A138" t="str">
        <f>COUNTRIES!H139</f>
        <v>Portugal</v>
      </c>
      <c r="B138" t="str">
        <f>COUNTRIES!I139</f>
        <v>Portugal</v>
      </c>
      <c r="C138">
        <f>COUNTRIES!J139</f>
        <v>620</v>
      </c>
      <c r="D138" t="str">
        <f>COUNTRIES!K139</f>
        <v>Portugal</v>
      </c>
      <c r="F138" t="b">
        <f t="array" ref="F138">OR(EXACT(C138,$Q$3:$Q$274))</f>
        <v>1</v>
      </c>
      <c r="G138" t="b">
        <f t="array" ref="G138">OR(EXACT(C138,$U$3:$U$247))</f>
        <v>1</v>
      </c>
      <c r="H138" t="b">
        <f t="array" ref="H138">OR(EXACT(C138,$Y$4:$Y$179))</f>
        <v>1</v>
      </c>
      <c r="I138" t="b">
        <f t="array" ref="I138">OR(EXACT(C138,$AC$3:$AC$179))</f>
        <v>1</v>
      </c>
      <c r="J138" t="b">
        <f t="array" ref="J138">OR(EXACT(C138,$AW$3:$AW$234))</f>
        <v>1</v>
      </c>
      <c r="P138" t="s">
        <v>84</v>
      </c>
      <c r="Q138">
        <v>458</v>
      </c>
      <c r="R138" t="str">
        <f t="shared" si="45"/>
        <v>Malaysia</v>
      </c>
      <c r="T138" t="s">
        <v>1135</v>
      </c>
      <c r="U138">
        <f t="shared" si="46"/>
        <v>21</v>
      </c>
      <c r="V138" t="str">
        <f t="shared" si="47"/>
        <v>North America</v>
      </c>
      <c r="X138" t="s">
        <v>171</v>
      </c>
      <c r="Y138">
        <f t="shared" si="48"/>
        <v>762</v>
      </c>
      <c r="Z138" t="str">
        <f t="shared" si="49"/>
        <v>Tajikistan</v>
      </c>
      <c r="AB138" t="s">
        <v>254</v>
      </c>
      <c r="AC138">
        <f t="shared" si="50"/>
        <v>702</v>
      </c>
      <c r="AD138" t="str">
        <f t="shared" si="51"/>
        <v>Singapore</v>
      </c>
      <c r="AJ138" t="s">
        <v>527</v>
      </c>
      <c r="AK138">
        <v>670</v>
      </c>
      <c r="AL138" t="str">
        <f t="shared" si="52"/>
        <v>Saint Vincent and the Grenadines</v>
      </c>
      <c r="AN138" t="s">
        <v>163</v>
      </c>
      <c r="AO138">
        <f t="shared" si="53"/>
        <v>417</v>
      </c>
      <c r="AP138" t="str">
        <f t="shared" si="54"/>
        <v>Kyrgyzstan</v>
      </c>
      <c r="AR138" t="s">
        <v>85</v>
      </c>
      <c r="AS138">
        <f t="shared" si="55"/>
        <v>466</v>
      </c>
      <c r="AT138" t="str">
        <f t="shared" si="56"/>
        <v>Mali</v>
      </c>
      <c r="AV138" s="64" t="s">
        <v>91</v>
      </c>
      <c r="AW138">
        <f t="shared" si="57"/>
        <v>496</v>
      </c>
      <c r="AX138" t="str">
        <f t="shared" si="58"/>
        <v>Mongolia</v>
      </c>
      <c r="BD138" t="s">
        <v>108</v>
      </c>
      <c r="BE138">
        <f t="shared" si="44"/>
        <v>600</v>
      </c>
      <c r="BF138" t="str">
        <f t="shared" si="59"/>
        <v>Paraguay</v>
      </c>
    </row>
    <row r="139" spans="1:58" x14ac:dyDescent="0.3">
      <c r="A139" t="str">
        <f>COUNTRIES!H140</f>
        <v>Qatar</v>
      </c>
      <c r="B139" t="str">
        <f>COUNTRIES!I140</f>
        <v>Qatar</v>
      </c>
      <c r="C139">
        <f>COUNTRIES!J140</f>
        <v>634</v>
      </c>
      <c r="D139" t="str">
        <f>COUNTRIES!K140</f>
        <v>Qatar</v>
      </c>
      <c r="F139" t="b">
        <f t="array" ref="F139">OR(EXACT(C139,$Q$3:$Q$274))</f>
        <v>1</v>
      </c>
      <c r="G139" t="b">
        <f t="array" ref="G139">OR(EXACT(C139,$U$3:$U$247))</f>
        <v>1</v>
      </c>
      <c r="H139" t="b">
        <f t="array" ref="H139">OR(EXACT(C139,$Y$4:$Y$179))</f>
        <v>1</v>
      </c>
      <c r="I139" t="b">
        <f t="array" ref="I139">OR(EXACT(C139,$AC$3:$AC$179))</f>
        <v>1</v>
      </c>
      <c r="J139" t="b">
        <f t="array" ref="J139">OR(EXACT(C139,$AW$3:$AW$234))</f>
        <v>1</v>
      </c>
      <c r="P139" t="s">
        <v>300</v>
      </c>
      <c r="Q139">
        <v>459</v>
      </c>
      <c r="R139" t="str">
        <f t="shared" si="45"/>
        <v>Peninsular Malaysia</v>
      </c>
      <c r="T139" t="s">
        <v>819</v>
      </c>
      <c r="U139" s="36">
        <f>C48</f>
        <v>408</v>
      </c>
      <c r="V139" t="str">
        <f t="shared" si="47"/>
        <v>North Korea</v>
      </c>
      <c r="X139" t="s">
        <v>405</v>
      </c>
      <c r="Y139">
        <f t="shared" si="48"/>
        <v>834</v>
      </c>
      <c r="Z139" t="str">
        <f t="shared" si="49"/>
        <v>Tanzania</v>
      </c>
      <c r="AB139" t="s">
        <v>175</v>
      </c>
      <c r="AC139">
        <f t="shared" si="50"/>
        <v>703</v>
      </c>
      <c r="AD139" t="str">
        <f t="shared" si="51"/>
        <v>Slovakia</v>
      </c>
      <c r="AJ139" t="s">
        <v>251</v>
      </c>
      <c r="AK139">
        <v>678</v>
      </c>
      <c r="AL139" t="str">
        <f t="shared" si="52"/>
        <v>Sao Tome and Principe</v>
      </c>
      <c r="AN139" t="s">
        <v>77</v>
      </c>
      <c r="AO139">
        <f t="shared" si="53"/>
        <v>418</v>
      </c>
      <c r="AP139" t="str">
        <f t="shared" si="54"/>
        <v>Laos</v>
      </c>
      <c r="AR139" t="s">
        <v>86</v>
      </c>
      <c r="AS139">
        <f t="shared" si="55"/>
        <v>470</v>
      </c>
      <c r="AT139" t="str">
        <f t="shared" si="56"/>
        <v>Malta</v>
      </c>
      <c r="AV139" s="64" t="s">
        <v>233</v>
      </c>
      <c r="AW139">
        <f t="shared" si="57"/>
        <v>499</v>
      </c>
      <c r="AX139" t="str">
        <f t="shared" si="58"/>
        <v>Montenegro</v>
      </c>
      <c r="BD139" t="s">
        <v>109</v>
      </c>
      <c r="BE139">
        <f t="shared" si="44"/>
        <v>604</v>
      </c>
      <c r="BF139" t="str">
        <f t="shared" si="59"/>
        <v>Peru</v>
      </c>
    </row>
    <row r="140" spans="1:58" x14ac:dyDescent="0.3">
      <c r="A140" t="str">
        <f>COUNTRIES!H141</f>
        <v>Republic of Korea</v>
      </c>
      <c r="B140" t="str">
        <f>COUNTRIES!I141</f>
        <v>Korea, Rep. of</v>
      </c>
      <c r="C140">
        <f>COUNTRIES!J141</f>
        <v>410</v>
      </c>
      <c r="D140" t="str">
        <f>COUNTRIES!K141</f>
        <v>South Korea</v>
      </c>
      <c r="F140" t="b">
        <f t="array" ref="F140">OR(EXACT(C140,$Q$3:$Q$274))</f>
        <v>1</v>
      </c>
      <c r="G140" t="b">
        <f t="array" ref="G140">OR(EXACT(C140,$U$3:$U$247))</f>
        <v>1</v>
      </c>
      <c r="H140" t="b">
        <f t="array" ref="H140">OR(EXACT(C140,$Y$4:$Y$179))</f>
        <v>1</v>
      </c>
      <c r="I140" t="b">
        <f t="array" ref="I140">OR(EXACT(C140,$AC$3:$AC$179))</f>
        <v>1</v>
      </c>
      <c r="J140" t="b">
        <f t="array" ref="J140">OR(EXACT(C140,$AW$3:$AW$234))</f>
        <v>1</v>
      </c>
      <c r="P140" t="s">
        <v>301</v>
      </c>
      <c r="Q140">
        <v>461</v>
      </c>
      <c r="R140" t="str">
        <f t="shared" si="45"/>
        <v>Sabah</v>
      </c>
      <c r="T140" t="s">
        <v>103</v>
      </c>
      <c r="U140">
        <f t="shared" si="46"/>
        <v>578</v>
      </c>
      <c r="V140" t="str">
        <f t="shared" si="47"/>
        <v>Norway</v>
      </c>
      <c r="X140" t="s">
        <v>134</v>
      </c>
      <c r="Y140">
        <f t="shared" si="48"/>
        <v>764</v>
      </c>
      <c r="Z140" t="str">
        <f t="shared" si="49"/>
        <v>Thailand</v>
      </c>
      <c r="AB140" t="s">
        <v>176</v>
      </c>
      <c r="AC140">
        <f t="shared" si="50"/>
        <v>705</v>
      </c>
      <c r="AD140" t="str">
        <f t="shared" si="51"/>
        <v>Slovenia</v>
      </c>
      <c r="AJ140" t="s">
        <v>14</v>
      </c>
      <c r="AK140">
        <v>68</v>
      </c>
      <c r="AL140" t="str">
        <f t="shared" si="52"/>
        <v>Bolivia</v>
      </c>
      <c r="AN140" t="s">
        <v>1681</v>
      </c>
      <c r="AO140" s="36">
        <f>C303</f>
        <v>419</v>
      </c>
      <c r="AP140" t="str">
        <f t="shared" si="54"/>
        <v>Latin America and the Caribbean</v>
      </c>
      <c r="AR140" t="s">
        <v>227</v>
      </c>
      <c r="AS140">
        <f t="shared" si="55"/>
        <v>584</v>
      </c>
      <c r="AT140" t="str">
        <f t="shared" si="56"/>
        <v>Marshall Islands</v>
      </c>
      <c r="AV140" s="64" t="s">
        <v>234</v>
      </c>
      <c r="AW140">
        <f t="shared" si="57"/>
        <v>500</v>
      </c>
      <c r="AX140" t="str">
        <f t="shared" si="58"/>
        <v>Montserrat</v>
      </c>
      <c r="BD140" t="s">
        <v>110</v>
      </c>
      <c r="BE140">
        <f t="shared" si="44"/>
        <v>608</v>
      </c>
      <c r="BF140" t="str">
        <f t="shared" si="59"/>
        <v>Philippines</v>
      </c>
    </row>
    <row r="141" spans="1:58" x14ac:dyDescent="0.3">
      <c r="A141" t="str">
        <f>COUNTRIES!H142</f>
        <v>Republic of Moldova</v>
      </c>
      <c r="B141" t="str">
        <f>COUNTRIES!I142</f>
        <v>Rep. Of Moldova</v>
      </c>
      <c r="C141">
        <f>COUNTRIES!J142</f>
        <v>498</v>
      </c>
      <c r="D141" t="str">
        <f>COUNTRIES!K142</f>
        <v>Moldova</v>
      </c>
      <c r="F141" t="b">
        <f t="array" ref="F141">OR(EXACT(C141,$Q$3:$Q$274))</f>
        <v>1</v>
      </c>
      <c r="G141" t="b">
        <f t="array" ref="G141">OR(EXACT(C141,$U$3:$U$247))</f>
        <v>1</v>
      </c>
      <c r="H141" t="b">
        <f t="array" ref="H141">OR(EXACT(C141,$Y$4:$Y$179))</f>
        <v>1</v>
      </c>
      <c r="I141" t="b">
        <f t="array" ref="I141">OR(EXACT(C141,$AC$3:$AC$179))</f>
        <v>1</v>
      </c>
      <c r="J141" t="b">
        <f t="array" ref="J141">OR(EXACT(C141,$AW$3:$AW$234))</f>
        <v>1</v>
      </c>
      <c r="P141" t="s">
        <v>226</v>
      </c>
      <c r="Q141">
        <v>462</v>
      </c>
      <c r="R141" t="str">
        <f t="shared" si="45"/>
        <v>Maldives</v>
      </c>
      <c r="T141" t="s">
        <v>241</v>
      </c>
      <c r="U141">
        <f t="shared" si="46"/>
        <v>9</v>
      </c>
      <c r="V141" t="str">
        <f t="shared" si="47"/>
        <v>Oceania</v>
      </c>
      <c r="X141" t="s">
        <v>136</v>
      </c>
      <c r="Y141">
        <f t="shared" si="48"/>
        <v>768</v>
      </c>
      <c r="Z141" t="str">
        <f t="shared" si="49"/>
        <v>Togo</v>
      </c>
      <c r="AB141" t="s">
        <v>124</v>
      </c>
      <c r="AC141">
        <f t="shared" si="50"/>
        <v>710</v>
      </c>
      <c r="AD141" t="str">
        <f t="shared" si="51"/>
        <v>South Africa</v>
      </c>
      <c r="AJ141" t="s">
        <v>119</v>
      </c>
      <c r="AK141">
        <v>682</v>
      </c>
      <c r="AL141" t="str">
        <f t="shared" si="52"/>
        <v>Saudi Arabia</v>
      </c>
      <c r="AN141" t="s">
        <v>164</v>
      </c>
      <c r="AO141">
        <f t="shared" si="53"/>
        <v>428</v>
      </c>
      <c r="AP141" t="str">
        <f t="shared" si="54"/>
        <v>Latvia</v>
      </c>
      <c r="AR141" t="s">
        <v>88</v>
      </c>
      <c r="AS141">
        <f t="shared" si="55"/>
        <v>478</v>
      </c>
      <c r="AT141" t="str">
        <f t="shared" si="56"/>
        <v>Mauritania</v>
      </c>
      <c r="AV141" s="64" t="s">
        <v>92</v>
      </c>
      <c r="AW141">
        <f t="shared" si="57"/>
        <v>504</v>
      </c>
      <c r="AX141" t="str">
        <f t="shared" si="58"/>
        <v>Morocco</v>
      </c>
      <c r="BD141" t="s">
        <v>111</v>
      </c>
      <c r="BE141">
        <f t="shared" si="44"/>
        <v>616</v>
      </c>
      <c r="BF141" t="str">
        <f t="shared" si="59"/>
        <v>Poland</v>
      </c>
    </row>
    <row r="142" spans="1:58" x14ac:dyDescent="0.3">
      <c r="A142" t="str">
        <f>COUNTRIES!H143</f>
        <v>Romania</v>
      </c>
      <c r="B142" t="str">
        <f>COUNTRIES!I143</f>
        <v>Romania</v>
      </c>
      <c r="C142">
        <f>COUNTRIES!J143</f>
        <v>642</v>
      </c>
      <c r="D142" t="str">
        <f>COUNTRIES!K143</f>
        <v>Romania</v>
      </c>
      <c r="F142" t="b">
        <f t="array" ref="F142">OR(EXACT(C142,$Q$3:$Q$274))</f>
        <v>1</v>
      </c>
      <c r="G142" t="b">
        <f t="array" ref="G142">OR(EXACT(C142,$U$3:$U$247))</f>
        <v>1</v>
      </c>
      <c r="H142" t="b">
        <f t="array" ref="H142">OR(EXACT(C142,$Y$4:$Y$179))</f>
        <v>1</v>
      </c>
      <c r="I142" t="b">
        <f t="array" ref="I142">OR(EXACT(C142,$AC$3:$AC$179))</f>
        <v>1</v>
      </c>
      <c r="J142" t="b">
        <f t="array" ref="J142">OR(EXACT(C142,$AW$3:$AW$234))</f>
        <v>1</v>
      </c>
      <c r="P142" t="s">
        <v>85</v>
      </c>
      <c r="Q142">
        <v>466</v>
      </c>
      <c r="R142" t="str">
        <f t="shared" si="45"/>
        <v>Mali</v>
      </c>
      <c r="T142" t="s">
        <v>104</v>
      </c>
      <c r="U142">
        <f t="shared" si="46"/>
        <v>512</v>
      </c>
      <c r="V142" t="str">
        <f t="shared" si="47"/>
        <v>Oman</v>
      </c>
      <c r="X142" t="s">
        <v>137</v>
      </c>
      <c r="Y142">
        <f t="shared" si="48"/>
        <v>780</v>
      </c>
      <c r="Z142" t="str">
        <f t="shared" si="49"/>
        <v>Trinidad and Tobago</v>
      </c>
      <c r="AB142" t="s">
        <v>125</v>
      </c>
      <c r="AC142">
        <f t="shared" si="50"/>
        <v>724</v>
      </c>
      <c r="AD142" t="str">
        <f t="shared" si="51"/>
        <v>Spain</v>
      </c>
      <c r="AJ142" t="s">
        <v>120</v>
      </c>
      <c r="AK142">
        <v>686</v>
      </c>
      <c r="AL142" t="str">
        <f t="shared" si="52"/>
        <v>Senegal</v>
      </c>
      <c r="AN142" t="s">
        <v>78</v>
      </c>
      <c r="AO142">
        <f t="shared" si="53"/>
        <v>422</v>
      </c>
      <c r="AP142" t="str">
        <f t="shared" si="54"/>
        <v>Lebanon</v>
      </c>
      <c r="AR142" t="s">
        <v>89</v>
      </c>
      <c r="AS142">
        <f t="shared" si="55"/>
        <v>480</v>
      </c>
      <c r="AT142" t="str">
        <f t="shared" si="56"/>
        <v>Mauritius</v>
      </c>
      <c r="AV142" s="64" t="s">
        <v>93</v>
      </c>
      <c r="AW142">
        <f t="shared" si="57"/>
        <v>508</v>
      </c>
      <c r="AX142" t="str">
        <f t="shared" si="58"/>
        <v>Mozambique</v>
      </c>
      <c r="BD142" t="s">
        <v>112</v>
      </c>
      <c r="BE142">
        <f t="shared" si="44"/>
        <v>620</v>
      </c>
      <c r="BF142" t="str">
        <f t="shared" si="59"/>
        <v>Portugal</v>
      </c>
    </row>
    <row r="143" spans="1:58" x14ac:dyDescent="0.3">
      <c r="A143" t="str">
        <f>COUNTRIES!H144</f>
        <v>Russian Federation</v>
      </c>
      <c r="B143" t="str">
        <f>COUNTRIES!I144</f>
        <v>Russia</v>
      </c>
      <c r="C143">
        <f>COUNTRIES!J144</f>
        <v>643</v>
      </c>
      <c r="D143" t="str">
        <f>COUNTRIES!K144</f>
        <v>Russia</v>
      </c>
      <c r="F143" t="b">
        <f t="array" ref="F143">OR(EXACT(C143,$Q$3:$Q$274))</f>
        <v>1</v>
      </c>
      <c r="G143" t="b">
        <f t="array" ref="G143">OR(EXACT(C143,$U$3:$U$247))</f>
        <v>1</v>
      </c>
      <c r="H143" t="b">
        <f t="array" ref="H143">OR(EXACT(C143,$Y$4:$Y$179))</f>
        <v>1</v>
      </c>
      <c r="I143" t="b">
        <f t="array" ref="I143">OR(EXACT(C143,$AC$3:$AC$179))</f>
        <v>1</v>
      </c>
      <c r="J143" t="b">
        <f t="array" ref="J143">OR(EXACT(C143,$AW$3:$AW$234))</f>
        <v>1</v>
      </c>
      <c r="P143" t="s">
        <v>86</v>
      </c>
      <c r="Q143">
        <v>470</v>
      </c>
      <c r="R143" t="str">
        <f t="shared" si="45"/>
        <v>Malta</v>
      </c>
      <c r="T143" t="s">
        <v>1136</v>
      </c>
      <c r="U143" s="36" t="str">
        <f t="shared" si="46"/>
        <v/>
      </c>
      <c r="V143" t="str">
        <f t="shared" si="47"/>
        <v>Other Pacific Is. (д)</v>
      </c>
      <c r="X143" t="s">
        <v>138</v>
      </c>
      <c r="Y143">
        <f t="shared" si="48"/>
        <v>788</v>
      </c>
      <c r="Z143" t="str">
        <f t="shared" si="49"/>
        <v>Tunisia</v>
      </c>
      <c r="AB143" t="s">
        <v>126</v>
      </c>
      <c r="AC143">
        <f t="shared" si="50"/>
        <v>144</v>
      </c>
      <c r="AD143" t="str">
        <f t="shared" si="51"/>
        <v>Sri Lanka</v>
      </c>
      <c r="AJ143" t="s">
        <v>253</v>
      </c>
      <c r="AK143">
        <v>690</v>
      </c>
      <c r="AL143" t="str">
        <f t="shared" si="52"/>
        <v>Seychelles</v>
      </c>
      <c r="AN143" t="s">
        <v>79</v>
      </c>
      <c r="AO143">
        <f t="shared" si="53"/>
        <v>426</v>
      </c>
      <c r="AP143" t="str">
        <f t="shared" si="54"/>
        <v>Lesotho</v>
      </c>
      <c r="AR143" t="s">
        <v>229</v>
      </c>
      <c r="AS143">
        <f t="shared" si="55"/>
        <v>54</v>
      </c>
      <c r="AT143" t="str">
        <f t="shared" si="56"/>
        <v>Melanesia</v>
      </c>
      <c r="AV143" s="64" t="s">
        <v>94</v>
      </c>
      <c r="AW143">
        <f t="shared" si="57"/>
        <v>104</v>
      </c>
      <c r="AX143" t="str">
        <f t="shared" si="58"/>
        <v>Myanmar</v>
      </c>
      <c r="BD143" t="s">
        <v>57</v>
      </c>
      <c r="BE143">
        <f t="shared" si="44"/>
        <v>624</v>
      </c>
      <c r="BF143" t="str">
        <f t="shared" si="59"/>
        <v>Guinea Bissau</v>
      </c>
    </row>
    <row r="144" spans="1:58" x14ac:dyDescent="0.3">
      <c r="A144" t="str">
        <f>COUNTRIES!H145</f>
        <v>Rwanda</v>
      </c>
      <c r="B144" t="str">
        <f>COUNTRIES!I145</f>
        <v>Rwanda Burundi</v>
      </c>
      <c r="C144">
        <f>COUNTRIES!J145</f>
        <v>646</v>
      </c>
      <c r="D144" t="str">
        <f>COUNTRIES!K145</f>
        <v>Rwanda</v>
      </c>
      <c r="F144" t="b">
        <f t="array" ref="F144">OR(EXACT(C144,$Q$3:$Q$274))</f>
        <v>1</v>
      </c>
      <c r="G144" t="b">
        <f t="array" ref="G144">OR(EXACT(C144,$U$3:$U$247))</f>
        <v>1</v>
      </c>
      <c r="H144" t="b">
        <f t="array" ref="H144">OR(EXACT(C144,$Y$4:$Y$179))</f>
        <v>0</v>
      </c>
      <c r="I144" t="b">
        <f t="array" ref="I144">OR(EXACT(C144,$AC$3:$AC$179))</f>
        <v>1</v>
      </c>
      <c r="J144" t="b">
        <f t="array" ref="J144">OR(EXACT(C144,$AW$3:$AW$234))</f>
        <v>1</v>
      </c>
      <c r="P144" t="s">
        <v>87</v>
      </c>
      <c r="Q144">
        <v>474</v>
      </c>
      <c r="R144" t="str">
        <f t="shared" si="45"/>
        <v>Martinique</v>
      </c>
      <c r="T144" t="s">
        <v>1137</v>
      </c>
      <c r="U144" s="36" t="str">
        <f t="shared" si="46"/>
        <v/>
      </c>
      <c r="V144" t="str">
        <f t="shared" si="47"/>
        <v>Others Europe</v>
      </c>
      <c r="X144" t="s">
        <v>139</v>
      </c>
      <c r="Y144">
        <f t="shared" si="48"/>
        <v>792</v>
      </c>
      <c r="Z144" t="str">
        <f t="shared" si="49"/>
        <v>Turkey</v>
      </c>
      <c r="AB144" t="s">
        <v>262</v>
      </c>
      <c r="AC144">
        <f t="shared" si="50"/>
        <v>275</v>
      </c>
      <c r="AD144" t="str">
        <f t="shared" si="51"/>
        <v>Palestine</v>
      </c>
      <c r="AJ144" t="s">
        <v>121</v>
      </c>
      <c r="AK144">
        <v>694</v>
      </c>
      <c r="AL144" t="str">
        <f t="shared" si="52"/>
        <v>Sierra Leone</v>
      </c>
      <c r="AN144" t="s">
        <v>80</v>
      </c>
      <c r="AO144">
        <f t="shared" si="53"/>
        <v>430</v>
      </c>
      <c r="AP144" t="str">
        <f t="shared" si="54"/>
        <v>Liberia</v>
      </c>
      <c r="AR144" t="s">
        <v>90</v>
      </c>
      <c r="AS144">
        <f t="shared" si="55"/>
        <v>484</v>
      </c>
      <c r="AT144" t="str">
        <f t="shared" si="56"/>
        <v>Mexico</v>
      </c>
      <c r="AV144" s="64" t="s">
        <v>95</v>
      </c>
      <c r="AW144">
        <f t="shared" si="57"/>
        <v>516</v>
      </c>
      <c r="AX144" t="str">
        <f t="shared" si="58"/>
        <v>Namibia</v>
      </c>
      <c r="BD144" t="s">
        <v>135</v>
      </c>
      <c r="BE144">
        <f t="shared" si="44"/>
        <v>626</v>
      </c>
      <c r="BF144" t="str">
        <f t="shared" si="59"/>
        <v>Timor-Leste</v>
      </c>
    </row>
    <row r="145" spans="1:58" x14ac:dyDescent="0.3">
      <c r="A145" t="str">
        <f>COUNTRIES!H146</f>
        <v>Saint Kitts and Nevis</v>
      </c>
      <c r="B145" t="str">
        <f>COUNTRIES!I146</f>
        <v>St Kitts and Nevis, Anguilla</v>
      </c>
      <c r="C145">
        <f>COUNTRIES!J146</f>
        <v>659</v>
      </c>
      <c r="D145" t="str">
        <f>COUNTRIES!K146</f>
        <v>Saint Kitts and Nevis</v>
      </c>
      <c r="F145" t="b">
        <f t="array" ref="F145">OR(EXACT(C145,$Q$3:$Q$274))</f>
        <v>1</v>
      </c>
      <c r="G145" t="b">
        <f t="array" ref="G145">OR(EXACT(C145,$U$3:$U$247))</f>
        <v>1</v>
      </c>
      <c r="H145" t="b">
        <f t="array" ref="H145">OR(EXACT(C145,$Y$4:$Y$179))</f>
        <v>0</v>
      </c>
      <c r="I145" t="b">
        <f t="array" ref="I145">OR(EXACT(C145,$AC$3:$AC$179))</f>
        <v>0</v>
      </c>
      <c r="J145" t="b">
        <f t="array" ref="J145">OR(EXACT(C145,$AW$3:$AW$234))</f>
        <v>1</v>
      </c>
      <c r="P145" t="s">
        <v>88</v>
      </c>
      <c r="Q145">
        <v>478</v>
      </c>
      <c r="R145" t="str">
        <f t="shared" si="45"/>
        <v>Mauritania</v>
      </c>
      <c r="T145" t="s">
        <v>105</v>
      </c>
      <c r="U145">
        <f t="shared" si="46"/>
        <v>586</v>
      </c>
      <c r="V145" t="str">
        <f t="shared" si="47"/>
        <v>Pakistan</v>
      </c>
      <c r="X145" t="s">
        <v>172</v>
      </c>
      <c r="Y145">
        <f t="shared" si="48"/>
        <v>795</v>
      </c>
      <c r="Z145" t="str">
        <f t="shared" si="49"/>
        <v>Turkmenistan</v>
      </c>
      <c r="AB145" t="s">
        <v>1158</v>
      </c>
      <c r="AC145">
        <f t="shared" si="50"/>
        <v>736</v>
      </c>
      <c r="AD145" t="str">
        <f t="shared" si="51"/>
        <v>Sudan (Former)</v>
      </c>
      <c r="AJ145" t="s">
        <v>63</v>
      </c>
      <c r="AK145">
        <v>699</v>
      </c>
      <c r="AL145" t="str">
        <f t="shared" si="52"/>
        <v>India</v>
      </c>
      <c r="AN145" t="s">
        <v>224</v>
      </c>
      <c r="AO145">
        <f t="shared" si="53"/>
        <v>434</v>
      </c>
      <c r="AP145" t="str">
        <f t="shared" si="54"/>
        <v>Libya</v>
      </c>
      <c r="AR145" t="s">
        <v>230</v>
      </c>
      <c r="AS145">
        <f t="shared" si="55"/>
        <v>57</v>
      </c>
      <c r="AT145" t="str">
        <f t="shared" si="56"/>
        <v>Micronesia</v>
      </c>
      <c r="AV145" s="64" t="s">
        <v>235</v>
      </c>
      <c r="AW145">
        <f t="shared" si="57"/>
        <v>520</v>
      </c>
      <c r="AX145" t="str">
        <f t="shared" si="58"/>
        <v>Nauru</v>
      </c>
      <c r="BD145" t="s">
        <v>114</v>
      </c>
      <c r="BE145">
        <f t="shared" si="44"/>
        <v>634</v>
      </c>
      <c r="BF145" t="str">
        <f t="shared" si="59"/>
        <v>Qatar</v>
      </c>
    </row>
    <row r="146" spans="1:58" x14ac:dyDescent="0.3">
      <c r="A146" t="str">
        <f>COUNTRIES!H147</f>
        <v>Saint Lucia</v>
      </c>
      <c r="B146" t="str">
        <f>COUNTRIES!I147</f>
        <v>Saint Lucia</v>
      </c>
      <c r="C146">
        <f>COUNTRIES!J147</f>
        <v>662</v>
      </c>
      <c r="D146" t="str">
        <f>COUNTRIES!K147</f>
        <v>Saint Lucia</v>
      </c>
      <c r="F146" t="b">
        <f t="array" ref="F146">OR(EXACT(C146,$Q$3:$Q$274))</f>
        <v>1</v>
      </c>
      <c r="G146" t="b">
        <f t="array" ref="G146">OR(EXACT(C146,$U$3:$U$247))</f>
        <v>0</v>
      </c>
      <c r="H146" t="b">
        <f t="array" ref="H146">OR(EXACT(C146,$Y$4:$Y$179))</f>
        <v>0</v>
      </c>
      <c r="I146" t="b">
        <f t="array" ref="I146">OR(EXACT(C146,$AC$3:$AC$179))</f>
        <v>1</v>
      </c>
      <c r="J146" t="b">
        <f t="array" ref="J146">OR(EXACT(C146,$AW$3:$AW$234))</f>
        <v>1</v>
      </c>
      <c r="P146" t="s">
        <v>89</v>
      </c>
      <c r="Q146">
        <v>480</v>
      </c>
      <c r="R146" t="str">
        <f t="shared" si="45"/>
        <v>Mauritius</v>
      </c>
      <c r="T146" t="s">
        <v>288</v>
      </c>
      <c r="U146">
        <f t="shared" si="46"/>
        <v>275</v>
      </c>
      <c r="V146" t="str">
        <f t="shared" si="47"/>
        <v>Palestine</v>
      </c>
      <c r="X146" t="s">
        <v>173</v>
      </c>
      <c r="Y146">
        <f t="shared" si="48"/>
        <v>804</v>
      </c>
      <c r="Z146" t="str">
        <f t="shared" si="49"/>
        <v>Ukraine</v>
      </c>
      <c r="AB146" t="s">
        <v>129</v>
      </c>
      <c r="AC146">
        <f t="shared" si="50"/>
        <v>748</v>
      </c>
      <c r="AD146" t="str">
        <f t="shared" si="51"/>
        <v>Swaziland</v>
      </c>
      <c r="AJ146" t="s">
        <v>254</v>
      </c>
      <c r="AK146">
        <v>702</v>
      </c>
      <c r="AL146" t="str">
        <f t="shared" si="52"/>
        <v>Singapore</v>
      </c>
      <c r="AN146" t="s">
        <v>165</v>
      </c>
      <c r="AO146">
        <f t="shared" si="53"/>
        <v>440</v>
      </c>
      <c r="AP146" t="str">
        <f t="shared" si="54"/>
        <v>Lithuania</v>
      </c>
      <c r="AR146" t="s">
        <v>644</v>
      </c>
      <c r="AS146">
        <f t="shared" si="55"/>
        <v>583</v>
      </c>
      <c r="AT146" t="str">
        <f t="shared" si="56"/>
        <v>Micronesia</v>
      </c>
      <c r="AV146" s="64" t="s">
        <v>96</v>
      </c>
      <c r="AW146">
        <f t="shared" si="57"/>
        <v>524</v>
      </c>
      <c r="AX146" t="str">
        <f t="shared" si="58"/>
        <v>Nepal</v>
      </c>
      <c r="BD146" t="s">
        <v>117</v>
      </c>
      <c r="BE146">
        <f t="shared" si="44"/>
        <v>638</v>
      </c>
      <c r="BF146" t="str">
        <f t="shared" si="59"/>
        <v>Réunion</v>
      </c>
    </row>
    <row r="147" spans="1:58" x14ac:dyDescent="0.3">
      <c r="A147" t="str">
        <f>COUNTRIES!H148</f>
        <v>Saint Vincent and the Grenadines</v>
      </c>
      <c r="B147" t="str">
        <f>COUNTRIES!I148</f>
        <v>Saint Vincent and the Grenadines</v>
      </c>
      <c r="C147">
        <f>COUNTRIES!J148</f>
        <v>670</v>
      </c>
      <c r="D147" t="str">
        <f>COUNTRIES!K148</f>
        <v>Saint Vincent and the Grenadines</v>
      </c>
      <c r="F147" t="b">
        <f t="array" ref="F147">OR(EXACT(C147,$Q$3:$Q$274))</f>
        <v>1</v>
      </c>
      <c r="G147" t="b">
        <f t="array" ref="G147">OR(EXACT(C147,$U$3:$U$247))</f>
        <v>0</v>
      </c>
      <c r="H147" t="b">
        <f t="array" ref="H147">OR(EXACT(C147,$Y$4:$Y$179))</f>
        <v>0</v>
      </c>
      <c r="I147" t="b">
        <f t="array" ref="I147">OR(EXACT(C147,$AC$3:$AC$179))</f>
        <v>0</v>
      </c>
      <c r="J147" t="b">
        <f t="array" ref="J147">OR(EXACT(C147,$AW$3:$AW$234))</f>
        <v>1</v>
      </c>
      <c r="P147" t="s">
        <v>90</v>
      </c>
      <c r="Q147">
        <v>484</v>
      </c>
      <c r="R147" t="str">
        <f t="shared" si="45"/>
        <v>Mexico</v>
      </c>
      <c r="T147" t="s">
        <v>106</v>
      </c>
      <c r="U147">
        <f t="shared" si="46"/>
        <v>591</v>
      </c>
      <c r="V147" t="str">
        <f t="shared" si="47"/>
        <v>Panama</v>
      </c>
      <c r="X147" t="s">
        <v>141</v>
      </c>
      <c r="Y147">
        <f t="shared" si="48"/>
        <v>784</v>
      </c>
      <c r="Z147" t="str">
        <f t="shared" si="49"/>
        <v>United Arab Emirates</v>
      </c>
      <c r="AB147" t="s">
        <v>130</v>
      </c>
      <c r="AC147">
        <f t="shared" si="50"/>
        <v>752</v>
      </c>
      <c r="AD147" t="str">
        <f t="shared" si="51"/>
        <v>Sweden</v>
      </c>
      <c r="AJ147" t="s">
        <v>1661</v>
      </c>
      <c r="AK147">
        <v>704</v>
      </c>
      <c r="AL147" t="str">
        <f t="shared" si="52"/>
        <v>Vietnam</v>
      </c>
      <c r="AN147" t="s">
        <v>166</v>
      </c>
      <c r="AO147">
        <f t="shared" si="53"/>
        <v>442</v>
      </c>
      <c r="AP147" t="str">
        <f t="shared" si="54"/>
        <v>Luxembourg</v>
      </c>
      <c r="AR147" t="s">
        <v>231</v>
      </c>
      <c r="AS147">
        <f t="shared" si="55"/>
        <v>17</v>
      </c>
      <c r="AT147" t="str">
        <f t="shared" si="56"/>
        <v>Middle Africa</v>
      </c>
      <c r="AV147" s="64" t="s">
        <v>97</v>
      </c>
      <c r="AW147">
        <f t="shared" si="57"/>
        <v>528</v>
      </c>
      <c r="AX147" t="str">
        <f t="shared" si="58"/>
        <v>Netherlands</v>
      </c>
      <c r="BD147" t="s">
        <v>115</v>
      </c>
      <c r="BE147">
        <f t="shared" si="44"/>
        <v>642</v>
      </c>
      <c r="BF147" t="str">
        <f t="shared" si="59"/>
        <v>Romania</v>
      </c>
    </row>
    <row r="148" spans="1:58" x14ac:dyDescent="0.3">
      <c r="A148" t="str">
        <f>COUNTRIES!H149</f>
        <v>Samoa</v>
      </c>
      <c r="B148" t="str">
        <f>COUNTRIES!I149</f>
        <v>Samoa</v>
      </c>
      <c r="C148">
        <f>COUNTRIES!J149</f>
        <v>882</v>
      </c>
      <c r="D148" t="str">
        <f>COUNTRIES!K149</f>
        <v>Samoa</v>
      </c>
      <c r="F148" t="b">
        <f t="array" ref="F148">OR(EXACT(C148,$Q$3:$Q$274))</f>
        <v>1</v>
      </c>
      <c r="G148" t="b">
        <f t="array" ref="G148">OR(EXACT(C148,$U$3:$U$247))</f>
        <v>0</v>
      </c>
      <c r="H148" t="b">
        <f t="array" ref="H148">OR(EXACT(C148,$Y$4:$Y$179))</f>
        <v>0</v>
      </c>
      <c r="I148" t="b">
        <f t="array" ref="I148">OR(EXACT(C148,$AC$3:$AC$179))</f>
        <v>0</v>
      </c>
      <c r="J148" t="b">
        <f t="array" ref="J148">OR(EXACT(C148,$AW$3:$AW$234))</f>
        <v>1</v>
      </c>
      <c r="P148" t="s">
        <v>232</v>
      </c>
      <c r="Q148">
        <v>492</v>
      </c>
      <c r="R148" t="str">
        <f t="shared" si="45"/>
        <v>Monaco</v>
      </c>
      <c r="T148" t="s">
        <v>107</v>
      </c>
      <c r="U148">
        <f t="shared" si="46"/>
        <v>598</v>
      </c>
      <c r="V148" t="str">
        <f t="shared" si="47"/>
        <v>Papua New Guinea</v>
      </c>
      <c r="X148" t="s">
        <v>142</v>
      </c>
      <c r="Y148">
        <f t="shared" si="48"/>
        <v>826</v>
      </c>
      <c r="Z148" t="str">
        <f t="shared" si="49"/>
        <v>United Kingdom</v>
      </c>
      <c r="AB148" t="s">
        <v>131</v>
      </c>
      <c r="AC148">
        <f t="shared" si="50"/>
        <v>756</v>
      </c>
      <c r="AD148" t="str">
        <f t="shared" si="51"/>
        <v>Switzerland</v>
      </c>
      <c r="AJ148" t="s">
        <v>123</v>
      </c>
      <c r="AK148">
        <v>706</v>
      </c>
      <c r="AL148" t="str">
        <f t="shared" si="52"/>
        <v>Somalia</v>
      </c>
      <c r="AN148" t="s">
        <v>448</v>
      </c>
      <c r="AO148" s="36">
        <f>C170</f>
        <v>807</v>
      </c>
      <c r="AP148" t="str">
        <f t="shared" si="54"/>
        <v>North Macedonia</v>
      </c>
      <c r="AR148" t="s">
        <v>232</v>
      </c>
      <c r="AS148">
        <f t="shared" si="55"/>
        <v>492</v>
      </c>
      <c r="AT148" t="str">
        <f t="shared" si="56"/>
        <v>Monaco</v>
      </c>
      <c r="AV148" s="64" t="s">
        <v>1702</v>
      </c>
      <c r="AW148" s="36">
        <f>C257</f>
        <v>530</v>
      </c>
      <c r="AX148" t="str">
        <f t="shared" si="58"/>
        <v>Netherlands Antilles</v>
      </c>
      <c r="BD148" t="s">
        <v>116</v>
      </c>
      <c r="BE148">
        <f t="shared" si="44"/>
        <v>646</v>
      </c>
      <c r="BF148" t="str">
        <f t="shared" si="59"/>
        <v>Rwanda</v>
      </c>
    </row>
    <row r="149" spans="1:58" x14ac:dyDescent="0.3">
      <c r="A149" t="str">
        <f>COUNTRIES!H150</f>
        <v>San Marino</v>
      </c>
      <c r="B149" t="str">
        <f>COUNTRIES!I150</f>
        <v>San Marino</v>
      </c>
      <c r="C149">
        <f>COUNTRIES!J150</f>
        <v>674</v>
      </c>
      <c r="D149" t="str">
        <f>COUNTRIES!K150</f>
        <v>San Marino</v>
      </c>
      <c r="F149" t="b">
        <f t="array" ref="F149">OR(EXACT(C149,$Q$3:$Q$274))</f>
        <v>1</v>
      </c>
      <c r="G149" t="b">
        <f t="array" ref="G149">OR(EXACT(C149,$U$3:$U$247))</f>
        <v>0</v>
      </c>
      <c r="H149" t="b">
        <f t="array" ref="H149">OR(EXACT(C149,$Y$4:$Y$179))</f>
        <v>0</v>
      </c>
      <c r="I149" t="b">
        <f t="array" ref="I149">OR(EXACT(C149,$AC$3:$AC$179))</f>
        <v>0</v>
      </c>
      <c r="J149" t="b">
        <f t="array" ref="J149">OR(EXACT(C149,$AW$3:$AW$234))</f>
        <v>0</v>
      </c>
      <c r="P149" t="s">
        <v>91</v>
      </c>
      <c r="Q149">
        <v>496</v>
      </c>
      <c r="R149" t="str">
        <f t="shared" si="45"/>
        <v>Mongolia</v>
      </c>
      <c r="T149" t="s">
        <v>108</v>
      </c>
      <c r="U149">
        <f t="shared" si="46"/>
        <v>600</v>
      </c>
      <c r="V149" t="str">
        <f t="shared" si="47"/>
        <v>Paraguay</v>
      </c>
      <c r="X149" t="s">
        <v>327</v>
      </c>
      <c r="Y149" s="36">
        <f>C184</f>
        <v>840</v>
      </c>
      <c r="Z149" t="str">
        <f t="shared" si="49"/>
        <v>United States of America</v>
      </c>
      <c r="AB149" t="s">
        <v>132</v>
      </c>
      <c r="AC149">
        <f t="shared" si="50"/>
        <v>760</v>
      </c>
      <c r="AD149" t="str">
        <f t="shared" si="51"/>
        <v>Syria</v>
      </c>
      <c r="AJ149" t="s">
        <v>1662</v>
      </c>
      <c r="AK149">
        <v>710</v>
      </c>
      <c r="AL149" t="str">
        <f t="shared" si="52"/>
        <v>South Africa</v>
      </c>
      <c r="AN149" t="s">
        <v>82</v>
      </c>
      <c r="AO149">
        <f t="shared" si="53"/>
        <v>450</v>
      </c>
      <c r="AP149" t="str">
        <f t="shared" si="54"/>
        <v>Madagascar</v>
      </c>
      <c r="AR149" t="s">
        <v>91</v>
      </c>
      <c r="AS149">
        <f t="shared" si="55"/>
        <v>496</v>
      </c>
      <c r="AT149" t="str">
        <f t="shared" si="56"/>
        <v>Mongolia</v>
      </c>
      <c r="AV149" s="64" t="s">
        <v>98</v>
      </c>
      <c r="AW149">
        <f t="shared" si="57"/>
        <v>540</v>
      </c>
      <c r="AX149" t="str">
        <f t="shared" si="58"/>
        <v>New Caledonia</v>
      </c>
      <c r="BD149" t="s">
        <v>246</v>
      </c>
      <c r="BE149">
        <f t="shared" si="44"/>
        <v>654</v>
      </c>
      <c r="BF149" t="str">
        <f t="shared" si="59"/>
        <v>Saint Helena</v>
      </c>
    </row>
    <row r="150" spans="1:58" x14ac:dyDescent="0.3">
      <c r="A150" t="str">
        <f>COUNTRIES!H151</f>
        <v>Sao Tome and Principe</v>
      </c>
      <c r="B150" t="str">
        <f>COUNTRIES!I151</f>
        <v>Sao Tomé &amp; Principe</v>
      </c>
      <c r="C150">
        <f>COUNTRIES!J151</f>
        <v>678</v>
      </c>
      <c r="D150" t="str">
        <f>COUNTRIES!K151</f>
        <v>Sao Tome and Principe</v>
      </c>
      <c r="F150" t="b">
        <f t="array" ref="F150">OR(EXACT(C150,$Q$3:$Q$274))</f>
        <v>1</v>
      </c>
      <c r="G150" t="b">
        <f t="array" ref="G150">OR(EXACT(C150,$U$3:$U$247))</f>
        <v>1</v>
      </c>
      <c r="H150" t="b">
        <f t="array" ref="H150">OR(EXACT(C150,$Y$4:$Y$179))</f>
        <v>0</v>
      </c>
      <c r="I150" t="b">
        <f t="array" ref="I150">OR(EXACT(C150,$AC$3:$AC$179))</f>
        <v>1</v>
      </c>
      <c r="J150" t="b">
        <f t="array" ref="J150">OR(EXACT(C150,$AW$3:$AW$234))</f>
        <v>1</v>
      </c>
      <c r="P150" t="s">
        <v>302</v>
      </c>
      <c r="Q150">
        <v>498</v>
      </c>
      <c r="R150" t="str">
        <f t="shared" si="45"/>
        <v>Moldova</v>
      </c>
      <c r="T150" t="s">
        <v>109</v>
      </c>
      <c r="U150">
        <f t="shared" si="46"/>
        <v>604</v>
      </c>
      <c r="V150" t="str">
        <f t="shared" si="47"/>
        <v>Peru</v>
      </c>
      <c r="X150" t="s">
        <v>144</v>
      </c>
      <c r="Y150">
        <f t="shared" si="48"/>
        <v>858</v>
      </c>
      <c r="Z150" t="str">
        <f t="shared" si="49"/>
        <v>Uruguay</v>
      </c>
      <c r="AB150" t="s">
        <v>1633</v>
      </c>
      <c r="AC150" s="36">
        <f>C194</f>
        <v>158</v>
      </c>
      <c r="AD150" t="str">
        <f t="shared" si="51"/>
        <v>Taiwan</v>
      </c>
      <c r="AJ150" t="s">
        <v>1663</v>
      </c>
      <c r="AK150">
        <v>717</v>
      </c>
      <c r="AL150" t="str">
        <f t="shared" si="52"/>
        <v>Rhodesia and Nyasaland, Federation</v>
      </c>
      <c r="AN150" t="s">
        <v>83</v>
      </c>
      <c r="AO150">
        <f t="shared" si="53"/>
        <v>454</v>
      </c>
      <c r="AP150" t="str">
        <f t="shared" si="54"/>
        <v>Malawi</v>
      </c>
      <c r="AR150" t="s">
        <v>233</v>
      </c>
      <c r="AS150">
        <f t="shared" si="55"/>
        <v>499</v>
      </c>
      <c r="AT150" t="str">
        <f t="shared" si="56"/>
        <v>Montenegro</v>
      </c>
      <c r="AV150" s="64" t="s">
        <v>99</v>
      </c>
      <c r="AW150">
        <f t="shared" si="57"/>
        <v>554</v>
      </c>
      <c r="AX150" t="str">
        <f t="shared" si="58"/>
        <v>New Zealand</v>
      </c>
      <c r="BD150" t="s">
        <v>247</v>
      </c>
      <c r="BE150">
        <f t="shared" si="44"/>
        <v>659</v>
      </c>
      <c r="BF150" t="str">
        <f t="shared" si="59"/>
        <v>Saint Kitts and Nevis</v>
      </c>
    </row>
    <row r="151" spans="1:58" x14ac:dyDescent="0.3">
      <c r="A151" t="str">
        <f>COUNTRIES!H152</f>
        <v>Saudi Arabia</v>
      </c>
      <c r="B151" t="str">
        <f>COUNTRIES!I152</f>
        <v>Saudi Arabia</v>
      </c>
      <c r="C151">
        <f>COUNTRIES!J152</f>
        <v>682</v>
      </c>
      <c r="D151" t="str">
        <f>COUNTRIES!K152</f>
        <v>Saudi Arabia</v>
      </c>
      <c r="F151" t="b">
        <f t="array" ref="F151">OR(EXACT(C151,$Q$3:$Q$274))</f>
        <v>1</v>
      </c>
      <c r="G151" t="b">
        <f t="array" ref="G151">OR(EXACT(C151,$U$3:$U$247))</f>
        <v>1</v>
      </c>
      <c r="H151" t="b">
        <f t="array" ref="H151">OR(EXACT(C151,$Y$4:$Y$179))</f>
        <v>1</v>
      </c>
      <c r="I151" t="b">
        <f t="array" ref="I151">OR(EXACT(C151,$AC$3:$AC$179))</f>
        <v>1</v>
      </c>
      <c r="J151" t="b">
        <f t="array" ref="J151">OR(EXACT(C151,$AW$3:$AW$234))</f>
        <v>1</v>
      </c>
      <c r="P151" t="s">
        <v>233</v>
      </c>
      <c r="Q151">
        <v>499</v>
      </c>
      <c r="R151" t="str">
        <f t="shared" si="45"/>
        <v>Montenegro</v>
      </c>
      <c r="T151" t="s">
        <v>110</v>
      </c>
      <c r="U151">
        <f t="shared" si="46"/>
        <v>608</v>
      </c>
      <c r="V151" t="str">
        <f t="shared" si="47"/>
        <v>Philippines</v>
      </c>
      <c r="X151" t="s">
        <v>174</v>
      </c>
      <c r="Y151">
        <f t="shared" si="48"/>
        <v>860</v>
      </c>
      <c r="Z151" t="str">
        <f t="shared" si="49"/>
        <v>Uzbekistan</v>
      </c>
      <c r="AB151" t="s">
        <v>171</v>
      </c>
      <c r="AC151">
        <f t="shared" si="50"/>
        <v>762</v>
      </c>
      <c r="AD151" t="str">
        <f t="shared" si="51"/>
        <v>Tajikistan</v>
      </c>
      <c r="AJ151" t="s">
        <v>15</v>
      </c>
      <c r="AK151">
        <v>72</v>
      </c>
      <c r="AL151" t="str">
        <f t="shared" si="52"/>
        <v>Botswana</v>
      </c>
      <c r="AN151" t="s">
        <v>84</v>
      </c>
      <c r="AO151">
        <f t="shared" si="53"/>
        <v>458</v>
      </c>
      <c r="AP151" t="str">
        <f t="shared" si="54"/>
        <v>Malaysia</v>
      </c>
      <c r="AR151" t="s">
        <v>234</v>
      </c>
      <c r="AS151">
        <f t="shared" si="55"/>
        <v>500</v>
      </c>
      <c r="AT151" t="str">
        <f t="shared" si="56"/>
        <v>Montserrat</v>
      </c>
      <c r="AV151" s="64" t="s">
        <v>100</v>
      </c>
      <c r="AW151">
        <f t="shared" si="57"/>
        <v>558</v>
      </c>
      <c r="AX151" t="str">
        <f t="shared" si="58"/>
        <v>Nicaragua</v>
      </c>
      <c r="BD151" t="s">
        <v>186</v>
      </c>
      <c r="BE151">
        <f t="shared" si="44"/>
        <v>660</v>
      </c>
      <c r="BF151" t="str">
        <f t="shared" si="59"/>
        <v>Anguilla</v>
      </c>
    </row>
    <row r="152" spans="1:58" x14ac:dyDescent="0.3">
      <c r="A152" t="str">
        <f>COUNTRIES!H153</f>
        <v>Senegal</v>
      </c>
      <c r="B152" t="str">
        <f>COUNTRIES!I153</f>
        <v>Senegal</v>
      </c>
      <c r="C152">
        <f>COUNTRIES!J153</f>
        <v>686</v>
      </c>
      <c r="D152" t="str">
        <f>COUNTRIES!K153</f>
        <v>Senegal</v>
      </c>
      <c r="F152" t="b">
        <f t="array" ref="F152">OR(EXACT(C152,$Q$3:$Q$274))</f>
        <v>1</v>
      </c>
      <c r="G152" t="b">
        <f t="array" ref="G152">OR(EXACT(C152,$U$3:$U$247))</f>
        <v>1</v>
      </c>
      <c r="H152" t="b">
        <f t="array" ref="H152">OR(EXACT(C152,$Y$4:$Y$179))</f>
        <v>1</v>
      </c>
      <c r="I152" t="b">
        <f t="array" ref="I152">OR(EXACT(C152,$AC$3:$AC$179))</f>
        <v>1</v>
      </c>
      <c r="J152" t="b">
        <f t="array" ref="J152">OR(EXACT(C152,$AW$3:$AW$234))</f>
        <v>1</v>
      </c>
      <c r="P152" t="s">
        <v>234</v>
      </c>
      <c r="Q152">
        <v>500</v>
      </c>
      <c r="R152" t="str">
        <f t="shared" si="45"/>
        <v>Montserrat</v>
      </c>
      <c r="T152" t="s">
        <v>111</v>
      </c>
      <c r="U152">
        <f t="shared" si="46"/>
        <v>616</v>
      </c>
      <c r="V152" t="str">
        <f t="shared" si="47"/>
        <v>Poland</v>
      </c>
      <c r="X152" t="s">
        <v>329</v>
      </c>
      <c r="Y152" t="str">
        <f t="shared" si="48"/>
        <v/>
      </c>
      <c r="Z152" t="str">
        <f t="shared" si="49"/>
        <v>Venezuela</v>
      </c>
      <c r="AB152" t="s">
        <v>1634</v>
      </c>
      <c r="AC152" s="36">
        <f>C170</f>
        <v>807</v>
      </c>
      <c r="AD152" t="str">
        <f t="shared" si="51"/>
        <v>North Macedonia</v>
      </c>
      <c r="AJ152" t="s">
        <v>1664</v>
      </c>
      <c r="AK152">
        <v>724</v>
      </c>
      <c r="AL152" t="str">
        <f t="shared" si="52"/>
        <v>Spain</v>
      </c>
      <c r="AN152" t="s">
        <v>226</v>
      </c>
      <c r="AO152">
        <f t="shared" si="53"/>
        <v>462</v>
      </c>
      <c r="AP152" t="str">
        <f t="shared" si="54"/>
        <v>Maldives</v>
      </c>
      <c r="AR152" t="s">
        <v>92</v>
      </c>
      <c r="AS152">
        <f t="shared" si="55"/>
        <v>504</v>
      </c>
      <c r="AT152" t="str">
        <f t="shared" si="56"/>
        <v>Morocco</v>
      </c>
      <c r="AV152" s="64" t="s">
        <v>101</v>
      </c>
      <c r="AW152">
        <f t="shared" si="57"/>
        <v>562</v>
      </c>
      <c r="AX152" t="str">
        <f t="shared" si="58"/>
        <v>Niger</v>
      </c>
      <c r="BD152" t="s">
        <v>248</v>
      </c>
      <c r="BE152">
        <f t="shared" si="44"/>
        <v>662</v>
      </c>
      <c r="BF152" t="str">
        <f t="shared" si="59"/>
        <v>Saint Lucia</v>
      </c>
    </row>
    <row r="153" spans="1:58" x14ac:dyDescent="0.3">
      <c r="A153" t="str">
        <f>COUNTRIES!H154</f>
        <v>Seychelles</v>
      </c>
      <c r="B153" t="str">
        <f>COUNTRIES!I154</f>
        <v>Seychelles</v>
      </c>
      <c r="C153">
        <f>COUNTRIES!J154</f>
        <v>690</v>
      </c>
      <c r="D153" t="str">
        <f>COUNTRIES!K154</f>
        <v>Seychelles</v>
      </c>
      <c r="F153" t="b">
        <f t="array" ref="F153">OR(EXACT(C153,$Q$3:$Q$274))</f>
        <v>1</v>
      </c>
      <c r="G153" t="b">
        <f t="array" ref="G153">OR(EXACT(C153,$U$3:$U$247))</f>
        <v>1</v>
      </c>
      <c r="H153" t="b">
        <f t="array" ref="H153">OR(EXACT(C153,$Y$4:$Y$179))</f>
        <v>0</v>
      </c>
      <c r="I153" t="b">
        <f t="array" ref="I153">OR(EXACT(C153,$AC$3:$AC$179))</f>
        <v>1</v>
      </c>
      <c r="J153" t="b">
        <f t="array" ref="J153">OR(EXACT(C153,$AW$3:$AW$234))</f>
        <v>1</v>
      </c>
      <c r="P153" t="s">
        <v>92</v>
      </c>
      <c r="Q153">
        <v>504</v>
      </c>
      <c r="R153" t="str">
        <f t="shared" si="45"/>
        <v>Morocco</v>
      </c>
      <c r="T153" t="s">
        <v>112</v>
      </c>
      <c r="U153">
        <f t="shared" si="46"/>
        <v>620</v>
      </c>
      <c r="V153" t="str">
        <f t="shared" si="47"/>
        <v>Portugal</v>
      </c>
      <c r="X153" t="s">
        <v>147</v>
      </c>
      <c r="Y153">
        <f t="shared" si="48"/>
        <v>704</v>
      </c>
      <c r="Z153" t="str">
        <f t="shared" si="49"/>
        <v>Vietnam</v>
      </c>
      <c r="AB153" t="s">
        <v>134</v>
      </c>
      <c r="AC153">
        <f t="shared" si="50"/>
        <v>764</v>
      </c>
      <c r="AD153" t="str">
        <f t="shared" si="51"/>
        <v>Thailand</v>
      </c>
      <c r="AJ153" t="s">
        <v>127</v>
      </c>
      <c r="AK153">
        <v>729</v>
      </c>
      <c r="AL153" t="str">
        <f t="shared" si="52"/>
        <v>Sudan</v>
      </c>
      <c r="AN153" t="s">
        <v>85</v>
      </c>
      <c r="AO153">
        <f t="shared" si="53"/>
        <v>466</v>
      </c>
      <c r="AP153" t="str">
        <f t="shared" si="54"/>
        <v>Mali</v>
      </c>
      <c r="AR153" t="s">
        <v>93</v>
      </c>
      <c r="AS153">
        <f t="shared" si="55"/>
        <v>508</v>
      </c>
      <c r="AT153" t="str">
        <f t="shared" si="56"/>
        <v>Mozambique</v>
      </c>
      <c r="AV153" s="64" t="s">
        <v>102</v>
      </c>
      <c r="AW153">
        <f t="shared" si="57"/>
        <v>566</v>
      </c>
      <c r="AX153" t="str">
        <f t="shared" si="58"/>
        <v>Nigeria</v>
      </c>
      <c r="BD153" t="s">
        <v>249</v>
      </c>
      <c r="BE153">
        <f t="shared" si="44"/>
        <v>666</v>
      </c>
      <c r="BF153" t="str">
        <f t="shared" si="59"/>
        <v>Saint Pierre and Miquelon</v>
      </c>
    </row>
    <row r="154" spans="1:58" x14ac:dyDescent="0.3">
      <c r="A154" t="str">
        <f>COUNTRIES!H155</f>
        <v>Sierra Leone</v>
      </c>
      <c r="B154" t="str">
        <f>COUNTRIES!I155</f>
        <v>Sierra Leone</v>
      </c>
      <c r="C154">
        <f>COUNTRIES!J155</f>
        <v>694</v>
      </c>
      <c r="D154" t="str">
        <f>COUNTRIES!K155</f>
        <v>Sierra Leone</v>
      </c>
      <c r="F154" t="b">
        <f t="array" ref="F154">OR(EXACT(C154,$Q$3:$Q$274))</f>
        <v>1</v>
      </c>
      <c r="G154" t="b">
        <f t="array" ref="G154">OR(EXACT(C154,$U$3:$U$247))</f>
        <v>1</v>
      </c>
      <c r="H154" t="b">
        <f t="array" ref="H154">OR(EXACT(C154,$Y$4:$Y$179))</f>
        <v>0</v>
      </c>
      <c r="I154" t="b">
        <f t="array" ref="I154">OR(EXACT(C154,$AC$3:$AC$179))</f>
        <v>1</v>
      </c>
      <c r="J154" t="b">
        <f t="array" ref="J154">OR(EXACT(C154,$AW$3:$AW$234))</f>
        <v>1</v>
      </c>
      <c r="P154" t="s">
        <v>93</v>
      </c>
      <c r="Q154">
        <v>508</v>
      </c>
      <c r="R154" t="str">
        <f t="shared" si="45"/>
        <v>Mozambique</v>
      </c>
      <c r="T154" t="s">
        <v>113</v>
      </c>
      <c r="U154">
        <f t="shared" si="46"/>
        <v>630</v>
      </c>
      <c r="V154" t="str">
        <f t="shared" si="47"/>
        <v>Puerto Rico</v>
      </c>
      <c r="X154" t="s">
        <v>148</v>
      </c>
      <c r="Y154">
        <f t="shared" si="48"/>
        <v>887</v>
      </c>
      <c r="Z154" t="str">
        <f t="shared" si="49"/>
        <v>Yemen</v>
      </c>
      <c r="AB154" t="s">
        <v>136</v>
      </c>
      <c r="AC154">
        <f t="shared" si="50"/>
        <v>768</v>
      </c>
      <c r="AD154" t="str">
        <f t="shared" si="51"/>
        <v>Togo</v>
      </c>
      <c r="AJ154" t="s">
        <v>128</v>
      </c>
      <c r="AK154">
        <v>740</v>
      </c>
      <c r="AL154" t="str">
        <f t="shared" si="52"/>
        <v>Suriname</v>
      </c>
      <c r="AN154" t="s">
        <v>86</v>
      </c>
      <c r="AO154">
        <f t="shared" si="53"/>
        <v>470</v>
      </c>
      <c r="AP154" t="str">
        <f t="shared" si="54"/>
        <v>Malta</v>
      </c>
      <c r="AR154" t="s">
        <v>94</v>
      </c>
      <c r="AS154">
        <f t="shared" si="55"/>
        <v>104</v>
      </c>
      <c r="AT154" t="str">
        <f t="shared" si="56"/>
        <v>Myanmar</v>
      </c>
      <c r="AV154" s="64" t="s">
        <v>236</v>
      </c>
      <c r="AW154">
        <f t="shared" si="57"/>
        <v>570</v>
      </c>
      <c r="AX154" t="str">
        <f t="shared" si="58"/>
        <v>Niue</v>
      </c>
      <c r="BD154" t="s">
        <v>527</v>
      </c>
      <c r="BE154">
        <f t="shared" si="44"/>
        <v>670</v>
      </c>
      <c r="BF154" t="str">
        <f t="shared" si="59"/>
        <v>Saint Vincent and the Grenadines</v>
      </c>
    </row>
    <row r="155" spans="1:58" x14ac:dyDescent="0.3">
      <c r="A155" t="str">
        <f>COUNTRIES!H156</f>
        <v>Singapore</v>
      </c>
      <c r="B155" t="str">
        <f>COUNTRIES!I156</f>
        <v>Singapore</v>
      </c>
      <c r="C155">
        <f>COUNTRIES!J156</f>
        <v>702</v>
      </c>
      <c r="D155" t="str">
        <f>COUNTRIES!K156</f>
        <v>Singapore</v>
      </c>
      <c r="F155" t="b">
        <f t="array" ref="F155">OR(EXACT(C155,$Q$3:$Q$274))</f>
        <v>1</v>
      </c>
      <c r="G155" t="b">
        <f t="array" ref="G155">OR(EXACT(C155,$U$3:$U$247))</f>
        <v>1</v>
      </c>
      <c r="H155" t="b">
        <f t="array" ref="H155">OR(EXACT(C155,$Y$4:$Y$179))</f>
        <v>1</v>
      </c>
      <c r="I155" t="b">
        <f t="array" ref="I155">OR(EXACT(C155,$AC$3:$AC$179))</f>
        <v>1</v>
      </c>
      <c r="J155" t="b">
        <f t="array" ref="J155">OR(EXACT(C155,$AW$3:$AW$234))</f>
        <v>1</v>
      </c>
      <c r="P155" t="s">
        <v>104</v>
      </c>
      <c r="Q155">
        <v>512</v>
      </c>
      <c r="R155" t="str">
        <f t="shared" si="45"/>
        <v>Oman</v>
      </c>
      <c r="T155" t="s">
        <v>114</v>
      </c>
      <c r="U155">
        <f t="shared" si="46"/>
        <v>634</v>
      </c>
      <c r="V155" t="str">
        <f t="shared" si="47"/>
        <v>Qatar</v>
      </c>
      <c r="X155" t="s">
        <v>149</v>
      </c>
      <c r="Y155">
        <f t="shared" si="48"/>
        <v>894</v>
      </c>
      <c r="Z155" t="str">
        <f t="shared" si="49"/>
        <v>Zambia</v>
      </c>
      <c r="AB155" t="s">
        <v>137</v>
      </c>
      <c r="AC155">
        <f t="shared" si="50"/>
        <v>780</v>
      </c>
      <c r="AD155" t="str">
        <f t="shared" si="51"/>
        <v>Trinidad and Tobago</v>
      </c>
      <c r="AJ155" t="s">
        <v>129</v>
      </c>
      <c r="AK155">
        <v>748</v>
      </c>
      <c r="AL155" t="str">
        <f t="shared" si="52"/>
        <v>Swaziland</v>
      </c>
      <c r="AN155" t="s">
        <v>227</v>
      </c>
      <c r="AO155">
        <f t="shared" si="53"/>
        <v>584</v>
      </c>
      <c r="AP155" t="str">
        <f t="shared" si="54"/>
        <v>Marshall Islands</v>
      </c>
      <c r="AR155" t="s">
        <v>95</v>
      </c>
      <c r="AS155">
        <f t="shared" si="55"/>
        <v>516</v>
      </c>
      <c r="AT155" t="str">
        <f t="shared" si="56"/>
        <v>Namibia</v>
      </c>
      <c r="AV155" s="64" t="s">
        <v>602</v>
      </c>
      <c r="AW155">
        <f t="shared" si="57"/>
        <v>574</v>
      </c>
      <c r="AX155" t="str">
        <f t="shared" si="58"/>
        <v>Norfolk Island</v>
      </c>
      <c r="BD155" t="s">
        <v>250</v>
      </c>
      <c r="BE155">
        <f t="shared" si="44"/>
        <v>674</v>
      </c>
      <c r="BF155" t="str">
        <f t="shared" si="59"/>
        <v>San Marino</v>
      </c>
    </row>
    <row r="156" spans="1:58" x14ac:dyDescent="0.3">
      <c r="A156" t="str">
        <f>COUNTRIES!H157</f>
        <v>Slovakia</v>
      </c>
      <c r="B156" t="str">
        <f>COUNTRIES!I157</f>
        <v>Slovak Republic</v>
      </c>
      <c r="C156">
        <f>COUNTRIES!J157</f>
        <v>703</v>
      </c>
      <c r="D156" t="str">
        <f>COUNTRIES!K157</f>
        <v>Slovakia</v>
      </c>
      <c r="F156" t="b">
        <f t="array" ref="F156">OR(EXACT(C156,$Q$3:$Q$274))</f>
        <v>1</v>
      </c>
      <c r="G156" t="b">
        <f t="array" ref="G156">OR(EXACT(C156,$U$3:$U$247))</f>
        <v>1</v>
      </c>
      <c r="H156" t="b">
        <f t="array" ref="H156">OR(EXACT(C156,$Y$4:$Y$179))</f>
        <v>1</v>
      </c>
      <c r="I156" t="b">
        <f t="array" ref="I156">OR(EXACT(C156,$AC$3:$AC$179))</f>
        <v>1</v>
      </c>
      <c r="J156" t="b">
        <f t="array" ref="J156">OR(EXACT(C156,$AW$3:$AW$234))</f>
        <v>1</v>
      </c>
      <c r="P156" t="s">
        <v>95</v>
      </c>
      <c r="Q156">
        <v>516</v>
      </c>
      <c r="R156" t="str">
        <f t="shared" si="45"/>
        <v>Namibia</v>
      </c>
      <c r="T156" t="s">
        <v>1118</v>
      </c>
      <c r="U156">
        <f t="shared" si="46"/>
        <v>498</v>
      </c>
      <c r="V156" t="str">
        <f t="shared" si="47"/>
        <v>Moldova</v>
      </c>
      <c r="X156" t="s">
        <v>150</v>
      </c>
      <c r="Y156">
        <f t="shared" si="48"/>
        <v>716</v>
      </c>
      <c r="Z156" t="str">
        <f t="shared" si="49"/>
        <v>Zimbabwe</v>
      </c>
      <c r="AB156" t="s">
        <v>138</v>
      </c>
      <c r="AC156">
        <f t="shared" si="50"/>
        <v>788</v>
      </c>
      <c r="AD156" t="str">
        <f t="shared" si="51"/>
        <v>Tunisia</v>
      </c>
      <c r="AJ156" t="s">
        <v>130</v>
      </c>
      <c r="AK156">
        <v>752</v>
      </c>
      <c r="AL156" t="str">
        <f t="shared" si="52"/>
        <v>Sweden</v>
      </c>
      <c r="AN156" t="s">
        <v>88</v>
      </c>
      <c r="AO156">
        <f t="shared" si="53"/>
        <v>478</v>
      </c>
      <c r="AP156" t="str">
        <f t="shared" si="54"/>
        <v>Mauritania</v>
      </c>
      <c r="AR156" t="s">
        <v>235</v>
      </c>
      <c r="AS156">
        <f t="shared" si="55"/>
        <v>520</v>
      </c>
      <c r="AT156" t="str">
        <f t="shared" si="56"/>
        <v>Nauru</v>
      </c>
      <c r="AV156" s="64" t="s">
        <v>1703</v>
      </c>
      <c r="AW156" s="36">
        <f>C170</f>
        <v>807</v>
      </c>
      <c r="AX156" t="str">
        <f t="shared" si="58"/>
        <v>North Macedonia</v>
      </c>
      <c r="BD156" t="s">
        <v>251</v>
      </c>
      <c r="BE156">
        <f t="shared" si="44"/>
        <v>678</v>
      </c>
      <c r="BF156" t="str">
        <f t="shared" si="59"/>
        <v>Sao Tome and Principe</v>
      </c>
    </row>
    <row r="157" spans="1:58" x14ac:dyDescent="0.3">
      <c r="A157" t="str">
        <f>COUNTRIES!H158</f>
        <v>Slovenia</v>
      </c>
      <c r="B157" t="str">
        <f>COUNTRIES!I158</f>
        <v>Slovenia</v>
      </c>
      <c r="C157">
        <f>COUNTRIES!J158</f>
        <v>705</v>
      </c>
      <c r="D157" t="str">
        <f>COUNTRIES!K158</f>
        <v>Slovenia</v>
      </c>
      <c r="F157" t="b">
        <f t="array" ref="F157">OR(EXACT(C157,$Q$3:$Q$274))</f>
        <v>1</v>
      </c>
      <c r="G157" t="b">
        <f t="array" ref="G157">OR(EXACT(C157,$U$3:$U$247))</f>
        <v>1</v>
      </c>
      <c r="H157" t="b">
        <f t="array" ref="H157">OR(EXACT(C157,$Y$4:$Y$179))</f>
        <v>1</v>
      </c>
      <c r="I157" t="b">
        <f t="array" ref="I157">OR(EXACT(C157,$AC$3:$AC$179))</f>
        <v>1</v>
      </c>
      <c r="J157" t="b">
        <f t="array" ref="J157">OR(EXACT(C157,$AW$3:$AW$234))</f>
        <v>1</v>
      </c>
      <c r="P157" t="s">
        <v>235</v>
      </c>
      <c r="Q157">
        <v>520</v>
      </c>
      <c r="R157" t="str">
        <f t="shared" si="45"/>
        <v>Nauru</v>
      </c>
      <c r="T157" t="s">
        <v>117</v>
      </c>
      <c r="U157">
        <f t="shared" si="46"/>
        <v>638</v>
      </c>
      <c r="V157" t="str">
        <f t="shared" si="47"/>
        <v>Réunion</v>
      </c>
      <c r="X157" t="s">
        <v>1492</v>
      </c>
      <c r="Y157" s="36" t="str">
        <f t="shared" si="48"/>
        <v/>
      </c>
      <c r="Z157" t="str">
        <f t="shared" si="49"/>
        <v>Former Soviet Union (If no detail)</v>
      </c>
      <c r="AB157" t="s">
        <v>139</v>
      </c>
      <c r="AC157">
        <f t="shared" si="50"/>
        <v>792</v>
      </c>
      <c r="AD157" t="str">
        <f t="shared" si="51"/>
        <v>Turkey</v>
      </c>
      <c r="AJ157" t="s">
        <v>131</v>
      </c>
      <c r="AK157">
        <v>756</v>
      </c>
      <c r="AL157" t="str">
        <f t="shared" si="52"/>
        <v>Switzerland</v>
      </c>
      <c r="AN157" t="s">
        <v>89</v>
      </c>
      <c r="AO157">
        <f t="shared" si="53"/>
        <v>480</v>
      </c>
      <c r="AP157" t="str">
        <f t="shared" si="54"/>
        <v>Mauritius</v>
      </c>
      <c r="AR157" t="s">
        <v>96</v>
      </c>
      <c r="AS157">
        <f t="shared" si="55"/>
        <v>524</v>
      </c>
      <c r="AT157" t="str">
        <f t="shared" si="56"/>
        <v>Nepal</v>
      </c>
      <c r="AV157" s="64" t="s">
        <v>240</v>
      </c>
      <c r="AW157">
        <f t="shared" si="57"/>
        <v>580</v>
      </c>
      <c r="AX157" t="str">
        <f t="shared" si="58"/>
        <v>Northern Mariana Islands</v>
      </c>
      <c r="BD157" t="s">
        <v>119</v>
      </c>
      <c r="BE157">
        <f t="shared" si="44"/>
        <v>682</v>
      </c>
      <c r="BF157" t="str">
        <f t="shared" si="59"/>
        <v>Saudi Arabia</v>
      </c>
    </row>
    <row r="158" spans="1:58" x14ac:dyDescent="0.3">
      <c r="A158" t="str">
        <f>COUNTRIES!H159</f>
        <v>Solomon Islands</v>
      </c>
      <c r="B158" t="str">
        <f>COUNTRIES!I159</f>
        <v>Solomon Is.</v>
      </c>
      <c r="C158">
        <f>COUNTRIES!J159</f>
        <v>90</v>
      </c>
      <c r="D158" t="str">
        <f>COUNTRIES!K159</f>
        <v>Solomon Islands</v>
      </c>
      <c r="F158" t="b">
        <f t="array" ref="F158">OR(EXACT(C158,$Q$3:$Q$274))</f>
        <v>1</v>
      </c>
      <c r="G158" t="b">
        <f t="array" ref="G158">OR(EXACT(C158,$U$3:$U$247))</f>
        <v>1</v>
      </c>
      <c r="H158" t="b">
        <f t="array" ref="H158">OR(EXACT(C158,$Y$4:$Y$179))</f>
        <v>0</v>
      </c>
      <c r="I158" t="b">
        <f t="array" ref="I158">OR(EXACT(C158,$AC$3:$AC$179))</f>
        <v>0</v>
      </c>
      <c r="J158" t="b">
        <f t="array" ref="J158">OR(EXACT(C158,$AW$3:$AW$234))</f>
        <v>1</v>
      </c>
      <c r="P158" t="s">
        <v>96</v>
      </c>
      <c r="Q158">
        <v>524</v>
      </c>
      <c r="R158" t="str">
        <f t="shared" si="45"/>
        <v>Nepal</v>
      </c>
      <c r="T158" t="s">
        <v>115</v>
      </c>
      <c r="U158">
        <f t="shared" si="46"/>
        <v>642</v>
      </c>
      <c r="V158" t="str">
        <f t="shared" si="47"/>
        <v>Romania</v>
      </c>
      <c r="X158" t="s">
        <v>1493</v>
      </c>
      <c r="Y158" s="36" t="str">
        <f t="shared" si="48"/>
        <v/>
      </c>
      <c r="Z158" t="str">
        <f t="shared" si="49"/>
        <v>Former Yugoslavia (If no detail)</v>
      </c>
      <c r="AB158" t="s">
        <v>172</v>
      </c>
      <c r="AC158">
        <f t="shared" si="50"/>
        <v>795</v>
      </c>
      <c r="AD158" t="str">
        <f t="shared" si="51"/>
        <v>Turkmenistan</v>
      </c>
      <c r="AJ158" t="s">
        <v>16</v>
      </c>
      <c r="AK158">
        <v>76</v>
      </c>
      <c r="AL158" t="str">
        <f t="shared" si="52"/>
        <v>Brazil</v>
      </c>
      <c r="AN158" t="s">
        <v>90</v>
      </c>
      <c r="AO158">
        <f t="shared" si="53"/>
        <v>484</v>
      </c>
      <c r="AP158" t="str">
        <f t="shared" si="54"/>
        <v>Mexico</v>
      </c>
      <c r="AR158" t="s">
        <v>97</v>
      </c>
      <c r="AS158">
        <f t="shared" si="55"/>
        <v>528</v>
      </c>
      <c r="AT158" t="str">
        <f t="shared" si="56"/>
        <v>Netherlands</v>
      </c>
      <c r="AV158" s="64" t="s">
        <v>103</v>
      </c>
      <c r="AW158">
        <f t="shared" si="57"/>
        <v>578</v>
      </c>
      <c r="AX158" t="str">
        <f t="shared" si="58"/>
        <v>Norway</v>
      </c>
      <c r="BD158" t="s">
        <v>120</v>
      </c>
      <c r="BE158">
        <f t="shared" si="44"/>
        <v>686</v>
      </c>
      <c r="BF158" t="str">
        <f t="shared" si="59"/>
        <v>Senegal</v>
      </c>
    </row>
    <row r="159" spans="1:58" x14ac:dyDescent="0.3">
      <c r="A159" t="str">
        <f>COUNTRIES!H160</f>
        <v>Somalia</v>
      </c>
      <c r="B159" t="str">
        <f>COUNTRIES!I160</f>
        <v>Somalia</v>
      </c>
      <c r="C159">
        <f>COUNTRIES!J160</f>
        <v>706</v>
      </c>
      <c r="D159" t="str">
        <f>COUNTRIES!K160</f>
        <v>Somalia</v>
      </c>
      <c r="F159" t="b">
        <f t="array" ref="F159">OR(EXACT(C159,$Q$3:$Q$274))</f>
        <v>1</v>
      </c>
      <c r="G159" t="b">
        <f t="array" ref="G159">OR(EXACT(C159,$U$3:$U$247))</f>
        <v>1</v>
      </c>
      <c r="H159" t="b">
        <f t="array" ref="H159">OR(EXACT(C159,$Y$4:$Y$179))</f>
        <v>0</v>
      </c>
      <c r="I159" t="b">
        <f t="array" ref="I159">OR(EXACT(C159,$AC$3:$AC$179))</f>
        <v>0</v>
      </c>
      <c r="J159" t="b">
        <f t="array" ref="J159">OR(EXACT(C159,$AW$3:$AW$234))</f>
        <v>1</v>
      </c>
      <c r="P159" t="s">
        <v>97</v>
      </c>
      <c r="Q159">
        <v>528</v>
      </c>
      <c r="R159" t="str">
        <f t="shared" si="45"/>
        <v>Netherlands</v>
      </c>
      <c r="T159" t="s">
        <v>169</v>
      </c>
      <c r="U159">
        <f t="shared" si="46"/>
        <v>643</v>
      </c>
      <c r="V159" t="str">
        <f t="shared" si="47"/>
        <v>Russia</v>
      </c>
      <c r="X159" t="s">
        <v>1494</v>
      </c>
      <c r="Y159" s="36" t="str">
        <f t="shared" si="48"/>
        <v/>
      </c>
      <c r="Z159" t="str">
        <f t="shared" si="49"/>
        <v>Other Africa</v>
      </c>
      <c r="AB159" t="s">
        <v>1635</v>
      </c>
      <c r="AC159" s="36">
        <f>C183</f>
        <v>834</v>
      </c>
      <c r="AD159" t="str">
        <f t="shared" si="51"/>
        <v>Tanzania</v>
      </c>
      <c r="AJ159" t="s">
        <v>457</v>
      </c>
      <c r="AK159">
        <v>760</v>
      </c>
      <c r="AL159" t="str">
        <f t="shared" si="52"/>
        <v>Syria</v>
      </c>
      <c r="AN159" t="s">
        <v>230</v>
      </c>
      <c r="AO159">
        <f t="shared" si="53"/>
        <v>57</v>
      </c>
      <c r="AP159" t="str">
        <f t="shared" si="54"/>
        <v>Micronesia</v>
      </c>
      <c r="AR159" t="s">
        <v>98</v>
      </c>
      <c r="AS159">
        <f t="shared" si="55"/>
        <v>540</v>
      </c>
      <c r="AT159" t="str">
        <f t="shared" si="56"/>
        <v>New Caledonia</v>
      </c>
      <c r="AV159" s="64" t="s">
        <v>104</v>
      </c>
      <c r="AW159">
        <f t="shared" si="57"/>
        <v>512</v>
      </c>
      <c r="AX159" t="str">
        <f t="shared" si="58"/>
        <v>Oman</v>
      </c>
      <c r="BD159" t="s">
        <v>253</v>
      </c>
      <c r="BE159">
        <f t="shared" si="44"/>
        <v>690</v>
      </c>
      <c r="BF159" t="str">
        <f t="shared" si="59"/>
        <v>Seychelles</v>
      </c>
    </row>
    <row r="160" spans="1:58" x14ac:dyDescent="0.3">
      <c r="A160" t="str">
        <f>COUNTRIES!H161</f>
        <v>South Africa</v>
      </c>
      <c r="B160" t="str">
        <f>COUNTRIES!I161</f>
        <v>South Africa</v>
      </c>
      <c r="C160">
        <f>COUNTRIES!J161</f>
        <v>710</v>
      </c>
      <c r="D160" t="str">
        <f>COUNTRIES!K161</f>
        <v>South Africa</v>
      </c>
      <c r="F160" t="b">
        <f t="array" ref="F160">OR(EXACT(C160,$Q$3:$Q$274))</f>
        <v>1</v>
      </c>
      <c r="G160" t="b">
        <f t="array" ref="G160">OR(EXACT(C160,$U$3:$U$247))</f>
        <v>1</v>
      </c>
      <c r="H160" t="b">
        <f t="array" ref="H160">OR(EXACT(C160,$Y$4:$Y$179))</f>
        <v>1</v>
      </c>
      <c r="I160" t="b">
        <f t="array" ref="I160">OR(EXACT(C160,$AC$3:$AC$179))</f>
        <v>1</v>
      </c>
      <c r="J160" t="b">
        <f t="array" ref="J160">OR(EXACT(C160,$AW$3:$AW$234))</f>
        <v>1</v>
      </c>
      <c r="P160" t="s">
        <v>303</v>
      </c>
      <c r="Q160">
        <v>530</v>
      </c>
      <c r="R160" t="str">
        <f t="shared" si="45"/>
        <v>Netherlands Antilles</v>
      </c>
      <c r="T160" t="s">
        <v>116</v>
      </c>
      <c r="U160">
        <f t="shared" si="46"/>
        <v>646</v>
      </c>
      <c r="V160" t="str">
        <f t="shared" si="47"/>
        <v>Rwanda</v>
      </c>
      <c r="X160" t="s">
        <v>1495</v>
      </c>
      <c r="Y160" s="36" t="str">
        <f t="shared" si="48"/>
        <v/>
      </c>
      <c r="Z160" t="str">
        <f t="shared" si="49"/>
        <v>Other non-OECD Americas</v>
      </c>
      <c r="AB160" t="s">
        <v>140</v>
      </c>
      <c r="AC160">
        <f t="shared" si="50"/>
        <v>800</v>
      </c>
      <c r="AD160" t="str">
        <f t="shared" si="51"/>
        <v>Uganda</v>
      </c>
      <c r="AJ160" t="s">
        <v>1665</v>
      </c>
      <c r="AK160">
        <v>764</v>
      </c>
      <c r="AL160" t="str">
        <f t="shared" si="52"/>
        <v>Thailand</v>
      </c>
      <c r="AN160" t="s">
        <v>302</v>
      </c>
      <c r="AO160" s="36">
        <f>C141</f>
        <v>498</v>
      </c>
      <c r="AP160" t="str">
        <f t="shared" si="54"/>
        <v>Moldova</v>
      </c>
      <c r="AR160" t="s">
        <v>99</v>
      </c>
      <c r="AS160">
        <f t="shared" si="55"/>
        <v>554</v>
      </c>
      <c r="AT160" t="str">
        <f t="shared" si="56"/>
        <v>New Zealand</v>
      </c>
      <c r="AV160" s="64" t="s">
        <v>105</v>
      </c>
      <c r="AW160">
        <f t="shared" si="57"/>
        <v>586</v>
      </c>
      <c r="AX160" t="str">
        <f t="shared" si="58"/>
        <v>Pakistan</v>
      </c>
      <c r="BD160" t="s">
        <v>121</v>
      </c>
      <c r="BE160">
        <f t="shared" si="44"/>
        <v>694</v>
      </c>
      <c r="BF160" t="str">
        <f t="shared" si="59"/>
        <v>Sierra Leone</v>
      </c>
    </row>
    <row r="161" spans="1:58" x14ac:dyDescent="0.3">
      <c r="A161" t="str">
        <f>COUNTRIES!H162</f>
        <v>Spain</v>
      </c>
      <c r="B161" t="str">
        <f>COUNTRIES!I162</f>
        <v>Spain</v>
      </c>
      <c r="C161">
        <f>COUNTRIES!J162</f>
        <v>724</v>
      </c>
      <c r="D161" t="str">
        <f>COUNTRIES!K162</f>
        <v>Spain</v>
      </c>
      <c r="F161" t="b">
        <f t="array" ref="F161">OR(EXACT(C161,$Q$3:$Q$274))</f>
        <v>1</v>
      </c>
      <c r="G161" t="b">
        <f t="array" ref="G161">OR(EXACT(C161,$U$3:$U$247))</f>
        <v>1</v>
      </c>
      <c r="H161" t="b">
        <f t="array" ref="H161">OR(EXACT(C161,$Y$4:$Y$179))</f>
        <v>1</v>
      </c>
      <c r="I161" t="b">
        <f t="array" ref="I161">OR(EXACT(C161,$AC$3:$AC$179))</f>
        <v>1</v>
      </c>
      <c r="J161" t="b">
        <f t="array" ref="J161">OR(EXACT(C161,$AW$3:$AW$234))</f>
        <v>1</v>
      </c>
      <c r="P161" t="s">
        <v>304</v>
      </c>
      <c r="Q161">
        <v>532</v>
      </c>
      <c r="R161" t="str">
        <f t="shared" si="45"/>
        <v>Neth.Antil. and Aruba</v>
      </c>
      <c r="T161" t="s">
        <v>1138</v>
      </c>
      <c r="U161">
        <f t="shared" si="46"/>
        <v>678</v>
      </c>
      <c r="V161" t="str">
        <f t="shared" si="47"/>
        <v>Sao Tome and Principe</v>
      </c>
      <c r="X161" t="s">
        <v>1496</v>
      </c>
      <c r="Y161" s="36" t="str">
        <f t="shared" si="48"/>
        <v/>
      </c>
      <c r="Z161" t="str">
        <f t="shared" si="49"/>
        <v>Other non-OECD Asia</v>
      </c>
      <c r="AB161" t="s">
        <v>173</v>
      </c>
      <c r="AC161">
        <f t="shared" si="50"/>
        <v>804</v>
      </c>
      <c r="AD161" t="str">
        <f t="shared" si="51"/>
        <v>Ukraine</v>
      </c>
      <c r="AJ161" t="s">
        <v>136</v>
      </c>
      <c r="AK161">
        <v>768</v>
      </c>
      <c r="AL161" t="str">
        <f t="shared" si="52"/>
        <v>Togo</v>
      </c>
      <c r="AN161" t="s">
        <v>91</v>
      </c>
      <c r="AO161">
        <f t="shared" si="53"/>
        <v>496</v>
      </c>
      <c r="AP161" t="str">
        <f t="shared" si="54"/>
        <v>Mongolia</v>
      </c>
      <c r="AR161" t="s">
        <v>100</v>
      </c>
      <c r="AS161">
        <f t="shared" si="55"/>
        <v>558</v>
      </c>
      <c r="AT161" t="str">
        <f t="shared" si="56"/>
        <v>Nicaragua</v>
      </c>
      <c r="AV161" s="64" t="s">
        <v>242</v>
      </c>
      <c r="AW161">
        <f t="shared" si="57"/>
        <v>585</v>
      </c>
      <c r="AX161" t="str">
        <f t="shared" si="58"/>
        <v>Palau</v>
      </c>
      <c r="BD161" t="s">
        <v>63</v>
      </c>
      <c r="BE161">
        <f t="shared" si="44"/>
        <v>356</v>
      </c>
      <c r="BF161" t="str">
        <f t="shared" si="59"/>
        <v>India</v>
      </c>
    </row>
    <row r="162" spans="1:58" x14ac:dyDescent="0.3">
      <c r="A162" t="str">
        <f>COUNTRIES!H163</f>
        <v>Sri Lanka</v>
      </c>
      <c r="B162" t="str">
        <f>COUNTRIES!I163</f>
        <v>Sri Lanka</v>
      </c>
      <c r="C162">
        <f>COUNTRIES!J163</f>
        <v>144</v>
      </c>
      <c r="D162" t="str">
        <f>COUNTRIES!K163</f>
        <v>Sri Lanka</v>
      </c>
      <c r="F162" t="b">
        <f t="array" ref="F162">OR(EXACT(C162,$Q$3:$Q$274))</f>
        <v>1</v>
      </c>
      <c r="G162" t="b">
        <f t="array" ref="G162">OR(EXACT(C162,$U$3:$U$247))</f>
        <v>1</v>
      </c>
      <c r="H162" t="b">
        <f t="array" ref="H162">OR(EXACT(C162,$Y$4:$Y$179))</f>
        <v>1</v>
      </c>
      <c r="I162" t="b">
        <f t="array" ref="I162">OR(EXACT(C162,$AC$3:$AC$179))</f>
        <v>1</v>
      </c>
      <c r="J162" t="b">
        <f t="array" ref="J162">OR(EXACT(C162,$AW$3:$AW$234))</f>
        <v>1</v>
      </c>
      <c r="P162" t="s">
        <v>188</v>
      </c>
      <c r="Q162">
        <v>533</v>
      </c>
      <c r="R162" t="str">
        <f t="shared" si="45"/>
        <v>Aruba</v>
      </c>
      <c r="T162" t="s">
        <v>119</v>
      </c>
      <c r="U162">
        <f t="shared" si="46"/>
        <v>682</v>
      </c>
      <c r="V162" t="str">
        <f t="shared" si="47"/>
        <v>Saudi Arabia</v>
      </c>
      <c r="X162" t="s">
        <v>1497</v>
      </c>
      <c r="Y162" s="36">
        <f>C211</f>
        <v>304</v>
      </c>
      <c r="Z162" t="str">
        <f t="shared" si="49"/>
        <v>Greenland</v>
      </c>
      <c r="AB162" t="s">
        <v>141</v>
      </c>
      <c r="AC162">
        <f t="shared" si="50"/>
        <v>784</v>
      </c>
      <c r="AD162" t="str">
        <f t="shared" si="51"/>
        <v>United Arab Emirates</v>
      </c>
      <c r="AJ162" t="s">
        <v>265</v>
      </c>
      <c r="AK162">
        <v>776</v>
      </c>
      <c r="AL162" t="str">
        <f t="shared" si="52"/>
        <v>Tonga</v>
      </c>
      <c r="AN162" t="s">
        <v>233</v>
      </c>
      <c r="AO162">
        <f t="shared" si="53"/>
        <v>499</v>
      </c>
      <c r="AP162" t="str">
        <f t="shared" si="54"/>
        <v>Montenegro</v>
      </c>
      <c r="AR162" t="s">
        <v>101</v>
      </c>
      <c r="AS162">
        <f t="shared" si="55"/>
        <v>562</v>
      </c>
      <c r="AT162" t="str">
        <f t="shared" si="56"/>
        <v>Niger</v>
      </c>
      <c r="AV162" s="64" t="s">
        <v>106</v>
      </c>
      <c r="AW162">
        <f t="shared" si="57"/>
        <v>591</v>
      </c>
      <c r="AX162" t="str">
        <f t="shared" si="58"/>
        <v>Panama</v>
      </c>
      <c r="BD162" t="s">
        <v>254</v>
      </c>
      <c r="BE162">
        <f t="shared" si="44"/>
        <v>702</v>
      </c>
      <c r="BF162" t="str">
        <f t="shared" si="59"/>
        <v>Singapore</v>
      </c>
    </row>
    <row r="163" spans="1:58" x14ac:dyDescent="0.3">
      <c r="A163" t="str">
        <f>COUNTRIES!H164</f>
        <v>Suriname</v>
      </c>
      <c r="B163" t="str">
        <f>COUNTRIES!I164</f>
        <v>Suriname</v>
      </c>
      <c r="C163">
        <f>COUNTRIES!J164</f>
        <v>740</v>
      </c>
      <c r="D163" t="str">
        <f>COUNTRIES!K164</f>
        <v>Suriname</v>
      </c>
      <c r="F163" t="b">
        <f t="array" ref="F163">OR(EXACT(C163,$Q$3:$Q$274))</f>
        <v>1</v>
      </c>
      <c r="G163" t="b">
        <f t="array" ref="G163">OR(EXACT(C163,$U$3:$U$247))</f>
        <v>1</v>
      </c>
      <c r="H163" t="b">
        <f t="array" ref="H163">OR(EXACT(C163,$Y$4:$Y$179))</f>
        <v>1</v>
      </c>
      <c r="I163" t="b">
        <f t="array" ref="I163">OR(EXACT(C163,$AC$3:$AC$179))</f>
        <v>0</v>
      </c>
      <c r="J163" t="b">
        <f t="array" ref="J163">OR(EXACT(C163,$AW$3:$AW$234))</f>
        <v>1</v>
      </c>
      <c r="P163" t="s">
        <v>98</v>
      </c>
      <c r="Q163">
        <v>540</v>
      </c>
      <c r="R163" t="str">
        <f t="shared" si="45"/>
        <v>New Caledonia</v>
      </c>
      <c r="T163" t="s">
        <v>120</v>
      </c>
      <c r="U163">
        <f t="shared" si="46"/>
        <v>686</v>
      </c>
      <c r="V163" t="str">
        <f t="shared" si="47"/>
        <v>Senegal</v>
      </c>
      <c r="X163" t="s">
        <v>1498</v>
      </c>
      <c r="Y163" s="36">
        <f>C108</f>
        <v>466</v>
      </c>
      <c r="Z163" t="str">
        <f t="shared" si="49"/>
        <v>Mali</v>
      </c>
      <c r="AB163" t="s">
        <v>142</v>
      </c>
      <c r="AC163">
        <f t="shared" si="50"/>
        <v>826</v>
      </c>
      <c r="AD163" t="str">
        <f t="shared" si="51"/>
        <v>United Kingdom</v>
      </c>
      <c r="AJ163" t="s">
        <v>137</v>
      </c>
      <c r="AK163">
        <v>780</v>
      </c>
      <c r="AL163" t="str">
        <f t="shared" si="52"/>
        <v>Trinidad and Tobago</v>
      </c>
      <c r="AN163" t="s">
        <v>92</v>
      </c>
      <c r="AO163">
        <f t="shared" si="53"/>
        <v>504</v>
      </c>
      <c r="AP163" t="str">
        <f t="shared" si="54"/>
        <v>Morocco</v>
      </c>
      <c r="AR163" t="s">
        <v>102</v>
      </c>
      <c r="AS163">
        <f t="shared" si="55"/>
        <v>566</v>
      </c>
      <c r="AT163" t="str">
        <f t="shared" si="56"/>
        <v>Nigeria</v>
      </c>
      <c r="AV163" s="64" t="s">
        <v>107</v>
      </c>
      <c r="AW163">
        <f t="shared" si="57"/>
        <v>598</v>
      </c>
      <c r="AX163" t="str">
        <f t="shared" si="58"/>
        <v>Papua New Guinea</v>
      </c>
      <c r="BD163" t="s">
        <v>175</v>
      </c>
      <c r="BE163">
        <f t="shared" si="44"/>
        <v>703</v>
      </c>
      <c r="BF163" t="str">
        <f t="shared" si="59"/>
        <v>Slovakia</v>
      </c>
    </row>
    <row r="164" spans="1:58" x14ac:dyDescent="0.3">
      <c r="A164" t="str">
        <f>COUNTRIES!H165</f>
        <v>Swaziland</v>
      </c>
      <c r="B164" t="s">
        <v>1701</v>
      </c>
      <c r="C164">
        <f>COUNTRIES!J165</f>
        <v>748</v>
      </c>
      <c r="D164" t="str">
        <f>COUNTRIES!K165</f>
        <v>Swaziland</v>
      </c>
      <c r="F164" t="b">
        <f t="array" ref="F164">OR(EXACT(C164,$Q$3:$Q$274))</f>
        <v>1</v>
      </c>
      <c r="G164" t="b">
        <f t="array" ref="G164">OR(EXACT(C164,$U$3:$U$247))</f>
        <v>1</v>
      </c>
      <c r="H164" t="b">
        <f t="array" ref="H164">OR(EXACT(C164,$Y$4:$Y$179))</f>
        <v>0</v>
      </c>
      <c r="I164" t="b">
        <f t="array" ref="I164">OR(EXACT(C164,$AC$3:$AC$179))</f>
        <v>1</v>
      </c>
      <c r="J164" t="b">
        <f t="array" ref="J164">OR(EXACT(C164,$AW$3:$AW$234))</f>
        <v>1</v>
      </c>
      <c r="P164" t="s">
        <v>145</v>
      </c>
      <c r="Q164">
        <v>548</v>
      </c>
      <c r="R164" t="str">
        <f t="shared" si="45"/>
        <v>Vanuatu</v>
      </c>
      <c r="T164" t="s">
        <v>252</v>
      </c>
      <c r="U164">
        <f t="shared" si="46"/>
        <v>688</v>
      </c>
      <c r="V164" t="str">
        <f t="shared" si="47"/>
        <v>Serbia (incl. Kosovo)</v>
      </c>
      <c r="X164" t="s">
        <v>1499</v>
      </c>
      <c r="Y164" s="36" t="str">
        <f t="shared" si="48"/>
        <v/>
      </c>
      <c r="Z164" t="str">
        <f t="shared" si="49"/>
        <v>Memo: Africa (UN)</v>
      </c>
      <c r="AB164" t="s">
        <v>327</v>
      </c>
      <c r="AC164" s="36">
        <f>C184</f>
        <v>840</v>
      </c>
      <c r="AD164" t="str">
        <f t="shared" si="51"/>
        <v>United States of America</v>
      </c>
      <c r="AJ164" t="s">
        <v>1666</v>
      </c>
      <c r="AK164">
        <v>784</v>
      </c>
      <c r="AL164" t="str">
        <f t="shared" si="52"/>
        <v>United Arab Emirates</v>
      </c>
      <c r="AN164" t="s">
        <v>93</v>
      </c>
      <c r="AO164">
        <f t="shared" si="53"/>
        <v>508</v>
      </c>
      <c r="AP164" t="str">
        <f t="shared" si="54"/>
        <v>Mozambique</v>
      </c>
      <c r="AR164" t="s">
        <v>237</v>
      </c>
      <c r="AS164">
        <f t="shared" si="55"/>
        <v>15</v>
      </c>
      <c r="AT164" t="str">
        <f t="shared" si="56"/>
        <v>North Africa</v>
      </c>
      <c r="AV164" s="64" t="s">
        <v>108</v>
      </c>
      <c r="AW164">
        <f t="shared" si="57"/>
        <v>600</v>
      </c>
      <c r="AX164" t="str">
        <f t="shared" si="58"/>
        <v>Paraguay</v>
      </c>
      <c r="BD164" t="s">
        <v>147</v>
      </c>
      <c r="BE164">
        <f t="shared" si="44"/>
        <v>704</v>
      </c>
      <c r="BF164" t="str">
        <f t="shared" si="59"/>
        <v>Vietnam</v>
      </c>
    </row>
    <row r="165" spans="1:58" x14ac:dyDescent="0.3">
      <c r="A165" t="str">
        <f>COUNTRIES!H166</f>
        <v>Sweden</v>
      </c>
      <c r="B165" t="str">
        <f>COUNTRIES!I166</f>
        <v>Sweden</v>
      </c>
      <c r="C165">
        <f>COUNTRIES!J166</f>
        <v>752</v>
      </c>
      <c r="D165" t="str">
        <f>COUNTRIES!K166</f>
        <v>Sweden</v>
      </c>
      <c r="F165" t="b">
        <f t="array" ref="F165">OR(EXACT(C165,$Q$3:$Q$274))</f>
        <v>1</v>
      </c>
      <c r="G165" t="b">
        <f t="array" ref="G165">OR(EXACT(C165,$U$3:$U$247))</f>
        <v>1</v>
      </c>
      <c r="H165" t="b">
        <f t="array" ref="H165">OR(EXACT(C165,$Y$4:$Y$179))</f>
        <v>1</v>
      </c>
      <c r="I165" t="b">
        <f t="array" ref="I165">OR(EXACT(C165,$AC$3:$AC$179))</f>
        <v>1</v>
      </c>
      <c r="J165" t="b">
        <f t="array" ref="J165">OR(EXACT(C165,$AW$3:$AW$234))</f>
        <v>1</v>
      </c>
      <c r="P165" t="s">
        <v>99</v>
      </c>
      <c r="Q165">
        <v>554</v>
      </c>
      <c r="R165" t="str">
        <f t="shared" si="45"/>
        <v>New Zealand</v>
      </c>
      <c r="T165" t="s">
        <v>253</v>
      </c>
      <c r="U165">
        <f t="shared" si="46"/>
        <v>690</v>
      </c>
      <c r="V165" t="str">
        <f t="shared" si="47"/>
        <v>Seychelles</v>
      </c>
      <c r="X165" t="s">
        <v>1500</v>
      </c>
      <c r="Y165" s="36">
        <f>C298</f>
        <v>19</v>
      </c>
      <c r="Z165" t="str">
        <f t="shared" si="49"/>
        <v>America</v>
      </c>
      <c r="AB165" t="s">
        <v>144</v>
      </c>
      <c r="AC165">
        <f t="shared" si="50"/>
        <v>858</v>
      </c>
      <c r="AD165" t="str">
        <f t="shared" si="51"/>
        <v>Uruguay</v>
      </c>
      <c r="AJ165" t="s">
        <v>138</v>
      </c>
      <c r="AK165">
        <v>788</v>
      </c>
      <c r="AL165" t="str">
        <f t="shared" si="52"/>
        <v>Tunisia</v>
      </c>
      <c r="AN165" t="s">
        <v>94</v>
      </c>
      <c r="AO165">
        <f t="shared" si="53"/>
        <v>104</v>
      </c>
      <c r="AP165" t="str">
        <f t="shared" si="54"/>
        <v>Myanmar</v>
      </c>
      <c r="AR165" t="s">
        <v>238</v>
      </c>
      <c r="AS165">
        <f t="shared" si="55"/>
        <v>21</v>
      </c>
      <c r="AT165" t="str">
        <f t="shared" si="56"/>
        <v>North America</v>
      </c>
      <c r="AV165" s="64" t="s">
        <v>109</v>
      </c>
      <c r="AW165">
        <f t="shared" si="57"/>
        <v>604</v>
      </c>
      <c r="AX165" t="str">
        <f t="shared" si="58"/>
        <v>Peru</v>
      </c>
      <c r="BD165" t="s">
        <v>123</v>
      </c>
      <c r="BE165">
        <f t="shared" si="44"/>
        <v>706</v>
      </c>
      <c r="BF165" t="str">
        <f t="shared" si="59"/>
        <v>Somalia</v>
      </c>
    </row>
    <row r="166" spans="1:58" x14ac:dyDescent="0.3">
      <c r="A166" t="str">
        <f>COUNTRIES!H167</f>
        <v>Switzerland</v>
      </c>
      <c r="B166" t="str">
        <f>COUNTRIES!I167</f>
        <v>Switzerland</v>
      </c>
      <c r="C166">
        <f>COUNTRIES!J167</f>
        <v>756</v>
      </c>
      <c r="D166" t="str">
        <f>COUNTRIES!K167</f>
        <v>Switzerland</v>
      </c>
      <c r="F166" t="b">
        <f t="array" ref="F166">OR(EXACT(C166,$Q$3:$Q$274))</f>
        <v>1</v>
      </c>
      <c r="G166" t="b">
        <f t="array" ref="G166">OR(EXACT(C166,$U$3:$U$247))</f>
        <v>1</v>
      </c>
      <c r="H166" t="b">
        <f t="array" ref="H166">OR(EXACT(C166,$Y$4:$Y$179))</f>
        <v>1</v>
      </c>
      <c r="I166" t="b">
        <f t="array" ref="I166">OR(EXACT(C166,$AC$3:$AC$179))</f>
        <v>1</v>
      </c>
      <c r="J166" t="b">
        <f t="array" ref="J166">OR(EXACT(C166,$AW$3:$AW$234))</f>
        <v>1</v>
      </c>
      <c r="P166" t="s">
        <v>100</v>
      </c>
      <c r="Q166">
        <v>558</v>
      </c>
      <c r="R166" t="str">
        <f t="shared" si="45"/>
        <v>Nicaragua</v>
      </c>
      <c r="T166" t="s">
        <v>121</v>
      </c>
      <c r="U166">
        <f t="shared" si="46"/>
        <v>694</v>
      </c>
      <c r="V166" t="str">
        <f t="shared" si="47"/>
        <v>Sierra Leone</v>
      </c>
      <c r="X166" t="s">
        <v>1501</v>
      </c>
      <c r="Y166" s="36">
        <f>C294</f>
        <v>142</v>
      </c>
      <c r="Z166" t="str">
        <f t="shared" si="49"/>
        <v>Asia</v>
      </c>
      <c r="AB166" t="s">
        <v>174</v>
      </c>
      <c r="AC166">
        <f t="shared" si="50"/>
        <v>860</v>
      </c>
      <c r="AD166" t="str">
        <f t="shared" si="51"/>
        <v>Uzbekistan</v>
      </c>
      <c r="AJ166" t="s">
        <v>139</v>
      </c>
      <c r="AK166">
        <v>792</v>
      </c>
      <c r="AL166" t="str">
        <f t="shared" si="52"/>
        <v>Turkey</v>
      </c>
      <c r="AN166" t="s">
        <v>95</v>
      </c>
      <c r="AO166">
        <f t="shared" si="53"/>
        <v>516</v>
      </c>
      <c r="AP166" t="str">
        <f t="shared" si="54"/>
        <v>Namibia</v>
      </c>
      <c r="AR166" t="s">
        <v>239</v>
      </c>
      <c r="AS166">
        <f t="shared" si="55"/>
        <v>154</v>
      </c>
      <c r="AT166" t="str">
        <f t="shared" si="56"/>
        <v>North Europe</v>
      </c>
      <c r="AV166" s="64" t="s">
        <v>110</v>
      </c>
      <c r="AW166">
        <f t="shared" si="57"/>
        <v>608</v>
      </c>
      <c r="AX166" t="str">
        <f t="shared" si="58"/>
        <v>Philippines</v>
      </c>
      <c r="BD166" t="s">
        <v>124</v>
      </c>
      <c r="BE166">
        <f t="shared" si="44"/>
        <v>710</v>
      </c>
      <c r="BF166" t="str">
        <f t="shared" si="59"/>
        <v>South Africa</v>
      </c>
    </row>
    <row r="167" spans="1:58" x14ac:dyDescent="0.3">
      <c r="A167" t="str">
        <f>COUNTRIES!H168</f>
        <v>Syrian Arab Republic</v>
      </c>
      <c r="B167" t="str">
        <f>COUNTRIES!I168</f>
        <v>Syria</v>
      </c>
      <c r="C167">
        <f>COUNTRIES!J168</f>
        <v>760</v>
      </c>
      <c r="D167" t="str">
        <f>COUNTRIES!K168</f>
        <v>Syria</v>
      </c>
      <c r="F167" t="b">
        <f t="array" ref="F167">OR(EXACT(C167,$Q$3:$Q$274))</f>
        <v>1</v>
      </c>
      <c r="G167" t="b">
        <f t="array" ref="G167">OR(EXACT(C167,$U$3:$U$247))</f>
        <v>1</v>
      </c>
      <c r="H167" t="b">
        <f t="array" ref="H167">OR(EXACT(C167,$Y$4:$Y$179))</f>
        <v>1</v>
      </c>
      <c r="I167" t="b">
        <f t="array" ref="I167">OR(EXACT(C167,$AC$3:$AC$179))</f>
        <v>1</v>
      </c>
      <c r="J167" t="b">
        <f t="array" ref="J167">OR(EXACT(C167,$AW$3:$AW$234))</f>
        <v>1</v>
      </c>
      <c r="P167" t="s">
        <v>101</v>
      </c>
      <c r="Q167">
        <v>562</v>
      </c>
      <c r="R167" t="str">
        <f t="shared" si="45"/>
        <v>Niger</v>
      </c>
      <c r="T167" t="s">
        <v>254</v>
      </c>
      <c r="U167">
        <f t="shared" si="46"/>
        <v>702</v>
      </c>
      <c r="V167" t="str">
        <f t="shared" si="47"/>
        <v>Singapore</v>
      </c>
      <c r="X167" t="s">
        <v>1502</v>
      </c>
      <c r="Y167" s="36">
        <f>C295</f>
        <v>150</v>
      </c>
      <c r="Z167" t="str">
        <f t="shared" si="49"/>
        <v>Europe</v>
      </c>
      <c r="AB167" t="s">
        <v>381</v>
      </c>
      <c r="AC167">
        <f t="shared" si="50"/>
        <v>862</v>
      </c>
      <c r="AD167" t="str">
        <f t="shared" si="51"/>
        <v>Venezuela</v>
      </c>
      <c r="AJ167" t="s">
        <v>1667</v>
      </c>
      <c r="AK167">
        <v>796</v>
      </c>
      <c r="AL167" t="str">
        <f t="shared" si="52"/>
        <v>Turks and Caicos Islands</v>
      </c>
      <c r="AN167" t="s">
        <v>96</v>
      </c>
      <c r="AO167">
        <f t="shared" si="53"/>
        <v>524</v>
      </c>
      <c r="AP167" t="str">
        <f t="shared" si="54"/>
        <v>Nepal</v>
      </c>
      <c r="AR167" t="s">
        <v>103</v>
      </c>
      <c r="AS167">
        <f t="shared" si="55"/>
        <v>578</v>
      </c>
      <c r="AT167" t="str">
        <f t="shared" si="56"/>
        <v>Norway</v>
      </c>
      <c r="AV167" s="64" t="s">
        <v>573</v>
      </c>
      <c r="AW167" s="36">
        <f>C277</f>
        <v>612</v>
      </c>
      <c r="AX167" t="str">
        <f t="shared" si="58"/>
        <v>Pitcairn</v>
      </c>
      <c r="BD167" t="s">
        <v>150</v>
      </c>
      <c r="BE167">
        <f t="shared" si="44"/>
        <v>716</v>
      </c>
      <c r="BF167" t="str">
        <f t="shared" si="59"/>
        <v>Zimbabwe</v>
      </c>
    </row>
    <row r="168" spans="1:58" x14ac:dyDescent="0.3">
      <c r="A168" t="str">
        <f>COUNTRIES!H169</f>
        <v>Tajikistan</v>
      </c>
      <c r="B168" t="str">
        <f>COUNTRIES!I169</f>
        <v>Tajikistan</v>
      </c>
      <c r="C168">
        <f>COUNTRIES!J169</f>
        <v>762</v>
      </c>
      <c r="D168" t="str">
        <f>COUNTRIES!K169</f>
        <v>Tajikistan</v>
      </c>
      <c r="F168" t="b">
        <f t="array" ref="F168">OR(EXACT(C168,$Q$3:$Q$274))</f>
        <v>1</v>
      </c>
      <c r="G168" t="b">
        <f t="array" ref="G168">OR(EXACT(C168,$U$3:$U$247))</f>
        <v>1</v>
      </c>
      <c r="H168" t="b">
        <f t="array" ref="H168">OR(EXACT(C168,$Y$4:$Y$179))</f>
        <v>1</v>
      </c>
      <c r="I168" t="b">
        <f t="array" ref="I168">OR(EXACT(C168,$AC$3:$AC$179))</f>
        <v>1</v>
      </c>
      <c r="J168" t="b">
        <f t="array" ref="J168">OR(EXACT(C168,$AW$3:$AW$234))</f>
        <v>1</v>
      </c>
      <c r="P168" t="s">
        <v>102</v>
      </c>
      <c r="Q168">
        <v>566</v>
      </c>
      <c r="R168" t="str">
        <f t="shared" si="45"/>
        <v>Nigeria</v>
      </c>
      <c r="T168" t="s">
        <v>1139</v>
      </c>
      <c r="U168">
        <f t="shared" si="46"/>
        <v>703</v>
      </c>
      <c r="V168" t="str">
        <f t="shared" si="47"/>
        <v>Slovakia</v>
      </c>
      <c r="X168" t="s">
        <v>1503</v>
      </c>
      <c r="Y168" s="36">
        <f>C297</f>
        <v>9</v>
      </c>
      <c r="Z168" t="str">
        <f t="shared" si="49"/>
        <v>Oceania</v>
      </c>
      <c r="AB168" t="s">
        <v>147</v>
      </c>
      <c r="AC168">
        <f t="shared" si="50"/>
        <v>704</v>
      </c>
      <c r="AD168" t="str">
        <f t="shared" si="51"/>
        <v>Vietnam</v>
      </c>
      <c r="AJ168" t="s">
        <v>267</v>
      </c>
      <c r="AK168">
        <v>798</v>
      </c>
      <c r="AL168" t="str">
        <f t="shared" si="52"/>
        <v>Tuvalu</v>
      </c>
      <c r="AN168" t="s">
        <v>127</v>
      </c>
      <c r="AO168" s="36">
        <f>C262</f>
        <v>729</v>
      </c>
      <c r="AP168" t="str">
        <f t="shared" si="54"/>
        <v>Sudan</v>
      </c>
      <c r="AR168" t="s">
        <v>241</v>
      </c>
      <c r="AS168">
        <f t="shared" si="55"/>
        <v>9</v>
      </c>
      <c r="AT168" t="str">
        <f t="shared" si="56"/>
        <v>Oceania</v>
      </c>
      <c r="AV168" s="64" t="s">
        <v>111</v>
      </c>
      <c r="AW168">
        <f t="shared" si="57"/>
        <v>616</v>
      </c>
      <c r="AX168" t="str">
        <f t="shared" si="58"/>
        <v>Poland</v>
      </c>
      <c r="BD168" t="s">
        <v>125</v>
      </c>
      <c r="BE168">
        <f t="shared" si="44"/>
        <v>724</v>
      </c>
      <c r="BF168" t="str">
        <f t="shared" si="59"/>
        <v>Spain</v>
      </c>
    </row>
    <row r="169" spans="1:58" x14ac:dyDescent="0.3">
      <c r="A169" t="str">
        <f>COUNTRIES!H170</f>
        <v>Thailand</v>
      </c>
      <c r="B169" t="str">
        <f>COUNTRIES!I170</f>
        <v>Thailand</v>
      </c>
      <c r="C169">
        <f>COUNTRIES!J170</f>
        <v>764</v>
      </c>
      <c r="D169" t="str">
        <f>COUNTRIES!K170</f>
        <v>Thailand</v>
      </c>
      <c r="F169" t="b">
        <f t="array" ref="F169">OR(EXACT(C169,$Q$3:$Q$274))</f>
        <v>1</v>
      </c>
      <c r="G169" t="b">
        <f t="array" ref="G169">OR(EXACT(C169,$U$3:$U$247))</f>
        <v>1</v>
      </c>
      <c r="H169" t="b">
        <f t="array" ref="H169">OR(EXACT(C169,$Y$4:$Y$179))</f>
        <v>1</v>
      </c>
      <c r="I169" t="b">
        <f t="array" ref="I169">OR(EXACT(C169,$AC$3:$AC$179))</f>
        <v>1</v>
      </c>
      <c r="J169" t="b">
        <f t="array" ref="J169">OR(EXACT(C169,$AW$3:$AW$234))</f>
        <v>1</v>
      </c>
      <c r="P169" t="s">
        <v>236</v>
      </c>
      <c r="Q169">
        <v>570</v>
      </c>
      <c r="R169" t="str">
        <f t="shared" si="45"/>
        <v>Niue</v>
      </c>
      <c r="T169" t="s">
        <v>176</v>
      </c>
      <c r="U169">
        <f t="shared" si="46"/>
        <v>705</v>
      </c>
      <c r="V169" t="str">
        <f t="shared" si="47"/>
        <v>Slovenia</v>
      </c>
      <c r="X169" t="s">
        <v>1504</v>
      </c>
      <c r="Y169" s="36" t="str">
        <f t="shared" si="48"/>
        <v/>
      </c>
      <c r="Z169" t="str">
        <f t="shared" si="49"/>
        <v>Memo: OECD Total</v>
      </c>
      <c r="AB169" t="s">
        <v>148</v>
      </c>
      <c r="AC169">
        <f t="shared" si="50"/>
        <v>887</v>
      </c>
      <c r="AD169" t="str">
        <f t="shared" si="51"/>
        <v>Yemen</v>
      </c>
      <c r="AJ169" t="s">
        <v>2</v>
      </c>
      <c r="AK169">
        <v>8</v>
      </c>
      <c r="AL169" t="str">
        <f t="shared" si="52"/>
        <v>Albania</v>
      </c>
      <c r="AN169" t="s">
        <v>1158</v>
      </c>
      <c r="AO169">
        <f t="shared" si="53"/>
        <v>736</v>
      </c>
      <c r="AP169" t="str">
        <f t="shared" si="54"/>
        <v>Sudan (Former)</v>
      </c>
      <c r="AR169" t="s">
        <v>104</v>
      </c>
      <c r="AS169">
        <f t="shared" si="55"/>
        <v>512</v>
      </c>
      <c r="AT169" t="str">
        <f t="shared" si="56"/>
        <v>Oman</v>
      </c>
      <c r="AV169" s="64" t="s">
        <v>112</v>
      </c>
      <c r="AW169">
        <f t="shared" si="57"/>
        <v>620</v>
      </c>
      <c r="AX169" t="str">
        <f t="shared" si="58"/>
        <v>Portugal</v>
      </c>
      <c r="BD169" t="s">
        <v>273</v>
      </c>
      <c r="BE169">
        <f t="shared" ref="BE169:BE185" si="60">IFERROR(IFERROR(VLOOKUP(BD169,$A$3:$C$316,3,0),VLOOKUP(BD169,$B$3:$C$316,2,0)),"")</f>
        <v>732</v>
      </c>
      <c r="BF169" t="str">
        <f t="shared" si="59"/>
        <v>Western Sahara</v>
      </c>
    </row>
    <row r="170" spans="1:58" x14ac:dyDescent="0.3">
      <c r="A170" t="str">
        <f>COUNTRIES!H171</f>
        <v>The former Yugoslav Republic of Macedonia</v>
      </c>
      <c r="B170" t="str">
        <f>COUNTRIES!I171</f>
        <v>Macedonia, Former Yugoslav Rep. of</v>
      </c>
      <c r="C170">
        <f>COUNTRIES!J171</f>
        <v>807</v>
      </c>
      <c r="D170" t="str">
        <f>COUNTRIES!K171</f>
        <v>North Macedonia</v>
      </c>
      <c r="F170" t="b">
        <f t="array" ref="F170">OR(EXACT(C170,$Q$3:$Q$274))</f>
        <v>1</v>
      </c>
      <c r="G170" t="b">
        <f t="array" ref="G170">OR(EXACT(C170,$U$3:$U$247))</f>
        <v>1</v>
      </c>
      <c r="H170" t="b">
        <f t="array" ref="H170">OR(EXACT(C170,$Y$4:$Y$179))</f>
        <v>1</v>
      </c>
      <c r="I170" t="b">
        <f t="array" ref="I170">OR(EXACT(C170,$AC$3:$AC$179))</f>
        <v>1</v>
      </c>
      <c r="J170" t="b">
        <f t="array" ref="J170">OR(EXACT(C170,$AW$3:$AW$234))</f>
        <v>1</v>
      </c>
      <c r="P170" t="s">
        <v>103</v>
      </c>
      <c r="Q170">
        <v>578</v>
      </c>
      <c r="R170" t="str">
        <f t="shared" si="45"/>
        <v>Norway</v>
      </c>
      <c r="T170" t="s">
        <v>123</v>
      </c>
      <c r="U170">
        <f t="shared" si="46"/>
        <v>706</v>
      </c>
      <c r="V170" t="str">
        <f t="shared" si="47"/>
        <v>Somalia</v>
      </c>
      <c r="X170" t="s">
        <v>1505</v>
      </c>
      <c r="Y170" s="36" t="str">
        <f t="shared" si="48"/>
        <v/>
      </c>
      <c r="Z170" t="str">
        <f t="shared" si="49"/>
        <v>Memo: Non-OECD Total</v>
      </c>
      <c r="AB170" t="s">
        <v>149</v>
      </c>
      <c r="AC170">
        <f t="shared" si="50"/>
        <v>894</v>
      </c>
      <c r="AD170" t="str">
        <f t="shared" si="51"/>
        <v>Zambia</v>
      </c>
      <c r="AJ170" t="s">
        <v>140</v>
      </c>
      <c r="AK170">
        <v>800</v>
      </c>
      <c r="AL170" t="str">
        <f t="shared" si="52"/>
        <v>Uganda</v>
      </c>
      <c r="AN170" t="s">
        <v>128</v>
      </c>
      <c r="AO170">
        <f t="shared" si="53"/>
        <v>740</v>
      </c>
      <c r="AP170" t="str">
        <f t="shared" si="54"/>
        <v>Suriname</v>
      </c>
      <c r="AR170" t="s">
        <v>105</v>
      </c>
      <c r="AS170">
        <f t="shared" si="55"/>
        <v>586</v>
      </c>
      <c r="AT170" t="str">
        <f t="shared" si="56"/>
        <v>Pakistan</v>
      </c>
      <c r="AV170" s="64" t="s">
        <v>114</v>
      </c>
      <c r="AW170">
        <f t="shared" si="57"/>
        <v>634</v>
      </c>
      <c r="AX170" t="str">
        <f t="shared" si="58"/>
        <v>Qatar</v>
      </c>
      <c r="BD170" t="s">
        <v>127</v>
      </c>
      <c r="BE170">
        <f t="shared" si="60"/>
        <v>736</v>
      </c>
      <c r="BF170" t="str">
        <f t="shared" si="59"/>
        <v>Sudan (Former)</v>
      </c>
    </row>
    <row r="171" spans="1:58" x14ac:dyDescent="0.3">
      <c r="A171" t="str">
        <f>COUNTRIES!H172</f>
        <v>Timor-Leste</v>
      </c>
      <c r="B171" t="str">
        <f>COUNTRIES!I172</f>
        <v>Timor-Leste</v>
      </c>
      <c r="C171">
        <f>COUNTRIES!J172</f>
        <v>626</v>
      </c>
      <c r="D171" t="str">
        <f>COUNTRIES!K172</f>
        <v>Timor-Leste</v>
      </c>
      <c r="F171" t="b">
        <f t="array" ref="F171">OR(EXACT(C171,$Q$3:$Q$274))</f>
        <v>1</v>
      </c>
      <c r="G171" t="b">
        <f t="array" ref="G171">OR(EXACT(C171,$U$3:$U$247))</f>
        <v>1</v>
      </c>
      <c r="H171" t="b">
        <f t="array" ref="H171">OR(EXACT(C171,$Y$4:$Y$179))</f>
        <v>0</v>
      </c>
      <c r="I171" t="b">
        <f t="array" ref="I171">OR(EXACT(C171,$AC$3:$AC$179))</f>
        <v>0</v>
      </c>
      <c r="J171" t="b">
        <f t="array" ref="J171">OR(EXACT(C171,$AW$3:$AW$234))</f>
        <v>1</v>
      </c>
      <c r="P171" t="s">
        <v>305</v>
      </c>
      <c r="Q171">
        <v>579</v>
      </c>
      <c r="R171" t="str">
        <f t="shared" si="45"/>
        <v>Norway, Svlbd. J.Myn.Isl.</v>
      </c>
      <c r="T171" t="s">
        <v>124</v>
      </c>
      <c r="U171">
        <f t="shared" si="46"/>
        <v>710</v>
      </c>
      <c r="V171" t="str">
        <f t="shared" si="47"/>
        <v>South Africa</v>
      </c>
      <c r="X171" t="s">
        <v>1506</v>
      </c>
      <c r="Y171" s="36" t="str">
        <f t="shared" si="48"/>
        <v/>
      </c>
      <c r="Z171" t="str">
        <f t="shared" si="49"/>
        <v>Memo: IEA Total</v>
      </c>
      <c r="AB171" t="s">
        <v>150</v>
      </c>
      <c r="AC171">
        <f t="shared" si="50"/>
        <v>716</v>
      </c>
      <c r="AD171" t="str">
        <f t="shared" si="51"/>
        <v>Zimbabwe</v>
      </c>
      <c r="AJ171" t="s">
        <v>1668</v>
      </c>
      <c r="AK171">
        <v>810</v>
      </c>
      <c r="AL171" t="str">
        <f t="shared" si="52"/>
        <v>USSR (former)</v>
      </c>
      <c r="AN171" t="s">
        <v>129</v>
      </c>
      <c r="AO171">
        <f t="shared" si="53"/>
        <v>748</v>
      </c>
      <c r="AP171" t="str">
        <f t="shared" si="54"/>
        <v>Swaziland</v>
      </c>
      <c r="AR171" t="s">
        <v>242</v>
      </c>
      <c r="AS171">
        <f t="shared" si="55"/>
        <v>585</v>
      </c>
      <c r="AT171" t="str">
        <f t="shared" si="56"/>
        <v>Palau</v>
      </c>
      <c r="AV171" s="64" t="s">
        <v>1704</v>
      </c>
      <c r="AW171" s="36">
        <f>C219</f>
        <v>638</v>
      </c>
      <c r="AX171" t="str">
        <f t="shared" si="58"/>
        <v>Réunion</v>
      </c>
      <c r="BD171" t="s">
        <v>128</v>
      </c>
      <c r="BE171">
        <f t="shared" si="60"/>
        <v>740</v>
      </c>
      <c r="BF171" t="str">
        <f t="shared" si="59"/>
        <v>Suriname</v>
      </c>
    </row>
    <row r="172" spans="1:58" x14ac:dyDescent="0.3">
      <c r="A172" t="str">
        <f>COUNTRIES!H173</f>
        <v>Togo</v>
      </c>
      <c r="B172" t="str">
        <f>COUNTRIES!I173</f>
        <v>Togo</v>
      </c>
      <c r="C172">
        <f>COUNTRIES!J173</f>
        <v>768</v>
      </c>
      <c r="D172" t="str">
        <f>COUNTRIES!K173</f>
        <v>Togo</v>
      </c>
      <c r="F172" t="b">
        <f t="array" ref="F172">OR(EXACT(C172,$Q$3:$Q$274))</f>
        <v>1</v>
      </c>
      <c r="G172" t="b">
        <f t="array" ref="G172">OR(EXACT(C172,$U$3:$U$247))</f>
        <v>1</v>
      </c>
      <c r="H172" t="b">
        <f t="array" ref="H172">OR(EXACT(C172,$Y$4:$Y$179))</f>
        <v>1</v>
      </c>
      <c r="I172" t="b">
        <f t="array" ref="I172">OR(EXACT(C172,$AC$3:$AC$179))</f>
        <v>1</v>
      </c>
      <c r="J172" t="b">
        <f t="array" ref="J172">OR(EXACT(C172,$AW$3:$AW$234))</f>
        <v>1</v>
      </c>
      <c r="P172" t="s">
        <v>306</v>
      </c>
      <c r="Q172">
        <v>582</v>
      </c>
      <c r="R172" t="str">
        <f t="shared" si="45"/>
        <v>Pacific Islds. (Trust)</v>
      </c>
      <c r="T172" t="s">
        <v>1122</v>
      </c>
      <c r="U172">
        <f t="shared" si="46"/>
        <v>35</v>
      </c>
      <c r="V172" t="str">
        <f t="shared" si="47"/>
        <v>South East Asia</v>
      </c>
      <c r="X172" t="s">
        <v>1507</v>
      </c>
      <c r="Y172" s="36" t="str">
        <f t="shared" si="48"/>
        <v/>
      </c>
      <c r="Z172" t="str">
        <f t="shared" si="49"/>
        <v>Memo: IEA and Accession/Association countries</v>
      </c>
      <c r="AJ172" t="s">
        <v>41</v>
      </c>
      <c r="AK172">
        <v>818</v>
      </c>
      <c r="AL172" t="str">
        <f t="shared" si="52"/>
        <v>Egypt</v>
      </c>
      <c r="AN172" t="s">
        <v>130</v>
      </c>
      <c r="AO172">
        <f t="shared" si="53"/>
        <v>752</v>
      </c>
      <c r="AP172" t="str">
        <f t="shared" si="54"/>
        <v>Sweden</v>
      </c>
      <c r="AR172" t="s">
        <v>106</v>
      </c>
      <c r="AS172">
        <f t="shared" si="55"/>
        <v>591</v>
      </c>
      <c r="AT172" t="str">
        <f t="shared" si="56"/>
        <v>Panama</v>
      </c>
      <c r="AV172" s="64" t="s">
        <v>244</v>
      </c>
      <c r="AW172">
        <f t="shared" si="57"/>
        <v>410</v>
      </c>
      <c r="AX172" t="str">
        <f t="shared" si="58"/>
        <v>South Korea</v>
      </c>
      <c r="BD172" t="s">
        <v>130</v>
      </c>
      <c r="BE172">
        <f t="shared" si="60"/>
        <v>752</v>
      </c>
      <c r="BF172" t="str">
        <f t="shared" si="59"/>
        <v>Sweden</v>
      </c>
    </row>
    <row r="173" spans="1:58" x14ac:dyDescent="0.3">
      <c r="A173" t="str">
        <f>COUNTRIES!H174</f>
        <v>Tonga</v>
      </c>
      <c r="B173" t="str">
        <f>COUNTRIES!I174</f>
        <v>Tonga</v>
      </c>
      <c r="C173">
        <f>COUNTRIES!J174</f>
        <v>776</v>
      </c>
      <c r="D173" t="str">
        <f>COUNTRIES!K174</f>
        <v>Tonga</v>
      </c>
      <c r="F173" t="b">
        <f t="array" ref="F173">OR(EXACT(C173,$Q$3:$Q$274))</f>
        <v>1</v>
      </c>
      <c r="G173" t="b">
        <f t="array" ref="G173">OR(EXACT(C173,$U$3:$U$247))</f>
        <v>0</v>
      </c>
      <c r="H173" t="b">
        <f t="array" ref="H173">OR(EXACT(C173,$Y$4:$Y$179))</f>
        <v>0</v>
      </c>
      <c r="I173" t="b">
        <f t="array" ref="I173">OR(EXACT(C173,$AC$3:$AC$179))</f>
        <v>0</v>
      </c>
      <c r="J173" t="b">
        <f t="array" ref="J173">OR(EXACT(C173,$AW$3:$AW$234))</f>
        <v>1</v>
      </c>
      <c r="P173" t="s">
        <v>307</v>
      </c>
      <c r="Q173">
        <v>583</v>
      </c>
      <c r="R173" t="str">
        <f t="shared" si="45"/>
        <v>Micronesia</v>
      </c>
      <c r="T173" t="s">
        <v>560</v>
      </c>
      <c r="U173" s="36">
        <f>C140</f>
        <v>410</v>
      </c>
      <c r="V173" t="str">
        <f t="shared" si="47"/>
        <v>South Korea</v>
      </c>
      <c r="X173" t="s">
        <v>1508</v>
      </c>
      <c r="Y173" s="36" t="str">
        <f t="shared" si="48"/>
        <v/>
      </c>
      <c r="Z173" t="str">
        <f t="shared" si="49"/>
        <v>Memo: European Union-28</v>
      </c>
      <c r="AJ173" t="s">
        <v>142</v>
      </c>
      <c r="AK173">
        <v>826</v>
      </c>
      <c r="AL173" t="str">
        <f t="shared" si="52"/>
        <v>United Kingdom</v>
      </c>
      <c r="AN173" t="s">
        <v>131</v>
      </c>
      <c r="AO173">
        <f t="shared" si="53"/>
        <v>756</v>
      </c>
      <c r="AP173" t="str">
        <f t="shared" si="54"/>
        <v>Switzerland</v>
      </c>
      <c r="AR173" t="s">
        <v>107</v>
      </c>
      <c r="AS173">
        <f t="shared" si="55"/>
        <v>598</v>
      </c>
      <c r="AT173" t="str">
        <f t="shared" si="56"/>
        <v>Papua New Guinea</v>
      </c>
      <c r="AV173" s="64" t="s">
        <v>245</v>
      </c>
      <c r="AW173">
        <f t="shared" si="57"/>
        <v>498</v>
      </c>
      <c r="AX173" t="str">
        <f t="shared" si="58"/>
        <v>Moldova</v>
      </c>
      <c r="BD173" t="s">
        <v>131</v>
      </c>
      <c r="BE173">
        <f t="shared" si="60"/>
        <v>756</v>
      </c>
      <c r="BF173" t="str">
        <f t="shared" si="59"/>
        <v>Switzerland</v>
      </c>
    </row>
    <row r="174" spans="1:58" x14ac:dyDescent="0.3">
      <c r="A174" t="str">
        <f>COUNTRIES!H175</f>
        <v>Trinidad and Tobago</v>
      </c>
      <c r="B174" t="str">
        <f>COUNTRIES!I175</f>
        <v>Trinidad &amp; Tobago</v>
      </c>
      <c r="C174">
        <f>COUNTRIES!J175</f>
        <v>780</v>
      </c>
      <c r="D174" t="str">
        <f>COUNTRIES!K175</f>
        <v>Trinidad and Tobago</v>
      </c>
      <c r="F174" t="b">
        <f t="array" ref="F174">OR(EXACT(C174,$Q$3:$Q$274))</f>
        <v>1</v>
      </c>
      <c r="G174" t="b">
        <f t="array" ref="G174">OR(EXACT(C174,$U$3:$U$247))</f>
        <v>1</v>
      </c>
      <c r="H174" t="b">
        <f t="array" ref="H174">OR(EXACT(C174,$Y$4:$Y$179))</f>
        <v>1</v>
      </c>
      <c r="I174" t="b">
        <f t="array" ref="I174">OR(EXACT(C174,$AC$3:$AC$179))</f>
        <v>1</v>
      </c>
      <c r="J174" t="b">
        <f t="array" ref="J174">OR(EXACT(C174,$AW$3:$AW$234))</f>
        <v>1</v>
      </c>
      <c r="P174" t="s">
        <v>227</v>
      </c>
      <c r="Q174">
        <v>584</v>
      </c>
      <c r="R174" t="str">
        <f t="shared" si="45"/>
        <v>Marshall Islands</v>
      </c>
      <c r="T174" t="s">
        <v>257</v>
      </c>
      <c r="U174">
        <f t="shared" si="46"/>
        <v>728</v>
      </c>
      <c r="V174" t="str">
        <f t="shared" si="47"/>
        <v>South Sudan</v>
      </c>
      <c r="X174" t="s">
        <v>1509</v>
      </c>
      <c r="Y174" s="36">
        <f>C247</f>
        <v>810</v>
      </c>
      <c r="Z174" t="str">
        <f t="shared" si="49"/>
        <v>USSR (former)</v>
      </c>
      <c r="AJ174" t="s">
        <v>1669</v>
      </c>
      <c r="AK174">
        <v>834</v>
      </c>
      <c r="AL174" t="str">
        <f t="shared" si="52"/>
        <v>Tanzania</v>
      </c>
      <c r="AN174" t="s">
        <v>457</v>
      </c>
      <c r="AO174">
        <f t="shared" si="53"/>
        <v>760</v>
      </c>
      <c r="AP174" t="str">
        <f t="shared" si="54"/>
        <v>Syria</v>
      </c>
      <c r="AR174" t="s">
        <v>108</v>
      </c>
      <c r="AS174">
        <f t="shared" si="55"/>
        <v>600</v>
      </c>
      <c r="AT174" t="str">
        <f t="shared" si="56"/>
        <v>Paraguay</v>
      </c>
      <c r="AV174" s="64" t="s">
        <v>115</v>
      </c>
      <c r="AW174">
        <f t="shared" si="57"/>
        <v>642</v>
      </c>
      <c r="AX174" t="str">
        <f t="shared" si="58"/>
        <v>Romania</v>
      </c>
      <c r="BD174" t="s">
        <v>132</v>
      </c>
      <c r="BE174">
        <f t="shared" si="60"/>
        <v>760</v>
      </c>
      <c r="BF174" t="str">
        <f t="shared" si="59"/>
        <v>Syria</v>
      </c>
    </row>
    <row r="175" spans="1:58" x14ac:dyDescent="0.3">
      <c r="A175" t="str">
        <f>COUNTRIES!H176</f>
        <v>Tunisia</v>
      </c>
      <c r="B175" t="str">
        <f>COUNTRIES!I176</f>
        <v>Tunisia</v>
      </c>
      <c r="C175">
        <f>COUNTRIES!J176</f>
        <v>788</v>
      </c>
      <c r="D175" t="str">
        <f>COUNTRIES!K176</f>
        <v>Tunisia</v>
      </c>
      <c r="F175" t="b">
        <f t="array" ref="F175">OR(EXACT(C175,$Q$3:$Q$274))</f>
        <v>1</v>
      </c>
      <c r="G175" t="b">
        <f t="array" ref="G175">OR(EXACT(C175,$U$3:$U$247))</f>
        <v>1</v>
      </c>
      <c r="H175" t="b">
        <f t="array" ref="H175">OR(EXACT(C175,$Y$4:$Y$179))</f>
        <v>1</v>
      </c>
      <c r="I175" t="b">
        <f t="array" ref="I175">OR(EXACT(C175,$AC$3:$AC$179))</f>
        <v>1</v>
      </c>
      <c r="J175" t="b">
        <f t="array" ref="J175">OR(EXACT(C175,$AW$3:$AW$234))</f>
        <v>1</v>
      </c>
      <c r="P175" t="s">
        <v>242</v>
      </c>
      <c r="Q175">
        <v>585</v>
      </c>
      <c r="R175" t="str">
        <f t="shared" si="45"/>
        <v>Palau</v>
      </c>
      <c r="T175" t="s">
        <v>1123</v>
      </c>
      <c r="U175" s="36" t="str">
        <f t="shared" si="46"/>
        <v/>
      </c>
      <c r="V175" t="str">
        <f t="shared" si="47"/>
        <v>South West Asia</v>
      </c>
      <c r="X175" t="s">
        <v>1510</v>
      </c>
      <c r="Y175" s="36">
        <f>C254</f>
        <v>890</v>
      </c>
      <c r="Z175" t="str">
        <f t="shared" si="49"/>
        <v>Yugoslavia, SFR</v>
      </c>
      <c r="AJ175" t="s">
        <v>11</v>
      </c>
      <c r="AK175">
        <v>84</v>
      </c>
      <c r="AL175" t="str">
        <f t="shared" si="52"/>
        <v>Belize</v>
      </c>
      <c r="AN175" t="s">
        <v>171</v>
      </c>
      <c r="AO175">
        <f t="shared" si="53"/>
        <v>762</v>
      </c>
      <c r="AP175" t="str">
        <f t="shared" si="54"/>
        <v>Tajikistan</v>
      </c>
      <c r="AR175" t="s">
        <v>109</v>
      </c>
      <c r="AS175">
        <f t="shared" si="55"/>
        <v>604</v>
      </c>
      <c r="AT175" t="str">
        <f t="shared" si="56"/>
        <v>Peru</v>
      </c>
      <c r="AV175" s="64" t="s">
        <v>169</v>
      </c>
      <c r="AW175">
        <f t="shared" si="57"/>
        <v>643</v>
      </c>
      <c r="AX175" t="str">
        <f t="shared" si="58"/>
        <v>Russia</v>
      </c>
      <c r="BD175" t="s">
        <v>134</v>
      </c>
      <c r="BE175">
        <f t="shared" si="60"/>
        <v>764</v>
      </c>
      <c r="BF175" t="str">
        <f t="shared" si="59"/>
        <v>Thailand</v>
      </c>
    </row>
    <row r="176" spans="1:58" x14ac:dyDescent="0.3">
      <c r="A176" t="str">
        <f>COUNTRIES!H177</f>
        <v>Turkey</v>
      </c>
      <c r="B176" t="str">
        <f>COUNTRIES!I177</f>
        <v>Turkey</v>
      </c>
      <c r="C176">
        <f>COUNTRIES!J177</f>
        <v>792</v>
      </c>
      <c r="D176" t="str">
        <f>COUNTRIES!K177</f>
        <v>Turkey</v>
      </c>
      <c r="F176" t="b">
        <f t="array" ref="F176">OR(EXACT(C176,$Q$3:$Q$274))</f>
        <v>1</v>
      </c>
      <c r="G176" t="b">
        <f t="array" ref="G176">OR(EXACT(C176,$U$3:$U$247))</f>
        <v>1</v>
      </c>
      <c r="H176" t="b">
        <f t="array" ref="H176">OR(EXACT(C176,$Y$4:$Y$179))</f>
        <v>1</v>
      </c>
      <c r="I176" t="b">
        <f t="array" ref="I176">OR(EXACT(C176,$AC$3:$AC$179))</f>
        <v>1</v>
      </c>
      <c r="J176" t="b">
        <f t="array" ref="J176">OR(EXACT(C176,$AW$3:$AW$234))</f>
        <v>1</v>
      </c>
      <c r="P176" t="s">
        <v>105</v>
      </c>
      <c r="Q176">
        <v>586</v>
      </c>
      <c r="R176" t="str">
        <f t="shared" si="45"/>
        <v>Pakistan</v>
      </c>
      <c r="T176" t="s">
        <v>259</v>
      </c>
      <c r="U176">
        <f t="shared" si="46"/>
        <v>18</v>
      </c>
      <c r="V176" t="str">
        <f t="shared" si="47"/>
        <v>South Africa</v>
      </c>
      <c r="X176" t="s">
        <v>1511</v>
      </c>
      <c r="Y176" s="36" t="str">
        <f t="shared" si="48"/>
        <v/>
      </c>
      <c r="Z176" t="str">
        <f t="shared" si="49"/>
        <v>Memo: OPEC</v>
      </c>
      <c r="AJ176" t="s">
        <v>1670</v>
      </c>
      <c r="AK176">
        <v>840</v>
      </c>
      <c r="AL176" t="str">
        <f t="shared" si="52"/>
        <v>United States of America</v>
      </c>
      <c r="AN176" t="s">
        <v>405</v>
      </c>
      <c r="AO176">
        <f t="shared" si="53"/>
        <v>834</v>
      </c>
      <c r="AP176" t="str">
        <f t="shared" si="54"/>
        <v>Tanzania</v>
      </c>
      <c r="AR176" t="s">
        <v>110</v>
      </c>
      <c r="AS176">
        <f t="shared" si="55"/>
        <v>608</v>
      </c>
      <c r="AT176" t="str">
        <f t="shared" si="56"/>
        <v>Philippines</v>
      </c>
      <c r="AV176" s="64" t="s">
        <v>116</v>
      </c>
      <c r="AW176">
        <f t="shared" si="57"/>
        <v>646</v>
      </c>
      <c r="AX176" t="str">
        <f t="shared" si="58"/>
        <v>Rwanda</v>
      </c>
      <c r="BD176" t="s">
        <v>136</v>
      </c>
      <c r="BE176">
        <f t="shared" si="60"/>
        <v>768</v>
      </c>
      <c r="BF176" t="str">
        <f t="shared" si="59"/>
        <v>Togo</v>
      </c>
    </row>
    <row r="177" spans="1:58" x14ac:dyDescent="0.3">
      <c r="A177" t="str">
        <f>COUNTRIES!H178</f>
        <v>Turkmenistan</v>
      </c>
      <c r="B177" t="str">
        <f>COUNTRIES!I178</f>
        <v>Turkmenistan</v>
      </c>
      <c r="C177">
        <f>COUNTRIES!J178</f>
        <v>795</v>
      </c>
      <c r="D177" t="str">
        <f>COUNTRIES!K178</f>
        <v>Turkmenistan</v>
      </c>
      <c r="F177" t="b">
        <f t="array" ref="F177">OR(EXACT(C177,$Q$3:$Q$274))</f>
        <v>1</v>
      </c>
      <c r="G177" t="b">
        <f t="array" ref="G177">OR(EXACT(C177,$U$3:$U$247))</f>
        <v>1</v>
      </c>
      <c r="H177" t="b">
        <f t="array" ref="H177">OR(EXACT(C177,$Y$4:$Y$179))</f>
        <v>1</v>
      </c>
      <c r="I177" t="b">
        <f t="array" ref="I177">OR(EXACT(C177,$AC$3:$AC$179))</f>
        <v>1</v>
      </c>
      <c r="J177" t="b">
        <f t="array" ref="J177">OR(EXACT(C177,$AW$3:$AW$234))</f>
        <v>1</v>
      </c>
      <c r="P177" t="s">
        <v>308</v>
      </c>
      <c r="Q177">
        <v>588</v>
      </c>
      <c r="R177" t="str">
        <f t="shared" si="45"/>
        <v>East &amp; West Pakistan (fmr)</v>
      </c>
      <c r="T177" t="s">
        <v>125</v>
      </c>
      <c r="U177">
        <f t="shared" si="46"/>
        <v>724</v>
      </c>
      <c r="V177" t="str">
        <f t="shared" si="47"/>
        <v>Spain</v>
      </c>
      <c r="X177" t="s">
        <v>1512</v>
      </c>
      <c r="Y177" s="36" t="str">
        <f t="shared" si="48"/>
        <v/>
      </c>
      <c r="Z177" t="str">
        <f t="shared" si="49"/>
        <v>Memo: G7</v>
      </c>
      <c r="AJ177" t="s">
        <v>1671</v>
      </c>
      <c r="AK177">
        <v>850</v>
      </c>
      <c r="AL177" t="str">
        <f t="shared" si="52"/>
        <v>United States Virgin Islands</v>
      </c>
      <c r="AN177" t="s">
        <v>134</v>
      </c>
      <c r="AO177">
        <f t="shared" si="53"/>
        <v>764</v>
      </c>
      <c r="AP177" t="str">
        <f t="shared" si="54"/>
        <v>Thailand</v>
      </c>
      <c r="AR177" t="s">
        <v>111</v>
      </c>
      <c r="AS177">
        <f t="shared" si="55"/>
        <v>616</v>
      </c>
      <c r="AT177" t="str">
        <f t="shared" si="56"/>
        <v>Poland</v>
      </c>
      <c r="AV177" s="64" t="s">
        <v>1705</v>
      </c>
      <c r="AW177" s="36">
        <f>C220</f>
        <v>654</v>
      </c>
      <c r="AX177" t="str">
        <f t="shared" si="58"/>
        <v>Saint Helena</v>
      </c>
      <c r="BD177" t="s">
        <v>264</v>
      </c>
      <c r="BE177">
        <f t="shared" si="60"/>
        <v>772</v>
      </c>
      <c r="BF177" t="str">
        <f t="shared" si="59"/>
        <v>Tokelau</v>
      </c>
    </row>
    <row r="178" spans="1:58" x14ac:dyDescent="0.3">
      <c r="A178" t="str">
        <f>COUNTRIES!H179</f>
        <v>Tuvalu</v>
      </c>
      <c r="B178" t="str">
        <f>COUNTRIES!I179</f>
        <v>Tuvalu</v>
      </c>
      <c r="C178">
        <f>COUNTRIES!J179</f>
        <v>798</v>
      </c>
      <c r="D178" t="str">
        <f>COUNTRIES!K179</f>
        <v>Tuvalu</v>
      </c>
      <c r="F178" t="b">
        <f t="array" ref="F178">OR(EXACT(C178,$Q$3:$Q$274))</f>
        <v>1</v>
      </c>
      <c r="G178" t="b">
        <f t="array" ref="G178">OR(EXACT(C178,$U$3:$U$247))</f>
        <v>0</v>
      </c>
      <c r="H178" t="b">
        <f t="array" ref="H178">OR(EXACT(C178,$Y$4:$Y$179))</f>
        <v>0</v>
      </c>
      <c r="I178" t="b">
        <f t="array" ref="I178">OR(EXACT(C178,$AC$3:$AC$179))</f>
        <v>0</v>
      </c>
      <c r="J178" t="b">
        <f t="array" ref="J178">OR(EXACT(C178,$AW$3:$AW$234))</f>
        <v>1</v>
      </c>
      <c r="P178" t="s">
        <v>309</v>
      </c>
      <c r="Q178">
        <v>590</v>
      </c>
      <c r="R178" t="str">
        <f t="shared" si="45"/>
        <v>Panama, excl. Canal Zone</v>
      </c>
      <c r="T178" t="s">
        <v>126</v>
      </c>
      <c r="U178">
        <f t="shared" si="46"/>
        <v>144</v>
      </c>
      <c r="V178" t="str">
        <f t="shared" si="47"/>
        <v>Sri Lanka</v>
      </c>
      <c r="X178" t="s">
        <v>1513</v>
      </c>
      <c r="Y178" s="36" t="str">
        <f t="shared" si="48"/>
        <v/>
      </c>
      <c r="Z178" t="str">
        <f t="shared" si="49"/>
        <v>Memo: G8</v>
      </c>
      <c r="AJ178" t="s">
        <v>19</v>
      </c>
      <c r="AK178">
        <v>854</v>
      </c>
      <c r="AL178" t="str">
        <f t="shared" si="52"/>
        <v>Burkina Faso</v>
      </c>
      <c r="AN178" t="s">
        <v>135</v>
      </c>
      <c r="AO178">
        <f t="shared" si="53"/>
        <v>626</v>
      </c>
      <c r="AP178" t="str">
        <f t="shared" si="54"/>
        <v>Timor-Leste</v>
      </c>
      <c r="AR178" t="s">
        <v>243</v>
      </c>
      <c r="AS178">
        <f t="shared" si="55"/>
        <v>61</v>
      </c>
      <c r="AT178" t="str">
        <f t="shared" si="56"/>
        <v>Polynesia</v>
      </c>
      <c r="AV178" s="64" t="s">
        <v>247</v>
      </c>
      <c r="AW178">
        <f t="shared" si="57"/>
        <v>659</v>
      </c>
      <c r="AX178" t="str">
        <f t="shared" si="58"/>
        <v>Saint Kitts and Nevis</v>
      </c>
      <c r="BD178" t="s">
        <v>265</v>
      </c>
      <c r="BE178">
        <f t="shared" si="60"/>
        <v>776</v>
      </c>
      <c r="BF178" t="str">
        <f t="shared" si="59"/>
        <v>Tonga</v>
      </c>
    </row>
    <row r="179" spans="1:58" x14ac:dyDescent="0.3">
      <c r="A179" t="str">
        <f>COUNTRIES!H180</f>
        <v>Uganda</v>
      </c>
      <c r="B179" t="str">
        <f>COUNTRIES!I180</f>
        <v>Uganda</v>
      </c>
      <c r="C179">
        <f>COUNTRIES!J180</f>
        <v>800</v>
      </c>
      <c r="D179" t="str">
        <f>COUNTRIES!K180</f>
        <v>Uganda</v>
      </c>
      <c r="F179" t="b">
        <f t="array" ref="F179">OR(EXACT(C179,$Q$3:$Q$274))</f>
        <v>1</v>
      </c>
      <c r="G179" t="b">
        <f t="array" ref="G179">OR(EXACT(C179,$U$3:$U$247))</f>
        <v>1</v>
      </c>
      <c r="H179" t="b">
        <f t="array" ref="H179">OR(EXACT(C179,$Y$4:$Y$179))</f>
        <v>0</v>
      </c>
      <c r="I179" t="b">
        <f t="array" ref="I179">OR(EXACT(C179,$AC$3:$AC$179))</f>
        <v>1</v>
      </c>
      <c r="J179" t="b">
        <f t="array" ref="J179">OR(EXACT(C179,$AW$3:$AW$234))</f>
        <v>1</v>
      </c>
      <c r="P179" t="s">
        <v>106</v>
      </c>
      <c r="Q179">
        <v>591</v>
      </c>
      <c r="R179" t="str">
        <f t="shared" si="45"/>
        <v>Panama</v>
      </c>
      <c r="T179" t="s">
        <v>1140</v>
      </c>
      <c r="U179">
        <f t="shared" si="46"/>
        <v>659</v>
      </c>
      <c r="V179" t="str">
        <f t="shared" si="47"/>
        <v>Saint Kitts and Nevis</v>
      </c>
      <c r="X179" t="s">
        <v>1514</v>
      </c>
      <c r="Y179" s="36" t="str">
        <f t="shared" si="48"/>
        <v/>
      </c>
      <c r="Z179" t="str">
        <f t="shared" si="49"/>
        <v>Memo: G20</v>
      </c>
      <c r="AJ179" t="s">
        <v>144</v>
      </c>
      <c r="AK179">
        <v>858</v>
      </c>
      <c r="AL179" t="str">
        <f t="shared" si="52"/>
        <v>Uruguay</v>
      </c>
      <c r="AN179" t="s">
        <v>136</v>
      </c>
      <c r="AO179">
        <f t="shared" si="53"/>
        <v>768</v>
      </c>
      <c r="AP179" t="str">
        <f t="shared" si="54"/>
        <v>Togo</v>
      </c>
      <c r="AR179" t="s">
        <v>112</v>
      </c>
      <c r="AS179">
        <f t="shared" si="55"/>
        <v>620</v>
      </c>
      <c r="AT179" t="str">
        <f t="shared" si="56"/>
        <v>Portugal</v>
      </c>
      <c r="AV179" s="64" t="s">
        <v>248</v>
      </c>
      <c r="AW179">
        <f t="shared" si="57"/>
        <v>662</v>
      </c>
      <c r="AX179" t="str">
        <f t="shared" si="58"/>
        <v>Saint Lucia</v>
      </c>
      <c r="BD179" t="s">
        <v>137</v>
      </c>
      <c r="BE179">
        <f t="shared" si="60"/>
        <v>780</v>
      </c>
      <c r="BF179" t="str">
        <f t="shared" si="59"/>
        <v>Trinidad and Tobago</v>
      </c>
    </row>
    <row r="180" spans="1:58" x14ac:dyDescent="0.3">
      <c r="A180" t="str">
        <f>COUNTRIES!H181</f>
        <v>Ukraine</v>
      </c>
      <c r="B180" t="str">
        <f>COUNTRIES!I181</f>
        <v>Ukraine</v>
      </c>
      <c r="C180">
        <f>COUNTRIES!J181</f>
        <v>804</v>
      </c>
      <c r="D180" t="str">
        <f>COUNTRIES!K181</f>
        <v>Ukraine</v>
      </c>
      <c r="F180" t="b">
        <f t="array" ref="F180">OR(EXACT(C180,$Q$3:$Q$274))</f>
        <v>1</v>
      </c>
      <c r="G180" t="b">
        <f t="array" ref="G180">OR(EXACT(C180,$U$3:$U$247))</f>
        <v>1</v>
      </c>
      <c r="H180" t="b">
        <f t="array" ref="H180">OR(EXACT(C180,$Y$4:$Y$179))</f>
        <v>1</v>
      </c>
      <c r="I180" t="b">
        <f t="array" ref="I180">OR(EXACT(C180,$AC$3:$AC$179))</f>
        <v>1</v>
      </c>
      <c r="J180" t="b">
        <f t="array" ref="J180">OR(EXACT(C180,$AW$3:$AW$234))</f>
        <v>1</v>
      </c>
      <c r="P180" t="s">
        <v>310</v>
      </c>
      <c r="Q180">
        <v>592</v>
      </c>
      <c r="R180" t="str">
        <f t="shared" si="45"/>
        <v>Panama Canal Zone</v>
      </c>
      <c r="T180" t="s">
        <v>1141</v>
      </c>
      <c r="U180">
        <f t="shared" si="46"/>
        <v>666</v>
      </c>
      <c r="V180" t="str">
        <f t="shared" si="47"/>
        <v>Saint Pierre and Miquelon</v>
      </c>
      <c r="AJ180" t="s">
        <v>329</v>
      </c>
      <c r="AK180">
        <v>862</v>
      </c>
      <c r="AL180" t="str">
        <f t="shared" si="52"/>
        <v>Venezuela</v>
      </c>
      <c r="AN180" t="s">
        <v>265</v>
      </c>
      <c r="AO180">
        <f t="shared" si="53"/>
        <v>776</v>
      </c>
      <c r="AP180" t="str">
        <f t="shared" si="54"/>
        <v>Tonga</v>
      </c>
      <c r="AR180" t="s">
        <v>113</v>
      </c>
      <c r="AS180">
        <f t="shared" si="55"/>
        <v>630</v>
      </c>
      <c r="AT180" t="str">
        <f t="shared" si="56"/>
        <v>Puerto Rico</v>
      </c>
      <c r="AV180" s="64" t="s">
        <v>249</v>
      </c>
      <c r="AW180">
        <f t="shared" si="57"/>
        <v>666</v>
      </c>
      <c r="AX180" t="str">
        <f t="shared" si="58"/>
        <v>Saint Pierre and Miquelon</v>
      </c>
      <c r="BD180" t="s">
        <v>141</v>
      </c>
      <c r="BE180">
        <f t="shared" si="60"/>
        <v>784</v>
      </c>
      <c r="BF180" t="str">
        <f t="shared" si="59"/>
        <v>United Arab Emirates</v>
      </c>
    </row>
    <row r="181" spans="1:58" x14ac:dyDescent="0.3">
      <c r="A181" t="str">
        <f>COUNTRIES!H182</f>
        <v>United Arab Emirates</v>
      </c>
      <c r="B181" t="str">
        <f>COUNTRIES!I182</f>
        <v>United Arab Emirates</v>
      </c>
      <c r="C181">
        <f>COUNTRIES!J182</f>
        <v>784</v>
      </c>
      <c r="D181" t="str">
        <f>COUNTRIES!K182</f>
        <v>United Arab Emirates</v>
      </c>
      <c r="F181" t="b">
        <f t="array" ref="F181">OR(EXACT(C181,$Q$3:$Q$274))</f>
        <v>1</v>
      </c>
      <c r="G181" t="b">
        <f t="array" ref="G181">OR(EXACT(C181,$U$3:$U$247))</f>
        <v>1</v>
      </c>
      <c r="H181" t="b">
        <f t="array" ref="H181">OR(EXACT(C181,$Y$4:$Y$179))</f>
        <v>1</v>
      </c>
      <c r="I181" t="b">
        <f t="array" ref="I181">OR(EXACT(C181,$AC$3:$AC$179))</f>
        <v>1</v>
      </c>
      <c r="J181" t="b">
        <f t="array" ref="J181">OR(EXACT(C181,$AW$3:$AW$234))</f>
        <v>1</v>
      </c>
      <c r="P181" t="s">
        <v>107</v>
      </c>
      <c r="Q181">
        <v>598</v>
      </c>
      <c r="R181" t="str">
        <f t="shared" si="45"/>
        <v>Papua New Guinea</v>
      </c>
      <c r="T181" t="s">
        <v>127</v>
      </c>
      <c r="U181">
        <f t="shared" si="46"/>
        <v>736</v>
      </c>
      <c r="V181" t="str">
        <f t="shared" si="47"/>
        <v>Sudan (Former)</v>
      </c>
      <c r="AJ181" t="s">
        <v>1672</v>
      </c>
      <c r="AK181">
        <v>876</v>
      </c>
      <c r="AL181" t="str">
        <f t="shared" si="52"/>
        <v>Wallis and Futuna Islands</v>
      </c>
      <c r="AN181" t="s">
        <v>137</v>
      </c>
      <c r="AO181">
        <f t="shared" si="53"/>
        <v>780</v>
      </c>
      <c r="AP181" t="str">
        <f t="shared" si="54"/>
        <v>Trinidad and Tobago</v>
      </c>
      <c r="AR181" t="s">
        <v>114</v>
      </c>
      <c r="AS181">
        <f t="shared" si="55"/>
        <v>634</v>
      </c>
      <c r="AT181" t="str">
        <f t="shared" si="56"/>
        <v>Qatar</v>
      </c>
      <c r="AV181" s="64" t="s">
        <v>527</v>
      </c>
      <c r="AW181">
        <f t="shared" si="57"/>
        <v>670</v>
      </c>
      <c r="AX181" t="str">
        <f t="shared" si="58"/>
        <v>Saint Vincent and the Grenadines</v>
      </c>
      <c r="BD181" t="s">
        <v>138</v>
      </c>
      <c r="BE181">
        <f t="shared" si="60"/>
        <v>788</v>
      </c>
      <c r="BF181" t="str">
        <f t="shared" si="59"/>
        <v>Tunisia</v>
      </c>
    </row>
    <row r="182" spans="1:58" x14ac:dyDescent="0.3">
      <c r="A182" t="str">
        <f>COUNTRIES!H183</f>
        <v>United Kingdom of Great Britain and Northern Ireland</v>
      </c>
      <c r="B182" t="str">
        <f>COUNTRIES!I183</f>
        <v>United Kingdom</v>
      </c>
      <c r="C182">
        <f>COUNTRIES!J183</f>
        <v>826</v>
      </c>
      <c r="D182" t="str">
        <f>COUNTRIES!K183</f>
        <v>United Kingdom</v>
      </c>
      <c r="F182" t="b">
        <f t="array" ref="F182">OR(EXACT(C182,$Q$3:$Q$274))</f>
        <v>1</v>
      </c>
      <c r="G182" t="b">
        <f t="array" ref="G182">OR(EXACT(C182,$U$3:$U$247))</f>
        <v>1</v>
      </c>
      <c r="H182" t="b">
        <f t="array" ref="H182">OR(EXACT(C182,$Y$4:$Y$179))</f>
        <v>1</v>
      </c>
      <c r="I182" t="b">
        <f t="array" ref="I182">OR(EXACT(C182,$AC$3:$AC$179))</f>
        <v>1</v>
      </c>
      <c r="J182" t="b">
        <f t="array" ref="J182">OR(EXACT(C182,$AW$3:$AW$234))</f>
        <v>1</v>
      </c>
      <c r="P182" t="s">
        <v>108</v>
      </c>
      <c r="Q182">
        <v>600</v>
      </c>
      <c r="R182" t="str">
        <f t="shared" si="45"/>
        <v>Paraguay</v>
      </c>
      <c r="T182" t="s">
        <v>128</v>
      </c>
      <c r="U182">
        <f t="shared" si="46"/>
        <v>740</v>
      </c>
      <c r="V182" t="str">
        <f t="shared" si="47"/>
        <v>Suriname</v>
      </c>
      <c r="AJ182" t="s">
        <v>118</v>
      </c>
      <c r="AK182">
        <v>882</v>
      </c>
      <c r="AL182" t="str">
        <f t="shared" si="52"/>
        <v>Samoa</v>
      </c>
      <c r="AN182" t="s">
        <v>138</v>
      </c>
      <c r="AO182">
        <f t="shared" si="53"/>
        <v>788</v>
      </c>
      <c r="AP182" t="str">
        <f t="shared" si="54"/>
        <v>Tunisia</v>
      </c>
      <c r="AR182" t="s">
        <v>244</v>
      </c>
      <c r="AS182">
        <f t="shared" si="55"/>
        <v>410</v>
      </c>
      <c r="AT182" t="str">
        <f t="shared" si="56"/>
        <v>South Korea</v>
      </c>
      <c r="AV182" s="64" t="s">
        <v>1706</v>
      </c>
      <c r="AW182" s="36">
        <f>C279</f>
        <v>663</v>
      </c>
      <c r="AX182" t="str">
        <f t="shared" si="58"/>
        <v>Saint Martin (French Part)</v>
      </c>
      <c r="BD182" t="s">
        <v>139</v>
      </c>
      <c r="BE182">
        <f t="shared" si="60"/>
        <v>792</v>
      </c>
      <c r="BF182" t="str">
        <f t="shared" si="59"/>
        <v>Turkey</v>
      </c>
    </row>
    <row r="183" spans="1:58" x14ac:dyDescent="0.3">
      <c r="A183" t="str">
        <f>COUNTRIES!H184</f>
        <v>United Republic of Tanzania</v>
      </c>
      <c r="B183" t="str">
        <f>COUNTRIES!I184</f>
        <v>Tanzania</v>
      </c>
      <c r="C183">
        <f>COUNTRIES!J184</f>
        <v>834</v>
      </c>
      <c r="D183" t="str">
        <f>COUNTRIES!K184</f>
        <v>Tanzania</v>
      </c>
      <c r="F183" t="b">
        <f t="array" ref="F183">OR(EXACT(C183,$Q$3:$Q$274))</f>
        <v>1</v>
      </c>
      <c r="G183" t="b">
        <f t="array" ref="G183">OR(EXACT(C183,$U$3:$U$247))</f>
        <v>1</v>
      </c>
      <c r="H183" t="b">
        <f t="array" ref="H183">OR(EXACT(C183,$Y$4:$Y$179))</f>
        <v>1</v>
      </c>
      <c r="I183" t="b">
        <f t="array" ref="I183">OR(EXACT(C183,$AC$3:$AC$179))</f>
        <v>1</v>
      </c>
      <c r="J183" t="b">
        <f t="array" ref="J183">OR(EXACT(C183,$AW$3:$AW$234))</f>
        <v>1</v>
      </c>
      <c r="P183" t="s">
        <v>109</v>
      </c>
      <c r="Q183">
        <v>604</v>
      </c>
      <c r="R183" t="str">
        <f t="shared" si="45"/>
        <v>Peru</v>
      </c>
      <c r="T183" t="s">
        <v>129</v>
      </c>
      <c r="U183">
        <f t="shared" si="46"/>
        <v>748</v>
      </c>
      <c r="V183" t="str">
        <f t="shared" si="47"/>
        <v>Swaziland</v>
      </c>
      <c r="AJ183" t="s">
        <v>148</v>
      </c>
      <c r="AK183">
        <v>887</v>
      </c>
      <c r="AL183" t="str">
        <f t="shared" si="52"/>
        <v>Yemen</v>
      </c>
      <c r="AN183" t="s">
        <v>139</v>
      </c>
      <c r="AO183">
        <f t="shared" si="53"/>
        <v>792</v>
      </c>
      <c r="AP183" t="str">
        <f t="shared" si="54"/>
        <v>Turkey</v>
      </c>
      <c r="AR183" t="s">
        <v>245</v>
      </c>
      <c r="AS183">
        <f t="shared" si="55"/>
        <v>498</v>
      </c>
      <c r="AT183" t="str">
        <f t="shared" si="56"/>
        <v>Moldova</v>
      </c>
      <c r="AV183" s="64" t="s">
        <v>118</v>
      </c>
      <c r="AW183">
        <f t="shared" si="57"/>
        <v>882</v>
      </c>
      <c r="AX183" t="str">
        <f t="shared" si="58"/>
        <v>Samoa</v>
      </c>
      <c r="BD183" t="s">
        <v>1667</v>
      </c>
      <c r="BE183" s="36" t="str">
        <f t="shared" si="60"/>
        <v/>
      </c>
      <c r="BF183" t="str">
        <f t="shared" si="59"/>
        <v>Turks and Caicos Isds</v>
      </c>
    </row>
    <row r="184" spans="1:58" x14ac:dyDescent="0.3">
      <c r="A184" t="str">
        <f>COUNTRIES!H185</f>
        <v>United States of America</v>
      </c>
      <c r="B184" t="str">
        <f>COUNTRIES!I185</f>
        <v>USA</v>
      </c>
      <c r="C184">
        <f>COUNTRIES!J185</f>
        <v>840</v>
      </c>
      <c r="D184" t="str">
        <f>COUNTRIES!K185</f>
        <v>United States of America</v>
      </c>
      <c r="F184" t="b">
        <f t="array" ref="F184">OR(EXACT(C184,$Q$3:$Q$274))</f>
        <v>1</v>
      </c>
      <c r="G184" t="b">
        <f t="array" ref="G184">OR(EXACT(C184,$U$3:$U$247))</f>
        <v>1</v>
      </c>
      <c r="H184" t="b">
        <f t="array" ref="H184">OR(EXACT(C184,$Y$4:$Y$179))</f>
        <v>1</v>
      </c>
      <c r="I184" t="b">
        <f t="array" ref="I184">OR(EXACT(C184,$AC$3:$AC$179))</f>
        <v>1</v>
      </c>
      <c r="J184" t="b">
        <f t="array" ref="J184">OR(EXACT(C184,$AW$3:$AW$234))</f>
        <v>1</v>
      </c>
      <c r="P184" t="s">
        <v>110</v>
      </c>
      <c r="Q184">
        <v>608</v>
      </c>
      <c r="R184" t="str">
        <f t="shared" si="45"/>
        <v>Philippines</v>
      </c>
      <c r="T184" t="s">
        <v>130</v>
      </c>
      <c r="U184">
        <f t="shared" si="46"/>
        <v>752</v>
      </c>
      <c r="V184" t="str">
        <f t="shared" si="47"/>
        <v>Sweden</v>
      </c>
      <c r="AJ184" t="s">
        <v>1073</v>
      </c>
      <c r="AK184">
        <v>890</v>
      </c>
      <c r="AL184" t="str">
        <f t="shared" si="52"/>
        <v>Yugoslavia, SFR</v>
      </c>
      <c r="AN184" t="s">
        <v>172</v>
      </c>
      <c r="AO184">
        <f t="shared" si="53"/>
        <v>795</v>
      </c>
      <c r="AP184" t="str">
        <f t="shared" si="54"/>
        <v>Turkmenistan</v>
      </c>
      <c r="AR184" t="s">
        <v>115</v>
      </c>
      <c r="AS184">
        <f t="shared" si="55"/>
        <v>642</v>
      </c>
      <c r="AT184" t="str">
        <f t="shared" si="56"/>
        <v>Romania</v>
      </c>
      <c r="AV184" s="64" t="s">
        <v>251</v>
      </c>
      <c r="AW184">
        <f t="shared" si="57"/>
        <v>678</v>
      </c>
      <c r="AX184" t="str">
        <f t="shared" si="58"/>
        <v>Sao Tome and Principe</v>
      </c>
      <c r="BD184" t="s">
        <v>267</v>
      </c>
      <c r="BE184">
        <f t="shared" si="60"/>
        <v>798</v>
      </c>
      <c r="BF184" t="str">
        <f t="shared" si="59"/>
        <v>Tuvalu</v>
      </c>
    </row>
    <row r="185" spans="1:58" x14ac:dyDescent="0.3">
      <c r="A185" t="str">
        <f>COUNTRIES!H186</f>
        <v>Uruguay</v>
      </c>
      <c r="B185" t="str">
        <f>COUNTRIES!I186</f>
        <v>Uruguay</v>
      </c>
      <c r="C185">
        <f>COUNTRIES!J186</f>
        <v>858</v>
      </c>
      <c r="D185" t="str">
        <f>COUNTRIES!K186</f>
        <v>Uruguay</v>
      </c>
      <c r="F185" t="b">
        <f t="array" ref="F185">OR(EXACT(C185,$Q$3:$Q$274))</f>
        <v>1</v>
      </c>
      <c r="G185" t="b">
        <f t="array" ref="G185">OR(EXACT(C185,$U$3:$U$247))</f>
        <v>1</v>
      </c>
      <c r="H185" t="b">
        <f t="array" ref="H185">OR(EXACT(C185,$Y$4:$Y$179))</f>
        <v>1</v>
      </c>
      <c r="I185" t="b">
        <f t="array" ref="I185">OR(EXACT(C185,$AC$3:$AC$179))</f>
        <v>1</v>
      </c>
      <c r="J185" t="b">
        <f t="array" ref="J185">OR(EXACT(C185,$AW$3:$AW$234))</f>
        <v>1</v>
      </c>
      <c r="P185" t="s">
        <v>311</v>
      </c>
      <c r="Q185">
        <v>612</v>
      </c>
      <c r="R185" t="str">
        <f t="shared" si="45"/>
        <v>Pitcairn</v>
      </c>
      <c r="T185" t="s">
        <v>131</v>
      </c>
      <c r="U185">
        <f t="shared" si="46"/>
        <v>756</v>
      </c>
      <c r="V185" t="str">
        <f t="shared" si="47"/>
        <v>Switzerland</v>
      </c>
      <c r="AJ185" t="s">
        <v>1673</v>
      </c>
      <c r="AK185">
        <v>90</v>
      </c>
      <c r="AL185" t="str">
        <f t="shared" si="52"/>
        <v>Solomon Islands</v>
      </c>
      <c r="AN185" t="s">
        <v>267</v>
      </c>
      <c r="AO185">
        <f t="shared" si="53"/>
        <v>798</v>
      </c>
      <c r="AP185" t="str">
        <f t="shared" si="54"/>
        <v>Tuvalu</v>
      </c>
      <c r="AR185" t="s">
        <v>169</v>
      </c>
      <c r="AS185">
        <f t="shared" si="55"/>
        <v>643</v>
      </c>
      <c r="AT185" t="str">
        <f t="shared" si="56"/>
        <v>Russia</v>
      </c>
      <c r="AV185" s="64" t="s">
        <v>119</v>
      </c>
      <c r="AW185">
        <f t="shared" si="57"/>
        <v>682</v>
      </c>
      <c r="AX185" t="str">
        <f t="shared" si="58"/>
        <v>Saudi Arabia</v>
      </c>
      <c r="BD185" t="s">
        <v>140</v>
      </c>
      <c r="BE185">
        <f t="shared" si="60"/>
        <v>800</v>
      </c>
      <c r="BF185" t="str">
        <f t="shared" si="59"/>
        <v>Uganda</v>
      </c>
    </row>
    <row r="186" spans="1:58" x14ac:dyDescent="0.3">
      <c r="A186" t="str">
        <f>COUNTRIES!H187</f>
        <v>Uzbekistan</v>
      </c>
      <c r="B186" t="str">
        <f>COUNTRIES!I187</f>
        <v>Uzbekistan</v>
      </c>
      <c r="C186">
        <f>COUNTRIES!J187</f>
        <v>860</v>
      </c>
      <c r="D186" t="str">
        <f>COUNTRIES!K187</f>
        <v>Uzbekistan</v>
      </c>
      <c r="F186" t="b">
        <f t="array" ref="F186">OR(EXACT(C186,$Q$3:$Q$274))</f>
        <v>1</v>
      </c>
      <c r="G186" t="b">
        <f t="array" ref="G186">OR(EXACT(C186,$U$3:$U$247))</f>
        <v>1</v>
      </c>
      <c r="H186" t="b">
        <f t="array" ref="H186">OR(EXACT(C186,$Y$4:$Y$179))</f>
        <v>1</v>
      </c>
      <c r="I186" t="b">
        <f t="array" ref="I186">OR(EXACT(C186,$AC$3:$AC$179))</f>
        <v>1</v>
      </c>
      <c r="J186" t="b">
        <f t="array" ref="J186">OR(EXACT(C186,$AW$3:$AW$234))</f>
        <v>1</v>
      </c>
      <c r="P186" t="s">
        <v>111</v>
      </c>
      <c r="Q186">
        <v>616</v>
      </c>
      <c r="R186" t="str">
        <f t="shared" si="45"/>
        <v>Poland</v>
      </c>
      <c r="T186" t="s">
        <v>457</v>
      </c>
      <c r="U186">
        <f t="shared" si="46"/>
        <v>760</v>
      </c>
      <c r="V186" t="str">
        <f t="shared" si="47"/>
        <v>Syria</v>
      </c>
      <c r="AJ186" t="s">
        <v>887</v>
      </c>
      <c r="AK186">
        <v>96</v>
      </c>
      <c r="AL186" t="str">
        <f t="shared" si="52"/>
        <v>Brunei</v>
      </c>
      <c r="AN186" t="s">
        <v>1682</v>
      </c>
      <c r="AO186" s="36">
        <f>C247</f>
        <v>810</v>
      </c>
      <c r="AP186" t="str">
        <f t="shared" si="54"/>
        <v>USSR (former)</v>
      </c>
      <c r="AR186" t="s">
        <v>116</v>
      </c>
      <c r="AS186">
        <f t="shared" si="55"/>
        <v>646</v>
      </c>
      <c r="AT186" t="str">
        <f t="shared" si="56"/>
        <v>Rwanda</v>
      </c>
      <c r="AV186" s="64" t="s">
        <v>120</v>
      </c>
      <c r="AW186">
        <f t="shared" si="57"/>
        <v>686</v>
      </c>
      <c r="AX186" t="str">
        <f t="shared" si="58"/>
        <v>Senegal</v>
      </c>
      <c r="BD186" t="s">
        <v>1719</v>
      </c>
      <c r="BE186" s="36">
        <v>810</v>
      </c>
      <c r="BF186" t="str">
        <f t="shared" si="59"/>
        <v>USSR (former)</v>
      </c>
    </row>
    <row r="187" spans="1:58" x14ac:dyDescent="0.3">
      <c r="A187" t="str">
        <f>COUNTRIES!H188</f>
        <v>Vanuatu</v>
      </c>
      <c r="B187" t="str">
        <f>COUNTRIES!I188</f>
        <v>Vanuatu</v>
      </c>
      <c r="C187">
        <f>COUNTRIES!J188</f>
        <v>548</v>
      </c>
      <c r="D187" t="str">
        <f>COUNTRIES!K188</f>
        <v>Vanuatu</v>
      </c>
      <c r="F187" t="b">
        <f t="array" ref="F187">OR(EXACT(C187,$Q$3:$Q$274))</f>
        <v>1</v>
      </c>
      <c r="G187" t="b">
        <f t="array" ref="G187">OR(EXACT(C187,$U$3:$U$247))</f>
        <v>1</v>
      </c>
      <c r="H187" t="b">
        <f t="array" ref="H187">OR(EXACT(C187,$Y$4:$Y$179))</f>
        <v>0</v>
      </c>
      <c r="I187" t="b">
        <f t="array" ref="I187">OR(EXACT(C187,$AC$3:$AC$179))</f>
        <v>0</v>
      </c>
      <c r="J187" t="b">
        <f t="array" ref="J187">OR(EXACT(C187,$AW$3:$AW$234))</f>
        <v>1</v>
      </c>
      <c r="P187" t="s">
        <v>112</v>
      </c>
      <c r="Q187">
        <v>620</v>
      </c>
      <c r="R187" t="str">
        <f t="shared" si="45"/>
        <v>Portugal</v>
      </c>
      <c r="T187" t="s">
        <v>277</v>
      </c>
      <c r="U187">
        <f t="shared" si="46"/>
        <v>158</v>
      </c>
      <c r="V187" t="str">
        <f t="shared" si="47"/>
        <v>Taiwan</v>
      </c>
      <c r="AN187" t="s">
        <v>140</v>
      </c>
      <c r="AO187">
        <f t="shared" si="53"/>
        <v>800</v>
      </c>
      <c r="AP187" t="str">
        <f t="shared" si="54"/>
        <v>Uganda</v>
      </c>
      <c r="AR187" t="s">
        <v>247</v>
      </c>
      <c r="AS187">
        <f t="shared" si="55"/>
        <v>659</v>
      </c>
      <c r="AT187" t="str">
        <f t="shared" si="56"/>
        <v>Saint Kitts and Nevis</v>
      </c>
      <c r="AV187" s="64" t="s">
        <v>252</v>
      </c>
      <c r="AW187">
        <f t="shared" si="57"/>
        <v>688</v>
      </c>
      <c r="AX187" t="str">
        <f t="shared" si="58"/>
        <v>Serbia (incl. Kosovo)</v>
      </c>
      <c r="BD187" t="s">
        <v>41</v>
      </c>
      <c r="BE187">
        <f t="shared" ref="BE187:BE188" si="61">IFERROR(IFERROR(VLOOKUP(BD187,$A$3:$C$316,3,0),VLOOKUP(BD187,$B$3:$C$316,2,0)),"")</f>
        <v>818</v>
      </c>
      <c r="BF187" t="str">
        <f t="shared" si="59"/>
        <v>Egypt</v>
      </c>
    </row>
    <row r="188" spans="1:58" x14ac:dyDescent="0.3">
      <c r="A188" t="str">
        <f>COUNTRIES!H189</f>
        <v>Venezuela (Bolivarian Republic of)</v>
      </c>
      <c r="B188" t="s">
        <v>1724</v>
      </c>
      <c r="C188">
        <f>COUNTRIES!J189</f>
        <v>862</v>
      </c>
      <c r="D188" t="str">
        <f>COUNTRIES!K189</f>
        <v>Venezuela</v>
      </c>
      <c r="F188" t="b">
        <f t="array" ref="F188">OR(EXACT(C188,$Q$3:$Q$274))</f>
        <v>1</v>
      </c>
      <c r="G188" t="b">
        <f t="array" ref="G188">OR(EXACT(C188,$U$3:$U$247))</f>
        <v>1</v>
      </c>
      <c r="H188" t="b">
        <f t="array" ref="H188">OR(EXACT(C188,$Y$4:$Y$179))</f>
        <v>0</v>
      </c>
      <c r="I188" t="b">
        <f t="array" ref="I188">OR(EXACT(C188,$AC$3:$AC$179))</f>
        <v>1</v>
      </c>
      <c r="J188" t="b">
        <f t="array" ref="J188">OR(EXACT(C188,$AW$3:$AW$234))</f>
        <v>1</v>
      </c>
      <c r="P188" t="s">
        <v>57</v>
      </c>
      <c r="Q188">
        <v>624</v>
      </c>
      <c r="R188" t="str">
        <f t="shared" si="45"/>
        <v>Guinea Bissau</v>
      </c>
      <c r="T188" t="s">
        <v>171</v>
      </c>
      <c r="U188">
        <f t="shared" si="46"/>
        <v>762</v>
      </c>
      <c r="V188" t="str">
        <f t="shared" si="47"/>
        <v>Tajikistan</v>
      </c>
      <c r="AN188" t="s">
        <v>173</v>
      </c>
      <c r="AO188">
        <f t="shared" si="53"/>
        <v>804</v>
      </c>
      <c r="AP188" t="str">
        <f t="shared" si="54"/>
        <v>Ukraine</v>
      </c>
      <c r="AR188" t="s">
        <v>248</v>
      </c>
      <c r="AS188">
        <f t="shared" si="55"/>
        <v>662</v>
      </c>
      <c r="AT188" t="str">
        <f t="shared" si="56"/>
        <v>Saint Lucia</v>
      </c>
      <c r="AV188" s="64" t="s">
        <v>170</v>
      </c>
      <c r="AW188">
        <f t="shared" si="57"/>
        <v>891</v>
      </c>
      <c r="AX188" t="str">
        <f t="shared" si="58"/>
        <v>Serbia and Montenegro (former)</v>
      </c>
      <c r="BD188" t="s">
        <v>142</v>
      </c>
      <c r="BE188">
        <f t="shared" si="61"/>
        <v>826</v>
      </c>
      <c r="BF188" t="str">
        <f t="shared" si="59"/>
        <v>United Kingdom</v>
      </c>
    </row>
    <row r="189" spans="1:58" x14ac:dyDescent="0.3">
      <c r="A189" t="str">
        <f>COUNTRIES!H190</f>
        <v>Viet Nam</v>
      </c>
      <c r="B189" t="str">
        <f>COUNTRIES!I190</f>
        <v>Vietnam</v>
      </c>
      <c r="C189">
        <f>COUNTRIES!J190</f>
        <v>704</v>
      </c>
      <c r="D189" t="str">
        <f>COUNTRIES!K190</f>
        <v>Vietnam</v>
      </c>
      <c r="F189" t="b">
        <f t="array" ref="F189">OR(EXACT(C189,$Q$3:$Q$274))</f>
        <v>1</v>
      </c>
      <c r="G189" t="b">
        <f t="array" ref="G189">OR(EXACT(C189,$U$3:$U$247))</f>
        <v>1</v>
      </c>
      <c r="H189" t="b">
        <f t="array" ref="H189">OR(EXACT(C189,$Y$4:$Y$179))</f>
        <v>1</v>
      </c>
      <c r="I189" t="b">
        <f t="array" ref="I189">OR(EXACT(C189,$AC$3:$AC$179))</f>
        <v>1</v>
      </c>
      <c r="J189" t="b">
        <f t="array" ref="J189">OR(EXACT(C189,$AW$3:$AW$234))</f>
        <v>1</v>
      </c>
      <c r="P189" t="s">
        <v>312</v>
      </c>
      <c r="Q189">
        <v>626</v>
      </c>
      <c r="R189" t="str">
        <f t="shared" si="45"/>
        <v>Timor-Leste</v>
      </c>
      <c r="T189" t="s">
        <v>405</v>
      </c>
      <c r="U189">
        <f t="shared" si="46"/>
        <v>834</v>
      </c>
      <c r="V189" t="str">
        <f t="shared" si="47"/>
        <v>Tanzania</v>
      </c>
      <c r="AN189" t="s">
        <v>141</v>
      </c>
      <c r="AO189">
        <f t="shared" si="53"/>
        <v>784</v>
      </c>
      <c r="AP189" t="str">
        <f t="shared" si="54"/>
        <v>United Arab Emirates</v>
      </c>
      <c r="AR189" t="s">
        <v>527</v>
      </c>
      <c r="AS189">
        <f t="shared" si="55"/>
        <v>670</v>
      </c>
      <c r="AT189" t="str">
        <f t="shared" si="56"/>
        <v>Saint Vincent and the Grenadines</v>
      </c>
      <c r="AV189" s="64" t="s">
        <v>253</v>
      </c>
      <c r="AW189">
        <f t="shared" si="57"/>
        <v>690</v>
      </c>
      <c r="AX189" t="str">
        <f t="shared" si="58"/>
        <v>Seychelles</v>
      </c>
      <c r="BD189" t="s">
        <v>133</v>
      </c>
      <c r="BE189" s="36">
        <v>834</v>
      </c>
      <c r="BF189" t="str">
        <f t="shared" si="59"/>
        <v>Tanzania</v>
      </c>
    </row>
    <row r="190" spans="1:58" x14ac:dyDescent="0.3">
      <c r="A190" t="str">
        <f>COUNTRIES!H191</f>
        <v>Yemen</v>
      </c>
      <c r="B190" t="s">
        <v>1725</v>
      </c>
      <c r="C190">
        <f>COUNTRIES!J191</f>
        <v>887</v>
      </c>
      <c r="D190" t="str">
        <f>COUNTRIES!K191</f>
        <v>Yemen</v>
      </c>
      <c r="F190" t="b">
        <f t="array" ref="F190">OR(EXACT(C190,$Q$3:$Q$274))</f>
        <v>1</v>
      </c>
      <c r="G190" t="b">
        <f t="array" ref="G190">OR(EXACT(C190,$U$3:$U$247))</f>
        <v>1</v>
      </c>
      <c r="H190" t="b">
        <f t="array" ref="H190">OR(EXACT(C190,$Y$4:$Y$179))</f>
        <v>1</v>
      </c>
      <c r="I190" t="b">
        <f t="array" ref="I190">OR(EXACT(C190,$AC$3:$AC$179))</f>
        <v>1</v>
      </c>
      <c r="J190" t="b">
        <f t="array" ref="J190">OR(EXACT(C190,$AW$3:$AW$234))</f>
        <v>1</v>
      </c>
      <c r="P190" t="s">
        <v>113</v>
      </c>
      <c r="Q190">
        <v>630</v>
      </c>
      <c r="R190" t="str">
        <f t="shared" si="45"/>
        <v>Puerto Rico</v>
      </c>
      <c r="T190" t="s">
        <v>134</v>
      </c>
      <c r="U190">
        <f t="shared" si="46"/>
        <v>764</v>
      </c>
      <c r="V190" t="str">
        <f t="shared" si="47"/>
        <v>Thailand</v>
      </c>
      <c r="AN190" t="s">
        <v>142</v>
      </c>
      <c r="AO190">
        <f t="shared" si="53"/>
        <v>826</v>
      </c>
      <c r="AP190" t="str">
        <f t="shared" si="54"/>
        <v>United Kingdom</v>
      </c>
      <c r="AR190" t="s">
        <v>118</v>
      </c>
      <c r="AS190">
        <f t="shared" si="55"/>
        <v>882</v>
      </c>
      <c r="AT190" t="str">
        <f t="shared" si="56"/>
        <v>Samoa</v>
      </c>
      <c r="AV190" s="64" t="s">
        <v>121</v>
      </c>
      <c r="AW190">
        <f t="shared" si="57"/>
        <v>694</v>
      </c>
      <c r="AX190" t="str">
        <f t="shared" si="58"/>
        <v>Sierra Leone</v>
      </c>
      <c r="BD190" t="s">
        <v>143</v>
      </c>
      <c r="BE190">
        <f t="shared" ref="BE190:BE197" si="62">IFERROR(IFERROR(VLOOKUP(BD190,$A$3:$C$316,3,0),VLOOKUP(BD190,$B$3:$C$316,2,0)),"")</f>
        <v>840</v>
      </c>
      <c r="BF190" t="str">
        <f t="shared" si="59"/>
        <v>United States of America</v>
      </c>
    </row>
    <row r="191" spans="1:58" x14ac:dyDescent="0.3">
      <c r="A191" t="str">
        <f>COUNTRIES!H192</f>
        <v>Zambia</v>
      </c>
      <c r="B191" t="str">
        <f>COUNTRIES!I192</f>
        <v>Zambia</v>
      </c>
      <c r="C191">
        <f>COUNTRIES!J192</f>
        <v>894</v>
      </c>
      <c r="D191" t="str">
        <f>COUNTRIES!K192</f>
        <v>Zambia</v>
      </c>
      <c r="F191" t="b">
        <f t="array" ref="F191">OR(EXACT(C191,$Q$3:$Q$274))</f>
        <v>1</v>
      </c>
      <c r="G191" t="b">
        <f t="array" ref="G191">OR(EXACT(C191,$U$3:$U$247))</f>
        <v>1</v>
      </c>
      <c r="H191" t="b">
        <f t="array" ref="H191">OR(EXACT(C191,$Y$4:$Y$179))</f>
        <v>1</v>
      </c>
      <c r="I191" t="b">
        <f t="array" ref="I191">OR(EXACT(C191,$AC$3:$AC$179))</f>
        <v>1</v>
      </c>
      <c r="J191" t="b">
        <f t="array" ref="J191">OR(EXACT(C191,$AW$3:$AW$234))</f>
        <v>1</v>
      </c>
      <c r="P191" t="s">
        <v>114</v>
      </c>
      <c r="Q191">
        <v>634</v>
      </c>
      <c r="R191" t="str">
        <f t="shared" si="45"/>
        <v>Qatar</v>
      </c>
      <c r="T191" t="s">
        <v>135</v>
      </c>
      <c r="U191">
        <f t="shared" si="46"/>
        <v>626</v>
      </c>
      <c r="V191" t="str">
        <f t="shared" si="47"/>
        <v>Timor-Leste</v>
      </c>
      <c r="AN191" t="s">
        <v>143</v>
      </c>
      <c r="AO191">
        <f t="shared" si="53"/>
        <v>840</v>
      </c>
      <c r="AP191" t="str">
        <f t="shared" si="54"/>
        <v>United States of America</v>
      </c>
      <c r="AR191" t="s">
        <v>250</v>
      </c>
      <c r="AS191">
        <f t="shared" si="55"/>
        <v>674</v>
      </c>
      <c r="AT191" t="str">
        <f t="shared" si="56"/>
        <v>San Marino</v>
      </c>
      <c r="AV191" s="64" t="s">
        <v>254</v>
      </c>
      <c r="AW191">
        <f t="shared" si="57"/>
        <v>702</v>
      </c>
      <c r="AX191" t="str">
        <f t="shared" si="58"/>
        <v>Singapore</v>
      </c>
      <c r="BD191" t="s">
        <v>1671</v>
      </c>
      <c r="BE191" s="36" t="str">
        <f t="shared" si="62"/>
        <v/>
      </c>
      <c r="BF191" t="str">
        <f t="shared" si="59"/>
        <v>US Virgin Isds</v>
      </c>
    </row>
    <row r="192" spans="1:58" x14ac:dyDescent="0.3">
      <c r="A192" t="str">
        <f>COUNTRIES!H193</f>
        <v>Zimbabwe</v>
      </c>
      <c r="B192" t="str">
        <f>COUNTRIES!I193</f>
        <v>Zimbabwe</v>
      </c>
      <c r="C192">
        <f>COUNTRIES!J193</f>
        <v>716</v>
      </c>
      <c r="D192" t="str">
        <f>COUNTRIES!K193</f>
        <v>Zimbabwe</v>
      </c>
      <c r="F192" t="b">
        <f t="array" ref="F192">OR(EXACT(C192,$Q$3:$Q$274))</f>
        <v>1</v>
      </c>
      <c r="G192" t="b">
        <f t="array" ref="G192">OR(EXACT(C192,$U$3:$U$247))</f>
        <v>1</v>
      </c>
      <c r="H192" t="b">
        <f t="array" ref="H192">OR(EXACT(C192,$Y$4:$Y$179))</f>
        <v>1</v>
      </c>
      <c r="I192" t="b">
        <f t="array" ref="I192">OR(EXACT(C192,$AC$3:$AC$179))</f>
        <v>1</v>
      </c>
      <c r="J192" t="b">
        <f t="array" ref="J192">OR(EXACT(C192,$AW$3:$AW$234))</f>
        <v>1</v>
      </c>
      <c r="P192" t="s">
        <v>117</v>
      </c>
      <c r="Q192">
        <v>638</v>
      </c>
      <c r="R192" t="str">
        <f t="shared" si="45"/>
        <v>Réunion</v>
      </c>
      <c r="T192" t="s">
        <v>136</v>
      </c>
      <c r="U192">
        <f t="shared" si="46"/>
        <v>768</v>
      </c>
      <c r="V192" t="str">
        <f t="shared" si="47"/>
        <v>Togo</v>
      </c>
      <c r="AN192" t="s">
        <v>144</v>
      </c>
      <c r="AO192">
        <f t="shared" si="53"/>
        <v>858</v>
      </c>
      <c r="AP192" t="str">
        <f t="shared" si="54"/>
        <v>Uruguay</v>
      </c>
      <c r="AR192" t="s">
        <v>251</v>
      </c>
      <c r="AS192">
        <f t="shared" si="55"/>
        <v>678</v>
      </c>
      <c r="AT192" t="str">
        <f t="shared" si="56"/>
        <v>Sao Tome and Principe</v>
      </c>
      <c r="AV192" s="64" t="s">
        <v>175</v>
      </c>
      <c r="AW192">
        <f t="shared" si="57"/>
        <v>703</v>
      </c>
      <c r="AX192" t="str">
        <f t="shared" si="58"/>
        <v>Slovakia</v>
      </c>
      <c r="BD192" t="s">
        <v>19</v>
      </c>
      <c r="BE192">
        <f t="shared" si="62"/>
        <v>854</v>
      </c>
      <c r="BF192" t="str">
        <f t="shared" si="59"/>
        <v>Burkina Faso</v>
      </c>
    </row>
    <row r="193" spans="1:58" x14ac:dyDescent="0.3">
      <c r="A193" t="str">
        <f>COUNTRIES!H194</f>
        <v>Sudan</v>
      </c>
      <c r="B193" t="str">
        <f>COUNTRIES!I194</f>
        <v>Sudan (Former)</v>
      </c>
      <c r="C193">
        <f>COUNTRIES!J194</f>
        <v>736</v>
      </c>
      <c r="D193" t="str">
        <f>COUNTRIES!K194</f>
        <v>Sudan (Former)</v>
      </c>
      <c r="F193" t="b">
        <f t="array" ref="F193">OR(EXACT(C193,$Q$3:$Q$274))</f>
        <v>1</v>
      </c>
      <c r="G193" t="b">
        <f t="array" ref="G193">OR(EXACT(C193,$U$3:$U$247))</f>
        <v>1</v>
      </c>
      <c r="H193" t="b">
        <f t="array" ref="H193">OR(EXACT(C193,$Y$4:$Y$179))</f>
        <v>1</v>
      </c>
      <c r="I193" t="b">
        <f t="array" ref="I193">OR(EXACT(C193,$AC$3:$AC$179))</f>
        <v>1</v>
      </c>
      <c r="J193" t="b">
        <f t="array" ref="J193">OR(EXACT(C193,$AW$3:$AW$234))</f>
        <v>1</v>
      </c>
      <c r="P193" t="s">
        <v>115</v>
      </c>
      <c r="Q193">
        <v>642</v>
      </c>
      <c r="R193" t="str">
        <f t="shared" si="45"/>
        <v>Romania</v>
      </c>
      <c r="T193" t="s">
        <v>436</v>
      </c>
      <c r="U193">
        <f t="shared" si="46"/>
        <v>780</v>
      </c>
      <c r="V193" t="str">
        <f t="shared" si="47"/>
        <v>Trinidad and Tobago</v>
      </c>
      <c r="AN193" t="s">
        <v>174</v>
      </c>
      <c r="AO193">
        <f t="shared" si="53"/>
        <v>860</v>
      </c>
      <c r="AP193" t="str">
        <f t="shared" si="54"/>
        <v>Uzbekistan</v>
      </c>
      <c r="AR193" t="s">
        <v>119</v>
      </c>
      <c r="AS193">
        <f t="shared" si="55"/>
        <v>682</v>
      </c>
      <c r="AT193" t="str">
        <f t="shared" si="56"/>
        <v>Saudi Arabia</v>
      </c>
      <c r="AV193" s="64" t="s">
        <v>176</v>
      </c>
      <c r="AW193">
        <f t="shared" si="57"/>
        <v>705</v>
      </c>
      <c r="AX193" t="str">
        <f t="shared" si="58"/>
        <v>Slovenia</v>
      </c>
      <c r="BD193" t="s">
        <v>144</v>
      </c>
      <c r="BE193">
        <f t="shared" si="62"/>
        <v>858</v>
      </c>
      <c r="BF193" t="str">
        <f t="shared" si="59"/>
        <v>Uruguay</v>
      </c>
    </row>
    <row r="194" spans="1:58" x14ac:dyDescent="0.3">
      <c r="A194" t="str">
        <f>COUNTRIES!H196</f>
        <v>Taiwan</v>
      </c>
      <c r="B194" t="s">
        <v>1713</v>
      </c>
      <c r="C194">
        <f>COUNTRIES!J196</f>
        <v>158</v>
      </c>
      <c r="D194" t="str">
        <f>COUNTRIES!K196</f>
        <v>Taiwan</v>
      </c>
      <c r="F194" t="b">
        <f t="array" ref="F194">OR(EXACT(C194,$Q$3:$Q$274))</f>
        <v>1</v>
      </c>
      <c r="G194" t="b">
        <f t="array" ref="G194">OR(EXACT(C194,$U$3:$U$247))</f>
        <v>1</v>
      </c>
      <c r="H194" t="b">
        <f t="array" ref="H194">OR(EXACT(C194,$Y$4:$Y$179))</f>
        <v>1</v>
      </c>
      <c r="I194" t="b">
        <f t="array" ref="I194">OR(EXACT(C194,$AC$3:$AC$179))</f>
        <v>1</v>
      </c>
      <c r="J194" t="b">
        <f t="array" ref="J194">OR(EXACT(C194,$AW$3:$AW$234))</f>
        <v>1</v>
      </c>
      <c r="P194" t="s">
        <v>169</v>
      </c>
      <c r="Q194">
        <v>643</v>
      </c>
      <c r="R194" t="str">
        <f t="shared" si="45"/>
        <v>Russia</v>
      </c>
      <c r="T194" t="s">
        <v>138</v>
      </c>
      <c r="U194">
        <f t="shared" si="46"/>
        <v>788</v>
      </c>
      <c r="V194" t="str">
        <f t="shared" si="47"/>
        <v>Tunisia</v>
      </c>
      <c r="AN194" t="s">
        <v>145</v>
      </c>
      <c r="AO194">
        <f t="shared" si="53"/>
        <v>548</v>
      </c>
      <c r="AP194" t="str">
        <f t="shared" si="54"/>
        <v>Vanuatu</v>
      </c>
      <c r="AR194" t="s">
        <v>120</v>
      </c>
      <c r="AS194">
        <f t="shared" si="55"/>
        <v>686</v>
      </c>
      <c r="AT194" t="str">
        <f t="shared" si="56"/>
        <v>Senegal</v>
      </c>
      <c r="AV194" s="64" t="s">
        <v>122</v>
      </c>
      <c r="AW194">
        <f t="shared" si="57"/>
        <v>90</v>
      </c>
      <c r="AX194" t="str">
        <f t="shared" si="58"/>
        <v>Solomon Islands</v>
      </c>
      <c r="BD194" t="s">
        <v>329</v>
      </c>
      <c r="BE194" t="str">
        <f t="shared" si="62"/>
        <v/>
      </c>
      <c r="BF194" t="str">
        <f t="shared" si="59"/>
        <v>Venezuela</v>
      </c>
    </row>
    <row r="195" spans="1:58" x14ac:dyDescent="0.3">
      <c r="A195" t="str">
        <f>COUNTRIES!H197</f>
        <v>American Samoa</v>
      </c>
      <c r="B195" t="str">
        <f>COUNTRIES!I197</f>
        <v>American Samoa</v>
      </c>
      <c r="C195">
        <f>COUNTRIES!J197</f>
        <v>16</v>
      </c>
      <c r="D195" t="str">
        <f>COUNTRIES!K197</f>
        <v>American Samoa</v>
      </c>
      <c r="F195" t="b">
        <f t="array" ref="F195">OR(EXACT(C195,$Q$3:$Q$274))</f>
        <v>1</v>
      </c>
      <c r="G195" t="b">
        <f t="array" ref="G195">OR(EXACT(C195,$U$3:$U$247))</f>
        <v>0</v>
      </c>
      <c r="H195" t="b">
        <f t="array" ref="H195">OR(EXACT(C195,$Y$4:$Y$179))</f>
        <v>0</v>
      </c>
      <c r="I195" t="b">
        <f t="array" ref="I195">OR(EXACT(C195,$AC$3:$AC$179))</f>
        <v>0</v>
      </c>
      <c r="J195" t="b">
        <f t="array" ref="J195">OR(EXACT(C195,$AW$3:$AW$234))</f>
        <v>1</v>
      </c>
      <c r="P195" t="s">
        <v>116</v>
      </c>
      <c r="Q195">
        <v>646</v>
      </c>
      <c r="R195" t="str">
        <f t="shared" si="45"/>
        <v>Rwanda</v>
      </c>
      <c r="T195" t="s">
        <v>139</v>
      </c>
      <c r="U195">
        <f t="shared" si="46"/>
        <v>792</v>
      </c>
      <c r="V195" t="str">
        <f t="shared" si="47"/>
        <v>Turkey</v>
      </c>
      <c r="AN195" t="s">
        <v>329</v>
      </c>
      <c r="AO195" t="str">
        <f t="shared" si="53"/>
        <v/>
      </c>
      <c r="AP195" t="str">
        <f t="shared" si="54"/>
        <v>Venezuela</v>
      </c>
      <c r="AR195" t="s">
        <v>252</v>
      </c>
      <c r="AS195">
        <f t="shared" si="55"/>
        <v>688</v>
      </c>
      <c r="AT195" t="str">
        <f t="shared" si="56"/>
        <v>Serbia (incl. Kosovo)</v>
      </c>
      <c r="AV195" s="64" t="s">
        <v>123</v>
      </c>
      <c r="AW195">
        <f t="shared" si="57"/>
        <v>706</v>
      </c>
      <c r="AX195" t="str">
        <f t="shared" si="58"/>
        <v>Somalia</v>
      </c>
      <c r="BD195" t="s">
        <v>1672</v>
      </c>
      <c r="BE195" s="36" t="str">
        <f t="shared" si="62"/>
        <v/>
      </c>
      <c r="BF195" t="str">
        <f t="shared" si="59"/>
        <v>Wallis and Futuna Isds</v>
      </c>
    </row>
    <row r="196" spans="1:58" x14ac:dyDescent="0.3">
      <c r="A196" t="str">
        <f>COUNTRIES!H198</f>
        <v>Anguilla</v>
      </c>
      <c r="B196" t="str">
        <f>COUNTRIES!I198</f>
        <v>Anguilla</v>
      </c>
      <c r="C196">
        <f>COUNTRIES!J198</f>
        <v>660</v>
      </c>
      <c r="D196" t="str">
        <f>COUNTRIES!K198</f>
        <v>Anguilla</v>
      </c>
      <c r="F196" t="b">
        <f t="array" ref="F196">OR(EXACT(C196,$Q$3:$Q$274))</f>
        <v>1</v>
      </c>
      <c r="G196" t="b">
        <f t="array" ref="G196">OR(EXACT(C196,$U$3:$U$247))</f>
        <v>0</v>
      </c>
      <c r="H196" t="b">
        <f t="array" ref="H196">OR(EXACT(C196,$Y$4:$Y$179))</f>
        <v>0</v>
      </c>
      <c r="I196" t="b">
        <f t="array" ref="I196">OR(EXACT(C196,$AC$3:$AC$179))</f>
        <v>0</v>
      </c>
      <c r="J196" t="b">
        <f t="array" ref="J196">OR(EXACT(C196,$AW$3:$AW$234))</f>
        <v>0</v>
      </c>
      <c r="P196" t="s">
        <v>313</v>
      </c>
      <c r="Q196">
        <v>654</v>
      </c>
      <c r="R196" t="str">
        <f t="shared" ref="R196:R259" si="63">VLOOKUP(Q196,$C$3:$D$316,2,0)</f>
        <v>Saint Helena</v>
      </c>
      <c r="T196" t="s">
        <v>172</v>
      </c>
      <c r="U196">
        <f t="shared" ref="U196:U225" si="64">IFERROR(IFERROR(VLOOKUP(T196,$A$3:$C$316,3,0),VLOOKUP(T196,$B$3:$C$316,2,0)),"")</f>
        <v>795</v>
      </c>
      <c r="V196" t="str">
        <f t="shared" ref="V196:V259" si="65">IFERROR(VLOOKUP(U196,$C$3:$D$316,2,0),T196)</f>
        <v>Turkmenistan</v>
      </c>
      <c r="AN196" t="s">
        <v>147</v>
      </c>
      <c r="AO196">
        <f t="shared" ref="AO196:AO201" si="66">IFERROR(IFERROR(VLOOKUP(AN196,$A$3:$C$316,3,0),VLOOKUP(AN196,$B$3:$C$316,2,0)),"")</f>
        <v>704</v>
      </c>
      <c r="AP196" t="str">
        <f t="shared" ref="AP196:AP201" si="67">IFERROR(VLOOKUP(AO196,$C$3:$D$316,2,0),AN196)</f>
        <v>Vietnam</v>
      </c>
      <c r="AR196" t="s">
        <v>253</v>
      </c>
      <c r="AS196">
        <f t="shared" ref="AS196:AS252" si="68">IFERROR(IFERROR(VLOOKUP(AR196,$A$3:$C$316,3,0),VLOOKUP(AR196,$B$3:$C$316,2,0)),"")</f>
        <v>690</v>
      </c>
      <c r="AT196" t="str">
        <f t="shared" ref="AT196:AT252" si="69">IFERROR(VLOOKUP(AS196,$C$3:$D$316,2,0),AR196)</f>
        <v>Seychelles</v>
      </c>
      <c r="AV196" s="64" t="s">
        <v>124</v>
      </c>
      <c r="AW196">
        <f t="shared" ref="AW196:AW234" si="70">IFERROR(IFERROR(VLOOKUP(AV196,$A$3:$C$316,3,0),VLOOKUP(AV196,$B$3:$C$316,2,0)),"")</f>
        <v>710</v>
      </c>
      <c r="AX196" t="str">
        <f t="shared" ref="AX196:AX234" si="71">IFERROR(VLOOKUP(AW196,$C$3:$D$316,2,0),AV196)</f>
        <v>South Africa</v>
      </c>
      <c r="BD196" t="s">
        <v>118</v>
      </c>
      <c r="BE196">
        <f t="shared" si="62"/>
        <v>882</v>
      </c>
      <c r="BF196" t="str">
        <f t="shared" ref="BF196:BF218" si="72">IFERROR(VLOOKUP(BE196,$C$3:$D$316,2,0),BD196)</f>
        <v>Samoa</v>
      </c>
    </row>
    <row r="197" spans="1:58" x14ac:dyDescent="0.3">
      <c r="A197" t="str">
        <f>COUNTRIES!H199</f>
        <v>Aruba</v>
      </c>
      <c r="B197" t="str">
        <f>COUNTRIES!I199</f>
        <v>Aruba</v>
      </c>
      <c r="C197">
        <f>COUNTRIES!J199</f>
        <v>533</v>
      </c>
      <c r="D197" t="str">
        <f>COUNTRIES!K199</f>
        <v>Aruba</v>
      </c>
      <c r="F197" t="b">
        <f t="array" ref="F197">OR(EXACT(C197,$Q$3:$Q$274))</f>
        <v>1</v>
      </c>
      <c r="G197" t="b">
        <f t="array" ref="G197">OR(EXACT(C197,$U$3:$U$247))</f>
        <v>0</v>
      </c>
      <c r="H197" t="b">
        <f t="array" ref="H197">OR(EXACT(C197,$Y$4:$Y$179))</f>
        <v>0</v>
      </c>
      <c r="I197" t="b">
        <f t="array" ref="I197">OR(EXACT(C197,$AC$3:$AC$179))</f>
        <v>0</v>
      </c>
      <c r="J197" t="b">
        <f t="array" ref="J197">OR(EXACT(C197,$AW$3:$AW$234))</f>
        <v>1</v>
      </c>
      <c r="P197" t="s">
        <v>314</v>
      </c>
      <c r="Q197">
        <v>658</v>
      </c>
      <c r="R197" t="str">
        <f t="shared" si="63"/>
        <v>St. Kitts-Nevis-Arguilla</v>
      </c>
      <c r="T197" t="s">
        <v>140</v>
      </c>
      <c r="U197">
        <f t="shared" si="64"/>
        <v>800</v>
      </c>
      <c r="V197" t="str">
        <f t="shared" si="65"/>
        <v>Uganda</v>
      </c>
      <c r="AN197" t="s">
        <v>1128</v>
      </c>
      <c r="AO197">
        <f t="shared" si="66"/>
        <v>145</v>
      </c>
      <c r="AP197" t="str">
        <f t="shared" si="67"/>
        <v>West Asia</v>
      </c>
      <c r="AR197" t="s">
        <v>121</v>
      </c>
      <c r="AS197">
        <f t="shared" si="68"/>
        <v>694</v>
      </c>
      <c r="AT197" t="str">
        <f t="shared" si="69"/>
        <v>Sierra Leone</v>
      </c>
      <c r="AV197" s="64" t="s">
        <v>257</v>
      </c>
      <c r="AW197">
        <f t="shared" si="70"/>
        <v>728</v>
      </c>
      <c r="AX197" t="str">
        <f t="shared" si="71"/>
        <v>South Sudan</v>
      </c>
      <c r="BD197" t="s">
        <v>148</v>
      </c>
      <c r="BE197">
        <f t="shared" si="62"/>
        <v>887</v>
      </c>
      <c r="BF197" t="str">
        <f t="shared" si="72"/>
        <v>Yemen</v>
      </c>
    </row>
    <row r="198" spans="1:58" x14ac:dyDescent="0.3">
      <c r="A198" t="str">
        <f>COUNTRIES!H200</f>
        <v>Bermuda</v>
      </c>
      <c r="B198" t="str">
        <f>COUNTRIES!I200</f>
        <v>Bermuda</v>
      </c>
      <c r="C198">
        <f>COUNTRIES!J200</f>
        <v>60</v>
      </c>
      <c r="D198" t="str">
        <f>COUNTRIES!K200</f>
        <v>Bermuda</v>
      </c>
      <c r="F198" t="b">
        <f t="array" ref="F198">OR(EXACT(C198,$Q$3:$Q$274))</f>
        <v>1</v>
      </c>
      <c r="G198" t="b">
        <f t="array" ref="G198">OR(EXACT(C198,$U$3:$U$247))</f>
        <v>0</v>
      </c>
      <c r="H198" t="b">
        <f t="array" ref="H198">OR(EXACT(C198,$Y$4:$Y$179))</f>
        <v>0</v>
      </c>
      <c r="I198" t="b">
        <f t="array" ref="I198">OR(EXACT(C198,$AC$3:$AC$179))</f>
        <v>0</v>
      </c>
      <c r="J198" t="b">
        <f t="array" ref="J198">OR(EXACT(C198,$AW$3:$AW$234))</f>
        <v>0</v>
      </c>
      <c r="P198" t="s">
        <v>315</v>
      </c>
      <c r="Q198">
        <v>659</v>
      </c>
      <c r="R198" t="str">
        <f t="shared" si="63"/>
        <v>Saint Kitts and Nevis</v>
      </c>
      <c r="T198" t="s">
        <v>173</v>
      </c>
      <c r="U198">
        <f t="shared" si="64"/>
        <v>804</v>
      </c>
      <c r="V198" t="str">
        <f t="shared" si="65"/>
        <v>Ukraine</v>
      </c>
      <c r="AN198" t="s">
        <v>148</v>
      </c>
      <c r="AO198">
        <f t="shared" si="66"/>
        <v>887</v>
      </c>
      <c r="AP198" t="str">
        <f t="shared" si="67"/>
        <v>Yemen</v>
      </c>
      <c r="AR198" t="s">
        <v>254</v>
      </c>
      <c r="AS198">
        <f t="shared" si="68"/>
        <v>702</v>
      </c>
      <c r="AT198" t="str">
        <f t="shared" si="69"/>
        <v>Singapore</v>
      </c>
      <c r="AV198" s="64" t="s">
        <v>125</v>
      </c>
      <c r="AW198">
        <f t="shared" si="70"/>
        <v>724</v>
      </c>
      <c r="AX198" t="str">
        <f t="shared" si="71"/>
        <v>Spain</v>
      </c>
      <c r="BD198" t="s">
        <v>1720</v>
      </c>
      <c r="BE198" s="36">
        <v>890</v>
      </c>
      <c r="BF198" t="str">
        <f t="shared" si="72"/>
        <v>Yugoslavia, SFR</v>
      </c>
    </row>
    <row r="199" spans="1:58" x14ac:dyDescent="0.3">
      <c r="A199" t="str">
        <f>COUNTRIES!H201</f>
        <v>British Virgin Islands</v>
      </c>
      <c r="B199" t="str">
        <f>COUNTRIES!I201</f>
        <v>British Virgin Islands</v>
      </c>
      <c r="C199">
        <f>COUNTRIES!J201</f>
        <v>92</v>
      </c>
      <c r="D199" t="str">
        <f>COUNTRIES!K201</f>
        <v>British Virgin Islands</v>
      </c>
      <c r="F199" t="b">
        <f t="array" ref="F199">OR(EXACT(C199,$Q$3:$Q$274))</f>
        <v>1</v>
      </c>
      <c r="G199" t="b">
        <f t="array" ref="G199">OR(EXACT(C199,$U$3:$U$247))</f>
        <v>0</v>
      </c>
      <c r="H199" t="b">
        <f t="array" ref="H199">OR(EXACT(C199,$Y$4:$Y$179))</f>
        <v>0</v>
      </c>
      <c r="I199" t="b">
        <f t="array" ref="I199">OR(EXACT(C199,$AC$3:$AC$179))</f>
        <v>0</v>
      </c>
      <c r="J199" t="b">
        <f t="array" ref="J199">OR(EXACT(C199,$AW$3:$AW$234))</f>
        <v>1</v>
      </c>
      <c r="P199" t="s">
        <v>186</v>
      </c>
      <c r="Q199">
        <v>660</v>
      </c>
      <c r="R199" t="str">
        <f t="shared" si="63"/>
        <v>Anguilla</v>
      </c>
      <c r="T199" t="s">
        <v>141</v>
      </c>
      <c r="U199">
        <f t="shared" si="64"/>
        <v>784</v>
      </c>
      <c r="V199" t="str">
        <f t="shared" si="65"/>
        <v>United Arab Emirates</v>
      </c>
      <c r="AN199" t="s">
        <v>1683</v>
      </c>
      <c r="AO199" s="36">
        <f>C254</f>
        <v>890</v>
      </c>
      <c r="AP199" t="str">
        <f t="shared" si="67"/>
        <v>Yugoslavia, SFR</v>
      </c>
      <c r="AR199" t="s">
        <v>255</v>
      </c>
      <c r="AS199">
        <f t="shared" si="68"/>
        <v>534</v>
      </c>
      <c r="AT199" t="str">
        <f t="shared" si="69"/>
        <v>Sint Maarten (Dutch part)</v>
      </c>
      <c r="AV199" s="64" t="s">
        <v>126</v>
      </c>
      <c r="AW199">
        <f t="shared" si="70"/>
        <v>144</v>
      </c>
      <c r="AX199" t="str">
        <f t="shared" si="71"/>
        <v>Sri Lanka</v>
      </c>
      <c r="BD199" t="s">
        <v>149</v>
      </c>
      <c r="BE199">
        <f t="shared" ref="BE199:BE200" si="73">IFERROR(IFERROR(VLOOKUP(BD199,$A$3:$C$316,3,0),VLOOKUP(BD199,$B$3:$C$316,2,0)),"")</f>
        <v>894</v>
      </c>
      <c r="BF199" t="str">
        <f t="shared" si="72"/>
        <v>Zambia</v>
      </c>
    </row>
    <row r="200" spans="1:58" x14ac:dyDescent="0.3">
      <c r="A200" t="str">
        <f>COUNTRIES!H202</f>
        <v>Cayman Islands</v>
      </c>
      <c r="B200" t="str">
        <f>COUNTRIES!I202</f>
        <v>Cayman Islands</v>
      </c>
      <c r="C200">
        <f>COUNTRIES!J202</f>
        <v>136</v>
      </c>
      <c r="D200" t="str">
        <f>COUNTRIES!K202</f>
        <v>Cayman Islands</v>
      </c>
      <c r="F200" t="b">
        <f t="array" ref="F200">OR(EXACT(C200,$Q$3:$Q$274))</f>
        <v>1</v>
      </c>
      <c r="G200" t="b">
        <f t="array" ref="G200">OR(EXACT(C200,$U$3:$U$247))</f>
        <v>0</v>
      </c>
      <c r="H200" t="b">
        <f t="array" ref="H200">OR(EXACT(C200,$Y$4:$Y$179))</f>
        <v>0</v>
      </c>
      <c r="I200" t="b">
        <f t="array" ref="I200">OR(EXACT(C200,$AC$3:$AC$179))</f>
        <v>0</v>
      </c>
      <c r="J200" t="b">
        <f t="array" ref="J200">OR(EXACT(C200,$AW$3:$AW$234))</f>
        <v>1</v>
      </c>
      <c r="P200" t="s">
        <v>316</v>
      </c>
      <c r="Q200">
        <v>662</v>
      </c>
      <c r="R200" t="str">
        <f t="shared" si="63"/>
        <v>Saint Lucia</v>
      </c>
      <c r="T200" t="s">
        <v>142</v>
      </c>
      <c r="U200">
        <f t="shared" si="64"/>
        <v>826</v>
      </c>
      <c r="V200" t="str">
        <f t="shared" si="65"/>
        <v>United Kingdom</v>
      </c>
      <c r="AN200" t="s">
        <v>149</v>
      </c>
      <c r="AO200">
        <f t="shared" si="66"/>
        <v>894</v>
      </c>
      <c r="AP200" t="str">
        <f t="shared" si="67"/>
        <v>Zambia</v>
      </c>
      <c r="AR200" t="s">
        <v>175</v>
      </c>
      <c r="AS200">
        <f t="shared" si="68"/>
        <v>703</v>
      </c>
      <c r="AT200" t="str">
        <f t="shared" si="69"/>
        <v>Slovakia</v>
      </c>
      <c r="AV200" s="64" t="s">
        <v>127</v>
      </c>
      <c r="AW200" s="36">
        <f>C262</f>
        <v>729</v>
      </c>
      <c r="AX200" t="str">
        <f t="shared" si="71"/>
        <v>Sudan</v>
      </c>
      <c r="BD200" t="s">
        <v>177</v>
      </c>
      <c r="BE200">
        <f t="shared" si="73"/>
        <v>58</v>
      </c>
      <c r="BF200" t="str">
        <f t="shared" si="72"/>
        <v>Belgium-Luxembourg</v>
      </c>
    </row>
    <row r="201" spans="1:58" x14ac:dyDescent="0.3">
      <c r="A201" t="str">
        <f>COUNTRIES!H203</f>
        <v>Hong Kong SAR</v>
      </c>
      <c r="B201" t="str">
        <f>COUNTRIES!I203</f>
        <v>Hong Kong (China)</v>
      </c>
      <c r="C201">
        <f>COUNTRIES!J203</f>
        <v>344</v>
      </c>
      <c r="D201" t="str">
        <f>COUNTRIES!K203</f>
        <v>Hong Kong SAR</v>
      </c>
      <c r="F201" t="b">
        <f t="array" ref="F201">OR(EXACT(C201,$Q$3:$Q$274))</f>
        <v>1</v>
      </c>
      <c r="G201" t="b">
        <f t="array" ref="G201">OR(EXACT(C201,$U$3:$U$247))</f>
        <v>1</v>
      </c>
      <c r="H201" t="b">
        <f t="array" ref="H201">OR(EXACT(C201,$Y$4:$Y$179))</f>
        <v>1</v>
      </c>
      <c r="I201" t="b">
        <f t="array" ref="I201">OR(EXACT(C201,$AC$3:$AC$179))</f>
        <v>1</v>
      </c>
      <c r="J201" t="b">
        <f t="array" ref="J201">OR(EXACT(C201,$AW$3:$AW$234))</f>
        <v>1</v>
      </c>
      <c r="P201" t="s">
        <v>317</v>
      </c>
      <c r="Q201">
        <v>666</v>
      </c>
      <c r="R201" t="str">
        <f t="shared" si="63"/>
        <v>Saint Pierre and Miquelon</v>
      </c>
      <c r="T201" t="s">
        <v>144</v>
      </c>
      <c r="U201">
        <f t="shared" si="64"/>
        <v>858</v>
      </c>
      <c r="V201" t="str">
        <f t="shared" si="65"/>
        <v>Uruguay</v>
      </c>
      <c r="AN201" t="s">
        <v>150</v>
      </c>
      <c r="AO201">
        <f t="shared" si="66"/>
        <v>716</v>
      </c>
      <c r="AP201" t="str">
        <f t="shared" si="67"/>
        <v>Zimbabwe</v>
      </c>
      <c r="AR201" t="s">
        <v>176</v>
      </c>
      <c r="AS201">
        <f t="shared" si="68"/>
        <v>705</v>
      </c>
      <c r="AT201" t="str">
        <f t="shared" si="69"/>
        <v>Slovenia</v>
      </c>
      <c r="AV201" s="64" t="s">
        <v>1707</v>
      </c>
      <c r="AW201">
        <f t="shared" si="70"/>
        <v>736</v>
      </c>
      <c r="AX201" t="str">
        <f t="shared" si="71"/>
        <v>Sudan (Former)</v>
      </c>
      <c r="BD201" t="s">
        <v>1716</v>
      </c>
      <c r="BE201" s="36">
        <f>BE43</f>
        <v>180</v>
      </c>
      <c r="BF201" t="str">
        <f t="shared" si="72"/>
        <v>Congo, DR</v>
      </c>
    </row>
    <row r="202" spans="1:58" x14ac:dyDescent="0.3">
      <c r="A202" t="str">
        <f>COUNTRIES!H204</f>
        <v>Macau (SAR)</v>
      </c>
      <c r="B202" t="str">
        <f>COUNTRIES!I204</f>
        <v>Macau</v>
      </c>
      <c r="C202">
        <f>COUNTRIES!J204</f>
        <v>446</v>
      </c>
      <c r="D202" t="str">
        <f>COUNTRIES!K204</f>
        <v>Macau SAR</v>
      </c>
      <c r="F202" t="b">
        <f t="array" ref="F202">OR(EXACT(C202,$Q$3:$Q$274))</f>
        <v>1</v>
      </c>
      <c r="G202" t="b">
        <f t="array" ref="G202">OR(EXACT(C202,$U$3:$U$247))</f>
        <v>1</v>
      </c>
      <c r="H202" t="b">
        <f t="array" ref="H202">OR(EXACT(C202,$Y$4:$Y$179))</f>
        <v>0</v>
      </c>
      <c r="I202" t="b">
        <f t="array" ref="I202">OR(EXACT(C202,$AC$3:$AC$179))</f>
        <v>0</v>
      </c>
      <c r="J202" t="b">
        <f t="array" ref="J202">OR(EXACT(C202,$AW$3:$AW$234))</f>
        <v>1</v>
      </c>
      <c r="P202" t="s">
        <v>318</v>
      </c>
      <c r="Q202">
        <v>670</v>
      </c>
      <c r="R202" t="str">
        <f t="shared" si="63"/>
        <v>Saint Vincent and the Grenadines</v>
      </c>
      <c r="T202" t="s">
        <v>390</v>
      </c>
      <c r="U202">
        <f t="shared" si="64"/>
        <v>840</v>
      </c>
      <c r="V202" t="str">
        <f t="shared" si="65"/>
        <v>United States of America</v>
      </c>
      <c r="AR202" t="s">
        <v>122</v>
      </c>
      <c r="AS202">
        <f t="shared" si="68"/>
        <v>90</v>
      </c>
      <c r="AT202" t="str">
        <f t="shared" si="69"/>
        <v>Solomon Islands</v>
      </c>
      <c r="AV202" s="64" t="s">
        <v>128</v>
      </c>
      <c r="AW202">
        <f t="shared" si="70"/>
        <v>740</v>
      </c>
      <c r="AX202" t="str">
        <f t="shared" si="71"/>
        <v>Suriname</v>
      </c>
      <c r="BD202" t="s">
        <v>1717</v>
      </c>
      <c r="BE202" s="36">
        <f>BE42</f>
        <v>178</v>
      </c>
      <c r="BF202" t="str">
        <f t="shared" si="72"/>
        <v>Congo</v>
      </c>
    </row>
    <row r="203" spans="1:58" x14ac:dyDescent="0.3">
      <c r="A203" t="str">
        <f>COUNTRIES!H205</f>
        <v>Christmas Island</v>
      </c>
      <c r="B203" t="str">
        <f>COUNTRIES!I205</f>
        <v>Christmas Island</v>
      </c>
      <c r="C203">
        <f>COUNTRIES!J205</f>
        <v>162</v>
      </c>
      <c r="D203" t="str">
        <f>COUNTRIES!K205</f>
        <v>Christmas Island</v>
      </c>
      <c r="F203" t="b">
        <f t="array" ref="F203">OR(EXACT(C203,$Q$3:$Q$274))</f>
        <v>1</v>
      </c>
      <c r="G203" t="b">
        <f t="array" ref="G203">OR(EXACT(C203,$U$3:$U$247))</f>
        <v>0</v>
      </c>
      <c r="H203" t="b">
        <f t="array" ref="H203">OR(EXACT(C203,$Y$4:$Y$179))</f>
        <v>0</v>
      </c>
      <c r="I203" t="b">
        <f t="array" ref="I203">OR(EXACT(C203,$AC$3:$AC$179))</f>
        <v>0</v>
      </c>
      <c r="J203" t="b">
        <f t="array" ref="J203">OR(EXACT(C203,$AW$3:$AW$234))</f>
        <v>1</v>
      </c>
      <c r="P203" t="s">
        <v>250</v>
      </c>
      <c r="Q203">
        <v>674</v>
      </c>
      <c r="R203" t="str">
        <f t="shared" si="63"/>
        <v>San Marino</v>
      </c>
      <c r="T203" t="s">
        <v>174</v>
      </c>
      <c r="U203">
        <f t="shared" si="64"/>
        <v>860</v>
      </c>
      <c r="V203" t="str">
        <f t="shared" si="65"/>
        <v>Uzbekistan</v>
      </c>
      <c r="AR203" t="s">
        <v>123</v>
      </c>
      <c r="AS203">
        <f t="shared" si="68"/>
        <v>706</v>
      </c>
      <c r="AT203" t="str">
        <f t="shared" si="69"/>
        <v>Somalia</v>
      </c>
      <c r="AV203" s="64" t="s">
        <v>130</v>
      </c>
      <c r="AW203">
        <f t="shared" si="70"/>
        <v>752</v>
      </c>
      <c r="AX203" t="str">
        <f t="shared" si="71"/>
        <v>Sweden</v>
      </c>
      <c r="BD203" t="s">
        <v>1718</v>
      </c>
      <c r="BE203" s="36">
        <v>818</v>
      </c>
      <c r="BF203" t="str">
        <f t="shared" si="72"/>
        <v>Egypt</v>
      </c>
    </row>
    <row r="204" spans="1:58" x14ac:dyDescent="0.3">
      <c r="A204" t="str">
        <f>COUNTRIES!H206</f>
        <v>Cocos (Keeling) Islands</v>
      </c>
      <c r="B204" t="str">
        <f>COUNTRIES!I206</f>
        <v>Cocos (Keeling) Islands</v>
      </c>
      <c r="C204">
        <f>COUNTRIES!J206</f>
        <v>166</v>
      </c>
      <c r="D204" t="str">
        <f>COUNTRIES!K206</f>
        <v>Cocos (Keeling) Islands</v>
      </c>
      <c r="F204" t="b">
        <f t="array" ref="F204">OR(EXACT(C204,$Q$3:$Q$274))</f>
        <v>1</v>
      </c>
      <c r="G204" t="b">
        <f t="array" ref="G204">OR(EXACT(C204,$U$3:$U$247))</f>
        <v>0</v>
      </c>
      <c r="H204" t="b">
        <f t="array" ref="H204">OR(EXACT(C204,$Y$4:$Y$179))</f>
        <v>0</v>
      </c>
      <c r="I204" t="b">
        <f t="array" ref="I204">OR(EXACT(C204,$AC$3:$AC$179))</f>
        <v>0</v>
      </c>
      <c r="J204" t="b">
        <f t="array" ref="J204">OR(EXACT(C204,$AW$3:$AW$234))</f>
        <v>1</v>
      </c>
      <c r="P204" t="s">
        <v>251</v>
      </c>
      <c r="Q204">
        <v>678</v>
      </c>
      <c r="R204" t="str">
        <f t="shared" si="63"/>
        <v>Sao Tome and Principe</v>
      </c>
      <c r="T204" t="s">
        <v>329</v>
      </c>
      <c r="U204" t="str">
        <f t="shared" si="64"/>
        <v/>
      </c>
      <c r="V204" t="str">
        <f t="shared" si="65"/>
        <v>Venezuela</v>
      </c>
      <c r="AR204" t="s">
        <v>124</v>
      </c>
      <c r="AS204">
        <f t="shared" si="68"/>
        <v>710</v>
      </c>
      <c r="AT204" t="str">
        <f t="shared" si="69"/>
        <v>South Africa</v>
      </c>
      <c r="AV204" s="64" t="s">
        <v>131</v>
      </c>
      <c r="AW204">
        <f t="shared" si="70"/>
        <v>756</v>
      </c>
      <c r="AX204" t="str">
        <f t="shared" si="71"/>
        <v>Switzerland</v>
      </c>
      <c r="BD204" t="s">
        <v>283</v>
      </c>
      <c r="BE204" s="36" t="str">
        <f t="shared" ref="BE204:BE205" si="74">IFERROR(IFERROR(VLOOKUP(BD204,$A$3:$C$316,3,0),VLOOKUP(BD204,$B$3:$C$316,2,0)),"")</f>
        <v/>
      </c>
      <c r="BF204" t="str">
        <f t="shared" si="72"/>
        <v>Faeroe Islands</v>
      </c>
    </row>
    <row r="205" spans="1:58" x14ac:dyDescent="0.3">
      <c r="A205" t="str">
        <f>COUNTRIES!H207</f>
        <v>Cook Islands</v>
      </c>
      <c r="B205" t="str">
        <f>COUNTRIES!I207</f>
        <v>Cook Islands</v>
      </c>
      <c r="C205">
        <f>COUNTRIES!J207</f>
        <v>184</v>
      </c>
      <c r="D205" t="str">
        <f>COUNTRIES!K207</f>
        <v>Cook Islands</v>
      </c>
      <c r="F205" t="b">
        <f t="array" ref="F205">OR(EXACT(C205,$Q$3:$Q$274))</f>
        <v>1</v>
      </c>
      <c r="G205" t="b">
        <f t="array" ref="G205">OR(EXACT(C205,$U$3:$U$247))</f>
        <v>0</v>
      </c>
      <c r="H205" t="b">
        <f t="array" ref="H205">OR(EXACT(C205,$Y$4:$Y$179))</f>
        <v>0</v>
      </c>
      <c r="I205" t="b">
        <f t="array" ref="I205">OR(EXACT(C205,$AC$3:$AC$179))</f>
        <v>0</v>
      </c>
      <c r="J205" t="b">
        <f t="array" ref="J205">OR(EXACT(C205,$AW$3:$AW$234))</f>
        <v>1</v>
      </c>
      <c r="P205" t="s">
        <v>119</v>
      </c>
      <c r="Q205">
        <v>682</v>
      </c>
      <c r="R205" t="str">
        <f t="shared" si="63"/>
        <v>Saudi Arabia</v>
      </c>
      <c r="T205" t="s">
        <v>375</v>
      </c>
      <c r="U205">
        <f t="shared" si="64"/>
        <v>704</v>
      </c>
      <c r="V205" t="str">
        <f t="shared" si="65"/>
        <v>Vietnam</v>
      </c>
      <c r="AR205" t="s">
        <v>256</v>
      </c>
      <c r="AS205">
        <f t="shared" si="68"/>
        <v>5</v>
      </c>
      <c r="AT205" t="str">
        <f t="shared" si="69"/>
        <v>South America</v>
      </c>
      <c r="AV205" s="64" t="s">
        <v>132</v>
      </c>
      <c r="AW205">
        <f t="shared" si="70"/>
        <v>760</v>
      </c>
      <c r="AX205" t="str">
        <f t="shared" si="71"/>
        <v>Syria</v>
      </c>
      <c r="BD205" t="s">
        <v>214</v>
      </c>
      <c r="BE205">
        <f t="shared" si="74"/>
        <v>242</v>
      </c>
      <c r="BF205" t="str">
        <f t="shared" si="72"/>
        <v>Fiji</v>
      </c>
    </row>
    <row r="206" spans="1:58" x14ac:dyDescent="0.3">
      <c r="A206" t="str">
        <f>COUNTRIES!H208</f>
        <v>Falkland Islands (Malvinas)</v>
      </c>
      <c r="B206" t="str">
        <f>COUNTRIES!I208</f>
        <v>Falkland Islands (Malvinas)</v>
      </c>
      <c r="C206">
        <f>COUNTRIES!J208</f>
        <v>238</v>
      </c>
      <c r="D206" t="str">
        <f>COUNTRIES!K208</f>
        <v>Falkland Islands</v>
      </c>
      <c r="F206" t="b">
        <f t="array" ref="F206">OR(EXACT(C206,$Q$3:$Q$274))</f>
        <v>1</v>
      </c>
      <c r="G206" t="b">
        <f t="array" ref="G206">OR(EXACT(C206,$U$3:$U$247))</f>
        <v>0</v>
      </c>
      <c r="H206" t="b">
        <f t="array" ref="H206">OR(EXACT(C206,$Y$4:$Y$179))</f>
        <v>0</v>
      </c>
      <c r="I206" t="b">
        <f t="array" ref="I206">OR(EXACT(C206,$AC$3:$AC$179))</f>
        <v>0</v>
      </c>
      <c r="J206" t="b">
        <f t="array" ref="J206">OR(EXACT(C206,$AW$3:$AW$234))</f>
        <v>1</v>
      </c>
      <c r="P206" t="s">
        <v>319</v>
      </c>
      <c r="Q206">
        <v>684</v>
      </c>
      <c r="R206" t="str">
        <f t="shared" si="63"/>
        <v>S.Arabia, pt.Ntrl.Zn</v>
      </c>
      <c r="T206" t="s">
        <v>1127</v>
      </c>
      <c r="U206">
        <f t="shared" si="64"/>
        <v>11</v>
      </c>
      <c r="V206" t="str">
        <f t="shared" si="65"/>
        <v>West Africa</v>
      </c>
      <c r="AR206" t="s">
        <v>257</v>
      </c>
      <c r="AS206">
        <f t="shared" si="68"/>
        <v>728</v>
      </c>
      <c r="AT206" t="str">
        <f t="shared" si="69"/>
        <v>South Sudan</v>
      </c>
      <c r="AV206" s="64" t="s">
        <v>171</v>
      </c>
      <c r="AW206">
        <f t="shared" si="70"/>
        <v>762</v>
      </c>
      <c r="AX206" t="str">
        <f t="shared" si="71"/>
        <v>Tajikistan</v>
      </c>
      <c r="BD206" t="s">
        <v>1721</v>
      </c>
      <c r="BE206" s="36">
        <v>270</v>
      </c>
      <c r="BF206" t="str">
        <f t="shared" si="72"/>
        <v>The Gambia</v>
      </c>
    </row>
    <row r="207" spans="1:58" x14ac:dyDescent="0.3">
      <c r="A207" t="str">
        <f>COUNTRIES!H209</f>
        <v>Faroe Islands</v>
      </c>
      <c r="B207" t="str">
        <f>COUNTRIES!I209</f>
        <v>Faroe Islands</v>
      </c>
      <c r="C207">
        <f>COUNTRIES!J209</f>
        <v>234</v>
      </c>
      <c r="D207" t="str">
        <f>COUNTRIES!K209</f>
        <v>Faroe Islands</v>
      </c>
      <c r="F207" t="b">
        <f t="array" ref="F207">OR(EXACT(C207,$Q$3:$Q$274))</f>
        <v>1</v>
      </c>
      <c r="G207" t="b">
        <f t="array" ref="G207">OR(EXACT(C207,$U$3:$U$247))</f>
        <v>0</v>
      </c>
      <c r="H207" t="b">
        <f t="array" ref="H207">OR(EXACT(C207,$Y$4:$Y$179))</f>
        <v>0</v>
      </c>
      <c r="I207" t="b">
        <f t="array" ref="I207">OR(EXACT(C207,$AC$3:$AC$179))</f>
        <v>0</v>
      </c>
      <c r="J207" t="b">
        <f t="array" ref="J207">OR(EXACT(C207,$AW$3:$AW$234))</f>
        <v>1</v>
      </c>
      <c r="P207" t="s">
        <v>120</v>
      </c>
      <c r="Q207">
        <v>686</v>
      </c>
      <c r="R207" t="str">
        <f t="shared" si="63"/>
        <v>Senegal</v>
      </c>
      <c r="T207" t="s">
        <v>1128</v>
      </c>
      <c r="U207">
        <f t="shared" si="64"/>
        <v>145</v>
      </c>
      <c r="V207" t="str">
        <f t="shared" si="65"/>
        <v>West Asia</v>
      </c>
      <c r="AR207" t="s">
        <v>1045</v>
      </c>
      <c r="AS207">
        <f t="shared" si="68"/>
        <v>35</v>
      </c>
      <c r="AT207" t="str">
        <f t="shared" si="69"/>
        <v>South East Asia</v>
      </c>
      <c r="AV207" s="64" t="s">
        <v>134</v>
      </c>
      <c r="AW207">
        <f t="shared" si="70"/>
        <v>764</v>
      </c>
      <c r="AX207" t="str">
        <f t="shared" si="71"/>
        <v>Thailand</v>
      </c>
      <c r="BD207" t="s">
        <v>1722</v>
      </c>
      <c r="BE207" s="36">
        <f>BE87</f>
        <v>364</v>
      </c>
      <c r="BF207" t="str">
        <f t="shared" si="72"/>
        <v>Iran</v>
      </c>
    </row>
    <row r="208" spans="1:58" x14ac:dyDescent="0.3">
      <c r="A208" t="str">
        <f>COUNTRIES!H210</f>
        <v>French Guiana</v>
      </c>
      <c r="B208" t="str">
        <f>COUNTRIES!I210</f>
        <v>French Guiana</v>
      </c>
      <c r="C208">
        <f>COUNTRIES!J210</f>
        <v>254</v>
      </c>
      <c r="D208" t="str">
        <f>COUNTRIES!K210</f>
        <v>French Guiana</v>
      </c>
      <c r="F208" t="b">
        <f t="array" ref="F208">OR(EXACT(C208,$Q$3:$Q$274))</f>
        <v>1</v>
      </c>
      <c r="G208" t="b">
        <f t="array" ref="G208">OR(EXACT(C208,$U$3:$U$247))</f>
        <v>1</v>
      </c>
      <c r="H208" t="b">
        <f t="array" ref="H208">OR(EXACT(C208,$Y$4:$Y$179))</f>
        <v>0</v>
      </c>
      <c r="I208" t="b">
        <f t="array" ref="I208">OR(EXACT(C208,$AC$3:$AC$179))</f>
        <v>0</v>
      </c>
      <c r="J208" t="b">
        <f t="array" ref="J208">OR(EXACT(C208,$AW$3:$AW$234))</f>
        <v>1</v>
      </c>
      <c r="P208" t="s">
        <v>252</v>
      </c>
      <c r="Q208">
        <v>688</v>
      </c>
      <c r="R208" t="str">
        <f t="shared" si="63"/>
        <v>Serbia (incl. Kosovo)</v>
      </c>
      <c r="T208" t="s">
        <v>1129</v>
      </c>
      <c r="U208" s="36" t="str">
        <f t="shared" si="64"/>
        <v/>
      </c>
      <c r="V208" t="str">
        <f t="shared" si="65"/>
        <v>West Coast South America</v>
      </c>
      <c r="AR208" t="s">
        <v>259</v>
      </c>
      <c r="AS208">
        <f t="shared" si="68"/>
        <v>18</v>
      </c>
      <c r="AT208" t="str">
        <f t="shared" si="69"/>
        <v>South Africa</v>
      </c>
      <c r="AV208" s="64" t="s">
        <v>135</v>
      </c>
      <c r="AW208">
        <f t="shared" si="70"/>
        <v>626</v>
      </c>
      <c r="AX208" t="str">
        <f t="shared" si="71"/>
        <v>Timor-Leste</v>
      </c>
      <c r="BD208" t="s">
        <v>295</v>
      </c>
      <c r="BE208">
        <f t="shared" ref="BE208:BE212" si="75">IFERROR(IFERROR(VLOOKUP(BD208,$A$3:$C$316,3,0),VLOOKUP(BD208,$B$3:$C$316,2,0)),"")</f>
        <v>412</v>
      </c>
      <c r="BF208" t="str">
        <f t="shared" si="72"/>
        <v>Kosovo</v>
      </c>
    </row>
    <row r="209" spans="1:58" x14ac:dyDescent="0.3">
      <c r="A209" t="str">
        <f>COUNTRIES!H211</f>
        <v>French Polynesia</v>
      </c>
      <c r="B209" t="str">
        <f>COUNTRIES!I211</f>
        <v>French Polinesia</v>
      </c>
      <c r="C209">
        <f>COUNTRIES!J211</f>
        <v>258</v>
      </c>
      <c r="D209" t="str">
        <f>COUNTRIES!K211</f>
        <v>French Polynesia</v>
      </c>
      <c r="F209" t="b">
        <f t="array" ref="F209">OR(EXACT(C209,$Q$3:$Q$274))</f>
        <v>1</v>
      </c>
      <c r="G209" t="b">
        <f t="array" ref="G209">OR(EXACT(C209,$U$3:$U$247))</f>
        <v>1</v>
      </c>
      <c r="H209" t="b">
        <f t="array" ref="H209">OR(EXACT(C209,$Y$4:$Y$179))</f>
        <v>0</v>
      </c>
      <c r="I209" t="b">
        <f t="array" ref="I209">OR(EXACT(C209,$AC$3:$AC$179))</f>
        <v>0</v>
      </c>
      <c r="J209" t="b">
        <f t="array" ref="J209">OR(EXACT(C209,$AW$3:$AW$234))</f>
        <v>1</v>
      </c>
      <c r="P209" t="s">
        <v>253</v>
      </c>
      <c r="Q209">
        <v>690</v>
      </c>
      <c r="R209" t="str">
        <f t="shared" si="63"/>
        <v>Seychelles</v>
      </c>
      <c r="T209" t="s">
        <v>1130</v>
      </c>
      <c r="U209" s="36" t="str">
        <f t="shared" si="64"/>
        <v/>
      </c>
      <c r="V209" t="str">
        <f t="shared" si="65"/>
        <v>West Indies</v>
      </c>
      <c r="AR209" t="s">
        <v>260</v>
      </c>
      <c r="AS209">
        <f t="shared" si="68"/>
        <v>34</v>
      </c>
      <c r="AT209" t="str">
        <f t="shared" si="69"/>
        <v>South Asia</v>
      </c>
      <c r="AV209" s="64" t="s">
        <v>136</v>
      </c>
      <c r="AW209">
        <f t="shared" si="70"/>
        <v>768</v>
      </c>
      <c r="AX209" t="str">
        <f t="shared" si="71"/>
        <v>Togo</v>
      </c>
      <c r="BD209" t="s">
        <v>224</v>
      </c>
      <c r="BE209">
        <f t="shared" si="75"/>
        <v>434</v>
      </c>
      <c r="BF209" t="str">
        <f t="shared" si="72"/>
        <v>Libya</v>
      </c>
    </row>
    <row r="210" spans="1:58" x14ac:dyDescent="0.3">
      <c r="A210" t="str">
        <f>COUNTRIES!H212</f>
        <v>Gibraltar</v>
      </c>
      <c r="B210" t="str">
        <f>COUNTRIES!I212</f>
        <v>Gibraltar</v>
      </c>
      <c r="C210">
        <f>COUNTRIES!J212</f>
        <v>292</v>
      </c>
      <c r="D210" t="str">
        <f>COUNTRIES!K212</f>
        <v>Gibraltar</v>
      </c>
      <c r="F210" t="b">
        <f t="array" ref="F210">OR(EXACT(C210,$Q$3:$Q$274))</f>
        <v>1</v>
      </c>
      <c r="G210" t="b">
        <f t="array" ref="G210">OR(EXACT(C210,$U$3:$U$247))</f>
        <v>1</v>
      </c>
      <c r="H210" t="b">
        <f t="array" ref="H210">OR(EXACT(C210,$Y$4:$Y$179))</f>
        <v>1</v>
      </c>
      <c r="I210" t="b">
        <f t="array" ref="I210">OR(EXACT(C210,$AC$3:$AC$179))</f>
        <v>0</v>
      </c>
      <c r="J210" t="b">
        <f t="array" ref="J210">OR(EXACT(C210,$AW$3:$AW$234))</f>
        <v>1</v>
      </c>
      <c r="P210" t="s">
        <v>121</v>
      </c>
      <c r="Q210">
        <v>694</v>
      </c>
      <c r="R210" t="str">
        <f t="shared" si="63"/>
        <v>Sierra Leone</v>
      </c>
      <c r="T210" t="s">
        <v>348</v>
      </c>
      <c r="U210">
        <f t="shared" si="64"/>
        <v>1</v>
      </c>
      <c r="V210" t="str">
        <f t="shared" si="65"/>
        <v>World</v>
      </c>
      <c r="AR210" t="s">
        <v>261</v>
      </c>
      <c r="AS210">
        <f t="shared" si="68"/>
        <v>39</v>
      </c>
      <c r="AT210" t="str">
        <f t="shared" si="69"/>
        <v>South Europe</v>
      </c>
      <c r="AV210" s="64" t="s">
        <v>264</v>
      </c>
      <c r="AW210">
        <f t="shared" si="70"/>
        <v>772</v>
      </c>
      <c r="AX210" t="str">
        <f t="shared" si="71"/>
        <v>Tokelau</v>
      </c>
      <c r="BD210" t="s">
        <v>97</v>
      </c>
      <c r="BE210">
        <f t="shared" si="75"/>
        <v>528</v>
      </c>
      <c r="BF210" t="str">
        <f t="shared" si="72"/>
        <v>Netherlands</v>
      </c>
    </row>
    <row r="211" spans="1:58" x14ac:dyDescent="0.3">
      <c r="A211" t="str">
        <f>COUNTRIES!H213</f>
        <v>Greenland</v>
      </c>
      <c r="B211" t="str">
        <f>COUNTRIES!I213</f>
        <v>Greenland</v>
      </c>
      <c r="C211">
        <f>COUNTRIES!J213</f>
        <v>304</v>
      </c>
      <c r="D211" t="str">
        <f>COUNTRIES!K213</f>
        <v>Greenland</v>
      </c>
      <c r="F211" t="b">
        <f t="array" ref="F211">OR(EXACT(C211,$Q$3:$Q$274))</f>
        <v>1</v>
      </c>
      <c r="G211" t="b">
        <f t="array" ref="G211">OR(EXACT(C211,$U$3:$U$247))</f>
        <v>1</v>
      </c>
      <c r="H211" t="b">
        <f t="array" ref="H211">OR(EXACT(C211,$Y$4:$Y$179))</f>
        <v>1</v>
      </c>
      <c r="I211" t="b">
        <f t="array" ref="I211">OR(EXACT(C211,$AC$3:$AC$179))</f>
        <v>0</v>
      </c>
      <c r="J211" t="b">
        <f t="array" ref="J211">OR(EXACT(C211,$AW$3:$AW$234))</f>
        <v>1</v>
      </c>
      <c r="P211" t="s">
        <v>254</v>
      </c>
      <c r="Q211">
        <v>702</v>
      </c>
      <c r="R211" t="str">
        <f t="shared" si="63"/>
        <v>Singapore</v>
      </c>
      <c r="T211" t="s">
        <v>148</v>
      </c>
      <c r="U211">
        <f t="shared" si="64"/>
        <v>887</v>
      </c>
      <c r="V211" t="str">
        <f t="shared" si="65"/>
        <v>Yemen</v>
      </c>
      <c r="AR211" t="s">
        <v>125</v>
      </c>
      <c r="AS211">
        <f t="shared" si="68"/>
        <v>724</v>
      </c>
      <c r="AT211" t="str">
        <f t="shared" si="69"/>
        <v>Spain</v>
      </c>
      <c r="AV211" s="64" t="s">
        <v>265</v>
      </c>
      <c r="AW211">
        <f t="shared" si="70"/>
        <v>776</v>
      </c>
      <c r="AX211" t="str">
        <f t="shared" si="71"/>
        <v>Tonga</v>
      </c>
      <c r="BD211" t="s">
        <v>303</v>
      </c>
      <c r="BE211">
        <f t="shared" si="75"/>
        <v>530</v>
      </c>
      <c r="BF211" t="str">
        <f t="shared" si="72"/>
        <v>Netherlands Antilles</v>
      </c>
    </row>
    <row r="212" spans="1:58" x14ac:dyDescent="0.3">
      <c r="A212" t="str">
        <f>COUNTRIES!H214</f>
        <v>Guadeloupe</v>
      </c>
      <c r="B212" t="str">
        <f>COUNTRIES!I214</f>
        <v>Guadeloupe</v>
      </c>
      <c r="C212">
        <f>COUNTRIES!J214</f>
        <v>312</v>
      </c>
      <c r="D212" t="str">
        <f>COUNTRIES!K214</f>
        <v>Guadeloupe</v>
      </c>
      <c r="F212" t="b">
        <f t="array" ref="F212">OR(EXACT(C212,$Q$3:$Q$274))</f>
        <v>1</v>
      </c>
      <c r="G212" t="b">
        <f t="array" ref="G212">OR(EXACT(C212,$U$3:$U$247))</f>
        <v>1</v>
      </c>
      <c r="H212" t="b">
        <f t="array" ref="H212">OR(EXACT(C212,$Y$4:$Y$179))</f>
        <v>0</v>
      </c>
      <c r="I212" t="b">
        <f t="array" ref="I212">OR(EXACT(C212,$AC$3:$AC$179))</f>
        <v>0</v>
      </c>
      <c r="J212" t="b">
        <f t="array" ref="J212">OR(EXACT(C212,$AW$3:$AW$234))</f>
        <v>1</v>
      </c>
      <c r="P212" t="s">
        <v>175</v>
      </c>
      <c r="Q212">
        <v>703</v>
      </c>
      <c r="R212" t="str">
        <f t="shared" si="63"/>
        <v>Slovakia</v>
      </c>
      <c r="T212" t="s">
        <v>149</v>
      </c>
      <c r="U212">
        <f t="shared" si="64"/>
        <v>894</v>
      </c>
      <c r="V212" t="str">
        <f t="shared" si="65"/>
        <v>Zambia</v>
      </c>
      <c r="AR212" t="s">
        <v>126</v>
      </c>
      <c r="AS212">
        <f t="shared" si="68"/>
        <v>144</v>
      </c>
      <c r="AT212" t="str">
        <f t="shared" si="69"/>
        <v>Sri Lanka</v>
      </c>
      <c r="AV212" s="64" t="s">
        <v>137</v>
      </c>
      <c r="AW212">
        <f t="shared" si="70"/>
        <v>780</v>
      </c>
      <c r="AX212" t="str">
        <f t="shared" si="71"/>
        <v>Trinidad and Tobago</v>
      </c>
      <c r="BD212" t="s">
        <v>1723</v>
      </c>
      <c r="BE212" t="str">
        <f t="shared" si="75"/>
        <v/>
      </c>
      <c r="BF212" t="str">
        <f t="shared" si="72"/>
        <v>Other</v>
      </c>
    </row>
    <row r="213" spans="1:58" x14ac:dyDescent="0.3">
      <c r="A213" t="str">
        <f>COUNTRIES!H215</f>
        <v>Guam</v>
      </c>
      <c r="B213" t="str">
        <f>COUNTRIES!I215</f>
        <v>Guam</v>
      </c>
      <c r="C213">
        <f>COUNTRIES!J215</f>
        <v>316</v>
      </c>
      <c r="D213" t="str">
        <f>COUNTRIES!K215</f>
        <v>Guam</v>
      </c>
      <c r="F213" t="b">
        <f t="array" ref="F213">OR(EXACT(C213,$Q$3:$Q$274))</f>
        <v>1</v>
      </c>
      <c r="G213" t="b">
        <f t="array" ref="G213">OR(EXACT(C213,$U$3:$U$247))</f>
        <v>0</v>
      </c>
      <c r="H213" t="b">
        <f t="array" ref="H213">OR(EXACT(C213,$Y$4:$Y$179))</f>
        <v>0</v>
      </c>
      <c r="I213" t="b">
        <f t="array" ref="I213">OR(EXACT(C213,$AC$3:$AC$179))</f>
        <v>0</v>
      </c>
      <c r="J213" t="b">
        <f t="array" ref="J213">OR(EXACT(C213,$AW$3:$AW$234))</f>
        <v>0</v>
      </c>
      <c r="P213" t="s">
        <v>147</v>
      </c>
      <c r="Q213">
        <v>704</v>
      </c>
      <c r="R213" t="str">
        <f t="shared" si="63"/>
        <v>Vietnam</v>
      </c>
      <c r="T213" t="s">
        <v>150</v>
      </c>
      <c r="U213">
        <f t="shared" si="64"/>
        <v>716</v>
      </c>
      <c r="V213" t="str">
        <f t="shared" si="65"/>
        <v>Zimbabwe</v>
      </c>
      <c r="AR213" t="s">
        <v>262</v>
      </c>
      <c r="AS213">
        <f t="shared" si="68"/>
        <v>275</v>
      </c>
      <c r="AT213" t="str">
        <f t="shared" si="69"/>
        <v>Palestine</v>
      </c>
      <c r="AV213" s="64" t="s">
        <v>138</v>
      </c>
      <c r="AW213">
        <f t="shared" si="70"/>
        <v>788</v>
      </c>
      <c r="AX213" t="str">
        <f t="shared" si="71"/>
        <v>Tunisia</v>
      </c>
      <c r="BD213" t="s">
        <v>560</v>
      </c>
      <c r="BE213" s="36">
        <f>BE98</f>
        <v>410</v>
      </c>
      <c r="BF213" t="str">
        <f t="shared" si="72"/>
        <v>South Korea</v>
      </c>
    </row>
    <row r="214" spans="1:58" x14ac:dyDescent="0.3">
      <c r="A214" t="str">
        <f>COUNTRIES!H216</f>
        <v>Martinique</v>
      </c>
      <c r="B214" t="str">
        <f>COUNTRIES!I216</f>
        <v>Martinique, Guadeloupe Dependencies</v>
      </c>
      <c r="C214">
        <f>COUNTRIES!J216</f>
        <v>474</v>
      </c>
      <c r="D214" t="str">
        <f>COUNTRIES!K216</f>
        <v>Martinique</v>
      </c>
      <c r="F214" t="b">
        <f t="array" ref="F214">OR(EXACT(C214,$Q$3:$Q$274))</f>
        <v>1</v>
      </c>
      <c r="G214" t="b">
        <f t="array" ref="G214">OR(EXACT(C214,$U$3:$U$247))</f>
        <v>1</v>
      </c>
      <c r="H214" t="b">
        <f t="array" ref="H214">OR(EXACT(C214,$Y$4:$Y$179))</f>
        <v>0</v>
      </c>
      <c r="I214" t="b">
        <f t="array" ref="I214">OR(EXACT(C214,$AC$3:$AC$179))</f>
        <v>0</v>
      </c>
      <c r="J214" t="b">
        <f t="array" ref="J214">OR(EXACT(C214,$AW$3:$AW$234))</f>
        <v>1</v>
      </c>
      <c r="P214" t="s">
        <v>176</v>
      </c>
      <c r="Q214">
        <v>705</v>
      </c>
      <c r="R214" t="str">
        <f t="shared" si="63"/>
        <v>Slovenia</v>
      </c>
      <c r="T214" t="s">
        <v>17</v>
      </c>
      <c r="U214">
        <f t="shared" si="64"/>
        <v>96</v>
      </c>
      <c r="V214" t="str">
        <f t="shared" si="65"/>
        <v>Brunei</v>
      </c>
      <c r="AR214" t="s">
        <v>263</v>
      </c>
      <c r="AS214">
        <f t="shared" si="68"/>
        <v>202</v>
      </c>
      <c r="AT214" t="str">
        <f t="shared" si="69"/>
        <v>Sub-Saharan Africa</v>
      </c>
      <c r="AV214" s="64" t="s">
        <v>139</v>
      </c>
      <c r="AW214">
        <f t="shared" si="70"/>
        <v>792</v>
      </c>
      <c r="AX214" t="str">
        <f t="shared" si="71"/>
        <v>Turkey</v>
      </c>
      <c r="BD214" t="s">
        <v>405</v>
      </c>
      <c r="BE214">
        <f t="shared" ref="BE214" si="76">IFERROR(IFERROR(VLOOKUP(BD214,$A$3:$C$316,3,0),VLOOKUP(BD214,$B$3:$C$316,2,0)),"")</f>
        <v>834</v>
      </c>
      <c r="BF214" t="str">
        <f t="shared" si="72"/>
        <v>Tanzania</v>
      </c>
    </row>
    <row r="215" spans="1:58" x14ac:dyDescent="0.3">
      <c r="A215" t="str">
        <f>COUNTRIES!H217</f>
        <v>Montserrat</v>
      </c>
      <c r="B215" t="str">
        <f>COUNTRIES!I217</f>
        <v>Montserrat</v>
      </c>
      <c r="C215">
        <f>COUNTRIES!J217</f>
        <v>500</v>
      </c>
      <c r="D215" t="str">
        <f>COUNTRIES!K217</f>
        <v>Montserrat</v>
      </c>
      <c r="F215" t="b">
        <f t="array" ref="F215">OR(EXACT(C215,$Q$3:$Q$274))</f>
        <v>1</v>
      </c>
      <c r="G215" t="b">
        <f t="array" ref="G215">OR(EXACT(C215,$U$3:$U$247))</f>
        <v>0</v>
      </c>
      <c r="H215" t="b">
        <f t="array" ref="H215">OR(EXACT(C215,$Y$4:$Y$179))</f>
        <v>0</v>
      </c>
      <c r="I215" t="b">
        <f t="array" ref="I215">OR(EXACT(C215,$AC$3:$AC$179))</f>
        <v>0</v>
      </c>
      <c r="J215" t="b">
        <f t="array" ref="J215">OR(EXACT(C215,$AW$3:$AW$234))</f>
        <v>1</v>
      </c>
      <c r="P215" t="s">
        <v>123</v>
      </c>
      <c r="Q215">
        <v>706</v>
      </c>
      <c r="R215" t="str">
        <f t="shared" si="63"/>
        <v>Somalia</v>
      </c>
      <c r="T215" t="s">
        <v>1142</v>
      </c>
      <c r="U215" s="36">
        <f>C268</f>
        <v>531</v>
      </c>
      <c r="V215" t="str">
        <f t="shared" si="65"/>
        <v>Curaçao</v>
      </c>
      <c r="AR215" t="s">
        <v>127</v>
      </c>
      <c r="AS215" s="36">
        <f>C262</f>
        <v>729</v>
      </c>
      <c r="AT215" t="str">
        <f t="shared" si="69"/>
        <v>Sudan</v>
      </c>
      <c r="AV215" s="64" t="s">
        <v>172</v>
      </c>
      <c r="AW215">
        <f t="shared" si="70"/>
        <v>795</v>
      </c>
      <c r="AX215" t="str">
        <f t="shared" si="71"/>
        <v>Turkmenistan</v>
      </c>
      <c r="BD215" t="s">
        <v>327</v>
      </c>
      <c r="BE215" s="36">
        <f>BE190</f>
        <v>840</v>
      </c>
      <c r="BF215" t="str">
        <f t="shared" si="72"/>
        <v>United States of America</v>
      </c>
    </row>
    <row r="216" spans="1:58" x14ac:dyDescent="0.3">
      <c r="A216" t="str">
        <f>COUNTRIES!H218</f>
        <v>New Caledonia</v>
      </c>
      <c r="B216" t="str">
        <f>COUNTRIES!I218</f>
        <v>New Caledonia</v>
      </c>
      <c r="C216">
        <f>COUNTRIES!J218</f>
        <v>540</v>
      </c>
      <c r="D216" t="str">
        <f>COUNTRIES!K218</f>
        <v>New Caledonia</v>
      </c>
      <c r="F216" t="b">
        <f t="array" ref="F216">OR(EXACT(C216,$Q$3:$Q$274))</f>
        <v>1</v>
      </c>
      <c r="G216" t="b">
        <f t="array" ref="G216">OR(EXACT(C216,$U$3:$U$247))</f>
        <v>1</v>
      </c>
      <c r="H216" t="b">
        <f t="array" ref="H216">OR(EXACT(C216,$Y$4:$Y$179))</f>
        <v>0</v>
      </c>
      <c r="I216" t="b">
        <f t="array" ref="I216">OR(EXACT(C216,$AC$3:$AC$179))</f>
        <v>0</v>
      </c>
      <c r="J216" t="b">
        <f t="array" ref="J216">OR(EXACT(C216,$AW$3:$AW$234))</f>
        <v>1</v>
      </c>
      <c r="P216" t="s">
        <v>124</v>
      </c>
      <c r="Q216">
        <v>710</v>
      </c>
      <c r="R216" t="str">
        <f t="shared" si="63"/>
        <v>South Africa</v>
      </c>
      <c r="T216" t="s">
        <v>216</v>
      </c>
      <c r="U216">
        <f t="shared" si="64"/>
        <v>304</v>
      </c>
      <c r="V216" t="str">
        <f t="shared" si="65"/>
        <v>Greenland</v>
      </c>
      <c r="AR216" t="s">
        <v>128</v>
      </c>
      <c r="AS216">
        <f t="shared" si="68"/>
        <v>740</v>
      </c>
      <c r="AT216" t="str">
        <f t="shared" si="69"/>
        <v>Suriname</v>
      </c>
      <c r="AV216" s="64" t="s">
        <v>266</v>
      </c>
      <c r="AW216">
        <f t="shared" si="70"/>
        <v>796</v>
      </c>
      <c r="AX216" t="str">
        <f t="shared" si="71"/>
        <v>Turks and Caicos Islands</v>
      </c>
      <c r="BD216" t="s">
        <v>1724</v>
      </c>
      <c r="BE216" s="36" t="str">
        <f>BE194</f>
        <v/>
      </c>
      <c r="BF216" t="str">
        <f t="shared" si="72"/>
        <v>Venezuela, RB</v>
      </c>
    </row>
    <row r="217" spans="1:58" x14ac:dyDescent="0.3">
      <c r="A217" t="str">
        <f>COUNTRIES!H219</f>
        <v>Niue</v>
      </c>
      <c r="B217" t="str">
        <f>COUNTRIES!I219</f>
        <v>Niue</v>
      </c>
      <c r="C217">
        <f>COUNTRIES!J219</f>
        <v>570</v>
      </c>
      <c r="D217" t="str">
        <f>COUNTRIES!K219</f>
        <v>Niue</v>
      </c>
      <c r="F217" t="b">
        <f t="array" ref="F217">OR(EXACT(C217,$Q$3:$Q$274))</f>
        <v>1</v>
      </c>
      <c r="G217" t="b">
        <f t="array" ref="G217">OR(EXACT(C217,$U$3:$U$247))</f>
        <v>0</v>
      </c>
      <c r="H217" t="b">
        <f t="array" ref="H217">OR(EXACT(C217,$Y$4:$Y$179))</f>
        <v>0</v>
      </c>
      <c r="I217" t="b">
        <f t="array" ref="I217">OR(EXACT(C217,$AC$3:$AC$179))</f>
        <v>0</v>
      </c>
      <c r="J217" t="b">
        <f t="array" ref="J217">OR(EXACT(C217,$AW$3:$AW$234))</f>
        <v>1</v>
      </c>
      <c r="P217" t="s">
        <v>150</v>
      </c>
      <c r="Q217">
        <v>716</v>
      </c>
      <c r="R217" t="str">
        <f t="shared" si="63"/>
        <v>Zimbabwe</v>
      </c>
      <c r="T217" t="s">
        <v>1143</v>
      </c>
      <c r="U217" s="36">
        <f>C70</f>
        <v>308</v>
      </c>
      <c r="V217" t="str">
        <f t="shared" si="65"/>
        <v>Grenada</v>
      </c>
      <c r="AR217" t="s">
        <v>130</v>
      </c>
      <c r="AS217">
        <f t="shared" si="68"/>
        <v>752</v>
      </c>
      <c r="AT217" t="str">
        <f t="shared" si="69"/>
        <v>Sweden</v>
      </c>
      <c r="AV217" s="64" t="s">
        <v>267</v>
      </c>
      <c r="AW217">
        <f t="shared" si="70"/>
        <v>798</v>
      </c>
      <c r="AX217" t="str">
        <f t="shared" si="71"/>
        <v>Tuvalu</v>
      </c>
      <c r="BD217" t="s">
        <v>375</v>
      </c>
      <c r="BE217">
        <f t="shared" ref="BE217" si="77">IFERROR(IFERROR(VLOOKUP(BD217,$A$3:$C$316,3,0),VLOOKUP(BD217,$B$3:$C$316,2,0)),"")</f>
        <v>704</v>
      </c>
      <c r="BF217" t="str">
        <f t="shared" si="72"/>
        <v>Vietnam</v>
      </c>
    </row>
    <row r="218" spans="1:58" x14ac:dyDescent="0.3">
      <c r="A218" t="str">
        <f>COUNTRIES!H220</f>
        <v>Puerto Rico</v>
      </c>
      <c r="B218" t="str">
        <f>COUNTRIES!I220</f>
        <v>Puerto Rico</v>
      </c>
      <c r="C218">
        <f>COUNTRIES!J220</f>
        <v>630</v>
      </c>
      <c r="D218" t="str">
        <f>COUNTRIES!K220</f>
        <v>Puerto Rico</v>
      </c>
      <c r="F218" t="b">
        <f t="array" ref="F218">OR(EXACT(C218,$Q$3:$Q$274))</f>
        <v>1</v>
      </c>
      <c r="G218" t="b">
        <f t="array" ref="G218">OR(EXACT(C218,$U$3:$U$247))</f>
        <v>1</v>
      </c>
      <c r="H218" t="b">
        <f t="array" ref="H218">OR(EXACT(C218,$Y$4:$Y$179))</f>
        <v>0</v>
      </c>
      <c r="I218" t="b">
        <f t="array" ref="I218">OR(EXACT(C218,$AC$3:$AC$179))</f>
        <v>1</v>
      </c>
      <c r="J218" t="b">
        <f t="array" ref="J218">OR(EXACT(C218,$AW$3:$AW$234))</f>
        <v>0</v>
      </c>
      <c r="P218" t="s">
        <v>320</v>
      </c>
      <c r="Q218">
        <v>720</v>
      </c>
      <c r="R218" t="str">
        <f t="shared" si="63"/>
        <v>South Yemen (former)</v>
      </c>
      <c r="T218" t="s">
        <v>1144</v>
      </c>
      <c r="U218">
        <f t="shared" si="64"/>
        <v>408</v>
      </c>
      <c r="V218" t="str">
        <f t="shared" si="65"/>
        <v>North Korea</v>
      </c>
      <c r="AR218" t="s">
        <v>131</v>
      </c>
      <c r="AS218">
        <f t="shared" si="68"/>
        <v>756</v>
      </c>
      <c r="AT218" t="str">
        <f t="shared" si="69"/>
        <v>Switzerland</v>
      </c>
      <c r="AV218" s="64" t="s">
        <v>140</v>
      </c>
      <c r="AW218">
        <f t="shared" si="70"/>
        <v>800</v>
      </c>
      <c r="AX218" t="str">
        <f t="shared" si="71"/>
        <v>Uganda</v>
      </c>
      <c r="BD218" t="s">
        <v>1725</v>
      </c>
      <c r="BE218" s="36">
        <f>BE197</f>
        <v>887</v>
      </c>
      <c r="BF218" t="str">
        <f t="shared" si="72"/>
        <v>Yemen</v>
      </c>
    </row>
    <row r="219" spans="1:58" x14ac:dyDescent="0.3">
      <c r="A219" t="str">
        <f>COUNTRIES!H221</f>
        <v>Réunion</v>
      </c>
      <c r="B219" t="str">
        <f>COUNTRIES!I221</f>
        <v>Réunion</v>
      </c>
      <c r="C219">
        <f>COUNTRIES!J221</f>
        <v>638</v>
      </c>
      <c r="D219" t="str">
        <f>COUNTRIES!K221</f>
        <v>Réunion</v>
      </c>
      <c r="F219" t="b">
        <f t="array" ref="F219">OR(EXACT(C219,$Q$3:$Q$274))</f>
        <v>1</v>
      </c>
      <c r="G219" t="b">
        <f t="array" ref="G219">OR(EXACT(C219,$U$3:$U$247))</f>
        <v>1</v>
      </c>
      <c r="H219" t="b">
        <f t="array" ref="H219">OR(EXACT(C219,$Y$4:$Y$179))</f>
        <v>0</v>
      </c>
      <c r="I219" t="b">
        <f t="array" ref="I219">OR(EXACT(C219,$AC$3:$AC$179))</f>
        <v>0</v>
      </c>
      <c r="J219" t="b">
        <f t="array" ref="J219">OR(EXACT(C219,$AW$3:$AW$234))</f>
        <v>1</v>
      </c>
      <c r="P219" t="s">
        <v>125</v>
      </c>
      <c r="Q219">
        <v>724</v>
      </c>
      <c r="R219" t="str">
        <f t="shared" si="63"/>
        <v>Spain</v>
      </c>
      <c r="T219" t="s">
        <v>1145</v>
      </c>
      <c r="U219">
        <f t="shared" si="64"/>
        <v>410</v>
      </c>
      <c r="V219" t="str">
        <f t="shared" si="65"/>
        <v>South Korea</v>
      </c>
      <c r="AR219" t="s">
        <v>132</v>
      </c>
      <c r="AS219">
        <f t="shared" si="68"/>
        <v>760</v>
      </c>
      <c r="AT219" t="str">
        <f t="shared" si="69"/>
        <v>Syria</v>
      </c>
      <c r="AV219" s="64" t="s">
        <v>173</v>
      </c>
      <c r="AW219">
        <f t="shared" si="70"/>
        <v>804</v>
      </c>
      <c r="AX219" t="str">
        <f t="shared" si="71"/>
        <v>Ukraine</v>
      </c>
    </row>
    <row r="220" spans="1:58" x14ac:dyDescent="0.3">
      <c r="A220" t="str">
        <f>COUNTRIES!H222</f>
        <v>Saint Helena</v>
      </c>
      <c r="B220" t="str">
        <f>COUNTRIES!I222</f>
        <v>Saint Helena</v>
      </c>
      <c r="C220">
        <f>COUNTRIES!J222</f>
        <v>654</v>
      </c>
      <c r="D220" t="str">
        <f>COUNTRIES!K222</f>
        <v>Saint Helena</v>
      </c>
      <c r="F220" t="b">
        <f t="array" ref="F220">OR(EXACT(C220,$Q$3:$Q$274))</f>
        <v>1</v>
      </c>
      <c r="G220" t="b">
        <f t="array" ref="G220">OR(EXACT(C220,$U$3:$U$247))</f>
        <v>0</v>
      </c>
      <c r="H220" t="b">
        <f t="array" ref="H220">OR(EXACT(C220,$Y$4:$Y$179))</f>
        <v>0</v>
      </c>
      <c r="I220" t="b">
        <f t="array" ref="I220">OR(EXACT(C220,$AC$3:$AC$179))</f>
        <v>0</v>
      </c>
      <c r="J220" t="b">
        <f t="array" ref="J220">OR(EXACT(C220,$AW$3:$AW$234))</f>
        <v>1</v>
      </c>
      <c r="P220" t="s">
        <v>273</v>
      </c>
      <c r="Q220">
        <v>732</v>
      </c>
      <c r="R220" t="str">
        <f t="shared" si="63"/>
        <v>Western Sahara</v>
      </c>
      <c r="T220" t="s">
        <v>223</v>
      </c>
      <c r="U220" s="36">
        <f>C95</f>
        <v>418</v>
      </c>
      <c r="V220" t="str">
        <f t="shared" si="65"/>
        <v>Laos</v>
      </c>
      <c r="AR220" t="s">
        <v>171</v>
      </c>
      <c r="AS220">
        <f t="shared" si="68"/>
        <v>762</v>
      </c>
      <c r="AT220" t="str">
        <f t="shared" si="69"/>
        <v>Tajikistan</v>
      </c>
      <c r="AV220" s="64" t="s">
        <v>141</v>
      </c>
      <c r="AW220">
        <f t="shared" si="70"/>
        <v>784</v>
      </c>
      <c r="AX220" t="str">
        <f t="shared" si="71"/>
        <v>United Arab Emirates</v>
      </c>
    </row>
    <row r="221" spans="1:58" x14ac:dyDescent="0.3">
      <c r="A221" t="str">
        <f>COUNTRIES!H223</f>
        <v>Saint Pierre and Miquelon</v>
      </c>
      <c r="B221" t="str">
        <f>COUNTRIES!I223</f>
        <v>St Pierre &amp; Miquelon</v>
      </c>
      <c r="C221">
        <f>COUNTRIES!J223</f>
        <v>666</v>
      </c>
      <c r="D221" t="str">
        <f>COUNTRIES!K223</f>
        <v>Saint Pierre and Miquelon</v>
      </c>
      <c r="F221" t="b">
        <f t="array" ref="F221">OR(EXACT(C221,$Q$3:$Q$274))</f>
        <v>1</v>
      </c>
      <c r="G221" t="b">
        <f t="array" ref="G221">OR(EXACT(C221,$U$3:$U$247))</f>
        <v>1</v>
      </c>
      <c r="H221" t="b">
        <f t="array" ref="H221">OR(EXACT(C221,$Y$4:$Y$179))</f>
        <v>0</v>
      </c>
      <c r="I221" t="b">
        <f t="array" ref="I221">OR(EXACT(C221,$AC$3:$AC$179))</f>
        <v>0</v>
      </c>
      <c r="J221" t="b">
        <f t="array" ref="J221">OR(EXACT(C221,$AW$3:$AW$234))</f>
        <v>1</v>
      </c>
      <c r="P221" t="s">
        <v>127</v>
      </c>
      <c r="Q221">
        <v>736</v>
      </c>
      <c r="R221" t="str">
        <f t="shared" si="63"/>
        <v>Sudan (Former)</v>
      </c>
      <c r="T221" t="s">
        <v>1146</v>
      </c>
      <c r="U221">
        <f t="shared" si="64"/>
        <v>474</v>
      </c>
      <c r="V221" t="str">
        <f t="shared" si="65"/>
        <v>Martinique</v>
      </c>
      <c r="AR221" t="s">
        <v>134</v>
      </c>
      <c r="AS221">
        <f t="shared" si="68"/>
        <v>764</v>
      </c>
      <c r="AT221" t="str">
        <f t="shared" si="69"/>
        <v>Thailand</v>
      </c>
      <c r="AV221" s="64" t="s">
        <v>142</v>
      </c>
      <c r="AW221">
        <f t="shared" si="70"/>
        <v>826</v>
      </c>
      <c r="AX221" t="str">
        <f t="shared" si="71"/>
        <v>United Kingdom</v>
      </c>
    </row>
    <row r="222" spans="1:58" x14ac:dyDescent="0.3">
      <c r="A222" t="str">
        <f>COUNTRIES!H224</f>
        <v>Tokelau</v>
      </c>
      <c r="B222" t="str">
        <f>COUNTRIES!I224</f>
        <v>Tokelau</v>
      </c>
      <c r="C222">
        <f>COUNTRIES!J224</f>
        <v>772</v>
      </c>
      <c r="D222" t="str">
        <f>COUNTRIES!K224</f>
        <v>Tokelau</v>
      </c>
      <c r="F222" t="b">
        <f t="array" ref="F222">OR(EXACT(C222,$Q$3:$Q$274))</f>
        <v>1</v>
      </c>
      <c r="G222" t="b">
        <f t="array" ref="G222">OR(EXACT(C222,$U$3:$U$247))</f>
        <v>0</v>
      </c>
      <c r="H222" t="b">
        <f t="array" ref="H222">OR(EXACT(C222,$Y$4:$Y$179))</f>
        <v>0</v>
      </c>
      <c r="I222" t="b">
        <f t="array" ref="I222">OR(EXACT(C222,$AC$3:$AC$179))</f>
        <v>0</v>
      </c>
      <c r="J222" t="b">
        <f t="array" ref="J222">OR(EXACT(C222,$AW$3:$AW$234))</f>
        <v>1</v>
      </c>
      <c r="P222" t="s">
        <v>128</v>
      </c>
      <c r="Q222">
        <v>740</v>
      </c>
      <c r="R222" t="str">
        <f t="shared" si="63"/>
        <v>Suriname</v>
      </c>
      <c r="T222" t="s">
        <v>1147</v>
      </c>
      <c r="U222">
        <f t="shared" si="64"/>
        <v>530</v>
      </c>
      <c r="V222" t="str">
        <f t="shared" si="65"/>
        <v>Netherlands Antilles</v>
      </c>
      <c r="AR222" t="s">
        <v>450</v>
      </c>
      <c r="AS222">
        <f t="shared" si="68"/>
        <v>807</v>
      </c>
      <c r="AT222" t="str">
        <f t="shared" si="69"/>
        <v>North Macedonia</v>
      </c>
      <c r="AV222" s="64" t="s">
        <v>407</v>
      </c>
      <c r="AW222">
        <f t="shared" si="70"/>
        <v>834</v>
      </c>
      <c r="AX222" t="str">
        <f t="shared" si="71"/>
        <v>Tanzania</v>
      </c>
    </row>
    <row r="223" spans="1:58" x14ac:dyDescent="0.3">
      <c r="A223" t="str">
        <f>COUNTRIES!H225</f>
        <v>Turks and Caicos Islands</v>
      </c>
      <c r="B223" t="str">
        <f>COUNTRIES!I225</f>
        <v>Turks and Caicos Islands</v>
      </c>
      <c r="C223">
        <f>COUNTRIES!J225</f>
        <v>796</v>
      </c>
      <c r="D223" t="str">
        <f>COUNTRIES!K225</f>
        <v>Turks and Caicos Islands</v>
      </c>
      <c r="F223" t="b">
        <f t="array" ref="F223">OR(EXACT(C223,$Q$3:$Q$274))</f>
        <v>1</v>
      </c>
      <c r="G223" t="b">
        <f t="array" ref="G223">OR(EXACT(C223,$U$3:$U$247))</f>
        <v>0</v>
      </c>
      <c r="H223" t="b">
        <f t="array" ref="H223">OR(EXACT(C223,$Y$4:$Y$179))</f>
        <v>0</v>
      </c>
      <c r="I223" t="b">
        <f t="array" ref="I223">OR(EXACT(C223,$AC$3:$AC$179))</f>
        <v>0</v>
      </c>
      <c r="J223" t="b">
        <f t="array" ref="J223">OR(EXACT(C223,$AW$3:$AW$234))</f>
        <v>1</v>
      </c>
      <c r="P223" t="s">
        <v>129</v>
      </c>
      <c r="Q223">
        <v>748</v>
      </c>
      <c r="R223" t="str">
        <f t="shared" si="63"/>
        <v>Swaziland</v>
      </c>
      <c r="T223" t="s">
        <v>1119</v>
      </c>
      <c r="U223">
        <f t="shared" si="64"/>
        <v>646</v>
      </c>
      <c r="V223" t="str">
        <f t="shared" si="65"/>
        <v>Rwanda</v>
      </c>
      <c r="AR223" t="s">
        <v>135</v>
      </c>
      <c r="AS223">
        <f t="shared" si="68"/>
        <v>626</v>
      </c>
      <c r="AT223" t="str">
        <f t="shared" si="69"/>
        <v>Timor-Leste</v>
      </c>
      <c r="AV223" s="64" t="s">
        <v>143</v>
      </c>
      <c r="AW223">
        <f t="shared" si="70"/>
        <v>840</v>
      </c>
      <c r="AX223" t="str">
        <f t="shared" si="71"/>
        <v>United States of America</v>
      </c>
    </row>
    <row r="224" spans="1:58" x14ac:dyDescent="0.3">
      <c r="A224" t="str">
        <f>COUNTRIES!H226</f>
        <v>United States Virgin Islands</v>
      </c>
      <c r="B224" t="str">
        <f>COUNTRIES!I226</f>
        <v>United States Virgin Islands</v>
      </c>
      <c r="C224">
        <f>COUNTRIES!J226</f>
        <v>850</v>
      </c>
      <c r="D224" t="str">
        <f>COUNTRIES!K226</f>
        <v>United States Virgin Islands</v>
      </c>
      <c r="F224" t="b">
        <f t="array" ref="F224">OR(EXACT(C224,$Q$3:$Q$274))</f>
        <v>1</v>
      </c>
      <c r="G224" t="b">
        <f t="array" ref="G224">OR(EXACT(C224,$U$3:$U$247))</f>
        <v>0</v>
      </c>
      <c r="H224" t="b">
        <f t="array" ref="H224">OR(EXACT(C224,$Y$4:$Y$179))</f>
        <v>0</v>
      </c>
      <c r="I224" t="b">
        <f t="array" ref="I224">OR(EXACT(C224,$AC$3:$AC$179))</f>
        <v>0</v>
      </c>
      <c r="J224" t="b">
        <f t="array" ref="J224">OR(EXACT(C224,$AW$3:$AW$234))</f>
        <v>0</v>
      </c>
      <c r="P224" t="s">
        <v>130</v>
      </c>
      <c r="Q224">
        <v>752</v>
      </c>
      <c r="R224" t="str">
        <f t="shared" si="63"/>
        <v>Sweden</v>
      </c>
      <c r="T224" t="s">
        <v>132</v>
      </c>
      <c r="U224">
        <f t="shared" si="64"/>
        <v>760</v>
      </c>
      <c r="V224" t="str">
        <f t="shared" si="65"/>
        <v>Syria</v>
      </c>
      <c r="AR224" t="s">
        <v>136</v>
      </c>
      <c r="AS224">
        <f t="shared" si="68"/>
        <v>768</v>
      </c>
      <c r="AT224" t="str">
        <f t="shared" si="69"/>
        <v>Togo</v>
      </c>
      <c r="AV224" s="64" t="s">
        <v>144</v>
      </c>
      <c r="AW224">
        <f t="shared" si="70"/>
        <v>858</v>
      </c>
      <c r="AX224" t="str">
        <f t="shared" si="71"/>
        <v>Uruguay</v>
      </c>
    </row>
    <row r="225" spans="1:50" x14ac:dyDescent="0.3">
      <c r="A225" t="str">
        <f>COUNTRIES!H227</f>
        <v>Wallis and Futuna Islands</v>
      </c>
      <c r="B225" t="str">
        <f>COUNTRIES!I227</f>
        <v>Wallis and Futuna Islands</v>
      </c>
      <c r="C225">
        <f>COUNTRIES!J227</f>
        <v>876</v>
      </c>
      <c r="D225" t="str">
        <f>COUNTRIES!K227</f>
        <v>Wallis and Futuna Islands</v>
      </c>
      <c r="F225" t="b">
        <f t="array" ref="F225">OR(EXACT(C225,$Q$3:$Q$274))</f>
        <v>1</v>
      </c>
      <c r="G225" t="b">
        <f t="array" ref="G225">OR(EXACT(C225,$U$3:$U$247))</f>
        <v>0</v>
      </c>
      <c r="H225" t="b">
        <f t="array" ref="H225">OR(EXACT(C225,$Y$4:$Y$179))</f>
        <v>0</v>
      </c>
      <c r="I225" t="b">
        <f t="array" ref="I225">OR(EXACT(C225,$AC$3:$AC$179))</f>
        <v>0</v>
      </c>
      <c r="J225" t="b">
        <f t="array" ref="J225">OR(EXACT(C225,$AW$3:$AW$234))</f>
        <v>1</v>
      </c>
      <c r="P225" t="s">
        <v>131</v>
      </c>
      <c r="Q225">
        <v>756</v>
      </c>
      <c r="R225" t="str">
        <f t="shared" si="63"/>
        <v>Switzerland</v>
      </c>
      <c r="T225" t="s">
        <v>1148</v>
      </c>
      <c r="U225">
        <f t="shared" si="64"/>
        <v>270</v>
      </c>
      <c r="V225" t="str">
        <f t="shared" si="65"/>
        <v>The Gambia</v>
      </c>
      <c r="AR225" t="s">
        <v>265</v>
      </c>
      <c r="AS225">
        <f t="shared" si="68"/>
        <v>776</v>
      </c>
      <c r="AT225" t="str">
        <f t="shared" si="69"/>
        <v>Tonga</v>
      </c>
      <c r="AV225" s="64" t="s">
        <v>1682</v>
      </c>
      <c r="AW225" s="36">
        <f>C247</f>
        <v>810</v>
      </c>
      <c r="AX225" t="str">
        <f t="shared" si="71"/>
        <v>USSR (former)</v>
      </c>
    </row>
    <row r="226" spans="1:50" x14ac:dyDescent="0.3">
      <c r="A226" t="str">
        <f>COUNTRIES!H228</f>
        <v>Western Sahara</v>
      </c>
      <c r="B226" t="str">
        <f>COUNTRIES!I228</f>
        <v>Western Sahara</v>
      </c>
      <c r="C226">
        <f>COUNTRIES!J228</f>
        <v>732</v>
      </c>
      <c r="D226" t="str">
        <f>COUNTRIES!K228</f>
        <v>Western Sahara</v>
      </c>
      <c r="F226" t="b">
        <f t="array" ref="F226">OR(EXACT(C226,$Q$3:$Q$274))</f>
        <v>1</v>
      </c>
      <c r="G226" t="b">
        <f t="array" ref="G226">OR(EXACT(C226,$U$3:$U$247))</f>
        <v>0</v>
      </c>
      <c r="H226" t="b">
        <f t="array" ref="H226">OR(EXACT(C226,$Y$4:$Y$179))</f>
        <v>0</v>
      </c>
      <c r="I226" t="b">
        <f t="array" ref="I226">OR(EXACT(C226,$AC$3:$AC$179))</f>
        <v>0</v>
      </c>
      <c r="J226" t="b">
        <f t="array" ref="J226">OR(EXACT(C226,$AW$3:$AW$234))</f>
        <v>0</v>
      </c>
      <c r="P226" t="s">
        <v>321</v>
      </c>
      <c r="Q226">
        <v>757</v>
      </c>
      <c r="R226" t="str">
        <f t="shared" si="63"/>
        <v>Switzerland, Liechtenstein</v>
      </c>
      <c r="T226" t="s">
        <v>1126</v>
      </c>
      <c r="U226" s="36">
        <f>C184</f>
        <v>840</v>
      </c>
      <c r="V226" t="str">
        <f t="shared" si="65"/>
        <v>United States of America</v>
      </c>
      <c r="AR226" t="s">
        <v>137</v>
      </c>
      <c r="AS226">
        <f t="shared" si="68"/>
        <v>780</v>
      </c>
      <c r="AT226" t="str">
        <f t="shared" si="69"/>
        <v>Trinidad and Tobago</v>
      </c>
      <c r="AV226" s="64" t="s">
        <v>174</v>
      </c>
      <c r="AW226">
        <f t="shared" si="70"/>
        <v>860</v>
      </c>
      <c r="AX226" t="str">
        <f t="shared" si="71"/>
        <v>Uzbekistan</v>
      </c>
    </row>
    <row r="227" spans="1:50" x14ac:dyDescent="0.3">
      <c r="A227" t="str">
        <f>COUNTRIES!H230</f>
        <v>Belgium-Luxembourg</v>
      </c>
      <c r="B227" t="str">
        <f>COUNTRIES!I230</f>
        <v>Belgium-Luxembourg</v>
      </c>
      <c r="C227">
        <f>COUNTRIES!J230</f>
        <v>58</v>
      </c>
      <c r="D227" t="str">
        <f>COUNTRIES!K230</f>
        <v>Belgium-Luxembourg</v>
      </c>
      <c r="F227" t="b">
        <f t="array" ref="F227">OR(EXACT(C227,$Q$3:$Q$274))</f>
        <v>1</v>
      </c>
      <c r="G227" t="b">
        <f t="array" ref="G227">OR(EXACT(C227,$U$3:$U$247))</f>
        <v>0</v>
      </c>
      <c r="H227" t="b">
        <f t="array" ref="H227">OR(EXACT(C227,$Y$4:$Y$179))</f>
        <v>0</v>
      </c>
      <c r="I227" t="b">
        <f t="array" ref="I227">OR(EXACT(C227,$AC$3:$AC$179))</f>
        <v>0</v>
      </c>
      <c r="J227" t="b">
        <f t="array" ref="J227">OR(EXACT(C227,$AW$3:$AW$234))</f>
        <v>1</v>
      </c>
      <c r="P227" t="s">
        <v>132</v>
      </c>
      <c r="Q227">
        <v>760</v>
      </c>
      <c r="R227" t="str">
        <f t="shared" si="63"/>
        <v>Syria</v>
      </c>
      <c r="T227" t="s">
        <v>1149</v>
      </c>
      <c r="U227" s="36">
        <f>C188</f>
        <v>862</v>
      </c>
      <c r="V227" t="str">
        <f t="shared" si="65"/>
        <v>Venezuela</v>
      </c>
      <c r="AR227" t="s">
        <v>138</v>
      </c>
      <c r="AS227">
        <f t="shared" si="68"/>
        <v>788</v>
      </c>
      <c r="AT227" t="str">
        <f t="shared" si="69"/>
        <v>Tunisia</v>
      </c>
      <c r="AV227" s="64" t="s">
        <v>145</v>
      </c>
      <c r="AW227">
        <f t="shared" si="70"/>
        <v>548</v>
      </c>
      <c r="AX227" t="str">
        <f t="shared" si="71"/>
        <v>Vanuatu</v>
      </c>
    </row>
    <row r="228" spans="1:50" x14ac:dyDescent="0.3">
      <c r="A228" t="str">
        <f>COUNTRIES!H231</f>
        <v>Czechoslovakia(former)</v>
      </c>
      <c r="B228" t="str">
        <f>COUNTRIES!I231</f>
        <v>Czechoslovakia</v>
      </c>
      <c r="C228">
        <f>COUNTRIES!J231</f>
        <v>200</v>
      </c>
      <c r="D228" t="str">
        <f>COUNTRIES!K231</f>
        <v>Czechoslovakia (former)</v>
      </c>
      <c r="F228" t="b">
        <f t="array" ref="F228">OR(EXACT(C228,$Q$3:$Q$274))</f>
        <v>1</v>
      </c>
      <c r="G228" t="b">
        <f t="array" ref="G228">OR(EXACT(C228,$U$3:$U$247))</f>
        <v>0</v>
      </c>
      <c r="H228" t="b">
        <f t="array" ref="H228">OR(EXACT(C228,$Y$4:$Y$179))</f>
        <v>0</v>
      </c>
      <c r="I228" t="b">
        <f t="array" ref="I228">OR(EXACT(C228,$AC$3:$AC$179))</f>
        <v>1</v>
      </c>
      <c r="J228" t="b">
        <f t="array" ref="J228">OR(EXACT(C228,$AW$3:$AW$234))</f>
        <v>1</v>
      </c>
      <c r="P228" t="s">
        <v>171</v>
      </c>
      <c r="Q228">
        <v>762</v>
      </c>
      <c r="R228" t="str">
        <f t="shared" si="63"/>
        <v>Tajikistan</v>
      </c>
      <c r="T228" t="s">
        <v>1107</v>
      </c>
      <c r="U228" s="36" t="str">
        <f t="shared" ref="U228" si="78">IFERROR(IFERROR(VLOOKUP(T228,$A$3:$C$316,3,0),VLOOKUP(T228,$B$3:$C$316,2,0)),"")</f>
        <v/>
      </c>
      <c r="V228" t="str">
        <f t="shared" si="65"/>
        <v>Cyprus North</v>
      </c>
      <c r="AR228" t="s">
        <v>139</v>
      </c>
      <c r="AS228">
        <f t="shared" si="68"/>
        <v>792</v>
      </c>
      <c r="AT228" t="str">
        <f t="shared" si="69"/>
        <v>Turkey</v>
      </c>
      <c r="AV228" s="64" t="s">
        <v>381</v>
      </c>
      <c r="AW228">
        <f t="shared" si="70"/>
        <v>862</v>
      </c>
      <c r="AX228" t="str">
        <f t="shared" si="71"/>
        <v>Venezuela</v>
      </c>
    </row>
    <row r="229" spans="1:50" x14ac:dyDescent="0.3">
      <c r="A229" t="str">
        <f>COUNTRIES!H232</f>
        <v>Ethiopia,incl.Eritrea</v>
      </c>
      <c r="B229" t="str">
        <f>COUNTRIES!I232</f>
        <v>Ethiopia,incl.Eritrea</v>
      </c>
      <c r="C229">
        <f>COUNTRIES!J232</f>
        <v>230</v>
      </c>
      <c r="D229" t="str">
        <f>COUNTRIES!K232</f>
        <v>Ethiopia, incl. Eritrea</v>
      </c>
      <c r="F229" t="b">
        <f t="array" ref="F229">OR(EXACT(C229,$Q$3:$Q$274))</f>
        <v>1</v>
      </c>
      <c r="G229" t="b">
        <f t="array" ref="G229">OR(EXACT(C229,$U$3:$U$247))</f>
        <v>0</v>
      </c>
      <c r="H229" t="b">
        <f t="array" ref="H229">OR(EXACT(C229,$Y$4:$Y$179))</f>
        <v>0</v>
      </c>
      <c r="I229" t="b">
        <f t="array" ref="I229">OR(EXACT(C229,$AC$3:$AC$179))</f>
        <v>0</v>
      </c>
      <c r="J229" t="b">
        <f t="array" ref="J229">OR(EXACT(C229,$AW$3:$AW$234))</f>
        <v>0</v>
      </c>
      <c r="P229" t="s">
        <v>134</v>
      </c>
      <c r="Q229">
        <v>764</v>
      </c>
      <c r="R229" t="str">
        <f t="shared" si="63"/>
        <v>Thailand</v>
      </c>
      <c r="T229" t="s">
        <v>1150</v>
      </c>
      <c r="U229" s="36">
        <f>C209</f>
        <v>258</v>
      </c>
      <c r="V229" t="str">
        <f t="shared" si="65"/>
        <v>French Polynesia</v>
      </c>
      <c r="AR229" t="s">
        <v>172</v>
      </c>
      <c r="AS229">
        <f t="shared" si="68"/>
        <v>795</v>
      </c>
      <c r="AT229" t="str">
        <f t="shared" si="69"/>
        <v>Turkmenistan</v>
      </c>
      <c r="AV229" s="64" t="s">
        <v>147</v>
      </c>
      <c r="AW229">
        <f t="shared" si="70"/>
        <v>704</v>
      </c>
      <c r="AX229" t="str">
        <f t="shared" si="71"/>
        <v>Vietnam</v>
      </c>
    </row>
    <row r="230" spans="1:50" x14ac:dyDescent="0.3">
      <c r="A230" t="str">
        <f>COUNTRIES!H233</f>
        <v>France incl. Monaco</v>
      </c>
      <c r="B230" t="str">
        <f>COUNTRIES!I233</f>
        <v>France incl. Monaco</v>
      </c>
      <c r="C230">
        <f>COUNTRIES!J233</f>
        <v>251</v>
      </c>
      <c r="D230" t="str">
        <f>COUNTRIES!K233</f>
        <v>France incl. Monaco</v>
      </c>
      <c r="F230" t="b">
        <f t="array" ref="F230">OR(EXACT(C230,$Q$3:$Q$274))</f>
        <v>1</v>
      </c>
      <c r="G230" t="b">
        <f t="array" ref="G230">OR(EXACT(C230,$U$3:$U$247))</f>
        <v>0</v>
      </c>
      <c r="H230" t="b">
        <f t="array" ref="H230">OR(EXACT(C230,$Y$4:$Y$179))</f>
        <v>0</v>
      </c>
      <c r="I230" t="b">
        <f t="array" ref="I230">OR(EXACT(C230,$AC$3:$AC$179))</f>
        <v>0</v>
      </c>
      <c r="J230" t="b">
        <f t="array" ref="J230">OR(EXACT(C230,$AW$3:$AW$234))</f>
        <v>0</v>
      </c>
      <c r="P230" t="s">
        <v>136</v>
      </c>
      <c r="Q230">
        <v>768</v>
      </c>
      <c r="R230" t="str">
        <f t="shared" si="63"/>
        <v>Togo</v>
      </c>
      <c r="T230" t="s">
        <v>215</v>
      </c>
      <c r="U230">
        <f t="shared" ref="U230:U234" si="79">IFERROR(IFERROR(VLOOKUP(T230,$A$3:$C$316,3,0),VLOOKUP(T230,$B$3:$C$316,2,0)),"")</f>
        <v>292</v>
      </c>
      <c r="V230" t="str">
        <f t="shared" si="65"/>
        <v>Gibraltar</v>
      </c>
      <c r="AR230" t="s">
        <v>266</v>
      </c>
      <c r="AS230">
        <f t="shared" si="68"/>
        <v>796</v>
      </c>
      <c r="AT230" t="str">
        <f t="shared" si="69"/>
        <v>Turks and Caicos Islands</v>
      </c>
      <c r="AV230" s="64" t="s">
        <v>269</v>
      </c>
      <c r="AW230">
        <f t="shared" si="70"/>
        <v>876</v>
      </c>
      <c r="AX230" t="str">
        <f t="shared" si="71"/>
        <v>Wallis and Futuna Islands</v>
      </c>
    </row>
    <row r="231" spans="1:50" x14ac:dyDescent="0.3">
      <c r="A231" t="str">
        <f>COUNTRIES!H234</f>
        <v>German D.R.(former)</v>
      </c>
      <c r="B231" t="str">
        <f>COUNTRIES!I234</f>
        <v>German D.R.(former)</v>
      </c>
      <c r="C231">
        <f>COUNTRIES!J234</f>
        <v>278</v>
      </c>
      <c r="D231" t="str">
        <f>COUNTRIES!K234</f>
        <v>German D.R. (former)</v>
      </c>
      <c r="F231" t="b">
        <f t="array" ref="F231">OR(EXACT(C231,$Q$3:$Q$274))</f>
        <v>1</v>
      </c>
      <c r="G231" t="b">
        <f t="array" ref="G231">OR(EXACT(C231,$U$3:$U$247))</f>
        <v>0</v>
      </c>
      <c r="H231" t="b">
        <f t="array" ref="H231">OR(EXACT(C231,$Y$4:$Y$179))</f>
        <v>0</v>
      </c>
      <c r="I231" t="b">
        <f t="array" ref="I231">OR(EXACT(C231,$AC$3:$AC$179))</f>
        <v>0</v>
      </c>
      <c r="J231" t="b">
        <f t="array" ref="J231">OR(EXACT(C231,$AW$3:$AW$234))</f>
        <v>0</v>
      </c>
      <c r="P231" t="s">
        <v>264</v>
      </c>
      <c r="Q231">
        <v>772</v>
      </c>
      <c r="R231" t="str">
        <f t="shared" si="63"/>
        <v>Tokelau</v>
      </c>
      <c r="T231" t="s">
        <v>1151</v>
      </c>
      <c r="U231">
        <f t="shared" si="79"/>
        <v>807</v>
      </c>
      <c r="V231" t="str">
        <f t="shared" si="65"/>
        <v>North Macedonia</v>
      </c>
      <c r="AR231" t="s">
        <v>267</v>
      </c>
      <c r="AS231">
        <f t="shared" si="68"/>
        <v>798</v>
      </c>
      <c r="AT231" t="str">
        <f t="shared" si="69"/>
        <v>Tuvalu</v>
      </c>
      <c r="AV231" s="64" t="s">
        <v>148</v>
      </c>
      <c r="AW231">
        <f t="shared" si="70"/>
        <v>887</v>
      </c>
      <c r="AX231" t="str">
        <f t="shared" si="71"/>
        <v>Yemen</v>
      </c>
    </row>
    <row r="232" spans="1:50" x14ac:dyDescent="0.3">
      <c r="A232" t="str">
        <f>COUNTRIES!H235</f>
        <v>Germany(Fed.Rep.)</v>
      </c>
      <c r="B232" t="str">
        <f>COUNTRIES!I235</f>
        <v>Germany(Fed.Rep.)</v>
      </c>
      <c r="C232">
        <f>COUNTRIES!J235</f>
        <v>280</v>
      </c>
      <c r="D232" t="str">
        <f>COUNTRIES!K235</f>
        <v>Germany (Fed.Rep.)</v>
      </c>
      <c r="F232" t="b">
        <f t="array" ref="F232">OR(EXACT(C232,$Q$3:$Q$274))</f>
        <v>1</v>
      </c>
      <c r="G232" t="b">
        <f t="array" ref="G232">OR(EXACT(C232,$U$3:$U$247))</f>
        <v>0</v>
      </c>
      <c r="H232" t="b">
        <f t="array" ref="H232">OR(EXACT(C232,$Y$4:$Y$179))</f>
        <v>0</v>
      </c>
      <c r="I232" t="b">
        <f t="array" ref="I232">OR(EXACT(C232,$AC$3:$AC$179))</f>
        <v>0</v>
      </c>
      <c r="J232" t="b">
        <f t="array" ref="J232">OR(EXACT(C232,$AW$3:$AW$234))</f>
        <v>0</v>
      </c>
      <c r="P232" t="s">
        <v>265</v>
      </c>
      <c r="Q232">
        <v>776</v>
      </c>
      <c r="R232" t="str">
        <f t="shared" si="63"/>
        <v>Tonga</v>
      </c>
      <c r="T232" t="s">
        <v>1121</v>
      </c>
      <c r="U232">
        <f t="shared" si="79"/>
        <v>90</v>
      </c>
      <c r="V232" t="str">
        <f t="shared" si="65"/>
        <v>Solomon Islands</v>
      </c>
      <c r="AR232" t="s">
        <v>140</v>
      </c>
      <c r="AS232">
        <f t="shared" si="68"/>
        <v>800</v>
      </c>
      <c r="AT232" t="str">
        <f t="shared" si="69"/>
        <v>Uganda</v>
      </c>
      <c r="AV232" s="64" t="s">
        <v>1708</v>
      </c>
      <c r="AW232" s="36">
        <f>C254</f>
        <v>890</v>
      </c>
      <c r="AX232" t="str">
        <f t="shared" si="71"/>
        <v>Yugoslavia, SFR</v>
      </c>
    </row>
    <row r="233" spans="1:50" x14ac:dyDescent="0.3">
      <c r="A233" t="str">
        <f>COUNTRIES!H236</f>
        <v>Italy and San Marino</v>
      </c>
      <c r="B233" t="str">
        <f>COUNTRIES!I236</f>
        <v>Italy and San Marino</v>
      </c>
      <c r="C233">
        <f>COUNTRIES!J236</f>
        <v>382</v>
      </c>
      <c r="D233" t="str">
        <f>COUNTRIES!K236</f>
        <v>Italy and San Marino</v>
      </c>
      <c r="F233" t="b">
        <f t="array" ref="F233">OR(EXACT(C233,$Q$3:$Q$274))</f>
        <v>1</v>
      </c>
      <c r="G233" t="b">
        <f t="array" ref="G233">OR(EXACT(C233,$U$3:$U$247))</f>
        <v>0</v>
      </c>
      <c r="H233" t="b">
        <f t="array" ref="H233">OR(EXACT(C233,$Y$4:$Y$179))</f>
        <v>0</v>
      </c>
      <c r="I233" t="b">
        <f t="array" ref="I233">OR(EXACT(C233,$AC$3:$AC$179))</f>
        <v>0</v>
      </c>
      <c r="J233" t="b">
        <f t="array" ref="J233">OR(EXACT(C233,$AW$3:$AW$234))</f>
        <v>0</v>
      </c>
      <c r="P233" t="s">
        <v>137</v>
      </c>
      <c r="Q233">
        <v>780</v>
      </c>
      <c r="R233" t="str">
        <f t="shared" si="63"/>
        <v>Trinidad and Tobago</v>
      </c>
      <c r="T233" t="s">
        <v>1152</v>
      </c>
      <c r="U233" s="36">
        <f>C183</f>
        <v>834</v>
      </c>
      <c r="V233" t="str">
        <f t="shared" si="65"/>
        <v>Tanzania</v>
      </c>
      <c r="AR233" t="s">
        <v>173</v>
      </c>
      <c r="AS233">
        <f t="shared" si="68"/>
        <v>804</v>
      </c>
      <c r="AT233" t="str">
        <f t="shared" si="69"/>
        <v>Ukraine</v>
      </c>
      <c r="AV233" s="64" t="s">
        <v>149</v>
      </c>
      <c r="AW233">
        <f t="shared" si="70"/>
        <v>894</v>
      </c>
      <c r="AX233" t="str">
        <f t="shared" si="71"/>
        <v>Zambia</v>
      </c>
    </row>
    <row r="234" spans="1:50" x14ac:dyDescent="0.3">
      <c r="A234" t="str">
        <f>COUNTRIES!H237</f>
        <v>Sarawak</v>
      </c>
      <c r="B234" t="str">
        <f>COUNTRIES!I237</f>
        <v>Sarawak</v>
      </c>
      <c r="C234">
        <f>COUNTRIES!J237</f>
        <v>457</v>
      </c>
      <c r="D234" t="str">
        <f>COUNTRIES!K237</f>
        <v>Sarawak</v>
      </c>
      <c r="F234" t="b">
        <f t="array" ref="F234">OR(EXACT(C234,$Q$3:$Q$274))</f>
        <v>1</v>
      </c>
      <c r="G234" t="b">
        <f t="array" ref="G234">OR(EXACT(C234,$U$3:$U$247))</f>
        <v>0</v>
      </c>
      <c r="H234" t="b">
        <f t="array" ref="H234">OR(EXACT(C234,$Y$4:$Y$179))</f>
        <v>0</v>
      </c>
      <c r="I234" t="b">
        <f t="array" ref="I234">OR(EXACT(C234,$AC$3:$AC$179))</f>
        <v>0</v>
      </c>
      <c r="J234" t="b">
        <f t="array" ref="J234">OR(EXACT(C234,$AW$3:$AW$234))</f>
        <v>0</v>
      </c>
      <c r="P234" t="s">
        <v>141</v>
      </c>
      <c r="Q234">
        <v>784</v>
      </c>
      <c r="R234" t="str">
        <f t="shared" si="63"/>
        <v>United Arab Emirates</v>
      </c>
      <c r="T234" t="s">
        <v>145</v>
      </c>
      <c r="U234">
        <f t="shared" si="79"/>
        <v>548</v>
      </c>
      <c r="V234" t="str">
        <f t="shared" si="65"/>
        <v>Vanuatu</v>
      </c>
      <c r="AR234" t="s">
        <v>141</v>
      </c>
      <c r="AS234">
        <f t="shared" si="68"/>
        <v>784</v>
      </c>
      <c r="AT234" t="str">
        <f t="shared" si="69"/>
        <v>United Arab Emirates</v>
      </c>
      <c r="AV234" s="64" t="s">
        <v>150</v>
      </c>
      <c r="AW234">
        <f t="shared" si="70"/>
        <v>716</v>
      </c>
      <c r="AX234" t="str">
        <f t="shared" si="71"/>
        <v>Zimbabwe</v>
      </c>
    </row>
    <row r="235" spans="1:50" x14ac:dyDescent="0.3">
      <c r="A235" t="str">
        <f>COUNTRIES!H238</f>
        <v>Peninsular Malaysia</v>
      </c>
      <c r="B235" t="str">
        <f>COUNTRIES!I238</f>
        <v>Peninsular Malaysia</v>
      </c>
      <c r="C235">
        <f>COUNTRIES!J238</f>
        <v>459</v>
      </c>
      <c r="D235" t="str">
        <f>COUNTRIES!K238</f>
        <v>Peninsular Malaysia</v>
      </c>
      <c r="F235" t="b">
        <f t="array" ref="F235">OR(EXACT(C235,$Q$3:$Q$274))</f>
        <v>1</v>
      </c>
      <c r="G235" t="b">
        <f t="array" ref="G235">OR(EXACT(C235,$U$3:$U$247))</f>
        <v>0</v>
      </c>
      <c r="H235" t="b">
        <f t="array" ref="H235">OR(EXACT(C235,$Y$4:$Y$179))</f>
        <v>0</v>
      </c>
      <c r="I235" t="b">
        <f t="array" ref="I235">OR(EXACT(C235,$AC$3:$AC$179))</f>
        <v>0</v>
      </c>
      <c r="J235" t="b">
        <f t="array" ref="J235">OR(EXACT(C235,$AW$3:$AW$234))</f>
        <v>0</v>
      </c>
      <c r="P235" t="s">
        <v>138</v>
      </c>
      <c r="Q235">
        <v>788</v>
      </c>
      <c r="R235" t="str">
        <f t="shared" si="63"/>
        <v>Tunisia</v>
      </c>
      <c r="T235" t="s">
        <v>1106</v>
      </c>
      <c r="U235" s="36">
        <f>C268</f>
        <v>531</v>
      </c>
      <c r="V235" t="str">
        <f t="shared" si="65"/>
        <v>Curaçao</v>
      </c>
      <c r="AR235" t="s">
        <v>412</v>
      </c>
      <c r="AS235">
        <f t="shared" si="68"/>
        <v>826</v>
      </c>
      <c r="AT235" t="str">
        <f t="shared" si="69"/>
        <v>United Kingdom</v>
      </c>
    </row>
    <row r="236" spans="1:50" x14ac:dyDescent="0.3">
      <c r="A236" t="str">
        <f>COUNTRIES!H239</f>
        <v>Sabah</v>
      </c>
      <c r="B236" t="str">
        <f>COUNTRIES!I239</f>
        <v>Sabah</v>
      </c>
      <c r="C236">
        <f>COUNTRIES!J239</f>
        <v>461</v>
      </c>
      <c r="D236" t="str">
        <f>COUNTRIES!K239</f>
        <v>Sabah</v>
      </c>
      <c r="F236" t="b">
        <f t="array" ref="F236">OR(EXACT(C236,$Q$3:$Q$274))</f>
        <v>1</v>
      </c>
      <c r="G236" t="b">
        <f t="array" ref="G236">OR(EXACT(C236,$U$3:$U$247))</f>
        <v>0</v>
      </c>
      <c r="H236" t="b">
        <f t="array" ref="H236">OR(EXACT(C236,$Y$4:$Y$179))</f>
        <v>0</v>
      </c>
      <c r="I236" t="b">
        <f t="array" ref="I236">OR(EXACT(C236,$AC$3:$AC$179))</f>
        <v>0</v>
      </c>
      <c r="J236" t="b">
        <f t="array" ref="J236">OR(EXACT(C236,$AW$3:$AW$234))</f>
        <v>0</v>
      </c>
      <c r="P236" t="s">
        <v>139</v>
      </c>
      <c r="Q236">
        <v>792</v>
      </c>
      <c r="R236" t="str">
        <f t="shared" si="63"/>
        <v>Turkey</v>
      </c>
      <c r="T236" t="s">
        <v>1108</v>
      </c>
      <c r="U236" s="36" t="str">
        <f t="shared" ref="U236" si="80">IFERROR(IFERROR(VLOOKUP(T236,$A$3:$C$316,3,0),VLOOKUP(T236,$B$3:$C$316,2,0)),"")</f>
        <v/>
      </c>
      <c r="V236" t="str">
        <f t="shared" si="65"/>
        <v>Cyprus South</v>
      </c>
      <c r="AR236" t="s">
        <v>1692</v>
      </c>
      <c r="AS236" s="36">
        <f>C183</f>
        <v>834</v>
      </c>
      <c r="AT236" t="str">
        <f t="shared" si="69"/>
        <v>Tanzania</v>
      </c>
    </row>
    <row r="237" spans="1:50" x14ac:dyDescent="0.3">
      <c r="A237" t="str">
        <f>COUNTRIES!H240</f>
        <v>Neth.Antil. and Aruba</v>
      </c>
      <c r="B237" t="str">
        <f>COUNTRIES!I240</f>
        <v>Neth.Antil. and Aruba</v>
      </c>
      <c r="C237">
        <f>COUNTRIES!J240</f>
        <v>532</v>
      </c>
      <c r="D237" t="str">
        <f>COUNTRIES!K240</f>
        <v>Neth.Antil. and Aruba</v>
      </c>
      <c r="F237" t="b">
        <f t="array" ref="F237">OR(EXACT(C237,$Q$3:$Q$274))</f>
        <v>1</v>
      </c>
      <c r="G237" t="b">
        <f t="array" ref="G237">OR(EXACT(C237,$U$3:$U$247))</f>
        <v>0</v>
      </c>
      <c r="H237" t="b">
        <f t="array" ref="H237">OR(EXACT(C237,$Y$4:$Y$179))</f>
        <v>0</v>
      </c>
      <c r="I237" t="b">
        <f t="array" ref="I237">OR(EXACT(C237,$AC$3:$AC$179))</f>
        <v>0</v>
      </c>
      <c r="J237" t="b">
        <f t="array" ref="J237">OR(EXACT(C237,$AW$3:$AW$234))</f>
        <v>0</v>
      </c>
      <c r="P237" t="s">
        <v>172</v>
      </c>
      <c r="Q237">
        <v>795</v>
      </c>
      <c r="R237" t="str">
        <f t="shared" si="63"/>
        <v>Turkmenistan</v>
      </c>
      <c r="T237" t="s">
        <v>1112</v>
      </c>
      <c r="U237">
        <f t="shared" ref="U237" si="81">IFERROR(IFERROR(VLOOKUP(T237,$A$3:$C$316,3,0),VLOOKUP(T237,$B$3:$C$316,2,0)),"")</f>
        <v>258</v>
      </c>
      <c r="V237" t="str">
        <f t="shared" si="65"/>
        <v>French Polynesia</v>
      </c>
      <c r="AR237" t="s">
        <v>1693</v>
      </c>
      <c r="AS237" s="36">
        <f>C249</f>
        <v>836</v>
      </c>
      <c r="AT237" t="str">
        <f t="shared" si="69"/>
        <v>Zanzibar</v>
      </c>
    </row>
    <row r="238" spans="1:50" x14ac:dyDescent="0.3">
      <c r="A238" t="str">
        <f>COUNTRIES!H241</f>
        <v>Norway, Svlbd. J.Myn.Isl.</v>
      </c>
      <c r="B238" t="str">
        <f>COUNTRIES!I241</f>
        <v>Norway, Svlbd. J.Myn.Isl.</v>
      </c>
      <c r="C238">
        <f>COUNTRIES!J241</f>
        <v>579</v>
      </c>
      <c r="D238" t="str">
        <f>COUNTRIES!K241</f>
        <v>Norway, Svlbd. J.Myn.Isl.</v>
      </c>
      <c r="F238" t="b">
        <f t="array" ref="F238">OR(EXACT(C238,$Q$3:$Q$274))</f>
        <v>1</v>
      </c>
      <c r="G238" t="b">
        <f t="array" ref="G238">OR(EXACT(C238,$U$3:$U$247))</f>
        <v>0</v>
      </c>
      <c r="H238" t="b">
        <f t="array" ref="H238">OR(EXACT(C238,$Y$4:$Y$179))</f>
        <v>0</v>
      </c>
      <c r="I238" t="b">
        <f t="array" ref="I238">OR(EXACT(C238,$AC$3:$AC$179))</f>
        <v>0</v>
      </c>
      <c r="J238" t="b">
        <f t="array" ref="J238">OR(EXACT(C238,$AW$3:$AW$234))</f>
        <v>0</v>
      </c>
      <c r="P238" t="s">
        <v>266</v>
      </c>
      <c r="Q238">
        <v>796</v>
      </c>
      <c r="R238" t="str">
        <f t="shared" si="63"/>
        <v>Turks and Caicos Islands</v>
      </c>
      <c r="T238" t="s">
        <v>1113</v>
      </c>
      <c r="U238" s="36">
        <f>C70</f>
        <v>308</v>
      </c>
      <c r="V238" t="str">
        <f t="shared" si="65"/>
        <v>Grenada</v>
      </c>
      <c r="AR238" t="s">
        <v>327</v>
      </c>
      <c r="AS238" s="36">
        <f>C184</f>
        <v>840</v>
      </c>
      <c r="AT238" t="str">
        <f t="shared" si="69"/>
        <v>United States of America</v>
      </c>
    </row>
    <row r="239" spans="1:50" x14ac:dyDescent="0.3">
      <c r="A239" t="str">
        <f>COUNTRIES!H242</f>
        <v>Pacific Islds. (Trust)</v>
      </c>
      <c r="B239" t="str">
        <f>COUNTRIES!I242</f>
        <v>Pacific Islds. (Trust)</v>
      </c>
      <c r="C239">
        <f>COUNTRIES!J242</f>
        <v>582</v>
      </c>
      <c r="D239" t="str">
        <f>COUNTRIES!K242</f>
        <v>Pacific Islds. (Trust)</v>
      </c>
      <c r="F239" t="b">
        <f t="array" ref="F239">OR(EXACT(C239,$Q$3:$Q$274))</f>
        <v>1</v>
      </c>
      <c r="G239" t="b">
        <f t="array" ref="G239">OR(EXACT(C239,$U$3:$U$247))</f>
        <v>0</v>
      </c>
      <c r="H239" t="b">
        <f t="array" ref="H239">OR(EXACT(C239,$Y$4:$Y$179))</f>
        <v>0</v>
      </c>
      <c r="I239" t="b">
        <f t="array" ref="I239">OR(EXACT(C239,$AC$3:$AC$179))</f>
        <v>0</v>
      </c>
      <c r="J239" t="b">
        <f t="array" ref="J239">OR(EXACT(C239,$AW$3:$AW$234))</f>
        <v>0</v>
      </c>
      <c r="P239" t="s">
        <v>267</v>
      </c>
      <c r="Q239">
        <v>798</v>
      </c>
      <c r="R239" t="str">
        <f t="shared" si="63"/>
        <v>Tuvalu</v>
      </c>
      <c r="T239" t="s">
        <v>448</v>
      </c>
      <c r="U239" s="36">
        <f>C170</f>
        <v>807</v>
      </c>
      <c r="V239" t="str">
        <f t="shared" si="65"/>
        <v>North Macedonia</v>
      </c>
      <c r="AR239" t="s">
        <v>144</v>
      </c>
      <c r="AS239">
        <f t="shared" si="68"/>
        <v>858</v>
      </c>
      <c r="AT239" t="str">
        <f t="shared" si="69"/>
        <v>Uruguay</v>
      </c>
    </row>
    <row r="240" spans="1:50" x14ac:dyDescent="0.3">
      <c r="A240" t="str">
        <f>COUNTRIES!H243</f>
        <v>East &amp; West Pakistan (fmr)</v>
      </c>
      <c r="B240" t="str">
        <f>COUNTRIES!I243</f>
        <v>East &amp; West Pakistan (fmr)</v>
      </c>
      <c r="C240">
        <f>COUNTRIES!J243</f>
        <v>588</v>
      </c>
      <c r="D240" t="str">
        <f>COUNTRIES!K243</f>
        <v>East &amp; West Pakistan (fmr)</v>
      </c>
      <c r="F240" t="b">
        <f t="array" ref="F240">OR(EXACT(C240,$Q$3:$Q$274))</f>
        <v>1</v>
      </c>
      <c r="G240" t="b">
        <f t="array" ref="G240">OR(EXACT(C240,$U$3:$U$247))</f>
        <v>0</v>
      </c>
      <c r="H240" t="b">
        <f t="array" ref="H240">OR(EXACT(C240,$Y$4:$Y$179))</f>
        <v>0</v>
      </c>
      <c r="I240" t="b">
        <f t="array" ref="I240">OR(EXACT(C240,$AC$3:$AC$179))</f>
        <v>0</v>
      </c>
      <c r="J240" t="b">
        <f t="array" ref="J240">OR(EXACT(C240,$AW$3:$AW$234))</f>
        <v>0</v>
      </c>
      <c r="P240" t="s">
        <v>140</v>
      </c>
      <c r="Q240">
        <v>800</v>
      </c>
      <c r="R240" t="str">
        <f t="shared" si="63"/>
        <v>Uganda</v>
      </c>
      <c r="T240" t="s">
        <v>1114</v>
      </c>
      <c r="U240" s="36"/>
      <c r="V240" t="str">
        <f t="shared" si="65"/>
        <v>Martinique Guadaloupe Dep.</v>
      </c>
      <c r="AR240" t="s">
        <v>174</v>
      </c>
      <c r="AS240">
        <f t="shared" si="68"/>
        <v>860</v>
      </c>
      <c r="AT240" t="str">
        <f t="shared" si="69"/>
        <v>Uzbekistan</v>
      </c>
    </row>
    <row r="241" spans="1:46" x14ac:dyDescent="0.3">
      <c r="A241" t="str">
        <f>COUNTRIES!H244</f>
        <v>Panama,excl.Canal Zone</v>
      </c>
      <c r="B241" t="str">
        <f>COUNTRIES!I244</f>
        <v>Panama,excl.Canal Zone</v>
      </c>
      <c r="C241">
        <f>COUNTRIES!J244</f>
        <v>590</v>
      </c>
      <c r="D241" t="str">
        <f>COUNTRIES!K244</f>
        <v>Panama, excl. Canal Zone</v>
      </c>
      <c r="F241" t="b">
        <f t="array" ref="F241">OR(EXACT(C241,$Q$3:$Q$274))</f>
        <v>1</v>
      </c>
      <c r="G241" t="b">
        <f t="array" ref="G241">OR(EXACT(C241,$U$3:$U$247))</f>
        <v>0</v>
      </c>
      <c r="H241" t="b">
        <f t="array" ref="H241">OR(EXACT(C241,$Y$4:$Y$179))</f>
        <v>0</v>
      </c>
      <c r="I241" t="b">
        <f t="array" ref="I241">OR(EXACT(C241,$AC$3:$AC$179))</f>
        <v>0</v>
      </c>
      <c r="J241" t="b">
        <f t="array" ref="J241">OR(EXACT(C241,$AW$3:$AW$234))</f>
        <v>0</v>
      </c>
      <c r="P241" t="s">
        <v>173</v>
      </c>
      <c r="Q241">
        <v>804</v>
      </c>
      <c r="R241" t="str">
        <f t="shared" si="63"/>
        <v>Ukraine</v>
      </c>
      <c r="T241" t="s">
        <v>1115</v>
      </c>
      <c r="U241" s="36">
        <f>C257</f>
        <v>530</v>
      </c>
      <c r="V241" t="str">
        <f t="shared" si="65"/>
        <v>Netherlands Antilles</v>
      </c>
      <c r="AR241" t="s">
        <v>145</v>
      </c>
      <c r="AS241">
        <f t="shared" si="68"/>
        <v>548</v>
      </c>
      <c r="AT241" t="str">
        <f t="shared" si="69"/>
        <v>Vanuatu</v>
      </c>
    </row>
    <row r="242" spans="1:46" x14ac:dyDescent="0.3">
      <c r="A242" t="str">
        <f>COUNTRIES!H245</f>
        <v>Panama Canal Zone</v>
      </c>
      <c r="B242" t="str">
        <f>COUNTRIES!I245</f>
        <v>Panama Canal Zone</v>
      </c>
      <c r="C242">
        <f>COUNTRIES!J245</f>
        <v>592</v>
      </c>
      <c r="D242" t="str">
        <f>COUNTRIES!K245</f>
        <v>Panama Canal Zone</v>
      </c>
      <c r="F242" t="b">
        <f t="array" ref="F242">OR(EXACT(C242,$Q$3:$Q$274))</f>
        <v>1</v>
      </c>
      <c r="G242" t="b">
        <f t="array" ref="G242">OR(EXACT(C242,$U$3:$U$247))</f>
        <v>0</v>
      </c>
      <c r="H242" t="b">
        <f t="array" ref="H242">OR(EXACT(C242,$Y$4:$Y$179))</f>
        <v>0</v>
      </c>
      <c r="I242" t="b">
        <f t="array" ref="I242">OR(EXACT(C242,$AC$3:$AC$179))</f>
        <v>0</v>
      </c>
      <c r="J242" t="b">
        <f t="array" ref="J242">OR(EXACT(C242,$AW$3:$AW$234))</f>
        <v>0</v>
      </c>
      <c r="P242" t="s">
        <v>322</v>
      </c>
      <c r="Q242">
        <v>807</v>
      </c>
      <c r="R242" t="str">
        <f t="shared" si="63"/>
        <v>North Macedonia</v>
      </c>
      <c r="T242" t="s">
        <v>1117</v>
      </c>
      <c r="U242" s="36" t="str">
        <f t="shared" ref="U242:U243" si="82">IFERROR(IFERROR(VLOOKUP(T242,$A$3:$C$316,3,0),VLOOKUP(T242,$B$3:$C$316,2,0)),"")</f>
        <v/>
      </c>
      <c r="V242" t="str">
        <f t="shared" si="65"/>
        <v>Other Pacific Is.</v>
      </c>
      <c r="AR242" t="s">
        <v>381</v>
      </c>
      <c r="AS242">
        <f t="shared" si="68"/>
        <v>862</v>
      </c>
      <c r="AT242" t="str">
        <f t="shared" si="69"/>
        <v>Venezuela</v>
      </c>
    </row>
    <row r="243" spans="1:46" x14ac:dyDescent="0.3">
      <c r="A243" t="str">
        <f>COUNTRIES!H246</f>
        <v>St. Kitts-Nevis-Arguilla</v>
      </c>
      <c r="B243" t="str">
        <f>COUNTRIES!I246</f>
        <v>St. Kitts-Nevis-Arguilla</v>
      </c>
      <c r="C243">
        <f>COUNTRIES!J246</f>
        <v>658</v>
      </c>
      <c r="D243" t="str">
        <f>COUNTRIES!K246</f>
        <v>St. Kitts-Nevis-Arguilla</v>
      </c>
      <c r="F243" t="b">
        <f t="array" ref="F243">OR(EXACT(C243,$Q$3:$Q$274))</f>
        <v>1</v>
      </c>
      <c r="G243" t="b">
        <f t="array" ref="G243">OR(EXACT(C243,$U$3:$U$247))</f>
        <v>1</v>
      </c>
      <c r="H243" t="b">
        <f t="array" ref="H243">OR(EXACT(C243,$Y$4:$Y$179))</f>
        <v>0</v>
      </c>
      <c r="I243" t="b">
        <f t="array" ref="I243">OR(EXACT(C243,$AC$3:$AC$179))</f>
        <v>0</v>
      </c>
      <c r="J243" t="b">
        <f t="array" ref="J243">OR(EXACT(C243,$AW$3:$AW$234))</f>
        <v>0</v>
      </c>
      <c r="P243" t="s">
        <v>323</v>
      </c>
      <c r="Q243">
        <v>810</v>
      </c>
      <c r="R243" t="str">
        <f t="shared" si="63"/>
        <v>USSR (former)</v>
      </c>
      <c r="T243" t="s">
        <v>170</v>
      </c>
      <c r="U243">
        <f t="shared" si="82"/>
        <v>891</v>
      </c>
      <c r="V243" t="str">
        <f t="shared" si="65"/>
        <v>Serbia and Montenegro (former)</v>
      </c>
      <c r="AR243" t="s">
        <v>147</v>
      </c>
      <c r="AS243">
        <f t="shared" si="68"/>
        <v>704</v>
      </c>
      <c r="AT243" t="str">
        <f t="shared" si="69"/>
        <v>Vietnam</v>
      </c>
    </row>
    <row r="244" spans="1:46" x14ac:dyDescent="0.3">
      <c r="A244" t="str">
        <f>COUNTRIES!H247</f>
        <v>S.Arabia,pt.Ntrl.Zn</v>
      </c>
      <c r="B244" t="str">
        <f>COUNTRIES!I247</f>
        <v>S.Arabia,pt.Ntrl.Zn</v>
      </c>
      <c r="C244">
        <f>COUNTRIES!J247</f>
        <v>684</v>
      </c>
      <c r="D244" t="str">
        <f>COUNTRIES!K247</f>
        <v>S.Arabia, pt.Ntrl.Zn</v>
      </c>
      <c r="F244" t="b">
        <f t="array" ref="F244">OR(EXACT(C244,$Q$3:$Q$274))</f>
        <v>1</v>
      </c>
      <c r="G244" t="b">
        <f t="array" ref="G244">OR(EXACT(C244,$U$3:$U$247))</f>
        <v>0</v>
      </c>
      <c r="H244" t="b">
        <f t="array" ref="H244">OR(EXACT(C244,$Y$4:$Y$179))</f>
        <v>0</v>
      </c>
      <c r="I244" t="b">
        <f t="array" ref="I244">OR(EXACT(C244,$AC$3:$AC$179))</f>
        <v>0</v>
      </c>
      <c r="J244" t="b">
        <f t="array" ref="J244">OR(EXACT(C244,$AW$3:$AW$234))</f>
        <v>0</v>
      </c>
      <c r="P244" t="s">
        <v>41</v>
      </c>
      <c r="Q244">
        <v>818</v>
      </c>
      <c r="R244" t="str">
        <f t="shared" si="63"/>
        <v>Egypt</v>
      </c>
      <c r="T244" t="s">
        <v>1120</v>
      </c>
      <c r="U244" s="36">
        <f>C156</f>
        <v>703</v>
      </c>
      <c r="V244" t="str">
        <f t="shared" si="65"/>
        <v>Slovakia</v>
      </c>
      <c r="AR244" t="s">
        <v>270</v>
      </c>
      <c r="AS244">
        <f t="shared" si="68"/>
        <v>11</v>
      </c>
      <c r="AT244" t="str">
        <f t="shared" si="69"/>
        <v>West Africa</v>
      </c>
    </row>
    <row r="245" spans="1:46" x14ac:dyDescent="0.3">
      <c r="A245" t="str">
        <f>COUNTRIES!H248</f>
        <v>Dem. Yemen (former)</v>
      </c>
      <c r="B245" t="str">
        <f>COUNTRIES!I248</f>
        <v>Yemen Peoples' Democratic Rep. Of (South)</v>
      </c>
      <c r="C245">
        <f>COUNTRIES!J248</f>
        <v>720</v>
      </c>
      <c r="D245" t="str">
        <f>COUNTRIES!K248</f>
        <v>South Yemen (former)</v>
      </c>
      <c r="F245" t="b">
        <f t="array" ref="F245">OR(EXACT(C245,$Q$3:$Q$274))</f>
        <v>1</v>
      </c>
      <c r="G245" t="b">
        <f t="array" ref="G245">OR(EXACT(C245,$U$3:$U$247))</f>
        <v>0</v>
      </c>
      <c r="H245" t="b">
        <f t="array" ref="H245">OR(EXACT(C245,$Y$4:$Y$179))</f>
        <v>0</v>
      </c>
      <c r="I245" t="b">
        <f t="array" ref="I245">OR(EXACT(C245,$AC$3:$AC$179))</f>
        <v>0</v>
      </c>
      <c r="J245" t="b">
        <f t="array" ref="J245">OR(EXACT(C245,$AW$3:$AW$234))</f>
        <v>0</v>
      </c>
      <c r="P245" t="s">
        <v>142</v>
      </c>
      <c r="Q245">
        <v>826</v>
      </c>
      <c r="R245" t="str">
        <f t="shared" si="63"/>
        <v>United Kingdom</v>
      </c>
      <c r="T245" t="s">
        <v>1124</v>
      </c>
      <c r="U245" s="36">
        <f>C243</f>
        <v>658</v>
      </c>
      <c r="V245" t="str">
        <f t="shared" si="65"/>
        <v>St. Kitts-Nevis-Arguilla</v>
      </c>
      <c r="AR245" t="s">
        <v>271</v>
      </c>
      <c r="AS245">
        <f t="shared" si="68"/>
        <v>145</v>
      </c>
      <c r="AT245" t="str">
        <f t="shared" si="69"/>
        <v>West Asia</v>
      </c>
    </row>
    <row r="246" spans="1:46" x14ac:dyDescent="0.3">
      <c r="A246" t="str">
        <f>COUNTRIES!H249</f>
        <v>Switzrld,Liechtenstein</v>
      </c>
      <c r="B246" t="str">
        <f>COUNTRIES!I249</f>
        <v>Switzrld,Liechtenstein</v>
      </c>
      <c r="C246">
        <f>COUNTRIES!J249</f>
        <v>757</v>
      </c>
      <c r="D246" t="str">
        <f>COUNTRIES!K249</f>
        <v>Switzerland, Liechtenstein</v>
      </c>
      <c r="F246" t="b">
        <f t="array" ref="F246">OR(EXACT(C246,$Q$3:$Q$274))</f>
        <v>1</v>
      </c>
      <c r="G246" t="b">
        <f t="array" ref="G246">OR(EXACT(C246,$U$3:$U$247))</f>
        <v>0</v>
      </c>
      <c r="H246" t="b">
        <f t="array" ref="H246">OR(EXACT(C246,$Y$4:$Y$179))</f>
        <v>0</v>
      </c>
      <c r="I246" t="b">
        <f t="array" ref="I246">OR(EXACT(C246,$AC$3:$AC$179))</f>
        <v>0</v>
      </c>
      <c r="J246" t="b">
        <f t="array" ref="J246">OR(EXACT(C246,$AW$3:$AW$234))</f>
        <v>0</v>
      </c>
      <c r="P246" t="s">
        <v>324</v>
      </c>
      <c r="Q246">
        <v>834</v>
      </c>
      <c r="R246" t="str">
        <f t="shared" si="63"/>
        <v>Tanzania</v>
      </c>
      <c r="T246" t="s">
        <v>530</v>
      </c>
      <c r="U246" s="36">
        <f>C221</f>
        <v>666</v>
      </c>
      <c r="V246" t="str">
        <f t="shared" si="65"/>
        <v>Saint Pierre and Miquelon</v>
      </c>
      <c r="AR246" t="s">
        <v>272</v>
      </c>
      <c r="AS246">
        <f t="shared" si="68"/>
        <v>155</v>
      </c>
      <c r="AT246" t="str">
        <f t="shared" si="69"/>
        <v>West Europe</v>
      </c>
    </row>
    <row r="247" spans="1:46" x14ac:dyDescent="0.3">
      <c r="A247" t="str">
        <f>COUNTRIES!H250</f>
        <v>USSR (former)</v>
      </c>
      <c r="B247" t="str">
        <f>COUNTRIES!I250</f>
        <v>Former USSR</v>
      </c>
      <c r="C247">
        <f>COUNTRIES!J250</f>
        <v>810</v>
      </c>
      <c r="D247" t="str">
        <f>COUNTRIES!K250</f>
        <v>USSR (former)</v>
      </c>
      <c r="F247" t="b">
        <f t="array" ref="F247">OR(EXACT(C247,$Q$3:$Q$274))</f>
        <v>1</v>
      </c>
      <c r="G247" t="b">
        <f t="array" ref="G247">OR(EXACT(C247,$U$3:$U$247))</f>
        <v>0</v>
      </c>
      <c r="H247" t="b">
        <f t="array" ref="H247">OR(EXACT(C247,$Y$4:$Y$179))</f>
        <v>1</v>
      </c>
      <c r="I247" t="b">
        <f t="array" ref="I247">OR(EXACT(C247,$AC$3:$AC$179))</f>
        <v>1</v>
      </c>
      <c r="J247" t="b">
        <f t="array" ref="J247">OR(EXACT(C247,$AW$3:$AW$234))</f>
        <v>1</v>
      </c>
      <c r="P247" t="s">
        <v>325</v>
      </c>
      <c r="Q247">
        <v>835</v>
      </c>
      <c r="R247" t="str">
        <f t="shared" si="63"/>
        <v>Tanganyika</v>
      </c>
      <c r="T247" t="s">
        <v>1125</v>
      </c>
      <c r="U247" s="36">
        <f>C183</f>
        <v>834</v>
      </c>
      <c r="V247" t="str">
        <f t="shared" si="65"/>
        <v>Tanzania</v>
      </c>
      <c r="AR247" t="s">
        <v>348</v>
      </c>
      <c r="AS247">
        <f t="shared" si="68"/>
        <v>1</v>
      </c>
      <c r="AT247" t="str">
        <f t="shared" si="69"/>
        <v>World</v>
      </c>
    </row>
    <row r="248" spans="1:46" x14ac:dyDescent="0.3">
      <c r="A248" t="str">
        <f>COUNTRIES!H251</f>
        <v>Tanganyika</v>
      </c>
      <c r="B248" t="str">
        <f>COUNTRIES!I251</f>
        <v>Tanganyika</v>
      </c>
      <c r="C248">
        <f>COUNTRIES!J251</f>
        <v>835</v>
      </c>
      <c r="D248" t="str">
        <f>COUNTRIES!K251</f>
        <v>Tanganyika</v>
      </c>
      <c r="F248" t="b">
        <f t="array" ref="F248">OR(EXACT(C248,$Q$3:$Q$274))</f>
        <v>1</v>
      </c>
      <c r="G248" t="b">
        <f t="array" ref="G248">OR(EXACT(C248,$U$3:$U$247))</f>
        <v>0</v>
      </c>
      <c r="H248" t="b">
        <f t="array" ref="H248">OR(EXACT(C248,$Y$4:$Y$179))</f>
        <v>0</v>
      </c>
      <c r="I248" t="b">
        <f t="array" ref="I248">OR(EXACT(C248,$AC$3:$AC$179))</f>
        <v>0</v>
      </c>
      <c r="J248" t="b">
        <f t="array" ref="J248">OR(EXACT(C248,$AW$3:$AW$234))</f>
        <v>0</v>
      </c>
      <c r="P248" t="s">
        <v>326</v>
      </c>
      <c r="Q248">
        <v>836</v>
      </c>
      <c r="R248" t="str">
        <f t="shared" si="63"/>
        <v>Zanzibar</v>
      </c>
      <c r="T248" t="s">
        <v>1517</v>
      </c>
      <c r="U248" s="36" t="str">
        <f t="shared" ref="U248:U296" si="83">IFERROR(IFERROR(VLOOKUP(T248,$A$3:$C$316,3,0),VLOOKUP(T248,$B$3:$C$316,2,0)),"")</f>
        <v/>
      </c>
      <c r="V248" t="str">
        <f t="shared" si="65"/>
        <v>Australian Terr.</v>
      </c>
      <c r="AR248" t="s">
        <v>148</v>
      </c>
      <c r="AS248">
        <f t="shared" si="68"/>
        <v>887</v>
      </c>
      <c r="AT248" t="str">
        <f t="shared" si="69"/>
        <v>Yemen</v>
      </c>
    </row>
    <row r="249" spans="1:46" x14ac:dyDescent="0.3">
      <c r="A249" t="str">
        <f>COUNTRIES!H252</f>
        <v>Zanzibar</v>
      </c>
      <c r="B249" t="str">
        <f>COUNTRIES!I252</f>
        <v>Zanzibar</v>
      </c>
      <c r="C249">
        <f>COUNTRIES!J252</f>
        <v>836</v>
      </c>
      <c r="D249" t="str">
        <f>COUNTRIES!K252</f>
        <v>Zanzibar</v>
      </c>
      <c r="F249" t="b">
        <f t="array" ref="F249">OR(EXACT(C249,$Q$3:$Q$274))</f>
        <v>1</v>
      </c>
      <c r="G249" t="b">
        <f t="array" ref="G249">OR(EXACT(C249,$U$3:$U$247))</f>
        <v>0</v>
      </c>
      <c r="H249" t="b">
        <f t="array" ref="H249">OR(EXACT(C249,$Y$4:$Y$179))</f>
        <v>0</v>
      </c>
      <c r="I249" t="b">
        <f t="array" ref="I249">OR(EXACT(C249,$AC$3:$AC$179))</f>
        <v>0</v>
      </c>
      <c r="J249" t="b">
        <f t="array" ref="J249">OR(EXACT(C249,$AW$3:$AW$234))</f>
        <v>0</v>
      </c>
      <c r="P249" t="s">
        <v>327</v>
      </c>
      <c r="Q249">
        <v>840</v>
      </c>
      <c r="R249" t="str">
        <f t="shared" si="63"/>
        <v>United States of America</v>
      </c>
      <c r="T249" t="s">
        <v>177</v>
      </c>
      <c r="U249">
        <f t="shared" si="83"/>
        <v>58</v>
      </c>
      <c r="V249" t="str">
        <f t="shared" si="65"/>
        <v>Belgium-Luxembourg</v>
      </c>
      <c r="AR249" t="s">
        <v>1694</v>
      </c>
      <c r="AS249" s="36">
        <f>C245</f>
        <v>720</v>
      </c>
      <c r="AT249" t="str">
        <f t="shared" si="69"/>
        <v>South Yemen (former)</v>
      </c>
    </row>
    <row r="250" spans="1:46" x14ac:dyDescent="0.3">
      <c r="A250" t="str">
        <f>COUNTRIES!H253</f>
        <v>Viet Nam, Dem. Rep. of</v>
      </c>
      <c r="B250" t="str">
        <f>COUNTRIES!I253</f>
        <v>Viet Nam, Dem. Rep. of</v>
      </c>
      <c r="C250">
        <f>COUNTRIES!J253</f>
        <v>866</v>
      </c>
      <c r="D250" t="str">
        <f>COUNTRIES!K253</f>
        <v>North Vietnam (former)</v>
      </c>
      <c r="F250" t="b">
        <f t="array" ref="F250">OR(EXACT(C250,$Q$3:$Q$274))</f>
        <v>1</v>
      </c>
      <c r="G250" t="b">
        <f t="array" ref="G250">OR(EXACT(C250,$U$3:$U$247))</f>
        <v>0</v>
      </c>
      <c r="H250" t="b">
        <f t="array" ref="H250">OR(EXACT(C250,$Y$4:$Y$179))</f>
        <v>0</v>
      </c>
      <c r="I250" t="b">
        <f t="array" ref="I250">OR(EXACT(C250,$AC$3:$AC$179))</f>
        <v>0</v>
      </c>
      <c r="J250" t="b">
        <f t="array" ref="J250">OR(EXACT(C250,$AW$3:$AW$234))</f>
        <v>0</v>
      </c>
      <c r="P250" t="s">
        <v>328</v>
      </c>
      <c r="Q250">
        <v>850</v>
      </c>
      <c r="R250" t="str">
        <f t="shared" si="63"/>
        <v>United States Virgin Islands</v>
      </c>
      <c r="T250" t="s">
        <v>1518</v>
      </c>
      <c r="U250" s="36">
        <f>C24</f>
        <v>70</v>
      </c>
      <c r="V250" t="str">
        <f t="shared" si="65"/>
        <v>Bosnia and Herzegovina</v>
      </c>
      <c r="AR250" t="s">
        <v>1695</v>
      </c>
      <c r="AS250" s="36">
        <f>C253</f>
        <v>886</v>
      </c>
      <c r="AT250" t="str">
        <f t="shared" si="69"/>
        <v>North Yemen (former)</v>
      </c>
    </row>
    <row r="251" spans="1:46" x14ac:dyDescent="0.3">
      <c r="A251" t="str">
        <f>COUNTRIES!H254</f>
        <v>South Viet Nam, Rep. of</v>
      </c>
      <c r="B251" t="str">
        <f>COUNTRIES!I254</f>
        <v>South Viet Nam, Rep. of</v>
      </c>
      <c r="C251">
        <f>COUNTRIES!J254</f>
        <v>868</v>
      </c>
      <c r="D251" t="str">
        <f>COUNTRIES!K254</f>
        <v>South Vietnam (former)</v>
      </c>
      <c r="F251" t="b">
        <f t="array" ref="F251">OR(EXACT(C251,$Q$3:$Q$274))</f>
        <v>1</v>
      </c>
      <c r="G251" t="b">
        <f t="array" ref="G251">OR(EXACT(C251,$U$3:$U$247))</f>
        <v>0</v>
      </c>
      <c r="H251" t="b">
        <f t="array" ref="H251">OR(EXACT(C251,$Y$4:$Y$179))</f>
        <v>0</v>
      </c>
      <c r="I251" t="b">
        <f t="array" ref="I251">OR(EXACT(C251,$AC$3:$AC$179))</f>
        <v>0</v>
      </c>
      <c r="J251" t="b">
        <f t="array" ref="J251">OR(EXACT(C251,$AW$3:$AW$234))</f>
        <v>0</v>
      </c>
      <c r="P251" t="s">
        <v>19</v>
      </c>
      <c r="Q251">
        <v>854</v>
      </c>
      <c r="R251" t="str">
        <f t="shared" si="63"/>
        <v>Burkina Faso</v>
      </c>
      <c r="T251" t="s">
        <v>1519</v>
      </c>
      <c r="U251" s="36">
        <f>C119</f>
        <v>104</v>
      </c>
      <c r="V251" t="str">
        <f t="shared" si="65"/>
        <v>Myanmar</v>
      </c>
      <c r="AR251" t="s">
        <v>149</v>
      </c>
      <c r="AS251">
        <f t="shared" si="68"/>
        <v>894</v>
      </c>
      <c r="AT251" t="str">
        <f t="shared" si="69"/>
        <v>Zambia</v>
      </c>
    </row>
    <row r="252" spans="1:46" x14ac:dyDescent="0.3">
      <c r="A252" t="str">
        <f>COUNTRIES!H255</f>
        <v>Wake Island</v>
      </c>
      <c r="B252" t="str">
        <f>COUNTRIES!I255</f>
        <v>Wake Island</v>
      </c>
      <c r="C252">
        <f>COUNTRIES!J255</f>
        <v>872</v>
      </c>
      <c r="D252" t="str">
        <f>COUNTRIES!K255</f>
        <v>Wake Island</v>
      </c>
      <c r="F252" t="b">
        <f t="array" ref="F252">OR(EXACT(C252,$Q$3:$Q$274))</f>
        <v>1</v>
      </c>
      <c r="G252" t="b">
        <f t="array" ref="G252">OR(EXACT(C252,$U$3:$U$247))</f>
        <v>0</v>
      </c>
      <c r="H252" t="b">
        <f t="array" ref="H252">OR(EXACT(C252,$Y$4:$Y$179))</f>
        <v>0</v>
      </c>
      <c r="I252" t="b">
        <f t="array" ref="I252">OR(EXACT(C252,$AC$3:$AC$179))</f>
        <v>0</v>
      </c>
      <c r="J252" t="b">
        <f t="array" ref="J252">OR(EXACT(C252,$AW$3:$AW$234))</f>
        <v>0</v>
      </c>
      <c r="P252" t="s">
        <v>144</v>
      </c>
      <c r="Q252">
        <v>858</v>
      </c>
      <c r="R252" t="str">
        <f t="shared" si="63"/>
        <v>Uruguay</v>
      </c>
      <c r="T252" t="s">
        <v>1520</v>
      </c>
      <c r="U252" s="36">
        <f>C38</f>
        <v>156</v>
      </c>
      <c r="V252" t="str">
        <f t="shared" si="65"/>
        <v>China</v>
      </c>
      <c r="AR252" t="s">
        <v>150</v>
      </c>
      <c r="AS252">
        <f t="shared" si="68"/>
        <v>716</v>
      </c>
      <c r="AT252" t="str">
        <f t="shared" si="69"/>
        <v>Zimbabwe</v>
      </c>
    </row>
    <row r="253" spans="1:46" x14ac:dyDescent="0.3">
      <c r="A253" t="str">
        <f>COUNTRIES!H256</f>
        <v>Yemen (former)</v>
      </c>
      <c r="B253" t="str">
        <f>COUNTRIES!I256</f>
        <v>Yemen Arab Republic (North)</v>
      </c>
      <c r="C253">
        <f>COUNTRIES!J256</f>
        <v>886</v>
      </c>
      <c r="D253" t="str">
        <f>COUNTRIES!K256</f>
        <v>North Yemen (former)</v>
      </c>
      <c r="F253" t="b">
        <f t="array" ref="F253">OR(EXACT(C253,$Q$3:$Q$274))</f>
        <v>1</v>
      </c>
      <c r="G253" t="b">
        <f t="array" ref="G253">OR(EXACT(C253,$U$3:$U$247))</f>
        <v>0</v>
      </c>
      <c r="H253" t="b">
        <f t="array" ref="H253">OR(EXACT(C253,$Y$4:$Y$179))</f>
        <v>0</v>
      </c>
      <c r="I253" t="b">
        <f t="array" ref="I253">OR(EXACT(C253,$AC$3:$AC$179))</f>
        <v>0</v>
      </c>
      <c r="J253" t="b">
        <f t="array" ref="J253">OR(EXACT(C253,$AW$3:$AW$234))</f>
        <v>0</v>
      </c>
      <c r="P253" t="s">
        <v>174</v>
      </c>
      <c r="Q253">
        <v>860</v>
      </c>
      <c r="R253" t="str">
        <f t="shared" si="63"/>
        <v>Uzbekistan</v>
      </c>
      <c r="T253" t="s">
        <v>1521</v>
      </c>
      <c r="U253" s="36">
        <f>C49</f>
        <v>180</v>
      </c>
      <c r="V253" t="str">
        <f t="shared" si="65"/>
        <v>Congo, DR</v>
      </c>
    </row>
    <row r="254" spans="1:46" x14ac:dyDescent="0.3">
      <c r="A254" t="str">
        <f>COUNTRIES!H257</f>
        <v>Yugoslavia, SFR</v>
      </c>
      <c r="B254" t="str">
        <f>COUNTRIES!I257</f>
        <v>Former Yugoslavia</v>
      </c>
      <c r="C254">
        <f>COUNTRIES!J257</f>
        <v>890</v>
      </c>
      <c r="D254" t="str">
        <f>COUNTRIES!K257</f>
        <v>Yugoslavia, SFR</v>
      </c>
      <c r="F254" t="b">
        <f t="array" ref="F254">OR(EXACT(C254,$Q$3:$Q$274))</f>
        <v>1</v>
      </c>
      <c r="G254" t="b">
        <f t="array" ref="G254">OR(EXACT(C254,$U$3:$U$247))</f>
        <v>0</v>
      </c>
      <c r="H254" t="b">
        <f t="array" ref="H254">OR(EXACT(C254,$Y$4:$Y$179))</f>
        <v>1</v>
      </c>
      <c r="I254" t="b">
        <f t="array" ref="I254">OR(EXACT(C254,$AC$3:$AC$179))</f>
        <v>1</v>
      </c>
      <c r="J254" t="b">
        <f t="array" ref="J254">OR(EXACT(C254,$AW$3:$AW$234))</f>
        <v>1</v>
      </c>
      <c r="P254" t="s">
        <v>329</v>
      </c>
      <c r="Q254">
        <v>862</v>
      </c>
      <c r="R254" t="str">
        <f t="shared" si="63"/>
        <v>Venezuela</v>
      </c>
      <c r="T254" t="s">
        <v>1522</v>
      </c>
      <c r="U254" s="36">
        <f>C228</f>
        <v>200</v>
      </c>
      <c r="V254" t="str">
        <f t="shared" si="65"/>
        <v>Czechoslovakia (former)</v>
      </c>
    </row>
    <row r="255" spans="1:46" x14ac:dyDescent="0.3">
      <c r="A255" t="str">
        <f>COUNTRIES!H258</f>
        <v>Gaza Strip (Palestine)</v>
      </c>
      <c r="B255" t="str">
        <f>COUNTRIES!I258</f>
        <v>Gaza Strip (Palestine)</v>
      </c>
      <c r="C255">
        <f>COUNTRIES!J258</f>
        <v>274</v>
      </c>
      <c r="D255" t="str">
        <f>COUNTRIES!K258</f>
        <v>Gaza Strip (Palestine)</v>
      </c>
      <c r="F255" t="b">
        <f t="array" ref="F255">OR(EXACT(C255,$Q$3:$Q$274))</f>
        <v>1</v>
      </c>
      <c r="G255" t="b">
        <f t="array" ref="G255">OR(EXACT(C255,$U$3:$U$247))</f>
        <v>0</v>
      </c>
      <c r="H255" t="b">
        <f t="array" ref="H255">OR(EXACT(C255,$Y$4:$Y$179))</f>
        <v>0</v>
      </c>
      <c r="I255" t="b">
        <f t="array" ref="I255">OR(EXACT(C255,$AC$3:$AC$179))</f>
        <v>0</v>
      </c>
      <c r="J255" t="b">
        <f t="array" ref="J255">OR(EXACT(C255,$AW$3:$AW$234))</f>
        <v>0</v>
      </c>
      <c r="P255" t="s">
        <v>330</v>
      </c>
      <c r="Q255">
        <v>866</v>
      </c>
      <c r="R255" t="str">
        <f t="shared" si="63"/>
        <v>North Vietnam (former)</v>
      </c>
      <c r="T255" t="s">
        <v>1523</v>
      </c>
      <c r="U255" s="36" t="str">
        <f t="shared" si="83"/>
        <v/>
      </c>
      <c r="V255" t="str">
        <f t="shared" si="65"/>
        <v>Equatorial Africa (Formerly French)</v>
      </c>
    </row>
    <row r="256" spans="1:46" x14ac:dyDescent="0.3">
      <c r="A256" t="str">
        <f>COUNTRIES!H259</f>
        <v>Kuwait,part Ntl.Zone</v>
      </c>
      <c r="B256" t="str">
        <f>COUNTRIES!I259</f>
        <v>Kuwait,part Ntl.Zone</v>
      </c>
      <c r="C256">
        <f>COUNTRIES!J259</f>
        <v>415</v>
      </c>
      <c r="D256" t="str">
        <f>COUNTRIES!K259</f>
        <v>Kuwait, part Ntl.Zone</v>
      </c>
      <c r="F256" t="b">
        <f t="array" ref="F256">OR(EXACT(C256,$Q$3:$Q$274))</f>
        <v>1</v>
      </c>
      <c r="G256" t="b">
        <f t="array" ref="G256">OR(EXACT(C256,$U$3:$U$247))</f>
        <v>0</v>
      </c>
      <c r="H256" t="b">
        <f t="array" ref="H256">OR(EXACT(C256,$Y$4:$Y$179))</f>
        <v>0</v>
      </c>
      <c r="I256" t="b">
        <f t="array" ref="I256">OR(EXACT(C256,$AC$3:$AC$179))</f>
        <v>0</v>
      </c>
      <c r="J256" t="b">
        <f t="array" ref="J256">OR(EXACT(C256,$AW$3:$AW$234))</f>
        <v>0</v>
      </c>
      <c r="P256" t="s">
        <v>331</v>
      </c>
      <c r="Q256">
        <v>868</v>
      </c>
      <c r="R256" t="str">
        <f t="shared" si="63"/>
        <v>South Vietnam (former)</v>
      </c>
      <c r="T256" t="s">
        <v>1524</v>
      </c>
      <c r="U256" s="36">
        <f>C57</f>
        <v>226</v>
      </c>
      <c r="V256" t="str">
        <f t="shared" si="65"/>
        <v>Equatorial Guinea</v>
      </c>
    </row>
    <row r="257" spans="1:22" x14ac:dyDescent="0.3">
      <c r="A257" t="str">
        <f>COUNTRIES!H260</f>
        <v>Netherlands Antilles</v>
      </c>
      <c r="B257" t="str">
        <f>COUNTRIES!I260</f>
        <v>Netherlands Antilles, from 2007 including Curaçao &amp; Aruba</v>
      </c>
      <c r="C257">
        <f>COUNTRIES!J260</f>
        <v>530</v>
      </c>
      <c r="D257" t="str">
        <f>COUNTRIES!K260</f>
        <v>Netherlands Antilles</v>
      </c>
      <c r="F257" t="b">
        <f t="array" ref="F257">OR(EXACT(C257,$Q$3:$Q$274))</f>
        <v>1</v>
      </c>
      <c r="G257" t="b">
        <f t="array" ref="G257">OR(EXACT(C257,$U$3:$U$247))</f>
        <v>1</v>
      </c>
      <c r="H257" t="b">
        <f t="array" ref="H257">OR(EXACT(C257,$Y$4:$Y$179))</f>
        <v>0</v>
      </c>
      <c r="I257" t="b">
        <f t="array" ref="I257">OR(EXACT(C257,$AC$3:$AC$179))</f>
        <v>0</v>
      </c>
      <c r="J257" t="b">
        <f t="array" ref="J257">OR(EXACT(C257,$AW$3:$AW$234))</f>
        <v>1</v>
      </c>
      <c r="P257" t="s">
        <v>332</v>
      </c>
      <c r="Q257">
        <v>872</v>
      </c>
      <c r="R257" t="str">
        <f t="shared" si="63"/>
        <v>Wake Island</v>
      </c>
      <c r="T257" t="s">
        <v>1525</v>
      </c>
      <c r="U257" s="36">
        <f>C247</f>
        <v>810</v>
      </c>
      <c r="V257" t="str">
        <f t="shared" si="65"/>
        <v>USSR (former)</v>
      </c>
    </row>
    <row r="258" spans="1:22" x14ac:dyDescent="0.3">
      <c r="A258" t="str">
        <f>COUNTRIES!H261</f>
        <v>Serbia and Montenegro</v>
      </c>
      <c r="B258" t="str">
        <f>COUNTRIES!I261</f>
        <v>Yugoslavia (Federal Rep of)</v>
      </c>
      <c r="C258">
        <f>COUNTRIES!J261</f>
        <v>891</v>
      </c>
      <c r="D258" t="str">
        <f>COUNTRIES!K261</f>
        <v>Serbia and Montenegro (former)</v>
      </c>
      <c r="F258" t="b">
        <f t="array" ref="F258">OR(EXACT(C258,$Q$3:$Q$274))</f>
        <v>1</v>
      </c>
      <c r="G258" t="b">
        <f t="array" ref="G258">OR(EXACT(C258,$U$3:$U$247))</f>
        <v>1</v>
      </c>
      <c r="H258" t="b">
        <f t="array" ref="H258">OR(EXACT(C258,$Y$4:$Y$179))</f>
        <v>0</v>
      </c>
      <c r="I258" t="b">
        <f t="array" ref="I258">OR(EXACT(C258,$AC$3:$AC$179))</f>
        <v>0</v>
      </c>
      <c r="J258" t="b">
        <f t="array" ref="J258">OR(EXACT(C258,$AW$3:$AW$234))</f>
        <v>1</v>
      </c>
      <c r="P258" t="s">
        <v>333</v>
      </c>
      <c r="Q258">
        <v>876</v>
      </c>
      <c r="R258" t="str">
        <f t="shared" si="63"/>
        <v>Wallis and Futuna Islands</v>
      </c>
      <c r="T258" t="s">
        <v>1526</v>
      </c>
      <c r="U258" s="36">
        <f>C232</f>
        <v>280</v>
      </c>
      <c r="V258" t="str">
        <f t="shared" si="65"/>
        <v>Germany (Fed.Rep.)</v>
      </c>
    </row>
    <row r="259" spans="1:22" x14ac:dyDescent="0.3">
      <c r="A259" t="str">
        <f>COUNTRIES!H263</f>
        <v>Montenegro</v>
      </c>
      <c r="B259" t="str">
        <f>COUNTRIES!I263</f>
        <v>Montenegro</v>
      </c>
      <c r="C259">
        <f>COUNTRIES!J263</f>
        <v>499</v>
      </c>
      <c r="D259" t="str">
        <f>COUNTRIES!K263</f>
        <v>Montenegro</v>
      </c>
      <c r="F259" t="b">
        <f t="array" ref="F259">OR(EXACT(C259,$Q$3:$Q$274))</f>
        <v>1</v>
      </c>
      <c r="G259" t="b">
        <f t="array" ref="G259">OR(EXACT(C259,$U$3:$U$247))</f>
        <v>1</v>
      </c>
      <c r="H259" t="b">
        <f t="array" ref="H259">OR(EXACT(C259,$Y$4:$Y$179))</f>
        <v>1</v>
      </c>
      <c r="I259" t="b">
        <f t="array" ref="I259">OR(EXACT(C259,$AC$3:$AC$179))</f>
        <v>1</v>
      </c>
      <c r="J259" t="b">
        <f t="array" ref="J259">OR(EXACT(C259,$AW$3:$AW$234))</f>
        <v>1</v>
      </c>
      <c r="P259" t="s">
        <v>118</v>
      </c>
      <c r="Q259">
        <v>882</v>
      </c>
      <c r="R259" t="str">
        <f t="shared" si="63"/>
        <v>Samoa</v>
      </c>
      <c r="T259" t="s">
        <v>1527</v>
      </c>
      <c r="U259" s="36">
        <f>C231</f>
        <v>278</v>
      </c>
      <c r="V259" t="str">
        <f t="shared" si="65"/>
        <v>German D.R. (former)</v>
      </c>
    </row>
    <row r="260" spans="1:22" x14ac:dyDescent="0.3">
      <c r="A260" t="str">
        <f>COUNTRIES!H264</f>
        <v>Serbia</v>
      </c>
      <c r="B260" t="str">
        <f>COUNTRIES!I264</f>
        <v>Serbia</v>
      </c>
      <c r="C260">
        <f>COUNTRIES!J264</f>
        <v>688</v>
      </c>
      <c r="D260" t="str">
        <f>COUNTRIES!K264</f>
        <v>Serbia (incl. Kosovo)</v>
      </c>
      <c r="F260" t="b">
        <f t="array" ref="F260">OR(EXACT(C260,$Q$3:$Q$274))</f>
        <v>1</v>
      </c>
      <c r="G260" t="b">
        <f t="array" ref="G260">OR(EXACT(C260,$U$3:$U$247))</f>
        <v>1</v>
      </c>
      <c r="H260" t="b">
        <f t="array" ref="H260">OR(EXACT(C260,$Y$4:$Y$179))</f>
        <v>1</v>
      </c>
      <c r="I260" t="b">
        <f t="array" ref="I260">OR(EXACT(C260,$AC$3:$AC$179))</f>
        <v>1</v>
      </c>
      <c r="J260" t="b">
        <f t="array" ref="J260">OR(EXACT(C260,$AW$3:$AW$234))</f>
        <v>1</v>
      </c>
      <c r="P260" t="s">
        <v>334</v>
      </c>
      <c r="Q260">
        <v>886</v>
      </c>
      <c r="R260" t="str">
        <f t="shared" ref="R260:R264" si="84">VLOOKUP(Q260,$C$3:$D$316,2,0)</f>
        <v>North Yemen (former)</v>
      </c>
      <c r="T260" t="s">
        <v>1528</v>
      </c>
      <c r="U260" s="36">
        <f>C212</f>
        <v>312</v>
      </c>
      <c r="V260" t="str">
        <f t="shared" ref="V260:V297" si="85">IFERROR(VLOOKUP(U260,$C$3:$D$316,2,0),T260)</f>
        <v>Guadeloupe</v>
      </c>
    </row>
    <row r="261" spans="1:22" x14ac:dyDescent="0.3">
      <c r="A261" t="str">
        <f>COUNTRIES!H265</f>
        <v>South Sudan</v>
      </c>
      <c r="B261" t="str">
        <f>COUNTRIES!I265</f>
        <v>South Sudan</v>
      </c>
      <c r="C261">
        <f>COUNTRIES!J265</f>
        <v>728</v>
      </c>
      <c r="D261" t="str">
        <f>COUNTRIES!K265</f>
        <v>South Sudan</v>
      </c>
      <c r="F261" t="b">
        <f t="array" ref="F261">OR(EXACT(C261,$Q$3:$Q$274))</f>
        <v>0</v>
      </c>
      <c r="G261" t="b">
        <f t="array" ref="G261">OR(EXACT(C261,$U$3:$U$247))</f>
        <v>1</v>
      </c>
      <c r="H261" t="b">
        <f t="array" ref="H261">OR(EXACT(C261,$Y$4:$Y$179))</f>
        <v>1</v>
      </c>
      <c r="I261" t="b">
        <f t="array" ref="I261">OR(EXACT(C261,$AC$3:$AC$179))</f>
        <v>0</v>
      </c>
      <c r="J261" t="b">
        <f t="array" ref="J261">OR(EXACT(C261,$AW$3:$AW$234))</f>
        <v>1</v>
      </c>
      <c r="P261" t="s">
        <v>148</v>
      </c>
      <c r="Q261">
        <v>887</v>
      </c>
      <c r="R261" t="str">
        <f t="shared" si="84"/>
        <v>Yemen</v>
      </c>
      <c r="T261" t="s">
        <v>1529</v>
      </c>
      <c r="U261" s="36">
        <f>C73</f>
        <v>624</v>
      </c>
      <c r="V261" t="str">
        <f t="shared" si="85"/>
        <v>Guinea Bissau</v>
      </c>
    </row>
    <row r="262" spans="1:22" x14ac:dyDescent="0.3">
      <c r="A262" t="str">
        <f>COUNTRIES!H266</f>
        <v>Sudan</v>
      </c>
      <c r="B262" t="str">
        <f>COUNTRIES!I266</f>
        <v>Sudan</v>
      </c>
      <c r="C262">
        <f>COUNTRIES!J266</f>
        <v>729</v>
      </c>
      <c r="D262" t="str">
        <f>COUNTRIES!K266</f>
        <v>Sudan</v>
      </c>
      <c r="F262" t="b">
        <f t="array" ref="F262">OR(EXACT(C262,$Q$3:$Q$274))</f>
        <v>0</v>
      </c>
      <c r="G262" t="b">
        <f t="array" ref="G262">OR(EXACT(C262,$U$3:$U$247))</f>
        <v>0</v>
      </c>
      <c r="H262" t="b">
        <f t="array" ref="H262">OR(EXACT(C262,$Y$4:$Y$179))</f>
        <v>0</v>
      </c>
      <c r="I262" t="b">
        <f t="array" ref="I262">OR(EXACT(C262,$AC$3:$AC$179))</f>
        <v>0</v>
      </c>
      <c r="J262" t="b">
        <f t="array" ref="J262">OR(EXACT(C262,$AW$3:$AW$234))</f>
        <v>1</v>
      </c>
      <c r="P262" t="s">
        <v>335</v>
      </c>
      <c r="Q262">
        <v>890</v>
      </c>
      <c r="R262" t="str">
        <f t="shared" si="84"/>
        <v>Yugoslavia, SFR</v>
      </c>
      <c r="T262" t="s">
        <v>1530</v>
      </c>
      <c r="U262" s="36">
        <f>C77</f>
        <v>340</v>
      </c>
      <c r="V262" t="str">
        <f t="shared" si="85"/>
        <v>Honduras</v>
      </c>
    </row>
    <row r="263" spans="1:22" x14ac:dyDescent="0.3">
      <c r="A263" t="str">
        <f>COUNTRIES!H267</f>
        <v>Antarctica</v>
      </c>
      <c r="B263" t="str">
        <f>COUNTRIES!I267</f>
        <v>Antarctica</v>
      </c>
      <c r="C263">
        <f>COUNTRIES!J267</f>
        <v>10</v>
      </c>
      <c r="D263" t="str">
        <f>COUNTRIES!K267</f>
        <v>Antarctica</v>
      </c>
      <c r="F263" t="b">
        <f t="array" ref="F263">OR(EXACT(C263,$Q$3:$Q$274))</f>
        <v>0</v>
      </c>
      <c r="G263" t="b">
        <f t="array" ref="G263">OR(EXACT(C263,$U$3:$U$247))</f>
        <v>0</v>
      </c>
      <c r="H263" t="b">
        <f t="array" ref="H263">OR(EXACT(C263,$Y$4:$Y$179))</f>
        <v>0</v>
      </c>
      <c r="I263" t="b">
        <f t="array" ref="I263">OR(EXACT(C263,$AC$3:$AC$179))</f>
        <v>0</v>
      </c>
      <c r="J263" t="b">
        <f t="array" ref="J263">OR(EXACT(C263,$AW$3:$AW$234))</f>
        <v>0</v>
      </c>
      <c r="P263" t="s">
        <v>170</v>
      </c>
      <c r="Q263">
        <v>891</v>
      </c>
      <c r="R263" t="str">
        <f t="shared" si="84"/>
        <v>Serbia and Montenegro (former)</v>
      </c>
      <c r="T263" t="s">
        <v>862</v>
      </c>
      <c r="U263" s="36">
        <f>C201</f>
        <v>344</v>
      </c>
      <c r="V263" t="str">
        <f t="shared" si="85"/>
        <v>Hong Kong SAR</v>
      </c>
    </row>
    <row r="264" spans="1:22" x14ac:dyDescent="0.3">
      <c r="A264" t="str">
        <f>COUNTRIES!H268</f>
        <v>Bonaire, Sint Eustatius and Saba</v>
      </c>
      <c r="B264" t="str">
        <f>COUNTRIES!I268</f>
        <v>Bonaire, Sint Eustatius and Saba</v>
      </c>
      <c r="C264">
        <f>COUNTRIES!J268</f>
        <v>535</v>
      </c>
      <c r="D264" t="str">
        <f>COUNTRIES!K268</f>
        <v>Bonaire, Sint Eustatius and Saba</v>
      </c>
      <c r="F264" t="b">
        <f t="array" ref="F264">OR(EXACT(C264,$Q$3:$Q$274))</f>
        <v>0</v>
      </c>
      <c r="G264" t="b">
        <f t="array" ref="G264">OR(EXACT(C264,$U$3:$U$247))</f>
        <v>0</v>
      </c>
      <c r="H264" t="b">
        <f t="array" ref="H264">OR(EXACT(C264,$Y$4:$Y$179))</f>
        <v>0</v>
      </c>
      <c r="I264" t="b">
        <f t="array" ref="I264">OR(EXACT(C264,$AC$3:$AC$179))</f>
        <v>0</v>
      </c>
      <c r="J264" t="b">
        <f t="array" ref="J264">OR(EXACT(C264,$AW$3:$AW$234))</f>
        <v>0</v>
      </c>
      <c r="P264" t="s">
        <v>149</v>
      </c>
      <c r="Q264">
        <v>894</v>
      </c>
      <c r="R264" t="str">
        <f t="shared" si="84"/>
        <v>Zambia</v>
      </c>
      <c r="T264" t="s">
        <v>1531</v>
      </c>
      <c r="U264" s="36">
        <f>C48</f>
        <v>408</v>
      </c>
      <c r="V264" t="str">
        <f t="shared" si="85"/>
        <v>North Korea</v>
      </c>
    </row>
    <row r="265" spans="1:22" x14ac:dyDescent="0.3">
      <c r="A265" t="str">
        <f>COUNTRIES!H269</f>
        <v>Kosovo</v>
      </c>
      <c r="B265" t="str">
        <f>COUNTRIES!I269</f>
        <v>Kosovo</v>
      </c>
      <c r="C265">
        <f>COUNTRIES!J269</f>
        <v>412</v>
      </c>
      <c r="D265" t="str">
        <f>COUNTRIES!K269</f>
        <v>Kosovo</v>
      </c>
      <c r="F265" t="b">
        <f t="array" ref="F265">OR(EXACT(C265,$Q$3:$Q$274))</f>
        <v>1</v>
      </c>
      <c r="G265" t="b">
        <f t="array" ref="G265">OR(EXACT(C265,$U$3:$U$247))</f>
        <v>1</v>
      </c>
      <c r="H265" t="b">
        <f t="array" ref="H265">OR(EXACT(C265,$Y$4:$Y$179))</f>
        <v>1</v>
      </c>
      <c r="I265" t="b">
        <f t="array" ref="I265">OR(EXACT(C265,$AC$3:$AC$179))</f>
        <v>0</v>
      </c>
      <c r="J265" t="b">
        <f t="array" ref="J265">OR(EXACT(C265,$AW$3:$AW$234))</f>
        <v>0</v>
      </c>
      <c r="P265" t="s">
        <v>911</v>
      </c>
      <c r="Q265">
        <f t="shared" ref="Q265:Q274" si="86">IFERROR(IFERROR(VLOOKUP(P265,$A$3:$C$316,3,0),VLOOKUP(P265,$B$3:$C$316,2,0)),"")</f>
        <v>68</v>
      </c>
      <c r="R265" t="str">
        <f t="shared" ref="R265:R274" si="87">IFERROR(VLOOKUP(Q265,$C$3:$D$316,2,0),P265)</f>
        <v>Bolivia</v>
      </c>
      <c r="T265" s="2" t="s">
        <v>1532</v>
      </c>
      <c r="U265" s="36">
        <f>C140</f>
        <v>410</v>
      </c>
      <c r="V265" t="str">
        <f t="shared" si="85"/>
        <v>South Korea</v>
      </c>
    </row>
    <row r="266" spans="1:22" x14ac:dyDescent="0.3">
      <c r="A266" t="str">
        <f>COUNTRIES!H270</f>
        <v>Bouvet Island</v>
      </c>
      <c r="B266" t="str">
        <f>COUNTRIES!I270</f>
        <v>Bouvet Island</v>
      </c>
      <c r="C266">
        <f>COUNTRIES!J270</f>
        <v>74</v>
      </c>
      <c r="D266" t="str">
        <f>COUNTRIES!K270</f>
        <v>Bouvet Island</v>
      </c>
      <c r="F266" t="b">
        <f t="array" ref="F266">OR(EXACT(C266,$Q$3:$Q$274))</f>
        <v>0</v>
      </c>
      <c r="G266" t="b">
        <f t="array" ref="G266">OR(EXACT(C266,$U$3:$U$247))</f>
        <v>0</v>
      </c>
      <c r="H266" t="b">
        <f t="array" ref="H266">OR(EXACT(C266,$Y$4:$Y$179))</f>
        <v>0</v>
      </c>
      <c r="I266" t="b">
        <f t="array" ref="I266">OR(EXACT(C266,$AC$3:$AC$179))</f>
        <v>0</v>
      </c>
      <c r="J266" t="b">
        <f t="array" ref="J266">OR(EXACT(C266,$AW$3:$AW$234))</f>
        <v>0</v>
      </c>
      <c r="P266" t="s">
        <v>205</v>
      </c>
      <c r="Q266">
        <f t="shared" si="86"/>
        <v>531</v>
      </c>
      <c r="R266" t="str">
        <f t="shared" si="87"/>
        <v>Curaçao</v>
      </c>
      <c r="T266" s="2" t="s">
        <v>1533</v>
      </c>
      <c r="U266" s="36">
        <f>C106</f>
        <v>458</v>
      </c>
      <c r="V266" t="str">
        <f t="shared" si="85"/>
        <v>Malaysia</v>
      </c>
    </row>
    <row r="267" spans="1:22" x14ac:dyDescent="0.3">
      <c r="A267" t="str">
        <f>COUNTRIES!H271</f>
        <v>British Indian Ocean Territory</v>
      </c>
      <c r="B267" t="str">
        <f>COUNTRIES!I271</f>
        <v>British Indian Ocean Territory</v>
      </c>
      <c r="C267">
        <f>COUNTRIES!J271</f>
        <v>86</v>
      </c>
      <c r="D267" t="str">
        <f>COUNTRIES!K271</f>
        <v>British Indian Ocean Territory</v>
      </c>
      <c r="F267" t="b">
        <f t="array" ref="F267">OR(EXACT(C267,$Q$3:$Q$274))</f>
        <v>0</v>
      </c>
      <c r="G267" t="b">
        <f t="array" ref="G267">OR(EXACT(C267,$U$3:$U$247))</f>
        <v>0</v>
      </c>
      <c r="H267" t="b">
        <f t="array" ref="H267">OR(EXACT(C267,$Y$4:$Y$179))</f>
        <v>0</v>
      </c>
      <c r="I267" t="b">
        <f t="array" ref="I267">OR(EXACT(C267,$AC$3:$AC$179))</f>
        <v>0</v>
      </c>
      <c r="J267" t="b">
        <f t="array" ref="J267">OR(EXACT(C267,$AW$3:$AW$234))</f>
        <v>0</v>
      </c>
      <c r="P267" t="s">
        <v>206</v>
      </c>
      <c r="Q267">
        <f t="shared" si="86"/>
        <v>203</v>
      </c>
      <c r="R267" t="str">
        <f t="shared" si="87"/>
        <v>Czech Republic</v>
      </c>
      <c r="T267" s="2" t="s">
        <v>1534</v>
      </c>
      <c r="U267" s="36">
        <f>C108</f>
        <v>466</v>
      </c>
      <c r="V267" t="str">
        <f t="shared" si="85"/>
        <v>Mali</v>
      </c>
    </row>
    <row r="268" spans="1:22" x14ac:dyDescent="0.3">
      <c r="A268" t="str">
        <f>COUNTRIES!H272</f>
        <v>Curaçao</v>
      </c>
      <c r="B268" t="str">
        <f>COUNTRIES!I272</f>
        <v>Curaçao</v>
      </c>
      <c r="C268">
        <f>COUNTRIES!J272</f>
        <v>531</v>
      </c>
      <c r="D268" t="str">
        <f>COUNTRIES!K272</f>
        <v>Curaçao</v>
      </c>
      <c r="F268" t="b">
        <f t="array" ref="F268">OR(EXACT(C268,$Q$3:$Q$274))</f>
        <v>1</v>
      </c>
      <c r="G268" t="b">
        <f t="array" ref="G268">OR(EXACT(C268,$U$3:$U$247))</f>
        <v>1</v>
      </c>
      <c r="H268" t="b">
        <f t="array" ref="H268">OR(EXACT(C268,$Y$4:$Y$179))</f>
        <v>1</v>
      </c>
      <c r="I268" t="b">
        <f t="array" ref="I268">OR(EXACT(C268,$AC$3:$AC$179))</f>
        <v>0</v>
      </c>
      <c r="J268" t="b">
        <f t="array" ref="J268">OR(EXACT(C268,$AW$3:$AW$234))</f>
        <v>1</v>
      </c>
      <c r="P268" t="s">
        <v>220</v>
      </c>
      <c r="Q268">
        <f t="shared" si="86"/>
        <v>364</v>
      </c>
      <c r="R268" t="str">
        <f t="shared" si="87"/>
        <v>Iran</v>
      </c>
      <c r="T268" t="s">
        <v>87</v>
      </c>
      <c r="U268">
        <f t="shared" si="83"/>
        <v>474</v>
      </c>
      <c r="V268" t="str">
        <f t="shared" si="85"/>
        <v>Martinique</v>
      </c>
    </row>
    <row r="269" spans="1:22" x14ac:dyDescent="0.3">
      <c r="A269" t="str">
        <f>COUNTRIES!H273</f>
        <v>French Southern Territories</v>
      </c>
      <c r="B269" t="str">
        <f>COUNTRIES!I273</f>
        <v>French Southern Territories</v>
      </c>
      <c r="C269">
        <f>COUNTRIES!J273</f>
        <v>260</v>
      </c>
      <c r="D269" t="str">
        <f>COUNTRIES!K273</f>
        <v>French Southern Territories</v>
      </c>
      <c r="F269" t="b">
        <f t="array" ref="F269">OR(EXACT(C269,$Q$3:$Q$274))</f>
        <v>0</v>
      </c>
      <c r="G269" t="b">
        <f t="array" ref="G269">OR(EXACT(C269,$U$3:$U$247))</f>
        <v>0</v>
      </c>
      <c r="H269" t="b">
        <f t="array" ref="H269">OR(EXACT(C269,$Y$4:$Y$179))</f>
        <v>0</v>
      </c>
      <c r="I269" t="b">
        <f t="array" ref="I269">OR(EXACT(C269,$AC$3:$AC$179))</f>
        <v>0</v>
      </c>
      <c r="J269" t="b">
        <f t="array" ref="J269">OR(EXACT(C269,$AW$3:$AW$234))</f>
        <v>0</v>
      </c>
      <c r="P269" t="s">
        <v>224</v>
      </c>
      <c r="Q269">
        <f t="shared" si="86"/>
        <v>434</v>
      </c>
      <c r="R269" t="str">
        <f t="shared" si="87"/>
        <v>Libya</v>
      </c>
      <c r="T269" t="s">
        <v>1535</v>
      </c>
      <c r="U269" s="36">
        <f>C117</f>
        <v>504</v>
      </c>
      <c r="V269" t="str">
        <f t="shared" si="85"/>
        <v>Morocco</v>
      </c>
    </row>
    <row r="270" spans="1:22" x14ac:dyDescent="0.3">
      <c r="A270" t="str">
        <f>COUNTRIES!H274</f>
        <v>Guernsey</v>
      </c>
      <c r="B270" t="str">
        <f>COUNTRIES!I274</f>
        <v>Guernsey</v>
      </c>
      <c r="C270">
        <f>COUNTRIES!J274</f>
        <v>831</v>
      </c>
      <c r="D270" t="str">
        <f>COUNTRIES!K274</f>
        <v>Guernsey</v>
      </c>
      <c r="F270" t="b">
        <f t="array" ref="F270">OR(EXACT(C270,$Q$3:$Q$274))</f>
        <v>0</v>
      </c>
      <c r="G270" t="b">
        <f t="array" ref="G270">OR(EXACT(C270,$U$3:$U$247))</f>
        <v>0</v>
      </c>
      <c r="H270" t="b">
        <f t="array" ref="H270">OR(EXACT(C270,$Y$4:$Y$179))</f>
        <v>0</v>
      </c>
      <c r="I270" t="b">
        <f t="array" ref="I270">OR(EXACT(C270,$AC$3:$AC$179))</f>
        <v>0</v>
      </c>
      <c r="J270" t="b">
        <f t="array" ref="J270">OR(EXACT(C270,$AW$3:$AW$234))</f>
        <v>0</v>
      </c>
      <c r="P270" t="s">
        <v>1639</v>
      </c>
      <c r="Q270" s="36">
        <f>C128</f>
        <v>578</v>
      </c>
      <c r="R270" t="str">
        <f t="shared" si="87"/>
        <v>Norway</v>
      </c>
      <c r="T270" t="s">
        <v>1536</v>
      </c>
      <c r="U270" s="36">
        <f>C132</f>
        <v>591</v>
      </c>
      <c r="V270" t="str">
        <f t="shared" si="85"/>
        <v>Panama</v>
      </c>
    </row>
    <row r="271" spans="1:22" x14ac:dyDescent="0.3">
      <c r="A271" t="str">
        <f>COUNTRIES!H275</f>
        <v>Heard Island and McDonald Islands</v>
      </c>
      <c r="B271" t="str">
        <f>COUNTRIES!I275</f>
        <v>Heard Island and McDonald Islands</v>
      </c>
      <c r="C271">
        <f>COUNTRIES!J275</f>
        <v>334</v>
      </c>
      <c r="D271" t="str">
        <f>COUNTRIES!K275</f>
        <v>Heard Island and McDonald Islands</v>
      </c>
      <c r="F271" t="b">
        <f t="array" ref="F271">OR(EXACT(C271,$Q$3:$Q$274))</f>
        <v>0</v>
      </c>
      <c r="G271" t="b">
        <f t="array" ref="G271">OR(EXACT(C271,$U$3:$U$247))</f>
        <v>0</v>
      </c>
      <c r="H271" t="b">
        <f t="array" ref="H271">OR(EXACT(C271,$Y$4:$Y$179))</f>
        <v>0</v>
      </c>
      <c r="I271" t="b">
        <f t="array" ref="I271">OR(EXACT(C271,$AC$3:$AC$179))</f>
        <v>0</v>
      </c>
      <c r="J271" t="b">
        <f t="array" ref="J271">OR(EXACT(C271,$AW$3:$AW$234))</f>
        <v>0</v>
      </c>
      <c r="P271" t="s">
        <v>244</v>
      </c>
      <c r="Q271">
        <f t="shared" si="86"/>
        <v>410</v>
      </c>
      <c r="R271" t="str">
        <f t="shared" si="87"/>
        <v>South Korea</v>
      </c>
      <c r="T271" t="s">
        <v>1537</v>
      </c>
      <c r="U271" s="36">
        <f>C133</f>
        <v>598</v>
      </c>
      <c r="V271" t="str">
        <f t="shared" si="85"/>
        <v>Papua New Guinea</v>
      </c>
    </row>
    <row r="272" spans="1:22" x14ac:dyDescent="0.3">
      <c r="A272" t="str">
        <f>COUNTRIES!H276</f>
        <v>Isle of Man</v>
      </c>
      <c r="B272" t="str">
        <f>COUNTRIES!I276</f>
        <v>Isle of Man</v>
      </c>
      <c r="C272">
        <f>COUNTRIES!J276</f>
        <v>833</v>
      </c>
      <c r="D272" t="str">
        <f>COUNTRIES!K276</f>
        <v>Isle of Man</v>
      </c>
      <c r="F272" t="b">
        <f t="array" ref="F272">OR(EXACT(C272,$Q$3:$Q$274))</f>
        <v>0</v>
      </c>
      <c r="G272" t="b">
        <f t="array" ref="G272">OR(EXACT(C272,$U$3:$U$247))</f>
        <v>0</v>
      </c>
      <c r="H272" t="b">
        <f t="array" ref="H272">OR(EXACT(C272,$Y$4:$Y$179))</f>
        <v>0</v>
      </c>
      <c r="I272" t="b">
        <f t="array" ref="I272">OR(EXACT(C272,$AC$3:$AC$179))</f>
        <v>0</v>
      </c>
      <c r="J272" t="b">
        <f t="array" ref="J272">OR(EXACT(C272,$AW$3:$AW$234))</f>
        <v>0</v>
      </c>
      <c r="P272" t="s">
        <v>1640</v>
      </c>
      <c r="Q272" s="36">
        <f>C166</f>
        <v>756</v>
      </c>
      <c r="R272" t="str">
        <f t="shared" si="87"/>
        <v>Switzerland</v>
      </c>
      <c r="T272" t="s">
        <v>1538</v>
      </c>
      <c r="U272" s="36">
        <f>C144</f>
        <v>646</v>
      </c>
      <c r="V272" t="str">
        <f t="shared" si="85"/>
        <v>Rwanda</v>
      </c>
    </row>
    <row r="273" spans="1:22" x14ac:dyDescent="0.3">
      <c r="A273" t="str">
        <f>COUNTRIES!H277</f>
        <v>Jersey</v>
      </c>
      <c r="B273" t="str">
        <f>COUNTRIES!I277</f>
        <v>Jersey</v>
      </c>
      <c r="C273">
        <f>COUNTRIES!J277</f>
        <v>832</v>
      </c>
      <c r="D273" t="str">
        <f>COUNTRIES!K277</f>
        <v>Jersey</v>
      </c>
      <c r="F273" t="b">
        <f t="array" ref="F273">OR(EXACT(C273,$Q$3:$Q$274))</f>
        <v>0</v>
      </c>
      <c r="G273" t="b">
        <f t="array" ref="G273">OR(EXACT(C273,$U$3:$U$247))</f>
        <v>0</v>
      </c>
      <c r="H273" t="b">
        <f t="array" ref="H273">OR(EXACT(C273,$Y$4:$Y$179))</f>
        <v>0</v>
      </c>
      <c r="I273" t="b">
        <f t="array" ref="I273">OR(EXACT(C273,$AC$3:$AC$179))</f>
        <v>0</v>
      </c>
      <c r="J273" t="b">
        <f t="array" ref="J273">OR(EXACT(C273,$AW$3:$AW$234))</f>
        <v>0</v>
      </c>
      <c r="P273" t="s">
        <v>143</v>
      </c>
      <c r="Q273">
        <f t="shared" si="86"/>
        <v>840</v>
      </c>
      <c r="R273" t="str">
        <f t="shared" si="87"/>
        <v>United States of America</v>
      </c>
      <c r="T273" t="s">
        <v>1539</v>
      </c>
      <c r="U273" s="36">
        <f>C236</f>
        <v>461</v>
      </c>
      <c r="V273" t="str">
        <f t="shared" si="85"/>
        <v>Sabah</v>
      </c>
    </row>
    <row r="274" spans="1:22" x14ac:dyDescent="0.3">
      <c r="A274" t="str">
        <f>COUNTRIES!H278</f>
        <v>Mayotte</v>
      </c>
      <c r="B274" t="str">
        <f>COUNTRIES!I278</f>
        <v>Mayotte</v>
      </c>
      <c r="C274">
        <f>COUNTRIES!J278</f>
        <v>175</v>
      </c>
      <c r="D274" t="str">
        <f>COUNTRIES!K278</f>
        <v>Mayotte</v>
      </c>
      <c r="F274" t="b">
        <f t="array" ref="F274">OR(EXACT(C274,$Q$3:$Q$274))</f>
        <v>0</v>
      </c>
      <c r="G274" t="b">
        <f t="array" ref="G274">OR(EXACT(C274,$U$3:$U$247))</f>
        <v>0</v>
      </c>
      <c r="H274" t="b">
        <f t="array" ref="H274">OR(EXACT(C274,$Y$4:$Y$179))</f>
        <v>0</v>
      </c>
      <c r="I274" t="b">
        <f t="array" ref="I274">OR(EXACT(C274,$AC$3:$AC$179))</f>
        <v>0</v>
      </c>
      <c r="J274" t="b">
        <f t="array" ref="J274">OR(EXACT(C274,$AW$3:$AW$234))</f>
        <v>0</v>
      </c>
      <c r="P274" t="s">
        <v>381</v>
      </c>
      <c r="Q274">
        <f t="shared" si="86"/>
        <v>862</v>
      </c>
      <c r="R274" t="str">
        <f t="shared" si="87"/>
        <v>Venezuela</v>
      </c>
      <c r="T274" t="s">
        <v>1540</v>
      </c>
      <c r="U274" s="36">
        <f>C150</f>
        <v>678</v>
      </c>
      <c r="V274" t="str">
        <f t="shared" si="85"/>
        <v>Sao Tome and Principe</v>
      </c>
    </row>
    <row r="275" spans="1:22" x14ac:dyDescent="0.3">
      <c r="A275" t="str">
        <f>COUNTRIES!H279</f>
        <v>Norfolk Island</v>
      </c>
      <c r="B275" t="str">
        <f>COUNTRIES!I279</f>
        <v>Norfolk Island</v>
      </c>
      <c r="C275">
        <f>COUNTRIES!J279</f>
        <v>574</v>
      </c>
      <c r="D275" t="str">
        <f>COUNTRIES!K279</f>
        <v>Norfolk Island</v>
      </c>
      <c r="F275" t="b">
        <f t="array" ref="F275">OR(EXACT(C275,$Q$3:$Q$274))</f>
        <v>0</v>
      </c>
      <c r="G275" t="b">
        <f t="array" ref="G275">OR(EXACT(C275,$U$3:$U$247))</f>
        <v>0</v>
      </c>
      <c r="H275" t="b">
        <f t="array" ref="H275">OR(EXACT(C275,$Y$4:$Y$179))</f>
        <v>0</v>
      </c>
      <c r="I275" t="b">
        <f t="array" ref="I275">OR(EXACT(C275,$AC$3:$AC$179))</f>
        <v>0</v>
      </c>
      <c r="J275" t="b">
        <f t="array" ref="J275">OR(EXACT(C275,$AW$3:$AW$234))</f>
        <v>1</v>
      </c>
      <c r="P275" s="65" t="s">
        <v>719</v>
      </c>
      <c r="Q275" s="66">
        <f t="shared" ref="Q275" si="88">IFERROR(IFERROR(VLOOKUP(P275,$A$3:$C$316,3,0),VLOOKUP(P275,$B$3:$C$316,2,0)),"")</f>
        <v>364</v>
      </c>
      <c r="R275" s="66" t="str">
        <f t="shared" ref="R275" si="89">IFERROR(VLOOKUP(Q275,$C$3:$D$316,2,0),P275)</f>
        <v>Iran</v>
      </c>
      <c r="T275" t="s">
        <v>1541</v>
      </c>
      <c r="U275" s="36">
        <f>C159</f>
        <v>706</v>
      </c>
      <c r="V275" t="str">
        <f t="shared" si="85"/>
        <v>Somalia</v>
      </c>
    </row>
    <row r="276" spans="1:22" x14ac:dyDescent="0.3">
      <c r="A276" t="str">
        <f>COUNTRIES!H280</f>
        <v>Northern Mariana Islands</v>
      </c>
      <c r="B276" t="str">
        <f>COUNTRIES!I280</f>
        <v>Northern Mariana Islands</v>
      </c>
      <c r="C276">
        <f>COUNTRIES!J280</f>
        <v>580</v>
      </c>
      <c r="D276" t="str">
        <f>COUNTRIES!K280</f>
        <v>Northern Mariana Islands</v>
      </c>
      <c r="F276" t="b">
        <f t="array" ref="F276">OR(EXACT(C276,$Q$3:$Q$274))</f>
        <v>0</v>
      </c>
      <c r="G276" t="b">
        <f t="array" ref="G276">OR(EXACT(C276,$U$3:$U$247))</f>
        <v>0</v>
      </c>
      <c r="H276" t="b">
        <f t="array" ref="H276">OR(EXACT(C276,$Y$4:$Y$179))</f>
        <v>0</v>
      </c>
      <c r="I276" t="b">
        <f t="array" ref="I276">OR(EXACT(C276,$AC$3:$AC$179))</f>
        <v>0</v>
      </c>
      <c r="J276" t="b">
        <f t="array" ref="J276">OR(EXACT(C276,$AW$3:$AW$234))</f>
        <v>1</v>
      </c>
      <c r="P276" s="65" t="s">
        <v>244</v>
      </c>
      <c r="Q276" s="66">
        <f>Q120</f>
        <v>410</v>
      </c>
      <c r="R276" s="66" t="str">
        <f>R120</f>
        <v>South Korea</v>
      </c>
      <c r="T276" t="s">
        <v>1542</v>
      </c>
      <c r="U276" s="36">
        <f>C163</f>
        <v>740</v>
      </c>
      <c r="V276" t="str">
        <f t="shared" si="85"/>
        <v>Suriname</v>
      </c>
    </row>
    <row r="277" spans="1:22" x14ac:dyDescent="0.3">
      <c r="A277" t="str">
        <f>COUNTRIES!H281</f>
        <v>Pitcairn</v>
      </c>
      <c r="B277" t="str">
        <f>COUNTRIES!I281</f>
        <v>Pitcairn</v>
      </c>
      <c r="C277">
        <f>COUNTRIES!J281</f>
        <v>612</v>
      </c>
      <c r="D277" t="str">
        <f>COUNTRIES!K281</f>
        <v>Pitcairn</v>
      </c>
      <c r="F277" t="b">
        <f t="array" ref="F277">OR(EXACT(C277,$Q$3:$Q$274))</f>
        <v>1</v>
      </c>
      <c r="G277" t="b">
        <f t="array" ref="G277">OR(EXACT(C277,$U$3:$U$247))</f>
        <v>0</v>
      </c>
      <c r="H277" t="b">
        <f t="array" ref="H277">OR(EXACT(C277,$Y$4:$Y$179))</f>
        <v>0</v>
      </c>
      <c r="I277" t="b">
        <f t="array" ref="I277">OR(EXACT(C277,$AC$3:$AC$179))</f>
        <v>0</v>
      </c>
      <c r="J277" t="b">
        <f t="array" ref="J277">OR(EXACT(C277,$AW$3:$AW$234))</f>
        <v>1</v>
      </c>
      <c r="P277" s="65" t="s">
        <v>245</v>
      </c>
      <c r="Q277">
        <f>Q150</f>
        <v>498</v>
      </c>
      <c r="R277" t="str">
        <f>R150</f>
        <v>Moldova</v>
      </c>
      <c r="T277" t="s">
        <v>1543</v>
      </c>
      <c r="U277" s="36" t="str">
        <f t="shared" si="83"/>
        <v/>
      </c>
      <c r="V277" t="str">
        <f t="shared" si="85"/>
        <v>Tangier</v>
      </c>
    </row>
    <row r="278" spans="1:22" x14ac:dyDescent="0.3">
      <c r="A278" t="str">
        <f>COUNTRIES!H282</f>
        <v>Saint Barthélemy</v>
      </c>
      <c r="B278" t="str">
        <f>COUNTRIES!I282</f>
        <v>Saint Barthélemy</v>
      </c>
      <c r="C278">
        <f>COUNTRIES!J282</f>
        <v>652</v>
      </c>
      <c r="D278" t="str">
        <f>COUNTRIES!K282</f>
        <v>Saint Barthélemy</v>
      </c>
      <c r="F278" t="b">
        <f t="array" ref="F278">OR(EXACT(C278,$Q$3:$Q$274))</f>
        <v>0</v>
      </c>
      <c r="G278" t="b">
        <f t="array" ref="G278">OR(EXACT(C278,$U$3:$U$247))</f>
        <v>0</v>
      </c>
      <c r="H278" t="b">
        <f t="array" ref="H278">OR(EXACT(C278,$Y$4:$Y$179))</f>
        <v>0</v>
      </c>
      <c r="I278" t="b">
        <f t="array" ref="I278">OR(EXACT(C278,$AC$3:$AC$179))</f>
        <v>0</v>
      </c>
      <c r="J278" t="b">
        <f t="array" ref="J278">OR(EXACT(C278,$AW$3:$AW$234))</f>
        <v>0</v>
      </c>
      <c r="P278" s="65" t="s">
        <v>450</v>
      </c>
      <c r="Q278" s="66">
        <f>Q242</f>
        <v>807</v>
      </c>
      <c r="R278" s="66" t="str">
        <f>R242</f>
        <v>North Macedonia</v>
      </c>
      <c r="T278" t="s">
        <v>1544</v>
      </c>
      <c r="U278" s="36">
        <f>C171</f>
        <v>626</v>
      </c>
      <c r="V278" t="str">
        <f t="shared" si="85"/>
        <v>Timor-Leste</v>
      </c>
    </row>
    <row r="279" spans="1:22" x14ac:dyDescent="0.3">
      <c r="A279" t="str">
        <f>COUNTRIES!H283</f>
        <v>Saint Martin (French Part)</v>
      </c>
      <c r="B279" t="str">
        <f>COUNTRIES!I283</f>
        <v>Saint Martin (French Part)</v>
      </c>
      <c r="C279">
        <f>COUNTRIES!J283</f>
        <v>663</v>
      </c>
      <c r="D279" t="str">
        <f>COUNTRIES!K283</f>
        <v>Saint Martin (French Part)</v>
      </c>
      <c r="F279" t="b">
        <f t="array" ref="F279">OR(EXACT(C279,$Q$3:$Q$274))</f>
        <v>0</v>
      </c>
      <c r="G279" t="b">
        <f t="array" ref="G279">OR(EXACT(C279,$U$3:$U$247))</f>
        <v>0</v>
      </c>
      <c r="H279" t="b">
        <f t="array" ref="H279">OR(EXACT(C279,$Y$4:$Y$179))</f>
        <v>0</v>
      </c>
      <c r="I279" t="b">
        <f t="array" ref="I279">OR(EXACT(C279,$AC$3:$AC$179))</f>
        <v>0</v>
      </c>
      <c r="J279" t="b">
        <f t="array" ref="J279">OR(EXACT(C279,$AW$3:$AW$234))</f>
        <v>1</v>
      </c>
      <c r="T279" t="s">
        <v>1545</v>
      </c>
      <c r="U279" s="36">
        <f>C296</f>
        <v>2</v>
      </c>
      <c r="V279" t="str">
        <f t="shared" si="85"/>
        <v>Africa</v>
      </c>
    </row>
    <row r="280" spans="1:22" x14ac:dyDescent="0.3">
      <c r="A280" t="str">
        <f>COUNTRIES!H284</f>
        <v>Sint Maarten (Dutch part)</v>
      </c>
      <c r="B280" t="str">
        <f>COUNTRIES!I284</f>
        <v>Sint Maarten (Dutch part)</v>
      </c>
      <c r="C280">
        <f>COUNTRIES!J284</f>
        <v>534</v>
      </c>
      <c r="D280" t="str">
        <f>COUNTRIES!K284</f>
        <v>Sint Maarten (Dutch part)</v>
      </c>
      <c r="F280" t="b">
        <f t="array" ref="F280">OR(EXACT(C280,$Q$3:$Q$274))</f>
        <v>0</v>
      </c>
      <c r="G280" t="b">
        <f t="array" ref="G280">OR(EXACT(C280,$U$3:$U$247))</f>
        <v>0</v>
      </c>
      <c r="H280" t="b">
        <f t="array" ref="H280">OR(EXACT(C280,$Y$4:$Y$179))</f>
        <v>0</v>
      </c>
      <c r="I280" t="b">
        <f t="array" ref="I280">OR(EXACT(C280,$AC$3:$AC$179))</f>
        <v>0</v>
      </c>
      <c r="J280" t="b">
        <f t="array" ref="J280">OR(EXACT(C280,$AW$3:$AW$234))</f>
        <v>0</v>
      </c>
      <c r="P280" s="64"/>
      <c r="T280" t="s">
        <v>1546</v>
      </c>
      <c r="U280" s="36">
        <f>C298</f>
        <v>19</v>
      </c>
      <c r="V280" t="str">
        <f t="shared" si="85"/>
        <v>America</v>
      </c>
    </row>
    <row r="281" spans="1:22" x14ac:dyDescent="0.3">
      <c r="A281" t="str">
        <f>COUNTRIES!H285</f>
        <v>South Georgia and the South Sandwich Islands</v>
      </c>
      <c r="B281" t="str">
        <f>COUNTRIES!I285</f>
        <v>South Georgia and the South Sandwich Islands</v>
      </c>
      <c r="C281">
        <f>COUNTRIES!J285</f>
        <v>239</v>
      </c>
      <c r="D281" t="str">
        <f>COUNTRIES!K285</f>
        <v>South Georgia and the South Sandwich Islands</v>
      </c>
      <c r="F281" t="b">
        <f t="array" ref="F281">OR(EXACT(C281,$Q$3:$Q$274))</f>
        <v>0</v>
      </c>
      <c r="G281" t="b">
        <f t="array" ref="G281">OR(EXACT(C281,$U$3:$U$247))</f>
        <v>0</v>
      </c>
      <c r="H281" t="b">
        <f t="array" ref="H281">OR(EXACT(C281,$Y$4:$Y$179))</f>
        <v>0</v>
      </c>
      <c r="I281" t="b">
        <f t="array" ref="I281">OR(EXACT(C281,$AC$3:$AC$179))</f>
        <v>0</v>
      </c>
      <c r="J281" t="b">
        <f t="array" ref="J281">OR(EXACT(C281,$AW$3:$AW$234))</f>
        <v>0</v>
      </c>
      <c r="T281" t="s">
        <v>1547</v>
      </c>
      <c r="U281" s="36">
        <f>C294</f>
        <v>142</v>
      </c>
      <c r="V281" t="str">
        <f t="shared" si="85"/>
        <v>Asia</v>
      </c>
    </row>
    <row r="282" spans="1:22" x14ac:dyDescent="0.3">
      <c r="A282" t="str">
        <f>COUNTRIES!H286</f>
        <v>State of Palestine</v>
      </c>
      <c r="B282" t="str">
        <f>COUNTRIES!I286</f>
        <v>Palestine</v>
      </c>
      <c r="C282">
        <f>COUNTRIES!J286</f>
        <v>275</v>
      </c>
      <c r="D282" t="str">
        <f>COUNTRIES!K286</f>
        <v>Palestine</v>
      </c>
      <c r="F282" t="b">
        <f t="array" ref="F282">OR(EXACT(C282,$Q$3:$Q$274))</f>
        <v>1</v>
      </c>
      <c r="G282" t="b">
        <f t="array" ref="G282">OR(EXACT(C282,$U$3:$U$247))</f>
        <v>1</v>
      </c>
      <c r="H282" t="b">
        <f t="array" ref="H282">OR(EXACT(C282,$Y$4:$Y$179))</f>
        <v>0</v>
      </c>
      <c r="I282" t="b">
        <f t="array" ref="I282">OR(EXACT(C282,$AC$3:$AC$179))</f>
        <v>1</v>
      </c>
      <c r="J282" t="b">
        <f t="array" ref="J282">OR(EXACT(C282,$AW$3:$AW$234))</f>
        <v>0</v>
      </c>
      <c r="T282" t="s">
        <v>1548</v>
      </c>
      <c r="U282" s="36" t="str">
        <f t="shared" si="83"/>
        <v/>
      </c>
      <c r="V282" t="str">
        <f t="shared" si="85"/>
        <v>Total Cembureau</v>
      </c>
    </row>
    <row r="283" spans="1:22" x14ac:dyDescent="0.3">
      <c r="A283" t="str">
        <f>COUNTRIES!H287</f>
        <v>Svalbard and Jan Mayen Islands</v>
      </c>
      <c r="B283" t="str">
        <f>COUNTRIES!I287</f>
        <v>Svalbard and Jan Mayen Islands</v>
      </c>
      <c r="C283">
        <f>COUNTRIES!J287</f>
        <v>744</v>
      </c>
      <c r="D283" t="str">
        <f>COUNTRIES!K287</f>
        <v>Svalbard and Jan Mayen Islands</v>
      </c>
      <c r="F283" t="b">
        <f t="array" ref="F283">OR(EXACT(C283,$Q$3:$Q$274))</f>
        <v>0</v>
      </c>
      <c r="G283" t="b">
        <f t="array" ref="G283">OR(EXACT(C283,$U$3:$U$247))</f>
        <v>0</v>
      </c>
      <c r="H283" t="b">
        <f t="array" ref="H283">OR(EXACT(C283,$Y$4:$Y$179))</f>
        <v>0</v>
      </c>
      <c r="I283" t="b">
        <f t="array" ref="I283">OR(EXACT(C283,$AC$3:$AC$179))</f>
        <v>0</v>
      </c>
      <c r="J283" t="b">
        <f t="array" ref="J283">OR(EXACT(C283,$AW$3:$AW$234))</f>
        <v>0</v>
      </c>
      <c r="T283" t="s">
        <v>1549</v>
      </c>
      <c r="U283" s="36">
        <f>C297</f>
        <v>9</v>
      </c>
      <c r="V283" t="str">
        <f t="shared" si="85"/>
        <v>Oceania</v>
      </c>
    </row>
    <row r="284" spans="1:22" x14ac:dyDescent="0.3">
      <c r="A284" t="str">
        <f>COUNTRIES!H288</f>
        <v>United States Minor Outlying Islands</v>
      </c>
      <c r="B284" t="str">
        <f>COUNTRIES!I288</f>
        <v>United States Minor Outlying Islands</v>
      </c>
      <c r="C284">
        <f>COUNTRIES!J288</f>
        <v>581</v>
      </c>
      <c r="D284" t="str">
        <f>COUNTRIES!K288</f>
        <v>United States Minor Outlying Islands</v>
      </c>
      <c r="F284" t="b">
        <f t="array" ref="F284">OR(EXACT(C284,$Q$3:$Q$274))</f>
        <v>0</v>
      </c>
      <c r="G284" t="b">
        <f t="array" ref="G284">OR(EXACT(C284,$U$3:$U$247))</f>
        <v>0</v>
      </c>
      <c r="H284" t="b">
        <f t="array" ref="H284">OR(EXACT(C284,$Y$4:$Y$179))</f>
        <v>0</v>
      </c>
      <c r="I284" t="b">
        <f t="array" ref="I284">OR(EXACT(C284,$AC$3:$AC$179))</f>
        <v>0</v>
      </c>
      <c r="J284" t="b">
        <f t="array" ref="J284">OR(EXACT(C284,$AW$3:$AW$234))</f>
        <v>0</v>
      </c>
      <c r="T284" t="s">
        <v>1550</v>
      </c>
      <c r="U284" s="36">
        <f>C316</f>
        <v>1</v>
      </c>
      <c r="V284" t="str">
        <f t="shared" si="85"/>
        <v>World</v>
      </c>
    </row>
    <row r="285" spans="1:22" x14ac:dyDescent="0.3">
      <c r="A285" t="str">
        <f>COUNTRIES!H289</f>
        <v>Åland Islands</v>
      </c>
      <c r="B285" t="str">
        <f>COUNTRIES!I289</f>
        <v>Åland Islands</v>
      </c>
      <c r="C285">
        <f>COUNTRIES!J289</f>
        <v>248</v>
      </c>
      <c r="D285" t="str">
        <f>COUNTRIES!K289</f>
        <v>Åland Islands</v>
      </c>
      <c r="F285" t="b">
        <f t="array" ref="F285">OR(EXACT(C285,$Q$3:$Q$274))</f>
        <v>1</v>
      </c>
      <c r="G285" t="b">
        <f t="array" ref="G285">OR(EXACT(C285,$U$3:$U$247))</f>
        <v>0</v>
      </c>
      <c r="H285" t="b">
        <f t="array" ref="H285">OR(EXACT(C285,$Y$4:$Y$179))</f>
        <v>0</v>
      </c>
      <c r="I285" t="b">
        <f t="array" ref="I285">OR(EXACT(C285,$AC$3:$AC$179))</f>
        <v>0</v>
      </c>
      <c r="J285" t="b">
        <f t="array" ref="J285">OR(EXACT(C285,$AW$3:$AW$234))</f>
        <v>0</v>
      </c>
      <c r="T285" t="s">
        <v>1551</v>
      </c>
      <c r="U285" s="36">
        <f>C184</f>
        <v>840</v>
      </c>
      <c r="V285" t="str">
        <f t="shared" si="85"/>
        <v>United States of America</v>
      </c>
    </row>
    <row r="286" spans="1:22" x14ac:dyDescent="0.3">
      <c r="A286" t="str">
        <f>COUNTRIES!H291</f>
        <v>Caribbean</v>
      </c>
      <c r="B286" t="str">
        <f>COUNTRIES!I291</f>
        <v>Caribbean</v>
      </c>
      <c r="C286">
        <f>COUNTRIES!J291</f>
        <v>29</v>
      </c>
      <c r="D286" t="str">
        <f>COUNTRIES!K291</f>
        <v>Caribbean</v>
      </c>
      <c r="F286" t="b">
        <f t="array" ref="F286">OR(EXACT(C286,$Q$3:$Q$274))</f>
        <v>0</v>
      </c>
      <c r="G286" t="b">
        <f t="array" ref="G286">OR(EXACT(C286,$U$3:$U$247))</f>
        <v>0</v>
      </c>
      <c r="H286" t="b">
        <f t="array" ref="H286">OR(EXACT(C286,$Y$4:$Y$179))</f>
        <v>0</v>
      </c>
      <c r="I286" t="b">
        <f t="array" ref="I286">OR(EXACT(C286,$AC$3:$AC$179))</f>
        <v>0</v>
      </c>
      <c r="J286" t="b">
        <f t="array" ref="J286">OR(EXACT(C286,$AW$3:$AW$234))</f>
        <v>0</v>
      </c>
      <c r="T286" t="s">
        <v>1552</v>
      </c>
      <c r="U286" s="36">
        <f>C250</f>
        <v>866</v>
      </c>
      <c r="V286" t="str">
        <f t="shared" si="85"/>
        <v>North Vietnam (former)</v>
      </c>
    </row>
    <row r="287" spans="1:22" x14ac:dyDescent="0.3">
      <c r="A287" t="str">
        <f>COUNTRIES!H292</f>
        <v>South America</v>
      </c>
      <c r="B287" t="str">
        <f>COUNTRIES!I292</f>
        <v>South America</v>
      </c>
      <c r="C287">
        <f>COUNTRIES!J292</f>
        <v>5</v>
      </c>
      <c r="D287" t="str">
        <f>COUNTRIES!K292</f>
        <v>South America</v>
      </c>
      <c r="F287" t="b">
        <f t="array" ref="F287">OR(EXACT(C287,$Q$3:$Q$274))</f>
        <v>0</v>
      </c>
      <c r="G287" t="b">
        <f t="array" ref="G287">OR(EXACT(C287,$U$3:$U$247))</f>
        <v>0</v>
      </c>
      <c r="H287" t="b">
        <f t="array" ref="H287">OR(EXACT(C287,$Y$4:$Y$179))</f>
        <v>0</v>
      </c>
      <c r="I287" t="b">
        <f t="array" ref="I287">OR(EXACT(C287,$AC$3:$AC$179))</f>
        <v>0</v>
      </c>
      <c r="J287" t="b">
        <f t="array" ref="J287">OR(EXACT(C287,$AW$3:$AW$234))</f>
        <v>0</v>
      </c>
      <c r="T287" t="s">
        <v>1553</v>
      </c>
      <c r="U287" s="36">
        <f>C251</f>
        <v>868</v>
      </c>
      <c r="V287" t="str">
        <f t="shared" si="85"/>
        <v>South Vietnam (former)</v>
      </c>
    </row>
    <row r="288" spans="1:22" x14ac:dyDescent="0.3">
      <c r="A288" t="str">
        <f>COUNTRIES!H293</f>
        <v>Central America</v>
      </c>
      <c r="B288" t="str">
        <f>COUNTRIES!I293</f>
        <v>Central America</v>
      </c>
      <c r="C288">
        <f>COUNTRIES!J293</f>
        <v>13</v>
      </c>
      <c r="D288" t="str">
        <f>COUNTRIES!K293</f>
        <v>Central America</v>
      </c>
      <c r="F288" t="b">
        <f t="array" ref="F288">OR(EXACT(C288,$Q$3:$Q$274))</f>
        <v>0</v>
      </c>
      <c r="G288" t="b">
        <f t="array" ref="G288">OR(EXACT(C288,$U$3:$U$247))</f>
        <v>1</v>
      </c>
      <c r="H288" t="b">
        <f t="array" ref="H288">OR(EXACT(C288,$Y$4:$Y$179))</f>
        <v>0</v>
      </c>
      <c r="I288" t="b">
        <f t="array" ref="I288">OR(EXACT(C288,$AC$3:$AC$179))</f>
        <v>0</v>
      </c>
      <c r="J288" t="b">
        <f t="array" ref="J288">OR(EXACT(C288,$AW$3:$AW$234))</f>
        <v>0</v>
      </c>
      <c r="T288" t="s">
        <v>1554</v>
      </c>
      <c r="U288" s="36" t="str">
        <f t="shared" si="83"/>
        <v/>
      </c>
      <c r="V288" t="str">
        <f t="shared" si="85"/>
        <v xml:space="preserve">Vietnam, Cambodia &amp; Lao People's Dem. Rep. </v>
      </c>
    </row>
    <row r="289" spans="1:22" x14ac:dyDescent="0.3">
      <c r="A289" t="str">
        <f>COUNTRIES!H294</f>
        <v>Western Africa</v>
      </c>
      <c r="B289" t="str">
        <f>COUNTRIES!I294</f>
        <v>West Africa</v>
      </c>
      <c r="C289">
        <f>COUNTRIES!J294</f>
        <v>11</v>
      </c>
      <c r="D289" t="str">
        <f>COUNTRIES!K294</f>
        <v>West Africa</v>
      </c>
      <c r="F289" t="b">
        <f t="array" ref="F289">OR(EXACT(C289,$Q$3:$Q$274))</f>
        <v>0</v>
      </c>
      <c r="G289" t="b">
        <f t="array" ref="G289">OR(EXACT(C289,$U$3:$U$247))</f>
        <v>1</v>
      </c>
      <c r="H289" t="b">
        <f t="array" ref="H289">OR(EXACT(C289,$Y$4:$Y$179))</f>
        <v>0</v>
      </c>
      <c r="I289" t="b">
        <f t="array" ref="I289">OR(EXACT(C289,$AC$3:$AC$179))</f>
        <v>0</v>
      </c>
      <c r="J289" t="b">
        <f t="array" ref="J289">OR(EXACT(C289,$AW$3:$AW$234))</f>
        <v>0</v>
      </c>
      <c r="T289" t="s">
        <v>1555</v>
      </c>
      <c r="U289" s="36" t="str">
        <f t="shared" si="83"/>
        <v/>
      </c>
      <c r="V289" t="str">
        <f t="shared" si="85"/>
        <v>West Africa (formerly French)</v>
      </c>
    </row>
    <row r="290" spans="1:22" x14ac:dyDescent="0.3">
      <c r="A290" t="str">
        <f>COUNTRIES!H295</f>
        <v>Southern Africa</v>
      </c>
      <c r="B290" t="str">
        <f>COUNTRIES!I295</f>
        <v>South Africa</v>
      </c>
      <c r="C290">
        <f>COUNTRIES!J295</f>
        <v>18</v>
      </c>
      <c r="D290" t="str">
        <f>COUNTRIES!K295</f>
        <v>South Africa</v>
      </c>
      <c r="F290" t="b">
        <f t="array" ref="F290">OR(EXACT(C290,$Q$3:$Q$274))</f>
        <v>0</v>
      </c>
      <c r="G290" t="b">
        <f t="array" ref="G290">OR(EXACT(C290,$U$3:$U$247))</f>
        <v>1</v>
      </c>
      <c r="H290" t="b">
        <f t="array" ref="H290">OR(EXACT(C290,$Y$4:$Y$179))</f>
        <v>0</v>
      </c>
      <c r="I290" t="b">
        <f t="array" ref="I290">OR(EXACT(C290,$AC$3:$AC$179))</f>
        <v>0</v>
      </c>
      <c r="J290" t="b">
        <f t="array" ref="J290">OR(EXACT(C290,$AW$3:$AW$234))</f>
        <v>0</v>
      </c>
      <c r="T290" t="s">
        <v>1556</v>
      </c>
      <c r="U290" s="36" t="str">
        <f t="shared" si="83"/>
        <v/>
      </c>
      <c r="V290" t="str">
        <f t="shared" si="85"/>
        <v>West Malaysia and Singapore</v>
      </c>
    </row>
    <row r="291" spans="1:22" x14ac:dyDescent="0.3">
      <c r="A291" t="str">
        <f>COUNTRIES!H296</f>
        <v>Eastern Africa</v>
      </c>
      <c r="B291" t="str">
        <f>COUNTRIES!I296</f>
        <v>East Africa</v>
      </c>
      <c r="C291">
        <f>COUNTRIES!J296</f>
        <v>14</v>
      </c>
      <c r="D291" t="str">
        <f>COUNTRIES!K296</f>
        <v>East Africa</v>
      </c>
      <c r="F291" t="b">
        <f t="array" ref="F291">OR(EXACT(C291,$Q$3:$Q$274))</f>
        <v>0</v>
      </c>
      <c r="G291" t="b">
        <f t="array" ref="G291">OR(EXACT(C291,$U$3:$U$247))</f>
        <v>1</v>
      </c>
      <c r="H291" t="b">
        <f t="array" ref="H291">OR(EXACT(C291,$Y$4:$Y$179))</f>
        <v>0</v>
      </c>
      <c r="I291" t="b">
        <f t="array" ref="I291">OR(EXACT(C291,$AC$3:$AC$179))</f>
        <v>0</v>
      </c>
      <c r="J291" t="b">
        <f t="array" ref="J291">OR(EXACT(C291,$AW$3:$AW$234))</f>
        <v>0</v>
      </c>
      <c r="T291" t="s">
        <v>1557</v>
      </c>
      <c r="U291">
        <f t="shared" si="83"/>
        <v>886</v>
      </c>
      <c r="V291" t="str">
        <f t="shared" si="85"/>
        <v>North Yemen (former)</v>
      </c>
    </row>
    <row r="292" spans="1:22" x14ac:dyDescent="0.3">
      <c r="A292" t="str">
        <f>COUNTRIES!H297</f>
        <v>Middle Africa</v>
      </c>
      <c r="B292" t="str">
        <f>COUNTRIES!I297</f>
        <v>Middle Africa</v>
      </c>
      <c r="C292">
        <f>COUNTRIES!J297</f>
        <v>17</v>
      </c>
      <c r="D292" t="str">
        <f>COUNTRIES!K297</f>
        <v>Middle Africa</v>
      </c>
      <c r="F292" t="b">
        <f t="array" ref="F292">OR(EXACT(C292,$Q$3:$Q$274))</f>
        <v>0</v>
      </c>
      <c r="G292" t="b">
        <f t="array" ref="G292">OR(EXACT(C292,$U$3:$U$247))</f>
        <v>0</v>
      </c>
      <c r="H292" t="b">
        <f t="array" ref="H292">OR(EXACT(C292,$Y$4:$Y$179))</f>
        <v>0</v>
      </c>
      <c r="I292" t="b">
        <f t="array" ref="I292">OR(EXACT(C292,$AC$3:$AC$179))</f>
        <v>0</v>
      </c>
      <c r="J292" t="b">
        <f t="array" ref="J292">OR(EXACT(C292,$AW$3:$AW$234))</f>
        <v>0</v>
      </c>
      <c r="T292" t="s">
        <v>1558</v>
      </c>
      <c r="U292">
        <f t="shared" si="83"/>
        <v>720</v>
      </c>
      <c r="V292" t="str">
        <f t="shared" si="85"/>
        <v>South Yemen (former)</v>
      </c>
    </row>
    <row r="293" spans="1:22" x14ac:dyDescent="0.3">
      <c r="A293" t="str">
        <f>COUNTRIES!H298</f>
        <v>Channel Islands</v>
      </c>
      <c r="B293" t="str">
        <f>COUNTRIES!I298</f>
        <v>Channel Islands</v>
      </c>
      <c r="C293">
        <f>COUNTRIES!J298</f>
        <v>830</v>
      </c>
      <c r="D293" t="str">
        <f>COUNTRIES!K298</f>
        <v>Channel Islands</v>
      </c>
      <c r="F293" t="b">
        <f t="array" ref="F293">OR(EXACT(C293,$Q$3:$Q$274))</f>
        <v>0</v>
      </c>
      <c r="G293" t="b">
        <f t="array" ref="G293">OR(EXACT(C293,$U$3:$U$247))</f>
        <v>0</v>
      </c>
      <c r="H293" t="b">
        <f t="array" ref="H293">OR(EXACT(C293,$Y$4:$Y$179))</f>
        <v>0</v>
      </c>
      <c r="I293" t="b">
        <f t="array" ref="I293">OR(EXACT(C293,$AC$3:$AC$179))</f>
        <v>0</v>
      </c>
      <c r="J293" t="b">
        <f t="array" ref="J293">OR(EXACT(C293,$AW$3:$AW$234))</f>
        <v>0</v>
      </c>
      <c r="T293" t="s">
        <v>1559</v>
      </c>
      <c r="U293" s="36">
        <f>C254</f>
        <v>890</v>
      </c>
      <c r="V293" t="str">
        <f t="shared" si="85"/>
        <v>Yugoslavia, SFR</v>
      </c>
    </row>
    <row r="294" spans="1:22" x14ac:dyDescent="0.3">
      <c r="A294" t="str">
        <f>COUNTRIES!H299</f>
        <v>Asia</v>
      </c>
      <c r="B294" t="str">
        <f>COUNTRIES!I299</f>
        <v>Asia</v>
      </c>
      <c r="C294">
        <f>COUNTRIES!J299</f>
        <v>142</v>
      </c>
      <c r="D294" t="str">
        <f>COUNTRIES!K299</f>
        <v>Asia</v>
      </c>
      <c r="F294" t="b">
        <f t="array" ref="F294">OR(EXACT(C294,$Q$3:$Q$274))</f>
        <v>0</v>
      </c>
      <c r="G294" t="b">
        <f t="array" ref="G294">OR(EXACT(C294,$U$3:$U$247))</f>
        <v>1</v>
      </c>
      <c r="H294" t="b">
        <f t="array" ref="H294">OR(EXACT(C294,$Y$4:$Y$179))</f>
        <v>1</v>
      </c>
      <c r="I294" t="b">
        <f t="array" ref="I294">OR(EXACT(C294,$AC$3:$AC$179))</f>
        <v>0</v>
      </c>
      <c r="J294" t="b">
        <f t="array" ref="J294">OR(EXACT(C294,$AW$3:$AW$234))</f>
        <v>0</v>
      </c>
      <c r="T294" t="s">
        <v>1560</v>
      </c>
      <c r="U294">
        <f t="shared" si="83"/>
        <v>891</v>
      </c>
      <c r="V294" t="str">
        <f t="shared" si="85"/>
        <v>Serbia and Montenegro (former)</v>
      </c>
    </row>
    <row r="295" spans="1:22" x14ac:dyDescent="0.3">
      <c r="A295" t="str">
        <f>COUNTRIES!H300</f>
        <v>Europe</v>
      </c>
      <c r="B295" t="str">
        <f>COUNTRIES!I300</f>
        <v>Europe</v>
      </c>
      <c r="C295">
        <f>COUNTRIES!J300</f>
        <v>150</v>
      </c>
      <c r="D295" t="str">
        <f>COUNTRIES!K300</f>
        <v>Europe</v>
      </c>
      <c r="F295" t="b">
        <f t="array" ref="F295">OR(EXACT(C295,$Q$3:$Q$274))</f>
        <v>0</v>
      </c>
      <c r="G295" t="b">
        <f t="array" ref="G295">OR(EXACT(C295,$U$3:$U$247))</f>
        <v>1</v>
      </c>
      <c r="H295" t="b">
        <f t="array" ref="H295">OR(EXACT(C295,$Y$4:$Y$179))</f>
        <v>1</v>
      </c>
      <c r="I295" t="b">
        <f t="array" ref="I295">OR(EXACT(C295,$AC$3:$AC$179))</f>
        <v>0</v>
      </c>
      <c r="J295" t="b">
        <f t="array" ref="J295">OR(EXACT(C295,$AW$3:$AW$234))</f>
        <v>0</v>
      </c>
      <c r="T295" t="s">
        <v>326</v>
      </c>
      <c r="U295">
        <f t="shared" si="83"/>
        <v>836</v>
      </c>
      <c r="V295" t="str">
        <f t="shared" si="85"/>
        <v>Zanzibar</v>
      </c>
    </row>
    <row r="296" spans="1:22" x14ac:dyDescent="0.3">
      <c r="A296" t="str">
        <f>COUNTRIES!H301</f>
        <v>Africa</v>
      </c>
      <c r="B296" t="str">
        <f>COUNTRIES!I301</f>
        <v>Africa</v>
      </c>
      <c r="C296">
        <f>COUNTRIES!J301</f>
        <v>2</v>
      </c>
      <c r="D296" t="str">
        <f>COUNTRIES!K301</f>
        <v>Africa</v>
      </c>
      <c r="F296" t="b">
        <f t="array" ref="F296">OR(EXACT(C296,$Q$3:$Q$274))</f>
        <v>0</v>
      </c>
      <c r="G296" t="b">
        <f t="array" ref="G296">OR(EXACT(C296,$U$3:$U$247))</f>
        <v>1</v>
      </c>
      <c r="H296" t="b">
        <f t="array" ref="H296">OR(EXACT(C296,$Y$4:$Y$179))</f>
        <v>1</v>
      </c>
      <c r="I296" t="b">
        <f t="array" ref="I296">OR(EXACT(C296,$AC$3:$AC$179))</f>
        <v>0</v>
      </c>
      <c r="J296" t="b">
        <f t="array" ref="J296">OR(EXACT(C296,$AW$3:$AW$234))</f>
        <v>0</v>
      </c>
      <c r="T296" t="s">
        <v>1561</v>
      </c>
      <c r="U296" s="36" t="str">
        <f t="shared" si="83"/>
        <v/>
      </c>
      <c r="V296" t="str">
        <f t="shared" si="85"/>
        <v>Swaziland &amp; Lesotho</v>
      </c>
    </row>
    <row r="297" spans="1:22" x14ac:dyDescent="0.3">
      <c r="A297" t="str">
        <f>COUNTRIES!H302</f>
        <v>Oceania</v>
      </c>
      <c r="B297" t="str">
        <f>COUNTRIES!I302</f>
        <v>Oceania</v>
      </c>
      <c r="C297">
        <f>COUNTRIES!J302</f>
        <v>9</v>
      </c>
      <c r="D297" t="str">
        <f>COUNTRIES!K302</f>
        <v>Oceania</v>
      </c>
      <c r="F297" t="b">
        <f t="array" ref="F297">OR(EXACT(C297,$Q$3:$Q$274))</f>
        <v>0</v>
      </c>
      <c r="G297" t="b">
        <f t="array" ref="G297">OR(EXACT(C297,$U$3:$U$247))</f>
        <v>1</v>
      </c>
      <c r="H297" t="b">
        <f t="array" ref="H297">OR(EXACT(C297,$Y$4:$Y$179))</f>
        <v>1</v>
      </c>
      <c r="I297" t="b">
        <f t="array" ref="I297">OR(EXACT(C297,$AC$3:$AC$179))</f>
        <v>0</v>
      </c>
      <c r="J297" t="b">
        <f t="array" ref="J297">OR(EXACT(C297,$AW$3:$AW$234))</f>
        <v>0</v>
      </c>
      <c r="T297" t="s">
        <v>1565</v>
      </c>
      <c r="U297" s="36">
        <f>C22</f>
        <v>64</v>
      </c>
      <c r="V297" t="str">
        <f t="shared" si="85"/>
        <v>Bhutan</v>
      </c>
    </row>
    <row r="298" spans="1:22" x14ac:dyDescent="0.3">
      <c r="A298" t="str">
        <f>COUNTRIES!H303</f>
        <v>Americas</v>
      </c>
      <c r="B298" t="str">
        <f>COUNTRIES!I303</f>
        <v>America</v>
      </c>
      <c r="C298">
        <f>COUNTRIES!J303</f>
        <v>19</v>
      </c>
      <c r="D298" t="str">
        <f>COUNTRIES!K303</f>
        <v>America</v>
      </c>
      <c r="F298" t="b">
        <f t="array" ref="F298">OR(EXACT(C298,$Q$3:$Q$274))</f>
        <v>0</v>
      </c>
      <c r="G298" t="b">
        <f t="array" ref="G298">OR(EXACT(C298,$U$3:$U$247))</f>
        <v>1</v>
      </c>
      <c r="H298" t="b">
        <f t="array" ref="H298">OR(EXACT(C298,$Y$4:$Y$179))</f>
        <v>1</v>
      </c>
      <c r="I298" t="b">
        <f t="array" ref="I298">OR(EXACT(C298,$AC$3:$AC$179))</f>
        <v>0</v>
      </c>
      <c r="J298" t="b">
        <f t="array" ref="J298">OR(EXACT(C298,$AW$3:$AW$234))</f>
        <v>0</v>
      </c>
    </row>
    <row r="299" spans="1:22" x14ac:dyDescent="0.3">
      <c r="A299" t="str">
        <f>COUNTRIES!H304</f>
        <v>Australia and New Zealand</v>
      </c>
      <c r="B299" t="str">
        <f>COUNTRIES!I304</f>
        <v>Australia and New Zealand</v>
      </c>
      <c r="C299">
        <f>COUNTRIES!J304</f>
        <v>53</v>
      </c>
      <c r="D299" t="str">
        <f>COUNTRIES!K304</f>
        <v>Australia and New Zealand</v>
      </c>
      <c r="F299" t="b">
        <f t="array" ref="F299">OR(EXACT(C299,$Q$3:$Q$274))</f>
        <v>0</v>
      </c>
      <c r="G299" t="b">
        <f t="array" ref="G299">OR(EXACT(C299,$U$3:$U$247))</f>
        <v>0</v>
      </c>
      <c r="H299" t="b">
        <f t="array" ref="H299">OR(EXACT(C299,$Y$4:$Y$179))</f>
        <v>0</v>
      </c>
      <c r="I299" t="b">
        <f t="array" ref="I299">OR(EXACT(C299,$AC$3:$AC$179))</f>
        <v>0</v>
      </c>
      <c r="J299" t="b">
        <f t="array" ref="J299">OR(EXACT(C299,$AW$3:$AW$234))</f>
        <v>0</v>
      </c>
    </row>
    <row r="300" spans="1:22" x14ac:dyDescent="0.3">
      <c r="A300" t="str">
        <f>COUNTRIES!H305</f>
        <v>Central Asia</v>
      </c>
      <c r="B300" t="str">
        <f>COUNTRIES!I305</f>
        <v>Central Asia</v>
      </c>
      <c r="C300">
        <f>COUNTRIES!J305</f>
        <v>143</v>
      </c>
      <c r="D300" t="str">
        <f>COUNTRIES!K305</f>
        <v>Central Asia</v>
      </c>
      <c r="F300" t="b">
        <f t="array" ref="F300">OR(EXACT(C300,$Q$3:$Q$274))</f>
        <v>0</v>
      </c>
      <c r="G300" t="b">
        <f t="array" ref="G300">OR(EXACT(C300,$U$3:$U$247))</f>
        <v>0</v>
      </c>
      <c r="H300" t="b">
        <f t="array" ref="H300">OR(EXACT(C300,$Y$4:$Y$179))</f>
        <v>0</v>
      </c>
      <c r="I300" t="b">
        <f t="array" ref="I300">OR(EXACT(C300,$AC$3:$AC$179))</f>
        <v>0</v>
      </c>
      <c r="J300" t="b">
        <f t="array" ref="J300">OR(EXACT(C300,$AW$3:$AW$234))</f>
        <v>0</v>
      </c>
    </row>
    <row r="301" spans="1:22" x14ac:dyDescent="0.3">
      <c r="A301" t="str">
        <f>COUNTRIES!H306</f>
        <v>Eastern Asia</v>
      </c>
      <c r="B301" t="str">
        <f>COUNTRIES!I306</f>
        <v>East Asia</v>
      </c>
      <c r="C301">
        <f>COUNTRIES!J306</f>
        <v>30</v>
      </c>
      <c r="D301" t="str">
        <f>COUNTRIES!K306</f>
        <v>East Asia</v>
      </c>
      <c r="F301" t="b">
        <f t="array" ref="F301">OR(EXACT(C301,$Q$3:$Q$274))</f>
        <v>0</v>
      </c>
      <c r="G301" t="b">
        <f t="array" ref="G301">OR(EXACT(C301,$U$3:$U$247))</f>
        <v>1</v>
      </c>
      <c r="H301" t="b">
        <f t="array" ref="H301">OR(EXACT(C301,$Y$4:$Y$179))</f>
        <v>0</v>
      </c>
      <c r="I301" t="b">
        <f t="array" ref="I301">OR(EXACT(C301,$AC$3:$AC$179))</f>
        <v>0</v>
      </c>
      <c r="J301" t="b">
        <f t="array" ref="J301">OR(EXACT(C301,$AW$3:$AW$234))</f>
        <v>0</v>
      </c>
    </row>
    <row r="302" spans="1:22" x14ac:dyDescent="0.3">
      <c r="A302" t="str">
        <f>COUNTRIES!H307</f>
        <v>Eastern Europe</v>
      </c>
      <c r="B302" t="str">
        <f>COUNTRIES!I307</f>
        <v>East Europe</v>
      </c>
      <c r="C302">
        <f>COUNTRIES!J307</f>
        <v>151</v>
      </c>
      <c r="D302" t="str">
        <f>COUNTRIES!K307</f>
        <v>East Europe</v>
      </c>
      <c r="F302" t="b">
        <f t="array" ref="F302">OR(EXACT(C302,$Q$3:$Q$274))</f>
        <v>0</v>
      </c>
      <c r="G302" t="b">
        <f t="array" ref="G302">OR(EXACT(C302,$U$3:$U$247))</f>
        <v>0</v>
      </c>
      <c r="H302" t="b">
        <f t="array" ref="H302">OR(EXACT(C302,$Y$4:$Y$179))</f>
        <v>0</v>
      </c>
      <c r="I302" t="b">
        <f t="array" ref="I302">OR(EXACT(C302,$AC$3:$AC$179))</f>
        <v>0</v>
      </c>
      <c r="J302" t="b">
        <f t="array" ref="J302">OR(EXACT(C302,$AW$3:$AW$234))</f>
        <v>0</v>
      </c>
    </row>
    <row r="303" spans="1:22" x14ac:dyDescent="0.3">
      <c r="A303" t="str">
        <f>COUNTRIES!H308</f>
        <v>Latin America and the Caribbean</v>
      </c>
      <c r="B303" t="str">
        <f>COUNTRIES!I308</f>
        <v>Latin America and the Caribbean</v>
      </c>
      <c r="C303">
        <f>COUNTRIES!J308</f>
        <v>419</v>
      </c>
      <c r="D303" t="str">
        <f>COUNTRIES!K308</f>
        <v>Latin America and the Caribbean</v>
      </c>
      <c r="F303" t="b">
        <f t="array" ref="F303">OR(EXACT(C303,$Q$3:$Q$274))</f>
        <v>0</v>
      </c>
      <c r="G303" t="b">
        <f t="array" ref="G303">OR(EXACT(C303,$U$3:$U$247))</f>
        <v>0</v>
      </c>
      <c r="H303" t="b">
        <f t="array" ref="H303">OR(EXACT(C303,$Y$4:$Y$179))</f>
        <v>0</v>
      </c>
      <c r="I303" t="b">
        <f t="array" ref="I303">OR(EXACT(C303,$AC$3:$AC$179))</f>
        <v>0</v>
      </c>
      <c r="J303" t="b">
        <f t="array" ref="J303">OR(EXACT(C303,$AW$3:$AW$234))</f>
        <v>0</v>
      </c>
    </row>
    <row r="304" spans="1:22" x14ac:dyDescent="0.3">
      <c r="A304" t="str">
        <f>COUNTRIES!H309</f>
        <v>Melanesia</v>
      </c>
      <c r="B304" t="str">
        <f>COUNTRIES!I309</f>
        <v>Melanesia</v>
      </c>
      <c r="C304">
        <f>COUNTRIES!J309</f>
        <v>54</v>
      </c>
      <c r="D304" t="str">
        <f>COUNTRIES!K309</f>
        <v>Melanesia</v>
      </c>
      <c r="F304" t="b">
        <f t="array" ref="F304">OR(EXACT(C304,$Q$3:$Q$274))</f>
        <v>0</v>
      </c>
      <c r="G304" t="b">
        <f t="array" ref="G304">OR(EXACT(C304,$U$3:$U$247))</f>
        <v>0</v>
      </c>
      <c r="H304" t="b">
        <f t="array" ref="H304">OR(EXACT(C304,$Y$4:$Y$179))</f>
        <v>0</v>
      </c>
      <c r="I304" t="b">
        <f t="array" ref="I304">OR(EXACT(C304,$AC$3:$AC$179))</f>
        <v>0</v>
      </c>
      <c r="J304" t="b">
        <f t="array" ref="J304">OR(EXACT(C304,$AW$3:$AW$234))</f>
        <v>0</v>
      </c>
    </row>
    <row r="305" spans="1:10" x14ac:dyDescent="0.3">
      <c r="A305" t="str">
        <f>COUNTRIES!H310</f>
        <v>Micronesia</v>
      </c>
      <c r="B305" t="str">
        <f>COUNTRIES!I310</f>
        <v>Micronesia</v>
      </c>
      <c r="C305">
        <f>COUNTRIES!J310</f>
        <v>57</v>
      </c>
      <c r="D305" t="str">
        <f>COUNTRIES!K310</f>
        <v>Micronesia</v>
      </c>
      <c r="F305" t="b">
        <f t="array" ref="F305">OR(EXACT(C305,$Q$3:$Q$274))</f>
        <v>0</v>
      </c>
      <c r="G305" t="b">
        <f t="array" ref="G305">OR(EXACT(C305,$U$3:$U$247))</f>
        <v>0</v>
      </c>
      <c r="H305" t="b">
        <f t="array" ref="H305">OR(EXACT(C305,$Y$4:$Y$179))</f>
        <v>0</v>
      </c>
      <c r="I305" t="b">
        <f t="array" ref="I305">OR(EXACT(C305,$AC$3:$AC$179))</f>
        <v>0</v>
      </c>
      <c r="J305" t="b">
        <f t="array" ref="J305">OR(EXACT(C305,$AW$3:$AW$234))</f>
        <v>0</v>
      </c>
    </row>
    <row r="306" spans="1:10" x14ac:dyDescent="0.3">
      <c r="A306" t="str">
        <f>COUNTRIES!H311</f>
        <v>Northern Africa</v>
      </c>
      <c r="B306" t="str">
        <f>COUNTRIES!I311</f>
        <v>North Africa</v>
      </c>
      <c r="C306">
        <f>COUNTRIES!J311</f>
        <v>15</v>
      </c>
      <c r="D306" t="str">
        <f>COUNTRIES!K311</f>
        <v>North Africa</v>
      </c>
      <c r="F306" t="b">
        <f t="array" ref="F306">OR(EXACT(C306,$Q$3:$Q$274))</f>
        <v>0</v>
      </c>
      <c r="G306" t="b">
        <f t="array" ref="G306">OR(EXACT(C306,$U$3:$U$247))</f>
        <v>1</v>
      </c>
      <c r="H306" t="b">
        <f t="array" ref="H306">OR(EXACT(C306,$Y$4:$Y$179))</f>
        <v>0</v>
      </c>
      <c r="I306" t="b">
        <f t="array" ref="I306">OR(EXACT(C306,$AC$3:$AC$179))</f>
        <v>0</v>
      </c>
      <c r="J306" t="b">
        <f t="array" ref="J306">OR(EXACT(C306,$AW$3:$AW$234))</f>
        <v>0</v>
      </c>
    </row>
    <row r="307" spans="1:10" x14ac:dyDescent="0.3">
      <c r="A307" t="str">
        <f>COUNTRIES!H312</f>
        <v>Northern America</v>
      </c>
      <c r="B307" t="str">
        <f>COUNTRIES!I312</f>
        <v>North America</v>
      </c>
      <c r="C307">
        <f>COUNTRIES!J312</f>
        <v>21</v>
      </c>
      <c r="D307" t="str">
        <f>COUNTRIES!K312</f>
        <v>North America</v>
      </c>
      <c r="F307" t="b">
        <f t="array" ref="F307">OR(EXACT(C307,$Q$3:$Q$274))</f>
        <v>0</v>
      </c>
      <c r="G307" t="b">
        <f t="array" ref="G307">OR(EXACT(C307,$U$3:$U$247))</f>
        <v>1</v>
      </c>
      <c r="H307" t="b">
        <f t="array" ref="H307">OR(EXACT(C307,$Y$4:$Y$179))</f>
        <v>0</v>
      </c>
      <c r="I307" t="b">
        <f t="array" ref="I307">OR(EXACT(C307,$AC$3:$AC$179))</f>
        <v>0</v>
      </c>
      <c r="J307" t="b">
        <f t="array" ref="J307">OR(EXACT(C307,$AW$3:$AW$234))</f>
        <v>0</v>
      </c>
    </row>
    <row r="308" spans="1:10" x14ac:dyDescent="0.3">
      <c r="A308" t="str">
        <f>COUNTRIES!H313</f>
        <v>Northern Europe</v>
      </c>
      <c r="B308" t="str">
        <f>COUNTRIES!I313</f>
        <v>North Europe</v>
      </c>
      <c r="C308">
        <f>COUNTRIES!J313</f>
        <v>154</v>
      </c>
      <c r="D308" t="str">
        <f>COUNTRIES!K313</f>
        <v>North Europe</v>
      </c>
      <c r="F308" t="b">
        <f t="array" ref="F308">OR(EXACT(C308,$Q$3:$Q$274))</f>
        <v>0</v>
      </c>
      <c r="G308" t="b">
        <f t="array" ref="G308">OR(EXACT(C308,$U$3:$U$247))</f>
        <v>0</v>
      </c>
      <c r="H308" t="b">
        <f t="array" ref="H308">OR(EXACT(C308,$Y$4:$Y$179))</f>
        <v>0</v>
      </c>
      <c r="I308" t="b">
        <f t="array" ref="I308">OR(EXACT(C308,$AC$3:$AC$179))</f>
        <v>0</v>
      </c>
      <c r="J308" t="b">
        <f t="array" ref="J308">OR(EXACT(C308,$AW$3:$AW$234))</f>
        <v>0</v>
      </c>
    </row>
    <row r="309" spans="1:10" x14ac:dyDescent="0.3">
      <c r="A309" t="str">
        <f>COUNTRIES!H314</f>
        <v>Polynesia</v>
      </c>
      <c r="B309" t="str">
        <f>COUNTRIES!I314</f>
        <v>Polynesia</v>
      </c>
      <c r="C309">
        <f>COUNTRIES!J314</f>
        <v>61</v>
      </c>
      <c r="D309" t="str">
        <f>COUNTRIES!K314</f>
        <v>Polynesia</v>
      </c>
      <c r="F309" t="b">
        <f t="array" ref="F309">OR(EXACT(C309,$Q$3:$Q$274))</f>
        <v>0</v>
      </c>
      <c r="G309" t="b">
        <f t="array" ref="G309">OR(EXACT(C309,$U$3:$U$247))</f>
        <v>0</v>
      </c>
      <c r="H309" t="b">
        <f t="array" ref="H309">OR(EXACT(C309,$Y$4:$Y$179))</f>
        <v>0</v>
      </c>
      <c r="I309" t="b">
        <f t="array" ref="I309">OR(EXACT(C309,$AC$3:$AC$179))</f>
        <v>0</v>
      </c>
      <c r="J309" t="b">
        <f t="array" ref="J309">OR(EXACT(C309,$AW$3:$AW$234))</f>
        <v>0</v>
      </c>
    </row>
    <row r="310" spans="1:10" x14ac:dyDescent="0.3">
      <c r="A310" t="str">
        <f>COUNTRIES!H315</f>
        <v>South-eastern Asia</v>
      </c>
      <c r="B310" t="str">
        <f>COUNTRIES!I315</f>
        <v>South East Asia</v>
      </c>
      <c r="C310">
        <f>COUNTRIES!J315</f>
        <v>35</v>
      </c>
      <c r="D310" t="str">
        <f>COUNTRIES!K315</f>
        <v>South East Asia</v>
      </c>
      <c r="F310" t="b">
        <f t="array" ref="F310">OR(EXACT(C310,$Q$3:$Q$274))</f>
        <v>0</v>
      </c>
      <c r="G310" t="b">
        <f t="array" ref="G310">OR(EXACT(C310,$U$3:$U$247))</f>
        <v>1</v>
      </c>
      <c r="H310" t="b">
        <f t="array" ref="H310">OR(EXACT(C310,$Y$4:$Y$179))</f>
        <v>0</v>
      </c>
      <c r="I310" t="b">
        <f t="array" ref="I310">OR(EXACT(C310,$AC$3:$AC$179))</f>
        <v>0</v>
      </c>
      <c r="J310" t="b">
        <f t="array" ref="J310">OR(EXACT(C310,$AW$3:$AW$234))</f>
        <v>0</v>
      </c>
    </row>
    <row r="311" spans="1:10" x14ac:dyDescent="0.3">
      <c r="A311" t="str">
        <f>COUNTRIES!H316</f>
        <v>Southern Asia</v>
      </c>
      <c r="B311" t="str">
        <f>COUNTRIES!I316</f>
        <v>South Asia</v>
      </c>
      <c r="C311">
        <f>COUNTRIES!J316</f>
        <v>34</v>
      </c>
      <c r="D311" t="str">
        <f>COUNTRIES!K316</f>
        <v>South Asia</v>
      </c>
      <c r="F311" t="b">
        <f t="array" ref="F311">OR(EXACT(C311,$Q$3:$Q$274))</f>
        <v>0</v>
      </c>
      <c r="G311" t="b">
        <f t="array" ref="G311">OR(EXACT(C311,$U$3:$U$247))</f>
        <v>0</v>
      </c>
      <c r="H311" t="b">
        <f t="array" ref="H311">OR(EXACT(C311,$Y$4:$Y$179))</f>
        <v>0</v>
      </c>
      <c r="I311" t="b">
        <f t="array" ref="I311">OR(EXACT(C311,$AC$3:$AC$179))</f>
        <v>0</v>
      </c>
      <c r="J311" t="b">
        <f t="array" ref="J311">OR(EXACT(C311,$AW$3:$AW$234))</f>
        <v>0</v>
      </c>
    </row>
    <row r="312" spans="1:10" x14ac:dyDescent="0.3">
      <c r="A312" t="str">
        <f>COUNTRIES!H317</f>
        <v>Southern Europe</v>
      </c>
      <c r="B312" t="str">
        <f>COUNTRIES!I317</f>
        <v>South Europe</v>
      </c>
      <c r="C312">
        <f>COUNTRIES!J317</f>
        <v>39</v>
      </c>
      <c r="D312" t="str">
        <f>COUNTRIES!K317</f>
        <v>South Europe</v>
      </c>
      <c r="F312" t="b">
        <f t="array" ref="F312">OR(EXACT(C312,$Q$3:$Q$274))</f>
        <v>0</v>
      </c>
      <c r="G312" t="b">
        <f t="array" ref="G312">OR(EXACT(C312,$U$3:$U$247))</f>
        <v>0</v>
      </c>
      <c r="H312" t="b">
        <f t="array" ref="H312">OR(EXACT(C312,$Y$4:$Y$179))</f>
        <v>0</v>
      </c>
      <c r="I312" t="b">
        <f t="array" ref="I312">OR(EXACT(C312,$AC$3:$AC$179))</f>
        <v>0</v>
      </c>
      <c r="J312" t="b">
        <f t="array" ref="J312">OR(EXACT(C312,$AW$3:$AW$234))</f>
        <v>0</v>
      </c>
    </row>
    <row r="313" spans="1:10" x14ac:dyDescent="0.3">
      <c r="A313" t="str">
        <f>COUNTRIES!H318</f>
        <v>Sub-Saharan Africa</v>
      </c>
      <c r="B313" t="str">
        <f>COUNTRIES!I318</f>
        <v>Sub-Saharan Africa</v>
      </c>
      <c r="C313">
        <f>COUNTRIES!J318</f>
        <v>202</v>
      </c>
      <c r="D313" t="str">
        <f>COUNTRIES!K318</f>
        <v>Sub-Saharan Africa</v>
      </c>
      <c r="F313" t="b">
        <f t="array" ref="F313">OR(EXACT(C313,$Q$3:$Q$274))</f>
        <v>0</v>
      </c>
      <c r="G313" t="b">
        <f t="array" ref="G313">OR(EXACT(C313,$U$3:$U$247))</f>
        <v>0</v>
      </c>
      <c r="H313" t="b">
        <f t="array" ref="H313">OR(EXACT(C313,$Y$4:$Y$179))</f>
        <v>0</v>
      </c>
      <c r="I313" t="b">
        <f t="array" ref="I313">OR(EXACT(C313,$AC$3:$AC$179))</f>
        <v>0</v>
      </c>
      <c r="J313" t="b">
        <f t="array" ref="J313">OR(EXACT(C313,$AW$3:$AW$234))</f>
        <v>0</v>
      </c>
    </row>
    <row r="314" spans="1:10" x14ac:dyDescent="0.3">
      <c r="A314" t="str">
        <f>COUNTRIES!H319</f>
        <v>Western Asia</v>
      </c>
      <c r="B314" t="str">
        <f>COUNTRIES!I319</f>
        <v>West Asia</v>
      </c>
      <c r="C314">
        <f>COUNTRIES!J319</f>
        <v>145</v>
      </c>
      <c r="D314" t="str">
        <f>COUNTRIES!K319</f>
        <v>West Asia</v>
      </c>
      <c r="F314" t="b">
        <f t="array" ref="F314">OR(EXACT(C314,$Q$3:$Q$274))</f>
        <v>0</v>
      </c>
      <c r="G314" t="b">
        <f t="array" ref="G314">OR(EXACT(C314,$U$3:$U$247))</f>
        <v>1</v>
      </c>
      <c r="H314" t="b">
        <f t="array" ref="H314">OR(EXACT(C314,$Y$4:$Y$179))</f>
        <v>0</v>
      </c>
      <c r="I314" t="b">
        <f t="array" ref="I314">OR(EXACT(C314,$AC$3:$AC$179))</f>
        <v>0</v>
      </c>
      <c r="J314" t="b">
        <f t="array" ref="J314">OR(EXACT(C314,$AW$3:$AW$234))</f>
        <v>0</v>
      </c>
    </row>
    <row r="315" spans="1:10" x14ac:dyDescent="0.3">
      <c r="A315" t="str">
        <f>COUNTRIES!H320</f>
        <v>Western Europe</v>
      </c>
      <c r="B315" t="str">
        <f>COUNTRIES!I320</f>
        <v>West Europe</v>
      </c>
      <c r="C315">
        <f>COUNTRIES!J320</f>
        <v>155</v>
      </c>
      <c r="D315" t="str">
        <f>COUNTRIES!K320</f>
        <v>West Europe</v>
      </c>
      <c r="F315" t="b">
        <f t="array" ref="F315">OR(EXACT(C315,$Q$3:$Q$274))</f>
        <v>0</v>
      </c>
      <c r="G315" t="b">
        <f t="array" ref="G315">OR(EXACT(C315,$U$3:$U$247))</f>
        <v>0</v>
      </c>
      <c r="H315" t="b">
        <f t="array" ref="H315">OR(EXACT(C315,$Y$4:$Y$179))</f>
        <v>0</v>
      </c>
      <c r="I315" t="b">
        <f t="array" ref="I315">OR(EXACT(C315,$AC$3:$AC$179))</f>
        <v>0</v>
      </c>
      <c r="J315" t="b">
        <f t="array" ref="J315">OR(EXACT(C315,$AW$3:$AW$234))</f>
        <v>0</v>
      </c>
    </row>
    <row r="316" spans="1:10" x14ac:dyDescent="0.3">
      <c r="A316" t="str">
        <f>COUNTRIES!H321</f>
        <v>World</v>
      </c>
      <c r="B316" t="str">
        <f>COUNTRIES!I321</f>
        <v>World</v>
      </c>
      <c r="C316">
        <f>COUNTRIES!J321</f>
        <v>1</v>
      </c>
      <c r="D316" t="str">
        <f>COUNTRIES!K321</f>
        <v>World</v>
      </c>
      <c r="F316" t="b">
        <f t="array" ref="F316">OR(EXACT(C316,$Q$3:$Q$274))</f>
        <v>0</v>
      </c>
      <c r="G316" t="b">
        <f t="array" ref="G316">OR(EXACT(C316,$U$3:$U$247))</f>
        <v>1</v>
      </c>
      <c r="H316" t="b">
        <f t="array" ref="H316">OR(EXACT(C316,$Y$4:$Y$179))</f>
        <v>0</v>
      </c>
      <c r="I316" t="b">
        <f t="array" ref="I316">OR(EXACT(C316,$AC$3:$AC$179))</f>
        <v>0</v>
      </c>
      <c r="J316" t="b">
        <f t="array" ref="J316">OR(EXACT(C316,$AW$3:$AW$234))</f>
        <v>0</v>
      </c>
    </row>
    <row r="317" spans="1:10" x14ac:dyDescent="0.3">
      <c r="A317" s="66" t="s">
        <v>1726</v>
      </c>
      <c r="B317" s="66"/>
      <c r="C317" s="66">
        <v>356</v>
      </c>
    </row>
    <row r="318" spans="1:10" x14ac:dyDescent="0.3">
      <c r="A318" s="66" t="s">
        <v>1727</v>
      </c>
      <c r="B318" s="66"/>
      <c r="C318" s="66">
        <v>246</v>
      </c>
    </row>
    <row r="319" spans="1:10" x14ac:dyDescent="0.3">
      <c r="A319" s="66" t="s">
        <v>1728</v>
      </c>
      <c r="B319" s="66"/>
      <c r="C319" s="66">
        <v>642</v>
      </c>
    </row>
    <row r="320" spans="1:10" x14ac:dyDescent="0.3">
      <c r="A320" s="66" t="s">
        <v>1729</v>
      </c>
      <c r="B320" s="66"/>
      <c r="C320" s="66">
        <v>642</v>
      </c>
    </row>
    <row r="321" spans="1:3" x14ac:dyDescent="0.3">
      <c r="A321" s="66" t="s">
        <v>1668</v>
      </c>
      <c r="B321" s="66"/>
      <c r="C321" s="67">
        <v>810</v>
      </c>
    </row>
    <row r="322" spans="1:3" x14ac:dyDescent="0.3">
      <c r="A322" s="66" t="s">
        <v>1073</v>
      </c>
      <c r="B322" s="66"/>
      <c r="C322" s="67">
        <v>890</v>
      </c>
    </row>
    <row r="323" spans="1:3" x14ac:dyDescent="0.3">
      <c r="A323" s="66" t="s">
        <v>327</v>
      </c>
      <c r="B323" s="66"/>
      <c r="C323" s="67">
        <v>840</v>
      </c>
    </row>
    <row r="324" spans="1:3" x14ac:dyDescent="0.3">
      <c r="A324" s="66" t="s">
        <v>1730</v>
      </c>
      <c r="B324" s="66"/>
      <c r="C324" s="67" t="s">
        <v>1047</v>
      </c>
    </row>
    <row r="325" spans="1:3" x14ac:dyDescent="0.3">
      <c r="A325" s="66" t="s">
        <v>1731</v>
      </c>
      <c r="B325" s="66"/>
      <c r="C325" s="67">
        <v>392</v>
      </c>
    </row>
    <row r="326" spans="1:3" x14ac:dyDescent="0.3">
      <c r="A326" s="66" t="s">
        <v>1732</v>
      </c>
      <c r="B326" s="66"/>
      <c r="C326" s="67" t="s">
        <v>1047</v>
      </c>
    </row>
    <row r="327" spans="1:3" x14ac:dyDescent="0.3">
      <c r="A327" s="66" t="s">
        <v>1733</v>
      </c>
      <c r="B327" s="66"/>
      <c r="C327" s="67" t="s">
        <v>1047</v>
      </c>
    </row>
    <row r="328" spans="1:3" x14ac:dyDescent="0.3">
      <c r="A328" s="66" t="s">
        <v>1735</v>
      </c>
      <c r="B328" s="66"/>
      <c r="C328" s="67">
        <v>58</v>
      </c>
    </row>
    <row r="329" spans="1:3" x14ac:dyDescent="0.3">
      <c r="A329" s="66" t="s">
        <v>1734</v>
      </c>
      <c r="B329" s="66"/>
      <c r="C329" s="67">
        <v>280</v>
      </c>
    </row>
    <row r="330" spans="1:3" x14ac:dyDescent="0.3">
      <c r="A330" s="66" t="s">
        <v>1736</v>
      </c>
      <c r="B330" s="66"/>
      <c r="C330" s="67">
        <v>278</v>
      </c>
    </row>
    <row r="331" spans="1:3" x14ac:dyDescent="0.3">
      <c r="A331" s="66" t="s">
        <v>1737</v>
      </c>
      <c r="B331" s="66"/>
      <c r="C331" s="67">
        <v>450</v>
      </c>
    </row>
    <row r="332" spans="1:3" x14ac:dyDescent="0.3">
      <c r="A332" s="66" t="s">
        <v>1738</v>
      </c>
      <c r="B332" s="66"/>
      <c r="C332" s="67">
        <v>608</v>
      </c>
    </row>
    <row r="333" spans="1:3" x14ac:dyDescent="0.3">
      <c r="A333" s="66" t="s">
        <v>1739</v>
      </c>
      <c r="B333" s="66"/>
      <c r="C333" s="67">
        <v>250</v>
      </c>
    </row>
    <row r="334" spans="1:3" x14ac:dyDescent="0.3">
      <c r="A334" s="66" t="s">
        <v>1740</v>
      </c>
      <c r="B334" s="66"/>
      <c r="C334" s="67" t="s">
        <v>1047</v>
      </c>
    </row>
    <row r="335" spans="1:3" x14ac:dyDescent="0.3">
      <c r="A335" s="66" t="s">
        <v>1741</v>
      </c>
      <c r="B335" s="66"/>
      <c r="C335" s="67">
        <v>233</v>
      </c>
    </row>
    <row r="336" spans="1:3" x14ac:dyDescent="0.3">
      <c r="A336" s="66" t="s">
        <v>1742</v>
      </c>
      <c r="B336" s="66"/>
      <c r="C336" s="67">
        <v>608</v>
      </c>
    </row>
    <row r="337" spans="1:3" x14ac:dyDescent="0.3">
      <c r="A337" s="66" t="s">
        <v>1743</v>
      </c>
      <c r="B337" s="66"/>
      <c r="C337" s="67">
        <v>356</v>
      </c>
    </row>
    <row r="338" spans="1:3" x14ac:dyDescent="0.3">
      <c r="A338" s="66" t="s">
        <v>1744</v>
      </c>
      <c r="B338" s="66"/>
      <c r="C338" s="67">
        <v>810</v>
      </c>
    </row>
    <row r="339" spans="1:3" x14ac:dyDescent="0.3">
      <c r="A339" s="66" t="s">
        <v>1745</v>
      </c>
      <c r="B339" s="66"/>
      <c r="C339" s="67">
        <v>356</v>
      </c>
    </row>
    <row r="340" spans="1:3" x14ac:dyDescent="0.3">
      <c r="A340" s="66" t="s">
        <v>1746</v>
      </c>
      <c r="B340" s="66"/>
      <c r="C340" s="67">
        <v>356</v>
      </c>
    </row>
    <row r="341" spans="1:3" x14ac:dyDescent="0.3">
      <c r="A341" s="66" t="s">
        <v>1747</v>
      </c>
      <c r="B341" s="66"/>
      <c r="C341" s="67">
        <v>717</v>
      </c>
    </row>
    <row r="342" spans="1:3" x14ac:dyDescent="0.3">
      <c r="A342" s="66" t="s">
        <v>1750</v>
      </c>
      <c r="B342" s="66"/>
      <c r="C342" s="67">
        <v>717</v>
      </c>
    </row>
    <row r="343" spans="1:3" x14ac:dyDescent="0.3">
      <c r="A343" s="66" t="s">
        <v>1748</v>
      </c>
      <c r="B343" s="66"/>
      <c r="C343" s="67">
        <v>58</v>
      </c>
    </row>
    <row r="344" spans="1:3" x14ac:dyDescent="0.3">
      <c r="A344" s="66" t="s">
        <v>1749</v>
      </c>
      <c r="B344" s="66"/>
      <c r="C344" s="67">
        <v>158</v>
      </c>
    </row>
    <row r="345" spans="1:3" x14ac:dyDescent="0.3">
      <c r="A345" s="66" t="s">
        <v>1751</v>
      </c>
      <c r="B345" s="66"/>
      <c r="C345" s="67">
        <v>278</v>
      </c>
    </row>
    <row r="346" spans="1:3" x14ac:dyDescent="0.3">
      <c r="A346" s="66" t="s">
        <v>1752</v>
      </c>
      <c r="B346" s="66"/>
      <c r="C346" s="67">
        <v>191</v>
      </c>
    </row>
    <row r="347" spans="1:3" x14ac:dyDescent="0.3">
      <c r="A347" s="66" t="s">
        <v>1753</v>
      </c>
      <c r="B347" s="66"/>
      <c r="C347" s="67" t="s">
        <v>1047</v>
      </c>
    </row>
    <row r="348" spans="1:3" x14ac:dyDescent="0.3">
      <c r="A348" s="66" t="s">
        <v>1754</v>
      </c>
      <c r="B348" s="66"/>
      <c r="C348" s="67">
        <v>328</v>
      </c>
    </row>
    <row r="349" spans="1:3" x14ac:dyDescent="0.3">
      <c r="A349" s="66" t="s">
        <v>1755</v>
      </c>
      <c r="B349" s="66"/>
      <c r="C349" s="67">
        <v>58</v>
      </c>
    </row>
    <row r="350" spans="1:3" x14ac:dyDescent="0.3">
      <c r="A350" s="66" t="s">
        <v>862</v>
      </c>
      <c r="B350" s="66"/>
      <c r="C350" s="67">
        <v>344</v>
      </c>
    </row>
    <row r="351" spans="1:3" x14ac:dyDescent="0.3">
      <c r="A351" s="66" t="s">
        <v>1756</v>
      </c>
      <c r="B351" s="66"/>
      <c r="C351" s="67">
        <v>890</v>
      </c>
    </row>
    <row r="352" spans="1:3" x14ac:dyDescent="0.3">
      <c r="A352" s="68" t="s">
        <v>1757</v>
      </c>
      <c r="B352" s="66"/>
      <c r="C352" s="67">
        <v>328</v>
      </c>
    </row>
    <row r="353" spans="1:3" x14ac:dyDescent="0.3">
      <c r="A353" s="66" t="s">
        <v>1758</v>
      </c>
      <c r="B353" s="66"/>
      <c r="C353" s="67">
        <v>710</v>
      </c>
    </row>
    <row r="354" spans="1:3" x14ac:dyDescent="0.3">
      <c r="A354" s="66" t="s">
        <v>1759</v>
      </c>
      <c r="B354" s="66"/>
      <c r="C354" s="67">
        <v>360</v>
      </c>
    </row>
    <row r="355" spans="1:3" x14ac:dyDescent="0.3">
      <c r="A355" s="69" t="s">
        <v>1760</v>
      </c>
      <c r="B355" s="66"/>
      <c r="C355" s="67">
        <v>76</v>
      </c>
    </row>
    <row r="356" spans="1:3" x14ac:dyDescent="0.3">
      <c r="A356" s="66" t="s">
        <v>1761</v>
      </c>
      <c r="B356" s="66"/>
      <c r="C356" s="67" t="s">
        <v>1047</v>
      </c>
    </row>
    <row r="357" spans="1:3" x14ac:dyDescent="0.3">
      <c r="A357" s="66" t="s">
        <v>1762</v>
      </c>
      <c r="B357" s="66"/>
      <c r="C357" s="67">
        <v>458</v>
      </c>
    </row>
    <row r="358" spans="1:3" x14ac:dyDescent="0.3">
      <c r="A358" s="66" t="s">
        <v>1763</v>
      </c>
      <c r="B358" s="66"/>
      <c r="C358" s="67">
        <v>344</v>
      </c>
    </row>
    <row r="359" spans="1:3" x14ac:dyDescent="0.3">
      <c r="A359" s="66" t="s">
        <v>1764</v>
      </c>
      <c r="B359" s="66"/>
      <c r="C359" s="66">
        <v>504</v>
      </c>
    </row>
    <row r="360" spans="1:3" x14ac:dyDescent="0.3">
      <c r="A360" s="66" t="s">
        <v>1765</v>
      </c>
      <c r="B360" s="66"/>
      <c r="C360" s="67">
        <v>360</v>
      </c>
    </row>
    <row r="361" spans="1:3" x14ac:dyDescent="0.3">
      <c r="A361" s="66" t="s">
        <v>1766</v>
      </c>
      <c r="B361" s="66"/>
      <c r="C361" s="66">
        <v>372</v>
      </c>
    </row>
    <row r="362" spans="1:3" x14ac:dyDescent="0.3">
      <c r="A362" s="66" t="s">
        <v>1767</v>
      </c>
      <c r="B362" s="66"/>
      <c r="C362" s="66" t="s">
        <v>1047</v>
      </c>
    </row>
    <row r="363" spans="1:3" x14ac:dyDescent="0.3">
      <c r="A363" s="66" t="s">
        <v>1768</v>
      </c>
      <c r="B363" s="66"/>
      <c r="C363" s="66">
        <v>716</v>
      </c>
    </row>
    <row r="364" spans="1:3" x14ac:dyDescent="0.3">
      <c r="A364" s="66" t="s">
        <v>1769</v>
      </c>
      <c r="B364" s="66"/>
      <c r="C364" s="66">
        <v>835</v>
      </c>
    </row>
    <row r="365" spans="1:3" x14ac:dyDescent="0.3">
      <c r="A365" s="66" t="s">
        <v>1770</v>
      </c>
      <c r="B365" s="66"/>
      <c r="C365" s="66">
        <v>788</v>
      </c>
    </row>
    <row r="366" spans="1:3" x14ac:dyDescent="0.3">
      <c r="A366" s="66" t="s">
        <v>1490</v>
      </c>
      <c r="B366" s="66"/>
      <c r="C366" s="66">
        <v>410</v>
      </c>
    </row>
    <row r="367" spans="1:3" x14ac:dyDescent="0.3">
      <c r="A367" s="66" t="s">
        <v>1771</v>
      </c>
      <c r="B367" s="66"/>
      <c r="C367" s="66">
        <v>36</v>
      </c>
    </row>
    <row r="368" spans="1:3" x14ac:dyDescent="0.3">
      <c r="A368" s="66" t="s">
        <v>1772</v>
      </c>
      <c r="B368" s="66"/>
      <c r="C368" s="66">
        <v>124</v>
      </c>
    </row>
    <row r="369" spans="1:3" x14ac:dyDescent="0.3">
      <c r="A369" s="66" t="s">
        <v>1773</v>
      </c>
      <c r="B369" s="66"/>
      <c r="C369" s="67">
        <v>344</v>
      </c>
    </row>
    <row r="370" spans="1:3" x14ac:dyDescent="0.3">
      <c r="A370" s="66" t="s">
        <v>1774</v>
      </c>
      <c r="B370" s="66"/>
      <c r="C370" s="67">
        <v>458</v>
      </c>
    </row>
    <row r="371" spans="1:3" x14ac:dyDescent="0.3">
      <c r="A371" s="66" t="s">
        <v>1775</v>
      </c>
      <c r="B371" s="66"/>
      <c r="C371" s="66">
        <v>144</v>
      </c>
    </row>
    <row r="372" spans="1:3" x14ac:dyDescent="0.3">
      <c r="A372" s="66" t="s">
        <v>1776</v>
      </c>
      <c r="B372" s="66"/>
      <c r="C372" s="66">
        <v>200</v>
      </c>
    </row>
    <row r="373" spans="1:3" x14ac:dyDescent="0.3">
      <c r="A373" s="66" t="s">
        <v>1777</v>
      </c>
      <c r="B373" s="66"/>
      <c r="C373" s="66">
        <v>200</v>
      </c>
    </row>
    <row r="374" spans="1:3" x14ac:dyDescent="0.3">
      <c r="A374" s="66" t="s">
        <v>1778</v>
      </c>
      <c r="B374" s="66"/>
      <c r="C374" s="67">
        <v>458</v>
      </c>
    </row>
    <row r="375" spans="1:3" x14ac:dyDescent="0.3">
      <c r="A375" s="66" t="s">
        <v>1779</v>
      </c>
      <c r="B375" s="66"/>
      <c r="C375" s="67">
        <v>344</v>
      </c>
    </row>
    <row r="376" spans="1:3" x14ac:dyDescent="0.3">
      <c r="A376" s="66" t="s">
        <v>1780</v>
      </c>
      <c r="B376" s="66"/>
      <c r="C376" s="67">
        <v>458</v>
      </c>
    </row>
    <row r="377" spans="1:3" x14ac:dyDescent="0.3">
      <c r="A377" s="66" t="s">
        <v>1781</v>
      </c>
      <c r="B377" s="66"/>
      <c r="C377" s="66">
        <v>200</v>
      </c>
    </row>
    <row r="378" spans="1:3" x14ac:dyDescent="0.3">
      <c r="A378" s="66" t="s">
        <v>1782</v>
      </c>
      <c r="B378" s="66"/>
      <c r="C378" s="66">
        <v>887</v>
      </c>
    </row>
    <row r="379" spans="1:3" x14ac:dyDescent="0.3">
      <c r="A379" s="66" t="s">
        <v>1783</v>
      </c>
      <c r="B379" s="66"/>
      <c r="C379" s="67">
        <v>344</v>
      </c>
    </row>
    <row r="380" spans="1:3" x14ac:dyDescent="0.3">
      <c r="A380" s="66" t="s">
        <v>1784</v>
      </c>
      <c r="B380" s="66"/>
      <c r="C380" s="67">
        <v>458</v>
      </c>
    </row>
    <row r="381" spans="1:3" x14ac:dyDescent="0.3">
      <c r="A381" s="66" t="s">
        <v>1785</v>
      </c>
      <c r="B381" s="66"/>
      <c r="C381" s="66">
        <v>894</v>
      </c>
    </row>
    <row r="382" spans="1:3" x14ac:dyDescent="0.3">
      <c r="A382" s="66" t="s">
        <v>1786</v>
      </c>
      <c r="B382" s="66"/>
      <c r="C382" s="66">
        <v>516</v>
      </c>
    </row>
    <row r="383" spans="1:3" x14ac:dyDescent="0.3">
      <c r="A383" s="66" t="s">
        <v>1787</v>
      </c>
      <c r="B383" s="66"/>
      <c r="C383" s="66">
        <v>180</v>
      </c>
    </row>
    <row r="384" spans="1:3" x14ac:dyDescent="0.3">
      <c r="A384" s="66" t="s">
        <v>1788</v>
      </c>
      <c r="B384" s="66"/>
      <c r="C384" s="67">
        <v>458</v>
      </c>
    </row>
    <row r="385" spans="1:3" x14ac:dyDescent="0.3">
      <c r="A385" s="66" t="s">
        <v>1542</v>
      </c>
      <c r="B385" s="66"/>
      <c r="C385" s="66">
        <v>740</v>
      </c>
    </row>
    <row r="386" spans="1:3" x14ac:dyDescent="0.3">
      <c r="A386" s="66" t="s">
        <v>1789</v>
      </c>
      <c r="B386" s="66"/>
      <c r="C386" s="66">
        <v>717</v>
      </c>
    </row>
    <row r="387" spans="1:3" x14ac:dyDescent="0.3">
      <c r="A387" s="66" t="s">
        <v>1790</v>
      </c>
      <c r="B387" s="66"/>
      <c r="C387" s="66">
        <v>372</v>
      </c>
    </row>
    <row r="388" spans="1:3" x14ac:dyDescent="0.3">
      <c r="A388" s="66" t="s">
        <v>1711</v>
      </c>
      <c r="B388" s="66"/>
      <c r="C388" s="67">
        <v>58</v>
      </c>
    </row>
    <row r="389" spans="1:3" x14ac:dyDescent="0.3">
      <c r="A389" s="66" t="s">
        <v>1791</v>
      </c>
      <c r="B389" s="66"/>
      <c r="C389" s="66">
        <v>120</v>
      </c>
    </row>
    <row r="390" spans="1:3" x14ac:dyDescent="0.3">
      <c r="A390" s="66" t="s">
        <v>1792</v>
      </c>
      <c r="B390" s="66"/>
      <c r="C390" s="66">
        <v>222</v>
      </c>
    </row>
    <row r="391" spans="1:3" x14ac:dyDescent="0.3">
      <c r="A391" s="66" t="s">
        <v>1793</v>
      </c>
      <c r="B391" s="66"/>
      <c r="C391" s="66">
        <v>410</v>
      </c>
    </row>
    <row r="392" spans="1:3" x14ac:dyDescent="0.3">
      <c r="A392" s="66" t="s">
        <v>1794</v>
      </c>
      <c r="B392" s="66"/>
      <c r="C392" s="66">
        <v>458</v>
      </c>
    </row>
    <row r="393" spans="1:3" x14ac:dyDescent="0.3">
      <c r="A393" s="66" t="s">
        <v>1795</v>
      </c>
      <c r="B393" s="66"/>
      <c r="C393" s="66">
        <v>887</v>
      </c>
    </row>
    <row r="394" spans="1:3" x14ac:dyDescent="0.3">
      <c r="A394" s="66" t="s">
        <v>1796</v>
      </c>
      <c r="B394" s="66"/>
      <c r="C394" s="67" t="s">
        <v>1047</v>
      </c>
    </row>
    <row r="395" spans="1:3" x14ac:dyDescent="0.3">
      <c r="A395" s="66" t="s">
        <v>1797</v>
      </c>
      <c r="B395" s="66"/>
      <c r="C395" s="66">
        <v>716</v>
      </c>
    </row>
    <row r="396" spans="1:3" x14ac:dyDescent="0.3">
      <c r="A396" s="66" t="s">
        <v>1798</v>
      </c>
      <c r="B396" s="66"/>
      <c r="C396" s="66" t="s">
        <v>1047</v>
      </c>
    </row>
    <row r="397" spans="1:3" x14ac:dyDescent="0.3">
      <c r="A397" s="66" t="s">
        <v>1799</v>
      </c>
      <c r="B397" s="66"/>
      <c r="C397" s="66" t="s">
        <v>1047</v>
      </c>
    </row>
    <row r="398" spans="1:3" x14ac:dyDescent="0.3">
      <c r="A398" s="66" t="s">
        <v>1800</v>
      </c>
      <c r="B398" s="66"/>
      <c r="C398" s="66">
        <v>36</v>
      </c>
    </row>
    <row r="399" spans="1:3" x14ac:dyDescent="0.3">
      <c r="A399" s="66" t="s">
        <v>1801</v>
      </c>
      <c r="B399" s="66"/>
      <c r="C399" s="67">
        <v>58</v>
      </c>
    </row>
    <row r="400" spans="1:3" x14ac:dyDescent="0.3">
      <c r="A400" s="66" t="s">
        <v>1802</v>
      </c>
      <c r="B400" s="66"/>
      <c r="C400" s="66">
        <v>598</v>
      </c>
    </row>
    <row r="401" spans="1:3" x14ac:dyDescent="0.3">
      <c r="A401" s="66" t="s">
        <v>1803</v>
      </c>
      <c r="B401" s="66"/>
      <c r="C401" s="66" t="s">
        <v>1047</v>
      </c>
    </row>
    <row r="402" spans="1:3" x14ac:dyDescent="0.3">
      <c r="A402" s="66" t="s">
        <v>1804</v>
      </c>
      <c r="B402" s="66"/>
      <c r="C402" s="66">
        <v>340</v>
      </c>
    </row>
    <row r="403" spans="1:3" x14ac:dyDescent="0.3">
      <c r="A403" s="66" t="s">
        <v>1805</v>
      </c>
      <c r="B403" s="66"/>
      <c r="C403" s="66" t="s">
        <v>1047</v>
      </c>
    </row>
    <row r="404" spans="1:3" x14ac:dyDescent="0.3">
      <c r="A404" s="66" t="s">
        <v>1806</v>
      </c>
      <c r="B404" s="66"/>
      <c r="C404" s="66" t="s">
        <v>1047</v>
      </c>
    </row>
    <row r="405" spans="1:3" x14ac:dyDescent="0.3">
      <c r="A405" s="66" t="s">
        <v>1807</v>
      </c>
      <c r="B405" s="66"/>
      <c r="C405" s="67">
        <v>458</v>
      </c>
    </row>
    <row r="406" spans="1:3" x14ac:dyDescent="0.3">
      <c r="A406" s="66" t="s">
        <v>1808</v>
      </c>
      <c r="B406" s="66"/>
      <c r="C406" s="66">
        <v>724</v>
      </c>
    </row>
    <row r="407" spans="1:3" x14ac:dyDescent="0.3">
      <c r="A407" s="66" t="s">
        <v>1809</v>
      </c>
      <c r="B407" s="66"/>
      <c r="C407" s="66">
        <v>788</v>
      </c>
    </row>
    <row r="408" spans="1:3" x14ac:dyDescent="0.3">
      <c r="A408" s="66" t="s">
        <v>1810</v>
      </c>
      <c r="B408" s="66"/>
      <c r="C408" s="66">
        <v>372</v>
      </c>
    </row>
    <row r="409" spans="1:3" x14ac:dyDescent="0.3">
      <c r="A409" s="66" t="s">
        <v>1811</v>
      </c>
      <c r="B409" s="66"/>
      <c r="C409" s="66">
        <v>480</v>
      </c>
    </row>
    <row r="410" spans="1:3" x14ac:dyDescent="0.3">
      <c r="A410" s="66" t="s">
        <v>1812</v>
      </c>
      <c r="B410" s="66"/>
      <c r="C410" s="66">
        <v>120</v>
      </c>
    </row>
    <row r="411" spans="1:3" x14ac:dyDescent="0.3">
      <c r="A411" s="66" t="s">
        <v>1813</v>
      </c>
      <c r="B411" s="66"/>
      <c r="C411" s="66">
        <v>192</v>
      </c>
    </row>
    <row r="412" spans="1:3" x14ac:dyDescent="0.3">
      <c r="A412" s="66" t="s">
        <v>1814</v>
      </c>
      <c r="B412" s="66"/>
      <c r="C412" s="66">
        <v>364</v>
      </c>
    </row>
    <row r="413" spans="1:3" x14ac:dyDescent="0.3">
      <c r="A413" s="66" t="s">
        <v>1815</v>
      </c>
      <c r="B413" s="66"/>
      <c r="C413" s="66">
        <v>410</v>
      </c>
    </row>
    <row r="414" spans="1:3" x14ac:dyDescent="0.3">
      <c r="A414" s="66" t="s">
        <v>1816</v>
      </c>
      <c r="B414" s="66"/>
      <c r="C414" s="66">
        <v>764</v>
      </c>
    </row>
    <row r="415" spans="1:3" x14ac:dyDescent="0.3">
      <c r="A415" s="66" t="s">
        <v>1817</v>
      </c>
      <c r="B415" s="66"/>
      <c r="C415" s="66">
        <v>356</v>
      </c>
    </row>
    <row r="416" spans="1:3" x14ac:dyDescent="0.3">
      <c r="A416" s="66" t="s">
        <v>1818</v>
      </c>
      <c r="B416" s="66"/>
      <c r="C416" s="66">
        <v>736</v>
      </c>
    </row>
    <row r="417" spans="1:3" x14ac:dyDescent="0.3">
      <c r="A417" s="66" t="s">
        <v>1819</v>
      </c>
      <c r="B417" s="66"/>
      <c r="C417" s="66">
        <v>504</v>
      </c>
    </row>
    <row r="418" spans="1:3" x14ac:dyDescent="0.3">
      <c r="A418" s="66" t="s">
        <v>1820</v>
      </c>
      <c r="B418" s="66"/>
      <c r="C418" s="66">
        <v>840</v>
      </c>
    </row>
    <row r="419" spans="1:3" x14ac:dyDescent="0.3">
      <c r="A419" s="66" t="s">
        <v>1821</v>
      </c>
      <c r="B419" s="66"/>
      <c r="C419" s="66">
        <v>178</v>
      </c>
    </row>
    <row r="420" spans="1:3" x14ac:dyDescent="0.3">
      <c r="A420" s="66" t="s">
        <v>1536</v>
      </c>
      <c r="B420" s="66"/>
      <c r="C420" s="66">
        <v>591</v>
      </c>
    </row>
    <row r="421" spans="1:3" x14ac:dyDescent="0.3">
      <c r="A421" s="66" t="s">
        <v>1822</v>
      </c>
      <c r="B421" s="66"/>
      <c r="C421" s="66">
        <v>180</v>
      </c>
    </row>
    <row r="422" spans="1:3" x14ac:dyDescent="0.3">
      <c r="A422" s="66" t="s">
        <v>1823</v>
      </c>
      <c r="B422" s="66"/>
      <c r="C422" s="66" t="s">
        <v>1047</v>
      </c>
    </row>
    <row r="423" spans="1:3" x14ac:dyDescent="0.3">
      <c r="A423" s="66" t="s">
        <v>1785</v>
      </c>
      <c r="B423" s="66"/>
      <c r="C423" s="66">
        <v>894</v>
      </c>
    </row>
    <row r="424" spans="1:3" x14ac:dyDescent="0.3">
      <c r="A424" s="66" t="s">
        <v>1824</v>
      </c>
      <c r="B424" s="66"/>
      <c r="C424" s="66">
        <v>32</v>
      </c>
    </row>
    <row r="425" spans="1:3" x14ac:dyDescent="0.3">
      <c r="A425" s="66" t="s">
        <v>1825</v>
      </c>
      <c r="B425" s="66"/>
      <c r="C425" s="66">
        <v>894</v>
      </c>
    </row>
    <row r="426" spans="1:3" x14ac:dyDescent="0.3">
      <c r="A426" s="66" t="s">
        <v>1826</v>
      </c>
      <c r="B426" s="66"/>
      <c r="C426" s="66">
        <v>516</v>
      </c>
    </row>
    <row r="427" spans="1:3" x14ac:dyDescent="0.3">
      <c r="A427" s="66" t="s">
        <v>1827</v>
      </c>
      <c r="B427" s="66"/>
      <c r="C427" s="66">
        <v>710</v>
      </c>
    </row>
    <row r="428" spans="1:3" x14ac:dyDescent="0.3">
      <c r="A428" s="66" t="s">
        <v>1828</v>
      </c>
      <c r="B428" s="66"/>
      <c r="C428" s="66" t="s">
        <v>1047</v>
      </c>
    </row>
    <row r="429" spans="1:3" x14ac:dyDescent="0.3">
      <c r="A429" s="66" t="s">
        <v>1829</v>
      </c>
      <c r="B429" s="66"/>
      <c r="C429" s="66">
        <v>124</v>
      </c>
    </row>
    <row r="430" spans="1:3" x14ac:dyDescent="0.3">
      <c r="A430" s="66" t="s">
        <v>1838</v>
      </c>
      <c r="B430" s="66"/>
      <c r="C430" s="66">
        <v>36</v>
      </c>
    </row>
    <row r="431" spans="1:3" x14ac:dyDescent="0.3">
      <c r="A431" s="66" t="s">
        <v>1830</v>
      </c>
      <c r="B431" s="66"/>
      <c r="C431" s="66">
        <v>58</v>
      </c>
    </row>
    <row r="432" spans="1:3" x14ac:dyDescent="0.3">
      <c r="A432" s="66" t="s">
        <v>1839</v>
      </c>
      <c r="B432" s="66"/>
      <c r="C432" s="66">
        <v>504</v>
      </c>
    </row>
    <row r="433" spans="1:3" x14ac:dyDescent="0.3">
      <c r="A433" s="66" t="s">
        <v>1831</v>
      </c>
      <c r="B433" s="66"/>
      <c r="C433" s="66">
        <v>372</v>
      </c>
    </row>
    <row r="434" spans="1:3" x14ac:dyDescent="0.3">
      <c r="A434" s="66" t="s">
        <v>1832</v>
      </c>
      <c r="B434" s="66"/>
      <c r="C434" s="66">
        <v>710</v>
      </c>
    </row>
    <row r="435" spans="1:3" x14ac:dyDescent="0.3">
      <c r="A435" s="66" t="s">
        <v>1833</v>
      </c>
      <c r="B435" s="66"/>
      <c r="C435" s="66">
        <v>144</v>
      </c>
    </row>
    <row r="436" spans="1:3" x14ac:dyDescent="0.3">
      <c r="A436" s="66" t="s">
        <v>1834</v>
      </c>
      <c r="B436" s="66"/>
      <c r="C436" s="66">
        <v>275</v>
      </c>
    </row>
    <row r="437" spans="1:3" x14ac:dyDescent="0.3">
      <c r="A437" s="66" t="s">
        <v>1835</v>
      </c>
      <c r="B437" s="66"/>
      <c r="C437" s="66">
        <v>643</v>
      </c>
    </row>
    <row r="438" spans="1:3" x14ac:dyDescent="0.3">
      <c r="A438" s="66" t="s">
        <v>1836</v>
      </c>
      <c r="B438" s="66"/>
      <c r="C438" s="66">
        <v>768</v>
      </c>
    </row>
    <row r="439" spans="1:3" x14ac:dyDescent="0.3">
      <c r="A439" s="66" t="s">
        <v>1069</v>
      </c>
      <c r="B439" s="66"/>
      <c r="C439" s="66">
        <v>250</v>
      </c>
    </row>
    <row r="440" spans="1:3" x14ac:dyDescent="0.3">
      <c r="A440" s="66" t="s">
        <v>1837</v>
      </c>
      <c r="B440" s="66"/>
      <c r="C440" s="66">
        <v>768</v>
      </c>
    </row>
    <row r="441" spans="1:3" x14ac:dyDescent="0.3">
      <c r="A441" s="66" t="s">
        <v>1840</v>
      </c>
      <c r="B441" s="66"/>
      <c r="C441" s="66">
        <v>504</v>
      </c>
    </row>
    <row r="442" spans="1:3" x14ac:dyDescent="0.3">
      <c r="A442" s="66" t="s">
        <v>1841</v>
      </c>
      <c r="B442" s="66"/>
      <c r="C442" s="66">
        <v>156</v>
      </c>
    </row>
    <row r="443" spans="1:3" x14ac:dyDescent="0.3">
      <c r="A443" s="66" t="s">
        <v>1842</v>
      </c>
      <c r="B443" s="66"/>
      <c r="C443" s="66" t="s">
        <v>1047</v>
      </c>
    </row>
    <row r="444" spans="1:3" x14ac:dyDescent="0.3">
      <c r="A444" s="66" t="s">
        <v>1843</v>
      </c>
      <c r="B444" s="66"/>
      <c r="C444" s="66">
        <v>104</v>
      </c>
    </row>
    <row r="445" spans="1:3" x14ac:dyDescent="0.3">
      <c r="A445" s="66" t="s">
        <v>1844</v>
      </c>
      <c r="B445" s="66"/>
      <c r="C445" s="66" t="s">
        <v>1047</v>
      </c>
    </row>
    <row r="446" spans="1:3" x14ac:dyDescent="0.3">
      <c r="A446" s="66" t="s">
        <v>1845</v>
      </c>
      <c r="B446" s="66"/>
      <c r="C446" s="66" t="s">
        <v>1047</v>
      </c>
    </row>
    <row r="447" spans="1:3" x14ac:dyDescent="0.3">
      <c r="A447" s="66" t="s">
        <v>1846</v>
      </c>
      <c r="B447" s="66"/>
      <c r="C447" s="66">
        <v>104</v>
      </c>
    </row>
    <row r="448" spans="1:3" x14ac:dyDescent="0.3">
      <c r="A448" s="66" t="s">
        <v>1847</v>
      </c>
      <c r="B448" s="66"/>
      <c r="C448" s="66">
        <v>388</v>
      </c>
    </row>
    <row r="449" spans="1:3" x14ac:dyDescent="0.3">
      <c r="A449" s="66" t="s">
        <v>1848</v>
      </c>
      <c r="B449" s="66"/>
      <c r="C449" s="66">
        <v>717</v>
      </c>
    </row>
    <row r="450" spans="1:3" x14ac:dyDescent="0.3">
      <c r="A450" s="66" t="s">
        <v>1849</v>
      </c>
      <c r="B450" s="66"/>
      <c r="C450" s="66">
        <v>388</v>
      </c>
    </row>
    <row r="451" spans="1:3" x14ac:dyDescent="0.3">
      <c r="A451" s="66" t="s">
        <v>1850</v>
      </c>
      <c r="B451" s="66"/>
      <c r="C451" s="66">
        <v>178</v>
      </c>
    </row>
    <row r="452" spans="1:3" x14ac:dyDescent="0.3">
      <c r="A452" s="66" t="s">
        <v>1851</v>
      </c>
      <c r="B452" s="66"/>
      <c r="C452" s="66">
        <v>178</v>
      </c>
    </row>
    <row r="453" spans="1:3" x14ac:dyDescent="0.3">
      <c r="A453" s="66" t="s">
        <v>1852</v>
      </c>
      <c r="B453" s="66"/>
      <c r="C453" s="66">
        <v>630</v>
      </c>
    </row>
    <row r="454" spans="1:3" x14ac:dyDescent="0.3">
      <c r="A454" s="66" t="s">
        <v>1853</v>
      </c>
      <c r="B454" s="66"/>
      <c r="C454" s="66">
        <v>643</v>
      </c>
    </row>
    <row r="455" spans="1:3" x14ac:dyDescent="0.3">
      <c r="A455" s="66" t="s">
        <v>1854</v>
      </c>
      <c r="B455" s="66"/>
      <c r="C455" s="66" t="s">
        <v>1047</v>
      </c>
    </row>
    <row r="456" spans="1:3" x14ac:dyDescent="0.3">
      <c r="A456" s="66" t="s">
        <v>1855</v>
      </c>
      <c r="B456" s="66"/>
      <c r="C456" s="66">
        <v>643</v>
      </c>
    </row>
    <row r="457" spans="1:3" x14ac:dyDescent="0.3">
      <c r="A457" s="66" t="s">
        <v>1856</v>
      </c>
      <c r="B457" s="66"/>
      <c r="C457" s="66">
        <v>643</v>
      </c>
    </row>
    <row r="458" spans="1:3" x14ac:dyDescent="0.3">
      <c r="A458" s="66" t="s">
        <v>1857</v>
      </c>
      <c r="B458" s="66"/>
      <c r="C458" s="66">
        <v>356</v>
      </c>
    </row>
    <row r="459" spans="1:3" x14ac:dyDescent="0.3">
      <c r="A459" s="66" t="s">
        <v>1858</v>
      </c>
      <c r="B459" s="66"/>
      <c r="C459" s="66">
        <v>643</v>
      </c>
    </row>
    <row r="460" spans="1:3" x14ac:dyDescent="0.3">
      <c r="A460" s="66" t="s">
        <v>1859</v>
      </c>
      <c r="B460" s="66"/>
      <c r="C460" s="66">
        <v>58</v>
      </c>
    </row>
    <row r="461" spans="1:3" x14ac:dyDescent="0.3">
      <c r="A461" s="66" t="s">
        <v>1860</v>
      </c>
      <c r="B461" s="66"/>
      <c r="C461" s="66">
        <v>356</v>
      </c>
    </row>
    <row r="462" spans="1:3" x14ac:dyDescent="0.3">
      <c r="A462" s="66" t="s">
        <v>1861</v>
      </c>
      <c r="B462" s="66"/>
      <c r="C462" s="66">
        <v>643</v>
      </c>
    </row>
    <row r="463" spans="1:3" x14ac:dyDescent="0.3">
      <c r="A463" s="66" t="s">
        <v>1862</v>
      </c>
      <c r="B463" s="66"/>
      <c r="C463" s="66">
        <v>36</v>
      </c>
    </row>
    <row r="464" spans="1:3" x14ac:dyDescent="0.3">
      <c r="A464" s="66" t="s">
        <v>1863</v>
      </c>
      <c r="B464" s="66"/>
      <c r="C464" s="66">
        <v>458</v>
      </c>
    </row>
    <row r="465" spans="1:3" x14ac:dyDescent="0.3">
      <c r="A465" s="66" t="s">
        <v>1864</v>
      </c>
      <c r="B465" s="66"/>
      <c r="C465" s="66" t="s">
        <v>1047</v>
      </c>
    </row>
    <row r="466" spans="1:3" x14ac:dyDescent="0.3">
      <c r="A466" s="66" t="s">
        <v>1865</v>
      </c>
      <c r="B466" s="66"/>
      <c r="C466" s="66">
        <v>12</v>
      </c>
    </row>
    <row r="467" spans="1:3" x14ac:dyDescent="0.3">
      <c r="A467" s="66" t="s">
        <v>1866</v>
      </c>
      <c r="B467" s="66"/>
      <c r="C467" s="66">
        <v>188</v>
      </c>
    </row>
    <row r="468" spans="1:3" x14ac:dyDescent="0.3">
      <c r="A468" s="66" t="s">
        <v>1867</v>
      </c>
      <c r="B468" s="66"/>
      <c r="C468" s="66" t="s">
        <v>1047</v>
      </c>
    </row>
    <row r="469" spans="1:3" x14ac:dyDescent="0.3">
      <c r="A469" s="66" t="s">
        <v>1869</v>
      </c>
      <c r="B469" s="66"/>
      <c r="C469" s="66">
        <v>356</v>
      </c>
    </row>
    <row r="470" spans="1:3" x14ac:dyDescent="0.3">
      <c r="A470" s="66" t="s">
        <v>1868</v>
      </c>
      <c r="B470" s="66"/>
      <c r="C470" s="66">
        <v>548</v>
      </c>
    </row>
    <row r="471" spans="1:3" x14ac:dyDescent="0.3">
      <c r="A471" s="66" t="s">
        <v>1051</v>
      </c>
      <c r="B471" s="66"/>
      <c r="C471" s="66">
        <v>384</v>
      </c>
    </row>
    <row r="472" spans="1:3" x14ac:dyDescent="0.3">
      <c r="A472" s="66" t="s">
        <v>1870</v>
      </c>
      <c r="B472" s="66"/>
      <c r="C472" s="66" t="s">
        <v>1047</v>
      </c>
    </row>
    <row r="473" spans="1:3" x14ac:dyDescent="0.3">
      <c r="A473" s="66" t="s">
        <v>1871</v>
      </c>
      <c r="B473" s="66"/>
      <c r="C473" s="66">
        <v>756</v>
      </c>
    </row>
    <row r="474" spans="1:3" x14ac:dyDescent="0.3">
      <c r="A474" s="66" t="s">
        <v>1872</v>
      </c>
      <c r="B474" s="66"/>
      <c r="C474" s="66">
        <v>40</v>
      </c>
    </row>
    <row r="475" spans="1:3" x14ac:dyDescent="0.3">
      <c r="A475" s="66" t="s">
        <v>1873</v>
      </c>
      <c r="B475" s="66"/>
      <c r="C475" s="66">
        <v>356</v>
      </c>
    </row>
    <row r="476" spans="1:3" x14ac:dyDescent="0.3">
      <c r="A476" s="66" t="s">
        <v>1874</v>
      </c>
      <c r="B476" s="66"/>
      <c r="C476" s="66">
        <v>716</v>
      </c>
    </row>
    <row r="477" spans="1:3" x14ac:dyDescent="0.3">
      <c r="A477" s="66" t="s">
        <v>1875</v>
      </c>
      <c r="B477" s="66"/>
      <c r="C477" s="66">
        <v>818</v>
      </c>
    </row>
    <row r="478" spans="1:3" x14ac:dyDescent="0.3">
      <c r="A478" s="66" t="s">
        <v>1876</v>
      </c>
      <c r="B478" s="66"/>
      <c r="C478" s="67">
        <v>458</v>
      </c>
    </row>
    <row r="479" spans="1:3" x14ac:dyDescent="0.3">
      <c r="A479" s="66" t="s">
        <v>1877</v>
      </c>
      <c r="B479" s="66"/>
      <c r="C479" s="66">
        <v>840</v>
      </c>
    </row>
    <row r="480" spans="1:3" x14ac:dyDescent="0.3">
      <c r="A480" s="66" t="s">
        <v>1878</v>
      </c>
      <c r="B480" s="66"/>
      <c r="C480" s="66">
        <v>710</v>
      </c>
    </row>
    <row r="481" spans="1:3" x14ac:dyDescent="0.3">
      <c r="A481" s="66" t="s">
        <v>1879</v>
      </c>
      <c r="B481" s="66"/>
      <c r="C481" s="66" t="s">
        <v>1047</v>
      </c>
    </row>
    <row r="482" spans="1:3" x14ac:dyDescent="0.3">
      <c r="A482" s="66" t="s">
        <v>1880</v>
      </c>
      <c r="B482" s="66"/>
      <c r="C482" s="67">
        <v>458</v>
      </c>
    </row>
    <row r="483" spans="1:3" x14ac:dyDescent="0.3">
      <c r="A483" s="66" t="s">
        <v>1881</v>
      </c>
      <c r="B483" s="66"/>
      <c r="C483" s="66">
        <v>250</v>
      </c>
    </row>
    <row r="484" spans="1:3" x14ac:dyDescent="0.3">
      <c r="A484" s="66" t="s">
        <v>1882</v>
      </c>
      <c r="B484" s="66"/>
      <c r="C484" s="66">
        <v>826</v>
      </c>
    </row>
    <row r="485" spans="1:3" x14ac:dyDescent="0.3">
      <c r="A485" s="66" t="s">
        <v>1883</v>
      </c>
      <c r="B485" s="66"/>
      <c r="C485" s="67">
        <v>458</v>
      </c>
    </row>
    <row r="486" spans="1:3" x14ac:dyDescent="0.3">
      <c r="A486" s="66" t="s">
        <v>1884</v>
      </c>
      <c r="B486" s="66"/>
      <c r="C486" s="66">
        <v>826</v>
      </c>
    </row>
    <row r="487" spans="1:3" x14ac:dyDescent="0.3">
      <c r="A487" s="66" t="s">
        <v>1885</v>
      </c>
      <c r="B487" s="66"/>
      <c r="C487" s="66">
        <v>716</v>
      </c>
    </row>
    <row r="488" spans="1:3" x14ac:dyDescent="0.3">
      <c r="A488" s="66" t="s">
        <v>5</v>
      </c>
      <c r="B488" s="66"/>
      <c r="C488" s="66">
        <v>32</v>
      </c>
    </row>
    <row r="489" spans="1:3" x14ac:dyDescent="0.3">
      <c r="A489" s="66" t="s">
        <v>1886</v>
      </c>
      <c r="B489" s="66"/>
      <c r="C489" s="66">
        <v>504</v>
      </c>
    </row>
    <row r="490" spans="1:3" x14ac:dyDescent="0.3">
      <c r="A490" s="66" t="s">
        <v>1887</v>
      </c>
      <c r="B490" s="66"/>
      <c r="C490" s="66">
        <v>356</v>
      </c>
    </row>
    <row r="491" spans="1:3" x14ac:dyDescent="0.3">
      <c r="A491" s="66" t="s">
        <v>1888</v>
      </c>
      <c r="B491" s="66"/>
      <c r="C491" s="67">
        <v>458</v>
      </c>
    </row>
    <row r="492" spans="1:3" x14ac:dyDescent="0.3">
      <c r="A492" s="66" t="s">
        <v>1889</v>
      </c>
      <c r="B492" s="66"/>
      <c r="C492" s="66">
        <v>156</v>
      </c>
    </row>
    <row r="493" spans="1:3" x14ac:dyDescent="0.3">
      <c r="A493" s="66" t="s">
        <v>1890</v>
      </c>
      <c r="B493" s="66"/>
      <c r="C493" s="66">
        <v>764</v>
      </c>
    </row>
    <row r="494" spans="1:3" x14ac:dyDescent="0.3">
      <c r="A494" s="66" t="s">
        <v>1891</v>
      </c>
      <c r="B494" s="66"/>
      <c r="C494" s="66">
        <v>178</v>
      </c>
    </row>
    <row r="495" spans="1:3" x14ac:dyDescent="0.3">
      <c r="A495" s="66" t="s">
        <v>1892</v>
      </c>
      <c r="B495" s="66"/>
      <c r="C495" s="66">
        <v>710</v>
      </c>
    </row>
    <row r="496" spans="1:3" x14ac:dyDescent="0.3">
      <c r="A496" s="66" t="s">
        <v>1893</v>
      </c>
      <c r="B496" s="66"/>
      <c r="C496" s="66">
        <v>250</v>
      </c>
    </row>
    <row r="497" spans="1:3" x14ac:dyDescent="0.3">
      <c r="A497" s="66" t="s">
        <v>1894</v>
      </c>
      <c r="B497" s="66"/>
      <c r="C497" s="66">
        <v>528</v>
      </c>
    </row>
    <row r="498" spans="1:3" x14ac:dyDescent="0.3">
      <c r="A498" s="66" t="s">
        <v>1895</v>
      </c>
      <c r="B498" s="66"/>
      <c r="C498" s="66">
        <v>616</v>
      </c>
    </row>
    <row r="499" spans="1:3" x14ac:dyDescent="0.3">
      <c r="A499" s="66" t="s">
        <v>1896</v>
      </c>
      <c r="B499" s="66"/>
      <c r="C499" s="66">
        <v>826</v>
      </c>
    </row>
    <row r="500" spans="1:3" x14ac:dyDescent="0.3">
      <c r="A500" s="66" t="s">
        <v>1897</v>
      </c>
      <c r="B500" s="66"/>
      <c r="C500" s="66">
        <v>300</v>
      </c>
    </row>
    <row r="501" spans="1:3" x14ac:dyDescent="0.3">
      <c r="A501" s="66" t="s">
        <v>1898</v>
      </c>
      <c r="B501" s="66"/>
      <c r="C501" s="66">
        <v>484</v>
      </c>
    </row>
    <row r="502" spans="1:3" x14ac:dyDescent="0.3">
      <c r="A502" s="66" t="s">
        <v>1899</v>
      </c>
      <c r="B502" s="66"/>
      <c r="C502" s="66">
        <v>840</v>
      </c>
    </row>
    <row r="503" spans="1:3" x14ac:dyDescent="0.3">
      <c r="A503" s="66" t="s">
        <v>1756</v>
      </c>
      <c r="B503" s="66"/>
      <c r="C503" s="66">
        <v>890</v>
      </c>
    </row>
    <row r="504" spans="1:3" x14ac:dyDescent="0.3">
      <c r="A504" s="66" t="s">
        <v>1900</v>
      </c>
      <c r="B504" s="66"/>
      <c r="C504" s="66">
        <v>356</v>
      </c>
    </row>
    <row r="505" spans="1:3" x14ac:dyDescent="0.3">
      <c r="A505" s="66" t="s">
        <v>1901</v>
      </c>
      <c r="B505" s="66"/>
      <c r="C505" s="66">
        <v>32</v>
      </c>
    </row>
    <row r="506" spans="1:3" x14ac:dyDescent="0.3">
      <c r="A506" s="66" t="s">
        <v>1902</v>
      </c>
      <c r="B506" s="66"/>
      <c r="C506" s="66" t="s">
        <v>1047</v>
      </c>
    </row>
    <row r="507" spans="1:3" x14ac:dyDescent="0.3">
      <c r="A507" s="66" t="s">
        <v>1756</v>
      </c>
      <c r="B507" s="66"/>
      <c r="C507" s="66">
        <v>890</v>
      </c>
    </row>
    <row r="508" spans="1:3" x14ac:dyDescent="0.3">
      <c r="A508" s="66" t="s">
        <v>1903</v>
      </c>
      <c r="B508" s="66"/>
      <c r="C508" s="67">
        <v>360</v>
      </c>
    </row>
    <row r="509" spans="1:3" x14ac:dyDescent="0.3">
      <c r="A509" s="66" t="s">
        <v>1904</v>
      </c>
      <c r="B509" s="66"/>
      <c r="C509" s="66">
        <v>36</v>
      </c>
    </row>
    <row r="510" spans="1:3" x14ac:dyDescent="0.3">
      <c r="A510" s="66" t="s">
        <v>1905</v>
      </c>
      <c r="B510" s="66"/>
      <c r="C510" s="66">
        <v>504</v>
      </c>
    </row>
    <row r="511" spans="1:3" x14ac:dyDescent="0.3">
      <c r="A511" s="66" t="s">
        <v>1906</v>
      </c>
      <c r="B511" s="66"/>
      <c r="C511" s="66" t="s">
        <v>1047</v>
      </c>
    </row>
    <row r="512" spans="1:3" x14ac:dyDescent="0.3">
      <c r="A512" s="66" t="s">
        <v>1907</v>
      </c>
      <c r="B512" s="66"/>
      <c r="C512" s="66">
        <v>58</v>
      </c>
    </row>
    <row r="513" spans="1:3" x14ac:dyDescent="0.3">
      <c r="A513" s="66" t="s">
        <v>1908</v>
      </c>
      <c r="B513" s="66"/>
      <c r="C513" s="66">
        <v>188</v>
      </c>
    </row>
    <row r="514" spans="1:3" x14ac:dyDescent="0.3">
      <c r="A514" s="66" t="s">
        <v>1909</v>
      </c>
      <c r="B514" s="66"/>
      <c r="C514" s="66" t="s">
        <v>1047</v>
      </c>
    </row>
    <row r="515" spans="1:3" x14ac:dyDescent="0.3">
      <c r="A515" s="66" t="s">
        <v>1910</v>
      </c>
      <c r="B515" s="66"/>
      <c r="C515" s="66">
        <v>364</v>
      </c>
    </row>
    <row r="516" spans="1:3" x14ac:dyDescent="0.3">
      <c r="A516" s="66" t="s">
        <v>1911</v>
      </c>
      <c r="B516" s="66"/>
      <c r="C516" s="66">
        <v>504</v>
      </c>
    </row>
    <row r="517" spans="1:3" x14ac:dyDescent="0.3">
      <c r="A517" s="66" t="s">
        <v>1912</v>
      </c>
      <c r="B517" s="66"/>
      <c r="C517" s="66">
        <v>408</v>
      </c>
    </row>
    <row r="518" spans="1:3" x14ac:dyDescent="0.3">
      <c r="A518" s="66" t="s">
        <v>32</v>
      </c>
      <c r="B518" s="66"/>
      <c r="C518" s="66">
        <v>178</v>
      </c>
    </row>
    <row r="519" spans="1:3" x14ac:dyDescent="0.3">
      <c r="A519" s="66" t="s">
        <v>1913</v>
      </c>
      <c r="B519" s="66"/>
      <c r="C519" s="66">
        <v>890</v>
      </c>
    </row>
  </sheetData>
  <mergeCells count="12">
    <mergeCell ref="AJ1:AL1"/>
    <mergeCell ref="AF1:AH1"/>
    <mergeCell ref="A1:C1"/>
    <mergeCell ref="P1:R1"/>
    <mergeCell ref="T1:V1"/>
    <mergeCell ref="X1:Z1"/>
    <mergeCell ref="AB1:AD1"/>
    <mergeCell ref="AZ1:BB1"/>
    <mergeCell ref="BD1:BF1"/>
    <mergeCell ref="AV1:AX1"/>
    <mergeCell ref="AR1:AT1"/>
    <mergeCell ref="AN1:AP1"/>
  </mergeCells>
  <conditionalFormatting sqref="F3:N316">
    <cfRule type="cellIs" dxfId="2" priority="8" operator="equal">
      <formula>FALSE</formula>
    </cfRule>
  </conditionalFormatting>
  <conditionalFormatting sqref="T296">
    <cfRule type="duplicateValues" dxfId="1" priority="7"/>
  </conditionalFormatting>
  <conditionalFormatting sqref="T297">
    <cfRule type="duplicateValues" dxfId="0" priority="6"/>
  </conditionalFormatting>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39997558519241921"/>
  </sheetPr>
  <dimension ref="A1:F57"/>
  <sheetViews>
    <sheetView workbookViewId="0">
      <selection activeCell="B6" sqref="B6"/>
    </sheetView>
  </sheetViews>
  <sheetFormatPr baseColWidth="10" defaultColWidth="11.44140625" defaultRowHeight="14.4" x14ac:dyDescent="0.3"/>
  <cols>
    <col min="1" max="1" width="15.44140625" customWidth="1"/>
    <col min="2" max="2" width="37" customWidth="1"/>
  </cols>
  <sheetData>
    <row r="1" spans="1:6" x14ac:dyDescent="0.3">
      <c r="A1" s="63" t="s">
        <v>1585</v>
      </c>
    </row>
    <row r="3" spans="1:6" x14ac:dyDescent="0.3">
      <c r="A3" s="4" t="s">
        <v>1586</v>
      </c>
      <c r="B3" s="63"/>
    </row>
    <row r="4" spans="1:6" x14ac:dyDescent="0.3">
      <c r="A4" s="64">
        <v>1918</v>
      </c>
      <c r="B4" t="s">
        <v>1587</v>
      </c>
    </row>
    <row r="5" spans="1:6" x14ac:dyDescent="0.3">
      <c r="A5" s="64">
        <v>1938</v>
      </c>
      <c r="B5" t="s">
        <v>1588</v>
      </c>
      <c r="F5" s="4"/>
    </row>
    <row r="6" spans="1:6" x14ac:dyDescent="0.3">
      <c r="A6" s="64">
        <v>1945</v>
      </c>
      <c r="B6" t="s">
        <v>1589</v>
      </c>
    </row>
    <row r="7" spans="1:6" x14ac:dyDescent="0.3">
      <c r="A7" s="64" t="s">
        <v>1590</v>
      </c>
      <c r="B7" t="s">
        <v>1591</v>
      </c>
    </row>
    <row r="8" spans="1:6" x14ac:dyDescent="0.3">
      <c r="A8" s="64">
        <v>1947</v>
      </c>
      <c r="B8" t="s">
        <v>1592</v>
      </c>
    </row>
    <row r="9" spans="1:6" x14ac:dyDescent="0.3">
      <c r="A9" s="64">
        <v>1947</v>
      </c>
      <c r="B9" t="s">
        <v>1593</v>
      </c>
    </row>
    <row r="10" spans="1:6" x14ac:dyDescent="0.3">
      <c r="A10" s="64">
        <v>1948</v>
      </c>
      <c r="B10" t="s">
        <v>1594</v>
      </c>
    </row>
    <row r="11" spans="1:6" x14ac:dyDescent="0.3">
      <c r="A11" s="64">
        <v>1948</v>
      </c>
      <c r="B11" t="s">
        <v>1595</v>
      </c>
    </row>
    <row r="12" spans="1:6" x14ac:dyDescent="0.3">
      <c r="A12" s="64">
        <v>1949</v>
      </c>
      <c r="B12" t="s">
        <v>1596</v>
      </c>
    </row>
    <row r="13" spans="1:6" x14ac:dyDescent="0.3">
      <c r="A13" s="64">
        <v>1956</v>
      </c>
      <c r="B13" t="s">
        <v>1597</v>
      </c>
    </row>
    <row r="14" spans="1:6" x14ac:dyDescent="0.3">
      <c r="A14" s="64">
        <v>1958</v>
      </c>
      <c r="B14" t="s">
        <v>1598</v>
      </c>
    </row>
    <row r="15" spans="1:6" x14ac:dyDescent="0.3">
      <c r="A15" s="64">
        <v>1960</v>
      </c>
      <c r="B15" t="s">
        <v>1599</v>
      </c>
    </row>
    <row r="16" spans="1:6" x14ac:dyDescent="0.3">
      <c r="A16" s="64">
        <v>1962</v>
      </c>
      <c r="B16" t="s">
        <v>1600</v>
      </c>
    </row>
    <row r="17" spans="1:6" x14ac:dyDescent="0.3">
      <c r="A17" s="64">
        <v>1963</v>
      </c>
      <c r="B17" t="s">
        <v>1601</v>
      </c>
    </row>
    <row r="18" spans="1:6" x14ac:dyDescent="0.3">
      <c r="A18" s="64">
        <v>1963</v>
      </c>
      <c r="B18" t="s">
        <v>1602</v>
      </c>
      <c r="F18" s="4"/>
    </row>
    <row r="19" spans="1:6" x14ac:dyDescent="0.3">
      <c r="A19" s="64">
        <v>1963</v>
      </c>
      <c r="B19" t="s">
        <v>1603</v>
      </c>
    </row>
    <row r="20" spans="1:6" x14ac:dyDescent="0.3">
      <c r="A20" s="64">
        <v>1964</v>
      </c>
      <c r="B20" t="s">
        <v>1604</v>
      </c>
    </row>
    <row r="21" spans="1:6" x14ac:dyDescent="0.3">
      <c r="A21" s="64">
        <v>1965</v>
      </c>
      <c r="B21" t="s">
        <v>1605</v>
      </c>
    </row>
    <row r="22" spans="1:6" x14ac:dyDescent="0.3">
      <c r="A22" s="64">
        <v>1971</v>
      </c>
      <c r="B22" t="s">
        <v>1606</v>
      </c>
    </row>
    <row r="23" spans="1:6" x14ac:dyDescent="0.3">
      <c r="A23" s="64" t="s">
        <v>1607</v>
      </c>
      <c r="B23" t="s">
        <v>1608</v>
      </c>
    </row>
    <row r="24" spans="1:6" x14ac:dyDescent="0.3">
      <c r="A24" s="64">
        <v>1975</v>
      </c>
      <c r="B24" t="s">
        <v>1609</v>
      </c>
    </row>
    <row r="25" spans="1:6" x14ac:dyDescent="0.3">
      <c r="A25" s="64">
        <v>1976</v>
      </c>
      <c r="B25" t="s">
        <v>1610</v>
      </c>
    </row>
    <row r="26" spans="1:6" x14ac:dyDescent="0.3">
      <c r="A26" s="64">
        <v>1990</v>
      </c>
      <c r="B26" t="s">
        <v>1611</v>
      </c>
    </row>
    <row r="27" spans="1:6" x14ac:dyDescent="0.3">
      <c r="A27" s="64">
        <v>1990</v>
      </c>
      <c r="B27" t="s">
        <v>1612</v>
      </c>
    </row>
    <row r="28" spans="1:6" x14ac:dyDescent="0.3">
      <c r="A28" s="64">
        <v>1990</v>
      </c>
      <c r="B28" t="s">
        <v>1613</v>
      </c>
    </row>
    <row r="29" spans="1:6" x14ac:dyDescent="0.3">
      <c r="A29" s="64">
        <v>1991</v>
      </c>
      <c r="B29" t="s">
        <v>1614</v>
      </c>
    </row>
    <row r="30" spans="1:6" x14ac:dyDescent="0.3">
      <c r="A30" s="64" t="s">
        <v>1615</v>
      </c>
      <c r="B30" t="s">
        <v>1616</v>
      </c>
    </row>
    <row r="31" spans="1:6" x14ac:dyDescent="0.3">
      <c r="A31" s="64">
        <v>1993</v>
      </c>
      <c r="B31" t="s">
        <v>1617</v>
      </c>
    </row>
    <row r="32" spans="1:6" x14ac:dyDescent="0.3">
      <c r="A32" s="64">
        <v>1993</v>
      </c>
      <c r="B32" t="s">
        <v>1618</v>
      </c>
    </row>
    <row r="33" spans="1:6" x14ac:dyDescent="0.3">
      <c r="A33" s="64">
        <v>1999</v>
      </c>
      <c r="B33" t="s">
        <v>1619</v>
      </c>
    </row>
    <row r="34" spans="1:6" x14ac:dyDescent="0.3">
      <c r="A34" s="64">
        <v>2002</v>
      </c>
      <c r="B34" t="s">
        <v>1620</v>
      </c>
    </row>
    <row r="35" spans="1:6" x14ac:dyDescent="0.3">
      <c r="A35" s="64">
        <v>2008</v>
      </c>
      <c r="B35" t="s">
        <v>1621</v>
      </c>
      <c r="F35" s="4"/>
    </row>
    <row r="36" spans="1:6" x14ac:dyDescent="0.3">
      <c r="A36" s="64">
        <v>2010</v>
      </c>
      <c r="B36" t="s">
        <v>1622</v>
      </c>
    </row>
    <row r="37" spans="1:6" x14ac:dyDescent="0.3">
      <c r="A37" s="64">
        <v>2011</v>
      </c>
      <c r="B37" t="s">
        <v>1623</v>
      </c>
    </row>
    <row r="39" spans="1:6" x14ac:dyDescent="0.3">
      <c r="B39" s="5" t="s">
        <v>1624</v>
      </c>
    </row>
    <row r="40" spans="1:6" x14ac:dyDescent="0.3">
      <c r="B40" t="s">
        <v>1625</v>
      </c>
    </row>
    <row r="41" spans="1:6" x14ac:dyDescent="0.3">
      <c r="A41" s="64"/>
      <c r="B41" t="s">
        <v>1626</v>
      </c>
    </row>
    <row r="42" spans="1:6" x14ac:dyDescent="0.3">
      <c r="A42" s="64"/>
      <c r="B42" t="s">
        <v>1627</v>
      </c>
    </row>
    <row r="43" spans="1:6" x14ac:dyDescent="0.3">
      <c r="A43" s="64"/>
    </row>
    <row r="45" spans="1:6" x14ac:dyDescent="0.3">
      <c r="F45" s="4"/>
    </row>
    <row r="46" spans="1:6" x14ac:dyDescent="0.3">
      <c r="A46" s="64"/>
    </row>
    <row r="47" spans="1:6" x14ac:dyDescent="0.3">
      <c r="A47" s="64"/>
    </row>
    <row r="48" spans="1:6" x14ac:dyDescent="0.3">
      <c r="A48" s="64"/>
    </row>
    <row r="49" spans="1:1" x14ac:dyDescent="0.3">
      <c r="A49" s="64"/>
    </row>
    <row r="50" spans="1:1" x14ac:dyDescent="0.3">
      <c r="A50" s="64"/>
    </row>
    <row r="51" spans="1:1" x14ac:dyDescent="0.3">
      <c r="A51" s="64"/>
    </row>
    <row r="52" spans="1:1" x14ac:dyDescent="0.3">
      <c r="A52" s="64"/>
    </row>
    <row r="53" spans="1:1" x14ac:dyDescent="0.3">
      <c r="A53" s="64"/>
    </row>
    <row r="54" spans="1:1" x14ac:dyDescent="0.3">
      <c r="A54" s="64"/>
    </row>
    <row r="55" spans="1:1" x14ac:dyDescent="0.3">
      <c r="A55" s="64"/>
    </row>
    <row r="56" spans="1:1" x14ac:dyDescent="0.3">
      <c r="A56" s="64"/>
    </row>
    <row r="57" spans="1:1" x14ac:dyDescent="0.3">
      <c r="A57" s="64"/>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321"/>
  <sheetViews>
    <sheetView zoomScale="75" zoomScaleNormal="75" workbookViewId="0">
      <pane xSplit="6" ySplit="1" topLeftCell="G112" activePane="bottomRight" state="frozen"/>
      <selection pane="topRight" activeCell="G1" sqref="G1"/>
      <selection pane="bottomLeft" activeCell="A2" sqref="A2"/>
      <selection pane="bottomRight" activeCell="F140" sqref="F140"/>
    </sheetView>
  </sheetViews>
  <sheetFormatPr baseColWidth="10" defaultColWidth="11.44140625" defaultRowHeight="14.4" x14ac:dyDescent="0.3"/>
  <cols>
    <col min="1" max="1" width="14.44140625" style="21" customWidth="1"/>
    <col min="2" max="2" width="11.44140625" style="21"/>
    <col min="3" max="3" width="12.44140625" style="21" bestFit="1" customWidth="1"/>
    <col min="4" max="4" width="11.6640625" style="21" bestFit="1" customWidth="1"/>
    <col min="5" max="5" width="11.44140625" style="16"/>
    <col min="6" max="9" width="24.44140625" style="16" customWidth="1"/>
    <col min="10" max="10" width="16.33203125" style="25" customWidth="1"/>
    <col min="11" max="11" width="25.109375" style="16" customWidth="1"/>
    <col min="12" max="12" width="18.77734375" style="16" customWidth="1"/>
    <col min="13" max="14" width="25.109375" style="16" customWidth="1"/>
    <col min="15" max="15" width="37.77734375" style="16" customWidth="1"/>
    <col min="16" max="17" width="11.44140625" style="16"/>
    <col min="18" max="18" width="18.33203125" style="16" customWidth="1"/>
    <col min="19" max="19" width="14.33203125" style="16" customWidth="1"/>
    <col min="20" max="26" width="11.44140625" style="16"/>
    <col min="27" max="27" width="25.77734375" style="16" customWidth="1"/>
    <col min="28" max="28" width="31.77734375" style="16" customWidth="1"/>
    <col min="29" max="29" width="18.77734375" style="16" customWidth="1"/>
    <col min="30" max="31" width="11.44140625" style="16"/>
    <col min="32" max="32" width="11.6640625" style="21" customWidth="1"/>
    <col min="33" max="256" width="11.44140625" style="16"/>
    <col min="257" max="257" width="14.44140625" style="16" customWidth="1"/>
    <col min="258" max="258" width="11.44140625" style="16"/>
    <col min="259" max="259" width="12.44140625" style="16" bestFit="1" customWidth="1"/>
    <col min="260" max="260" width="11.6640625" style="16" bestFit="1" customWidth="1"/>
    <col min="261" max="261" width="11.44140625" style="16"/>
    <col min="262" max="265" width="24.44140625" style="16" customWidth="1"/>
    <col min="266" max="266" width="16.33203125" style="16" customWidth="1"/>
    <col min="267" max="267" width="25.109375" style="16" customWidth="1"/>
    <col min="268" max="268" width="18.77734375" style="16" customWidth="1"/>
    <col min="269" max="270" width="25.109375" style="16" customWidth="1"/>
    <col min="271" max="271" width="37.77734375" style="16" customWidth="1"/>
    <col min="272" max="273" width="11.44140625" style="16"/>
    <col min="274" max="274" width="18.33203125" style="16" customWidth="1"/>
    <col min="275" max="275" width="14.33203125" style="16" customWidth="1"/>
    <col min="276" max="282" width="11.44140625" style="16"/>
    <col min="283" max="283" width="25.77734375" style="16" customWidth="1"/>
    <col min="284" max="284" width="31.77734375" style="16" customWidth="1"/>
    <col min="285" max="285" width="18.77734375" style="16" customWidth="1"/>
    <col min="286" max="287" width="11.44140625" style="16"/>
    <col min="288" max="288" width="11.6640625" style="16" customWidth="1"/>
    <col min="289" max="512" width="11.44140625" style="16"/>
    <col min="513" max="513" width="14.44140625" style="16" customWidth="1"/>
    <col min="514" max="514" width="11.44140625" style="16"/>
    <col min="515" max="515" width="12.44140625" style="16" bestFit="1" customWidth="1"/>
    <col min="516" max="516" width="11.6640625" style="16" bestFit="1" customWidth="1"/>
    <col min="517" max="517" width="11.44140625" style="16"/>
    <col min="518" max="521" width="24.44140625" style="16" customWidth="1"/>
    <col min="522" max="522" width="16.33203125" style="16" customWidth="1"/>
    <col min="523" max="523" width="25.109375" style="16" customWidth="1"/>
    <col min="524" max="524" width="18.77734375" style="16" customWidth="1"/>
    <col min="525" max="526" width="25.109375" style="16" customWidth="1"/>
    <col min="527" max="527" width="37.77734375" style="16" customWidth="1"/>
    <col min="528" max="529" width="11.44140625" style="16"/>
    <col min="530" max="530" width="18.33203125" style="16" customWidth="1"/>
    <col min="531" max="531" width="14.33203125" style="16" customWidth="1"/>
    <col min="532" max="538" width="11.44140625" style="16"/>
    <col min="539" max="539" width="25.77734375" style="16" customWidth="1"/>
    <col min="540" max="540" width="31.77734375" style="16" customWidth="1"/>
    <col min="541" max="541" width="18.77734375" style="16" customWidth="1"/>
    <col min="542" max="543" width="11.44140625" style="16"/>
    <col min="544" max="544" width="11.6640625" style="16" customWidth="1"/>
    <col min="545" max="768" width="11.44140625" style="16"/>
    <col min="769" max="769" width="14.44140625" style="16" customWidth="1"/>
    <col min="770" max="770" width="11.44140625" style="16"/>
    <col min="771" max="771" width="12.44140625" style="16" bestFit="1" customWidth="1"/>
    <col min="772" max="772" width="11.6640625" style="16" bestFit="1" customWidth="1"/>
    <col min="773" max="773" width="11.44140625" style="16"/>
    <col min="774" max="777" width="24.44140625" style="16" customWidth="1"/>
    <col min="778" max="778" width="16.33203125" style="16" customWidth="1"/>
    <col min="779" max="779" width="25.109375" style="16" customWidth="1"/>
    <col min="780" max="780" width="18.77734375" style="16" customWidth="1"/>
    <col min="781" max="782" width="25.109375" style="16" customWidth="1"/>
    <col min="783" max="783" width="37.77734375" style="16" customWidth="1"/>
    <col min="784" max="785" width="11.44140625" style="16"/>
    <col min="786" max="786" width="18.33203125" style="16" customWidth="1"/>
    <col min="787" max="787" width="14.33203125" style="16" customWidth="1"/>
    <col min="788" max="794" width="11.44140625" style="16"/>
    <col min="795" max="795" width="25.77734375" style="16" customWidth="1"/>
    <col min="796" max="796" width="31.77734375" style="16" customWidth="1"/>
    <col min="797" max="797" width="18.77734375" style="16" customWidth="1"/>
    <col min="798" max="799" width="11.44140625" style="16"/>
    <col min="800" max="800" width="11.6640625" style="16" customWidth="1"/>
    <col min="801" max="1024" width="11.44140625" style="16"/>
    <col min="1025" max="1025" width="14.44140625" style="16" customWidth="1"/>
    <col min="1026" max="1026" width="11.44140625" style="16"/>
    <col min="1027" max="1027" width="12.44140625" style="16" bestFit="1" customWidth="1"/>
    <col min="1028" max="1028" width="11.6640625" style="16" bestFit="1" customWidth="1"/>
    <col min="1029" max="1029" width="11.44140625" style="16"/>
    <col min="1030" max="1033" width="24.44140625" style="16" customWidth="1"/>
    <col min="1034" max="1034" width="16.33203125" style="16" customWidth="1"/>
    <col min="1035" max="1035" width="25.109375" style="16" customWidth="1"/>
    <col min="1036" max="1036" width="18.77734375" style="16" customWidth="1"/>
    <col min="1037" max="1038" width="25.109375" style="16" customWidth="1"/>
    <col min="1039" max="1039" width="37.77734375" style="16" customWidth="1"/>
    <col min="1040" max="1041" width="11.44140625" style="16"/>
    <col min="1042" max="1042" width="18.33203125" style="16" customWidth="1"/>
    <col min="1043" max="1043" width="14.33203125" style="16" customWidth="1"/>
    <col min="1044" max="1050" width="11.44140625" style="16"/>
    <col min="1051" max="1051" width="25.77734375" style="16" customWidth="1"/>
    <col min="1052" max="1052" width="31.77734375" style="16" customWidth="1"/>
    <col min="1053" max="1053" width="18.77734375" style="16" customWidth="1"/>
    <col min="1054" max="1055" width="11.44140625" style="16"/>
    <col min="1056" max="1056" width="11.6640625" style="16" customWidth="1"/>
    <col min="1057" max="1280" width="11.44140625" style="16"/>
    <col min="1281" max="1281" width="14.44140625" style="16" customWidth="1"/>
    <col min="1282" max="1282" width="11.44140625" style="16"/>
    <col min="1283" max="1283" width="12.44140625" style="16" bestFit="1" customWidth="1"/>
    <col min="1284" max="1284" width="11.6640625" style="16" bestFit="1" customWidth="1"/>
    <col min="1285" max="1285" width="11.44140625" style="16"/>
    <col min="1286" max="1289" width="24.44140625" style="16" customWidth="1"/>
    <col min="1290" max="1290" width="16.33203125" style="16" customWidth="1"/>
    <col min="1291" max="1291" width="25.109375" style="16" customWidth="1"/>
    <col min="1292" max="1292" width="18.77734375" style="16" customWidth="1"/>
    <col min="1293" max="1294" width="25.109375" style="16" customWidth="1"/>
    <col min="1295" max="1295" width="37.77734375" style="16" customWidth="1"/>
    <col min="1296" max="1297" width="11.44140625" style="16"/>
    <col min="1298" max="1298" width="18.33203125" style="16" customWidth="1"/>
    <col min="1299" max="1299" width="14.33203125" style="16" customWidth="1"/>
    <col min="1300" max="1306" width="11.44140625" style="16"/>
    <col min="1307" max="1307" width="25.77734375" style="16" customWidth="1"/>
    <col min="1308" max="1308" width="31.77734375" style="16" customWidth="1"/>
    <col min="1309" max="1309" width="18.77734375" style="16" customWidth="1"/>
    <col min="1310" max="1311" width="11.44140625" style="16"/>
    <col min="1312" max="1312" width="11.6640625" style="16" customWidth="1"/>
    <col min="1313" max="1536" width="11.44140625" style="16"/>
    <col min="1537" max="1537" width="14.44140625" style="16" customWidth="1"/>
    <col min="1538" max="1538" width="11.44140625" style="16"/>
    <col min="1539" max="1539" width="12.44140625" style="16" bestFit="1" customWidth="1"/>
    <col min="1540" max="1540" width="11.6640625" style="16" bestFit="1" customWidth="1"/>
    <col min="1541" max="1541" width="11.44140625" style="16"/>
    <col min="1542" max="1545" width="24.44140625" style="16" customWidth="1"/>
    <col min="1546" max="1546" width="16.33203125" style="16" customWidth="1"/>
    <col min="1547" max="1547" width="25.109375" style="16" customWidth="1"/>
    <col min="1548" max="1548" width="18.77734375" style="16" customWidth="1"/>
    <col min="1549" max="1550" width="25.109375" style="16" customWidth="1"/>
    <col min="1551" max="1551" width="37.77734375" style="16" customWidth="1"/>
    <col min="1552" max="1553" width="11.44140625" style="16"/>
    <col min="1554" max="1554" width="18.33203125" style="16" customWidth="1"/>
    <col min="1555" max="1555" width="14.33203125" style="16" customWidth="1"/>
    <col min="1556" max="1562" width="11.44140625" style="16"/>
    <col min="1563" max="1563" width="25.77734375" style="16" customWidth="1"/>
    <col min="1564" max="1564" width="31.77734375" style="16" customWidth="1"/>
    <col min="1565" max="1565" width="18.77734375" style="16" customWidth="1"/>
    <col min="1566" max="1567" width="11.44140625" style="16"/>
    <col min="1568" max="1568" width="11.6640625" style="16" customWidth="1"/>
    <col min="1569" max="1792" width="11.44140625" style="16"/>
    <col min="1793" max="1793" width="14.44140625" style="16" customWidth="1"/>
    <col min="1794" max="1794" width="11.44140625" style="16"/>
    <col min="1795" max="1795" width="12.44140625" style="16" bestFit="1" customWidth="1"/>
    <col min="1796" max="1796" width="11.6640625" style="16" bestFit="1" customWidth="1"/>
    <col min="1797" max="1797" width="11.44140625" style="16"/>
    <col min="1798" max="1801" width="24.44140625" style="16" customWidth="1"/>
    <col min="1802" max="1802" width="16.33203125" style="16" customWidth="1"/>
    <col min="1803" max="1803" width="25.109375" style="16" customWidth="1"/>
    <col min="1804" max="1804" width="18.77734375" style="16" customWidth="1"/>
    <col min="1805" max="1806" width="25.109375" style="16" customWidth="1"/>
    <col min="1807" max="1807" width="37.77734375" style="16" customWidth="1"/>
    <col min="1808" max="1809" width="11.44140625" style="16"/>
    <col min="1810" max="1810" width="18.33203125" style="16" customWidth="1"/>
    <col min="1811" max="1811" width="14.33203125" style="16" customWidth="1"/>
    <col min="1812" max="1818" width="11.44140625" style="16"/>
    <col min="1819" max="1819" width="25.77734375" style="16" customWidth="1"/>
    <col min="1820" max="1820" width="31.77734375" style="16" customWidth="1"/>
    <col min="1821" max="1821" width="18.77734375" style="16" customWidth="1"/>
    <col min="1822" max="1823" width="11.44140625" style="16"/>
    <col min="1824" max="1824" width="11.6640625" style="16" customWidth="1"/>
    <col min="1825" max="2048" width="11.44140625" style="16"/>
    <col min="2049" max="2049" width="14.44140625" style="16" customWidth="1"/>
    <col min="2050" max="2050" width="11.44140625" style="16"/>
    <col min="2051" max="2051" width="12.44140625" style="16" bestFit="1" customWidth="1"/>
    <col min="2052" max="2052" width="11.6640625" style="16" bestFit="1" customWidth="1"/>
    <col min="2053" max="2053" width="11.44140625" style="16"/>
    <col min="2054" max="2057" width="24.44140625" style="16" customWidth="1"/>
    <col min="2058" max="2058" width="16.33203125" style="16" customWidth="1"/>
    <col min="2059" max="2059" width="25.109375" style="16" customWidth="1"/>
    <col min="2060" max="2060" width="18.77734375" style="16" customWidth="1"/>
    <col min="2061" max="2062" width="25.109375" style="16" customWidth="1"/>
    <col min="2063" max="2063" width="37.77734375" style="16" customWidth="1"/>
    <col min="2064" max="2065" width="11.44140625" style="16"/>
    <col min="2066" max="2066" width="18.33203125" style="16" customWidth="1"/>
    <col min="2067" max="2067" width="14.33203125" style="16" customWidth="1"/>
    <col min="2068" max="2074" width="11.44140625" style="16"/>
    <col min="2075" max="2075" width="25.77734375" style="16" customWidth="1"/>
    <col min="2076" max="2076" width="31.77734375" style="16" customWidth="1"/>
    <col min="2077" max="2077" width="18.77734375" style="16" customWidth="1"/>
    <col min="2078" max="2079" width="11.44140625" style="16"/>
    <col min="2080" max="2080" width="11.6640625" style="16" customWidth="1"/>
    <col min="2081" max="2304" width="11.44140625" style="16"/>
    <col min="2305" max="2305" width="14.44140625" style="16" customWidth="1"/>
    <col min="2306" max="2306" width="11.44140625" style="16"/>
    <col min="2307" max="2307" width="12.44140625" style="16" bestFit="1" customWidth="1"/>
    <col min="2308" max="2308" width="11.6640625" style="16" bestFit="1" customWidth="1"/>
    <col min="2309" max="2309" width="11.44140625" style="16"/>
    <col min="2310" max="2313" width="24.44140625" style="16" customWidth="1"/>
    <col min="2314" max="2314" width="16.33203125" style="16" customWidth="1"/>
    <col min="2315" max="2315" width="25.109375" style="16" customWidth="1"/>
    <col min="2316" max="2316" width="18.77734375" style="16" customWidth="1"/>
    <col min="2317" max="2318" width="25.109375" style="16" customWidth="1"/>
    <col min="2319" max="2319" width="37.77734375" style="16" customWidth="1"/>
    <col min="2320" max="2321" width="11.44140625" style="16"/>
    <col min="2322" max="2322" width="18.33203125" style="16" customWidth="1"/>
    <col min="2323" max="2323" width="14.33203125" style="16" customWidth="1"/>
    <col min="2324" max="2330" width="11.44140625" style="16"/>
    <col min="2331" max="2331" width="25.77734375" style="16" customWidth="1"/>
    <col min="2332" max="2332" width="31.77734375" style="16" customWidth="1"/>
    <col min="2333" max="2333" width="18.77734375" style="16" customWidth="1"/>
    <col min="2334" max="2335" width="11.44140625" style="16"/>
    <col min="2336" max="2336" width="11.6640625" style="16" customWidth="1"/>
    <col min="2337" max="2560" width="11.44140625" style="16"/>
    <col min="2561" max="2561" width="14.44140625" style="16" customWidth="1"/>
    <col min="2562" max="2562" width="11.44140625" style="16"/>
    <col min="2563" max="2563" width="12.44140625" style="16" bestFit="1" customWidth="1"/>
    <col min="2564" max="2564" width="11.6640625" style="16" bestFit="1" customWidth="1"/>
    <col min="2565" max="2565" width="11.44140625" style="16"/>
    <col min="2566" max="2569" width="24.44140625" style="16" customWidth="1"/>
    <col min="2570" max="2570" width="16.33203125" style="16" customWidth="1"/>
    <col min="2571" max="2571" width="25.109375" style="16" customWidth="1"/>
    <col min="2572" max="2572" width="18.77734375" style="16" customWidth="1"/>
    <col min="2573" max="2574" width="25.109375" style="16" customWidth="1"/>
    <col min="2575" max="2575" width="37.77734375" style="16" customWidth="1"/>
    <col min="2576" max="2577" width="11.44140625" style="16"/>
    <col min="2578" max="2578" width="18.33203125" style="16" customWidth="1"/>
    <col min="2579" max="2579" width="14.33203125" style="16" customWidth="1"/>
    <col min="2580" max="2586" width="11.44140625" style="16"/>
    <col min="2587" max="2587" width="25.77734375" style="16" customWidth="1"/>
    <col min="2588" max="2588" width="31.77734375" style="16" customWidth="1"/>
    <col min="2589" max="2589" width="18.77734375" style="16" customWidth="1"/>
    <col min="2590" max="2591" width="11.44140625" style="16"/>
    <col min="2592" max="2592" width="11.6640625" style="16" customWidth="1"/>
    <col min="2593" max="2816" width="11.44140625" style="16"/>
    <col min="2817" max="2817" width="14.44140625" style="16" customWidth="1"/>
    <col min="2818" max="2818" width="11.44140625" style="16"/>
    <col min="2819" max="2819" width="12.44140625" style="16" bestFit="1" customWidth="1"/>
    <col min="2820" max="2820" width="11.6640625" style="16" bestFit="1" customWidth="1"/>
    <col min="2821" max="2821" width="11.44140625" style="16"/>
    <col min="2822" max="2825" width="24.44140625" style="16" customWidth="1"/>
    <col min="2826" max="2826" width="16.33203125" style="16" customWidth="1"/>
    <col min="2827" max="2827" width="25.109375" style="16" customWidth="1"/>
    <col min="2828" max="2828" width="18.77734375" style="16" customWidth="1"/>
    <col min="2829" max="2830" width="25.109375" style="16" customWidth="1"/>
    <col min="2831" max="2831" width="37.77734375" style="16" customWidth="1"/>
    <col min="2832" max="2833" width="11.44140625" style="16"/>
    <col min="2834" max="2834" width="18.33203125" style="16" customWidth="1"/>
    <col min="2835" max="2835" width="14.33203125" style="16" customWidth="1"/>
    <col min="2836" max="2842" width="11.44140625" style="16"/>
    <col min="2843" max="2843" width="25.77734375" style="16" customWidth="1"/>
    <col min="2844" max="2844" width="31.77734375" style="16" customWidth="1"/>
    <col min="2845" max="2845" width="18.77734375" style="16" customWidth="1"/>
    <col min="2846" max="2847" width="11.44140625" style="16"/>
    <col min="2848" max="2848" width="11.6640625" style="16" customWidth="1"/>
    <col min="2849" max="3072" width="11.44140625" style="16"/>
    <col min="3073" max="3073" width="14.44140625" style="16" customWidth="1"/>
    <col min="3074" max="3074" width="11.44140625" style="16"/>
    <col min="3075" max="3075" width="12.44140625" style="16" bestFit="1" customWidth="1"/>
    <col min="3076" max="3076" width="11.6640625" style="16" bestFit="1" customWidth="1"/>
    <col min="3077" max="3077" width="11.44140625" style="16"/>
    <col min="3078" max="3081" width="24.44140625" style="16" customWidth="1"/>
    <col min="3082" max="3082" width="16.33203125" style="16" customWidth="1"/>
    <col min="3083" max="3083" width="25.109375" style="16" customWidth="1"/>
    <col min="3084" max="3084" width="18.77734375" style="16" customWidth="1"/>
    <col min="3085" max="3086" width="25.109375" style="16" customWidth="1"/>
    <col min="3087" max="3087" width="37.77734375" style="16" customWidth="1"/>
    <col min="3088" max="3089" width="11.44140625" style="16"/>
    <col min="3090" max="3090" width="18.33203125" style="16" customWidth="1"/>
    <col min="3091" max="3091" width="14.33203125" style="16" customWidth="1"/>
    <col min="3092" max="3098" width="11.44140625" style="16"/>
    <col min="3099" max="3099" width="25.77734375" style="16" customWidth="1"/>
    <col min="3100" max="3100" width="31.77734375" style="16" customWidth="1"/>
    <col min="3101" max="3101" width="18.77734375" style="16" customWidth="1"/>
    <col min="3102" max="3103" width="11.44140625" style="16"/>
    <col min="3104" max="3104" width="11.6640625" style="16" customWidth="1"/>
    <col min="3105" max="3328" width="11.44140625" style="16"/>
    <col min="3329" max="3329" width="14.44140625" style="16" customWidth="1"/>
    <col min="3330" max="3330" width="11.44140625" style="16"/>
    <col min="3331" max="3331" width="12.44140625" style="16" bestFit="1" customWidth="1"/>
    <col min="3332" max="3332" width="11.6640625" style="16" bestFit="1" customWidth="1"/>
    <col min="3333" max="3333" width="11.44140625" style="16"/>
    <col min="3334" max="3337" width="24.44140625" style="16" customWidth="1"/>
    <col min="3338" max="3338" width="16.33203125" style="16" customWidth="1"/>
    <col min="3339" max="3339" width="25.109375" style="16" customWidth="1"/>
    <col min="3340" max="3340" width="18.77734375" style="16" customWidth="1"/>
    <col min="3341" max="3342" width="25.109375" style="16" customWidth="1"/>
    <col min="3343" max="3343" width="37.77734375" style="16" customWidth="1"/>
    <col min="3344" max="3345" width="11.44140625" style="16"/>
    <col min="3346" max="3346" width="18.33203125" style="16" customWidth="1"/>
    <col min="3347" max="3347" width="14.33203125" style="16" customWidth="1"/>
    <col min="3348" max="3354" width="11.44140625" style="16"/>
    <col min="3355" max="3355" width="25.77734375" style="16" customWidth="1"/>
    <col min="3356" max="3356" width="31.77734375" style="16" customWidth="1"/>
    <col min="3357" max="3357" width="18.77734375" style="16" customWidth="1"/>
    <col min="3358" max="3359" width="11.44140625" style="16"/>
    <col min="3360" max="3360" width="11.6640625" style="16" customWidth="1"/>
    <col min="3361" max="3584" width="11.44140625" style="16"/>
    <col min="3585" max="3585" width="14.44140625" style="16" customWidth="1"/>
    <col min="3586" max="3586" width="11.44140625" style="16"/>
    <col min="3587" max="3587" width="12.44140625" style="16" bestFit="1" customWidth="1"/>
    <col min="3588" max="3588" width="11.6640625" style="16" bestFit="1" customWidth="1"/>
    <col min="3589" max="3589" width="11.44140625" style="16"/>
    <col min="3590" max="3593" width="24.44140625" style="16" customWidth="1"/>
    <col min="3594" max="3594" width="16.33203125" style="16" customWidth="1"/>
    <col min="3595" max="3595" width="25.109375" style="16" customWidth="1"/>
    <col min="3596" max="3596" width="18.77734375" style="16" customWidth="1"/>
    <col min="3597" max="3598" width="25.109375" style="16" customWidth="1"/>
    <col min="3599" max="3599" width="37.77734375" style="16" customWidth="1"/>
    <col min="3600" max="3601" width="11.44140625" style="16"/>
    <col min="3602" max="3602" width="18.33203125" style="16" customWidth="1"/>
    <col min="3603" max="3603" width="14.33203125" style="16" customWidth="1"/>
    <col min="3604" max="3610" width="11.44140625" style="16"/>
    <col min="3611" max="3611" width="25.77734375" style="16" customWidth="1"/>
    <col min="3612" max="3612" width="31.77734375" style="16" customWidth="1"/>
    <col min="3613" max="3613" width="18.77734375" style="16" customWidth="1"/>
    <col min="3614" max="3615" width="11.44140625" style="16"/>
    <col min="3616" max="3616" width="11.6640625" style="16" customWidth="1"/>
    <col min="3617" max="3840" width="11.44140625" style="16"/>
    <col min="3841" max="3841" width="14.44140625" style="16" customWidth="1"/>
    <col min="3842" max="3842" width="11.44140625" style="16"/>
    <col min="3843" max="3843" width="12.44140625" style="16" bestFit="1" customWidth="1"/>
    <col min="3844" max="3844" width="11.6640625" style="16" bestFit="1" customWidth="1"/>
    <col min="3845" max="3845" width="11.44140625" style="16"/>
    <col min="3846" max="3849" width="24.44140625" style="16" customWidth="1"/>
    <col min="3850" max="3850" width="16.33203125" style="16" customWidth="1"/>
    <col min="3851" max="3851" width="25.109375" style="16" customWidth="1"/>
    <col min="3852" max="3852" width="18.77734375" style="16" customWidth="1"/>
    <col min="3853" max="3854" width="25.109375" style="16" customWidth="1"/>
    <col min="3855" max="3855" width="37.77734375" style="16" customWidth="1"/>
    <col min="3856" max="3857" width="11.44140625" style="16"/>
    <col min="3858" max="3858" width="18.33203125" style="16" customWidth="1"/>
    <col min="3859" max="3859" width="14.33203125" style="16" customWidth="1"/>
    <col min="3860" max="3866" width="11.44140625" style="16"/>
    <col min="3867" max="3867" width="25.77734375" style="16" customWidth="1"/>
    <col min="3868" max="3868" width="31.77734375" style="16" customWidth="1"/>
    <col min="3869" max="3869" width="18.77734375" style="16" customWidth="1"/>
    <col min="3870" max="3871" width="11.44140625" style="16"/>
    <col min="3872" max="3872" width="11.6640625" style="16" customWidth="1"/>
    <col min="3873" max="4096" width="11.44140625" style="16"/>
    <col min="4097" max="4097" width="14.44140625" style="16" customWidth="1"/>
    <col min="4098" max="4098" width="11.44140625" style="16"/>
    <col min="4099" max="4099" width="12.44140625" style="16" bestFit="1" customWidth="1"/>
    <col min="4100" max="4100" width="11.6640625" style="16" bestFit="1" customWidth="1"/>
    <col min="4101" max="4101" width="11.44140625" style="16"/>
    <col min="4102" max="4105" width="24.44140625" style="16" customWidth="1"/>
    <col min="4106" max="4106" width="16.33203125" style="16" customWidth="1"/>
    <col min="4107" max="4107" width="25.109375" style="16" customWidth="1"/>
    <col min="4108" max="4108" width="18.77734375" style="16" customWidth="1"/>
    <col min="4109" max="4110" width="25.109375" style="16" customWidth="1"/>
    <col min="4111" max="4111" width="37.77734375" style="16" customWidth="1"/>
    <col min="4112" max="4113" width="11.44140625" style="16"/>
    <col min="4114" max="4114" width="18.33203125" style="16" customWidth="1"/>
    <col min="4115" max="4115" width="14.33203125" style="16" customWidth="1"/>
    <col min="4116" max="4122" width="11.44140625" style="16"/>
    <col min="4123" max="4123" width="25.77734375" style="16" customWidth="1"/>
    <col min="4124" max="4124" width="31.77734375" style="16" customWidth="1"/>
    <col min="4125" max="4125" width="18.77734375" style="16" customWidth="1"/>
    <col min="4126" max="4127" width="11.44140625" style="16"/>
    <col min="4128" max="4128" width="11.6640625" style="16" customWidth="1"/>
    <col min="4129" max="4352" width="11.44140625" style="16"/>
    <col min="4353" max="4353" width="14.44140625" style="16" customWidth="1"/>
    <col min="4354" max="4354" width="11.44140625" style="16"/>
    <col min="4355" max="4355" width="12.44140625" style="16" bestFit="1" customWidth="1"/>
    <col min="4356" max="4356" width="11.6640625" style="16" bestFit="1" customWidth="1"/>
    <col min="4357" max="4357" width="11.44140625" style="16"/>
    <col min="4358" max="4361" width="24.44140625" style="16" customWidth="1"/>
    <col min="4362" max="4362" width="16.33203125" style="16" customWidth="1"/>
    <col min="4363" max="4363" width="25.109375" style="16" customWidth="1"/>
    <col min="4364" max="4364" width="18.77734375" style="16" customWidth="1"/>
    <col min="4365" max="4366" width="25.109375" style="16" customWidth="1"/>
    <col min="4367" max="4367" width="37.77734375" style="16" customWidth="1"/>
    <col min="4368" max="4369" width="11.44140625" style="16"/>
    <col min="4370" max="4370" width="18.33203125" style="16" customWidth="1"/>
    <col min="4371" max="4371" width="14.33203125" style="16" customWidth="1"/>
    <col min="4372" max="4378" width="11.44140625" style="16"/>
    <col min="4379" max="4379" width="25.77734375" style="16" customWidth="1"/>
    <col min="4380" max="4380" width="31.77734375" style="16" customWidth="1"/>
    <col min="4381" max="4381" width="18.77734375" style="16" customWidth="1"/>
    <col min="4382" max="4383" width="11.44140625" style="16"/>
    <col min="4384" max="4384" width="11.6640625" style="16" customWidth="1"/>
    <col min="4385" max="4608" width="11.44140625" style="16"/>
    <col min="4609" max="4609" width="14.44140625" style="16" customWidth="1"/>
    <col min="4610" max="4610" width="11.44140625" style="16"/>
    <col min="4611" max="4611" width="12.44140625" style="16" bestFit="1" customWidth="1"/>
    <col min="4612" max="4612" width="11.6640625" style="16" bestFit="1" customWidth="1"/>
    <col min="4613" max="4613" width="11.44140625" style="16"/>
    <col min="4614" max="4617" width="24.44140625" style="16" customWidth="1"/>
    <col min="4618" max="4618" width="16.33203125" style="16" customWidth="1"/>
    <col min="4619" max="4619" width="25.109375" style="16" customWidth="1"/>
    <col min="4620" max="4620" width="18.77734375" style="16" customWidth="1"/>
    <col min="4621" max="4622" width="25.109375" style="16" customWidth="1"/>
    <col min="4623" max="4623" width="37.77734375" style="16" customWidth="1"/>
    <col min="4624" max="4625" width="11.44140625" style="16"/>
    <col min="4626" max="4626" width="18.33203125" style="16" customWidth="1"/>
    <col min="4627" max="4627" width="14.33203125" style="16" customWidth="1"/>
    <col min="4628" max="4634" width="11.44140625" style="16"/>
    <col min="4635" max="4635" width="25.77734375" style="16" customWidth="1"/>
    <col min="4636" max="4636" width="31.77734375" style="16" customWidth="1"/>
    <col min="4637" max="4637" width="18.77734375" style="16" customWidth="1"/>
    <col min="4638" max="4639" width="11.44140625" style="16"/>
    <col min="4640" max="4640" width="11.6640625" style="16" customWidth="1"/>
    <col min="4641" max="4864" width="11.44140625" style="16"/>
    <col min="4865" max="4865" width="14.44140625" style="16" customWidth="1"/>
    <col min="4866" max="4866" width="11.44140625" style="16"/>
    <col min="4867" max="4867" width="12.44140625" style="16" bestFit="1" customWidth="1"/>
    <col min="4868" max="4868" width="11.6640625" style="16" bestFit="1" customWidth="1"/>
    <col min="4869" max="4869" width="11.44140625" style="16"/>
    <col min="4870" max="4873" width="24.44140625" style="16" customWidth="1"/>
    <col min="4874" max="4874" width="16.33203125" style="16" customWidth="1"/>
    <col min="4875" max="4875" width="25.109375" style="16" customWidth="1"/>
    <col min="4876" max="4876" width="18.77734375" style="16" customWidth="1"/>
    <col min="4877" max="4878" width="25.109375" style="16" customWidth="1"/>
    <col min="4879" max="4879" width="37.77734375" style="16" customWidth="1"/>
    <col min="4880" max="4881" width="11.44140625" style="16"/>
    <col min="4882" max="4882" width="18.33203125" style="16" customWidth="1"/>
    <col min="4883" max="4883" width="14.33203125" style="16" customWidth="1"/>
    <col min="4884" max="4890" width="11.44140625" style="16"/>
    <col min="4891" max="4891" width="25.77734375" style="16" customWidth="1"/>
    <col min="4892" max="4892" width="31.77734375" style="16" customWidth="1"/>
    <col min="4893" max="4893" width="18.77734375" style="16" customWidth="1"/>
    <col min="4894" max="4895" width="11.44140625" style="16"/>
    <col min="4896" max="4896" width="11.6640625" style="16" customWidth="1"/>
    <col min="4897" max="5120" width="11.44140625" style="16"/>
    <col min="5121" max="5121" width="14.44140625" style="16" customWidth="1"/>
    <col min="5122" max="5122" width="11.44140625" style="16"/>
    <col min="5123" max="5123" width="12.44140625" style="16" bestFit="1" customWidth="1"/>
    <col min="5124" max="5124" width="11.6640625" style="16" bestFit="1" customWidth="1"/>
    <col min="5125" max="5125" width="11.44140625" style="16"/>
    <col min="5126" max="5129" width="24.44140625" style="16" customWidth="1"/>
    <col min="5130" max="5130" width="16.33203125" style="16" customWidth="1"/>
    <col min="5131" max="5131" width="25.109375" style="16" customWidth="1"/>
    <col min="5132" max="5132" width="18.77734375" style="16" customWidth="1"/>
    <col min="5133" max="5134" width="25.109375" style="16" customWidth="1"/>
    <col min="5135" max="5135" width="37.77734375" style="16" customWidth="1"/>
    <col min="5136" max="5137" width="11.44140625" style="16"/>
    <col min="5138" max="5138" width="18.33203125" style="16" customWidth="1"/>
    <col min="5139" max="5139" width="14.33203125" style="16" customWidth="1"/>
    <col min="5140" max="5146" width="11.44140625" style="16"/>
    <col min="5147" max="5147" width="25.77734375" style="16" customWidth="1"/>
    <col min="5148" max="5148" width="31.77734375" style="16" customWidth="1"/>
    <col min="5149" max="5149" width="18.77734375" style="16" customWidth="1"/>
    <col min="5150" max="5151" width="11.44140625" style="16"/>
    <col min="5152" max="5152" width="11.6640625" style="16" customWidth="1"/>
    <col min="5153" max="5376" width="11.44140625" style="16"/>
    <col min="5377" max="5377" width="14.44140625" style="16" customWidth="1"/>
    <col min="5378" max="5378" width="11.44140625" style="16"/>
    <col min="5379" max="5379" width="12.44140625" style="16" bestFit="1" customWidth="1"/>
    <col min="5380" max="5380" width="11.6640625" style="16" bestFit="1" customWidth="1"/>
    <col min="5381" max="5381" width="11.44140625" style="16"/>
    <col min="5382" max="5385" width="24.44140625" style="16" customWidth="1"/>
    <col min="5386" max="5386" width="16.33203125" style="16" customWidth="1"/>
    <col min="5387" max="5387" width="25.109375" style="16" customWidth="1"/>
    <col min="5388" max="5388" width="18.77734375" style="16" customWidth="1"/>
    <col min="5389" max="5390" width="25.109375" style="16" customWidth="1"/>
    <col min="5391" max="5391" width="37.77734375" style="16" customWidth="1"/>
    <col min="5392" max="5393" width="11.44140625" style="16"/>
    <col min="5394" max="5394" width="18.33203125" style="16" customWidth="1"/>
    <col min="5395" max="5395" width="14.33203125" style="16" customWidth="1"/>
    <col min="5396" max="5402" width="11.44140625" style="16"/>
    <col min="5403" max="5403" width="25.77734375" style="16" customWidth="1"/>
    <col min="5404" max="5404" width="31.77734375" style="16" customWidth="1"/>
    <col min="5405" max="5405" width="18.77734375" style="16" customWidth="1"/>
    <col min="5406" max="5407" width="11.44140625" style="16"/>
    <col min="5408" max="5408" width="11.6640625" style="16" customWidth="1"/>
    <col min="5409" max="5632" width="11.44140625" style="16"/>
    <col min="5633" max="5633" width="14.44140625" style="16" customWidth="1"/>
    <col min="5634" max="5634" width="11.44140625" style="16"/>
    <col min="5635" max="5635" width="12.44140625" style="16" bestFit="1" customWidth="1"/>
    <col min="5636" max="5636" width="11.6640625" style="16" bestFit="1" customWidth="1"/>
    <col min="5637" max="5637" width="11.44140625" style="16"/>
    <col min="5638" max="5641" width="24.44140625" style="16" customWidth="1"/>
    <col min="5642" max="5642" width="16.33203125" style="16" customWidth="1"/>
    <col min="5643" max="5643" width="25.109375" style="16" customWidth="1"/>
    <col min="5644" max="5644" width="18.77734375" style="16" customWidth="1"/>
    <col min="5645" max="5646" width="25.109375" style="16" customWidth="1"/>
    <col min="5647" max="5647" width="37.77734375" style="16" customWidth="1"/>
    <col min="5648" max="5649" width="11.44140625" style="16"/>
    <col min="5650" max="5650" width="18.33203125" style="16" customWidth="1"/>
    <col min="5651" max="5651" width="14.33203125" style="16" customWidth="1"/>
    <col min="5652" max="5658" width="11.44140625" style="16"/>
    <col min="5659" max="5659" width="25.77734375" style="16" customWidth="1"/>
    <col min="5660" max="5660" width="31.77734375" style="16" customWidth="1"/>
    <col min="5661" max="5661" width="18.77734375" style="16" customWidth="1"/>
    <col min="5662" max="5663" width="11.44140625" style="16"/>
    <col min="5664" max="5664" width="11.6640625" style="16" customWidth="1"/>
    <col min="5665" max="5888" width="11.44140625" style="16"/>
    <col min="5889" max="5889" width="14.44140625" style="16" customWidth="1"/>
    <col min="5890" max="5890" width="11.44140625" style="16"/>
    <col min="5891" max="5891" width="12.44140625" style="16" bestFit="1" customWidth="1"/>
    <col min="5892" max="5892" width="11.6640625" style="16" bestFit="1" customWidth="1"/>
    <col min="5893" max="5893" width="11.44140625" style="16"/>
    <col min="5894" max="5897" width="24.44140625" style="16" customWidth="1"/>
    <col min="5898" max="5898" width="16.33203125" style="16" customWidth="1"/>
    <col min="5899" max="5899" width="25.109375" style="16" customWidth="1"/>
    <col min="5900" max="5900" width="18.77734375" style="16" customWidth="1"/>
    <col min="5901" max="5902" width="25.109375" style="16" customWidth="1"/>
    <col min="5903" max="5903" width="37.77734375" style="16" customWidth="1"/>
    <col min="5904" max="5905" width="11.44140625" style="16"/>
    <col min="5906" max="5906" width="18.33203125" style="16" customWidth="1"/>
    <col min="5907" max="5907" width="14.33203125" style="16" customWidth="1"/>
    <col min="5908" max="5914" width="11.44140625" style="16"/>
    <col min="5915" max="5915" width="25.77734375" style="16" customWidth="1"/>
    <col min="5916" max="5916" width="31.77734375" style="16" customWidth="1"/>
    <col min="5917" max="5917" width="18.77734375" style="16" customWidth="1"/>
    <col min="5918" max="5919" width="11.44140625" style="16"/>
    <col min="5920" max="5920" width="11.6640625" style="16" customWidth="1"/>
    <col min="5921" max="6144" width="11.44140625" style="16"/>
    <col min="6145" max="6145" width="14.44140625" style="16" customWidth="1"/>
    <col min="6146" max="6146" width="11.44140625" style="16"/>
    <col min="6147" max="6147" width="12.44140625" style="16" bestFit="1" customWidth="1"/>
    <col min="6148" max="6148" width="11.6640625" style="16" bestFit="1" customWidth="1"/>
    <col min="6149" max="6149" width="11.44140625" style="16"/>
    <col min="6150" max="6153" width="24.44140625" style="16" customWidth="1"/>
    <col min="6154" max="6154" width="16.33203125" style="16" customWidth="1"/>
    <col min="6155" max="6155" width="25.109375" style="16" customWidth="1"/>
    <col min="6156" max="6156" width="18.77734375" style="16" customWidth="1"/>
    <col min="6157" max="6158" width="25.109375" style="16" customWidth="1"/>
    <col min="6159" max="6159" width="37.77734375" style="16" customWidth="1"/>
    <col min="6160" max="6161" width="11.44140625" style="16"/>
    <col min="6162" max="6162" width="18.33203125" style="16" customWidth="1"/>
    <col min="6163" max="6163" width="14.33203125" style="16" customWidth="1"/>
    <col min="6164" max="6170" width="11.44140625" style="16"/>
    <col min="6171" max="6171" width="25.77734375" style="16" customWidth="1"/>
    <col min="6172" max="6172" width="31.77734375" style="16" customWidth="1"/>
    <col min="6173" max="6173" width="18.77734375" style="16" customWidth="1"/>
    <col min="6174" max="6175" width="11.44140625" style="16"/>
    <col min="6176" max="6176" width="11.6640625" style="16" customWidth="1"/>
    <col min="6177" max="6400" width="11.44140625" style="16"/>
    <col min="6401" max="6401" width="14.44140625" style="16" customWidth="1"/>
    <col min="6402" max="6402" width="11.44140625" style="16"/>
    <col min="6403" max="6403" width="12.44140625" style="16" bestFit="1" customWidth="1"/>
    <col min="6404" max="6404" width="11.6640625" style="16" bestFit="1" customWidth="1"/>
    <col min="6405" max="6405" width="11.44140625" style="16"/>
    <col min="6406" max="6409" width="24.44140625" style="16" customWidth="1"/>
    <col min="6410" max="6410" width="16.33203125" style="16" customWidth="1"/>
    <col min="6411" max="6411" width="25.109375" style="16" customWidth="1"/>
    <col min="6412" max="6412" width="18.77734375" style="16" customWidth="1"/>
    <col min="6413" max="6414" width="25.109375" style="16" customWidth="1"/>
    <col min="6415" max="6415" width="37.77734375" style="16" customWidth="1"/>
    <col min="6416" max="6417" width="11.44140625" style="16"/>
    <col min="6418" max="6418" width="18.33203125" style="16" customWidth="1"/>
    <col min="6419" max="6419" width="14.33203125" style="16" customWidth="1"/>
    <col min="6420" max="6426" width="11.44140625" style="16"/>
    <col min="6427" max="6427" width="25.77734375" style="16" customWidth="1"/>
    <col min="6428" max="6428" width="31.77734375" style="16" customWidth="1"/>
    <col min="6429" max="6429" width="18.77734375" style="16" customWidth="1"/>
    <col min="6430" max="6431" width="11.44140625" style="16"/>
    <col min="6432" max="6432" width="11.6640625" style="16" customWidth="1"/>
    <col min="6433" max="6656" width="11.44140625" style="16"/>
    <col min="6657" max="6657" width="14.44140625" style="16" customWidth="1"/>
    <col min="6658" max="6658" width="11.44140625" style="16"/>
    <col min="6659" max="6659" width="12.44140625" style="16" bestFit="1" customWidth="1"/>
    <col min="6660" max="6660" width="11.6640625" style="16" bestFit="1" customWidth="1"/>
    <col min="6661" max="6661" width="11.44140625" style="16"/>
    <col min="6662" max="6665" width="24.44140625" style="16" customWidth="1"/>
    <col min="6666" max="6666" width="16.33203125" style="16" customWidth="1"/>
    <col min="6667" max="6667" width="25.109375" style="16" customWidth="1"/>
    <col min="6668" max="6668" width="18.77734375" style="16" customWidth="1"/>
    <col min="6669" max="6670" width="25.109375" style="16" customWidth="1"/>
    <col min="6671" max="6671" width="37.77734375" style="16" customWidth="1"/>
    <col min="6672" max="6673" width="11.44140625" style="16"/>
    <col min="6674" max="6674" width="18.33203125" style="16" customWidth="1"/>
    <col min="6675" max="6675" width="14.33203125" style="16" customWidth="1"/>
    <col min="6676" max="6682" width="11.44140625" style="16"/>
    <col min="6683" max="6683" width="25.77734375" style="16" customWidth="1"/>
    <col min="6684" max="6684" width="31.77734375" style="16" customWidth="1"/>
    <col min="6685" max="6685" width="18.77734375" style="16" customWidth="1"/>
    <col min="6686" max="6687" width="11.44140625" style="16"/>
    <col min="6688" max="6688" width="11.6640625" style="16" customWidth="1"/>
    <col min="6689" max="6912" width="11.44140625" style="16"/>
    <col min="6913" max="6913" width="14.44140625" style="16" customWidth="1"/>
    <col min="6914" max="6914" width="11.44140625" style="16"/>
    <col min="6915" max="6915" width="12.44140625" style="16" bestFit="1" customWidth="1"/>
    <col min="6916" max="6916" width="11.6640625" style="16" bestFit="1" customWidth="1"/>
    <col min="6917" max="6917" width="11.44140625" style="16"/>
    <col min="6918" max="6921" width="24.44140625" style="16" customWidth="1"/>
    <col min="6922" max="6922" width="16.33203125" style="16" customWidth="1"/>
    <col min="6923" max="6923" width="25.109375" style="16" customWidth="1"/>
    <col min="6924" max="6924" width="18.77734375" style="16" customWidth="1"/>
    <col min="6925" max="6926" width="25.109375" style="16" customWidth="1"/>
    <col min="6927" max="6927" width="37.77734375" style="16" customWidth="1"/>
    <col min="6928" max="6929" width="11.44140625" style="16"/>
    <col min="6930" max="6930" width="18.33203125" style="16" customWidth="1"/>
    <col min="6931" max="6931" width="14.33203125" style="16" customWidth="1"/>
    <col min="6932" max="6938" width="11.44140625" style="16"/>
    <col min="6939" max="6939" width="25.77734375" style="16" customWidth="1"/>
    <col min="6940" max="6940" width="31.77734375" style="16" customWidth="1"/>
    <col min="6941" max="6941" width="18.77734375" style="16" customWidth="1"/>
    <col min="6942" max="6943" width="11.44140625" style="16"/>
    <col min="6944" max="6944" width="11.6640625" style="16" customWidth="1"/>
    <col min="6945" max="7168" width="11.44140625" style="16"/>
    <col min="7169" max="7169" width="14.44140625" style="16" customWidth="1"/>
    <col min="7170" max="7170" width="11.44140625" style="16"/>
    <col min="7171" max="7171" width="12.44140625" style="16" bestFit="1" customWidth="1"/>
    <col min="7172" max="7172" width="11.6640625" style="16" bestFit="1" customWidth="1"/>
    <col min="7173" max="7173" width="11.44140625" style="16"/>
    <col min="7174" max="7177" width="24.44140625" style="16" customWidth="1"/>
    <col min="7178" max="7178" width="16.33203125" style="16" customWidth="1"/>
    <col min="7179" max="7179" width="25.109375" style="16" customWidth="1"/>
    <col min="7180" max="7180" width="18.77734375" style="16" customWidth="1"/>
    <col min="7181" max="7182" width="25.109375" style="16" customWidth="1"/>
    <col min="7183" max="7183" width="37.77734375" style="16" customWidth="1"/>
    <col min="7184" max="7185" width="11.44140625" style="16"/>
    <col min="7186" max="7186" width="18.33203125" style="16" customWidth="1"/>
    <col min="7187" max="7187" width="14.33203125" style="16" customWidth="1"/>
    <col min="7188" max="7194" width="11.44140625" style="16"/>
    <col min="7195" max="7195" width="25.77734375" style="16" customWidth="1"/>
    <col min="7196" max="7196" width="31.77734375" style="16" customWidth="1"/>
    <col min="7197" max="7197" width="18.77734375" style="16" customWidth="1"/>
    <col min="7198" max="7199" width="11.44140625" style="16"/>
    <col min="7200" max="7200" width="11.6640625" style="16" customWidth="1"/>
    <col min="7201" max="7424" width="11.44140625" style="16"/>
    <col min="7425" max="7425" width="14.44140625" style="16" customWidth="1"/>
    <col min="7426" max="7426" width="11.44140625" style="16"/>
    <col min="7427" max="7427" width="12.44140625" style="16" bestFit="1" customWidth="1"/>
    <col min="7428" max="7428" width="11.6640625" style="16" bestFit="1" customWidth="1"/>
    <col min="7429" max="7429" width="11.44140625" style="16"/>
    <col min="7430" max="7433" width="24.44140625" style="16" customWidth="1"/>
    <col min="7434" max="7434" width="16.33203125" style="16" customWidth="1"/>
    <col min="7435" max="7435" width="25.109375" style="16" customWidth="1"/>
    <col min="7436" max="7436" width="18.77734375" style="16" customWidth="1"/>
    <col min="7437" max="7438" width="25.109375" style="16" customWidth="1"/>
    <col min="7439" max="7439" width="37.77734375" style="16" customWidth="1"/>
    <col min="7440" max="7441" width="11.44140625" style="16"/>
    <col min="7442" max="7442" width="18.33203125" style="16" customWidth="1"/>
    <col min="7443" max="7443" width="14.33203125" style="16" customWidth="1"/>
    <col min="7444" max="7450" width="11.44140625" style="16"/>
    <col min="7451" max="7451" width="25.77734375" style="16" customWidth="1"/>
    <col min="7452" max="7452" width="31.77734375" style="16" customWidth="1"/>
    <col min="7453" max="7453" width="18.77734375" style="16" customWidth="1"/>
    <col min="7454" max="7455" width="11.44140625" style="16"/>
    <col min="7456" max="7456" width="11.6640625" style="16" customWidth="1"/>
    <col min="7457" max="7680" width="11.44140625" style="16"/>
    <col min="7681" max="7681" width="14.44140625" style="16" customWidth="1"/>
    <col min="7682" max="7682" width="11.44140625" style="16"/>
    <col min="7683" max="7683" width="12.44140625" style="16" bestFit="1" customWidth="1"/>
    <col min="7684" max="7684" width="11.6640625" style="16" bestFit="1" customWidth="1"/>
    <col min="7685" max="7685" width="11.44140625" style="16"/>
    <col min="7686" max="7689" width="24.44140625" style="16" customWidth="1"/>
    <col min="7690" max="7690" width="16.33203125" style="16" customWidth="1"/>
    <col min="7691" max="7691" width="25.109375" style="16" customWidth="1"/>
    <col min="7692" max="7692" width="18.77734375" style="16" customWidth="1"/>
    <col min="7693" max="7694" width="25.109375" style="16" customWidth="1"/>
    <col min="7695" max="7695" width="37.77734375" style="16" customWidth="1"/>
    <col min="7696" max="7697" width="11.44140625" style="16"/>
    <col min="7698" max="7698" width="18.33203125" style="16" customWidth="1"/>
    <col min="7699" max="7699" width="14.33203125" style="16" customWidth="1"/>
    <col min="7700" max="7706" width="11.44140625" style="16"/>
    <col min="7707" max="7707" width="25.77734375" style="16" customWidth="1"/>
    <col min="7708" max="7708" width="31.77734375" style="16" customWidth="1"/>
    <col min="7709" max="7709" width="18.77734375" style="16" customWidth="1"/>
    <col min="7710" max="7711" width="11.44140625" style="16"/>
    <col min="7712" max="7712" width="11.6640625" style="16" customWidth="1"/>
    <col min="7713" max="7936" width="11.44140625" style="16"/>
    <col min="7937" max="7937" width="14.44140625" style="16" customWidth="1"/>
    <col min="7938" max="7938" width="11.44140625" style="16"/>
    <col min="7939" max="7939" width="12.44140625" style="16" bestFit="1" customWidth="1"/>
    <col min="7940" max="7940" width="11.6640625" style="16" bestFit="1" customWidth="1"/>
    <col min="7941" max="7941" width="11.44140625" style="16"/>
    <col min="7942" max="7945" width="24.44140625" style="16" customWidth="1"/>
    <col min="7946" max="7946" width="16.33203125" style="16" customWidth="1"/>
    <col min="7947" max="7947" width="25.109375" style="16" customWidth="1"/>
    <col min="7948" max="7948" width="18.77734375" style="16" customWidth="1"/>
    <col min="7949" max="7950" width="25.109375" style="16" customWidth="1"/>
    <col min="7951" max="7951" width="37.77734375" style="16" customWidth="1"/>
    <col min="7952" max="7953" width="11.44140625" style="16"/>
    <col min="7954" max="7954" width="18.33203125" style="16" customWidth="1"/>
    <col min="7955" max="7955" width="14.33203125" style="16" customWidth="1"/>
    <col min="7956" max="7962" width="11.44140625" style="16"/>
    <col min="7963" max="7963" width="25.77734375" style="16" customWidth="1"/>
    <col min="7964" max="7964" width="31.77734375" style="16" customWidth="1"/>
    <col min="7965" max="7965" width="18.77734375" style="16" customWidth="1"/>
    <col min="7966" max="7967" width="11.44140625" style="16"/>
    <col min="7968" max="7968" width="11.6640625" style="16" customWidth="1"/>
    <col min="7969" max="8192" width="11.44140625" style="16"/>
    <col min="8193" max="8193" width="14.44140625" style="16" customWidth="1"/>
    <col min="8194" max="8194" width="11.44140625" style="16"/>
    <col min="8195" max="8195" width="12.44140625" style="16" bestFit="1" customWidth="1"/>
    <col min="8196" max="8196" width="11.6640625" style="16" bestFit="1" customWidth="1"/>
    <col min="8197" max="8197" width="11.44140625" style="16"/>
    <col min="8198" max="8201" width="24.44140625" style="16" customWidth="1"/>
    <col min="8202" max="8202" width="16.33203125" style="16" customWidth="1"/>
    <col min="8203" max="8203" width="25.109375" style="16" customWidth="1"/>
    <col min="8204" max="8204" width="18.77734375" style="16" customWidth="1"/>
    <col min="8205" max="8206" width="25.109375" style="16" customWidth="1"/>
    <col min="8207" max="8207" width="37.77734375" style="16" customWidth="1"/>
    <col min="8208" max="8209" width="11.44140625" style="16"/>
    <col min="8210" max="8210" width="18.33203125" style="16" customWidth="1"/>
    <col min="8211" max="8211" width="14.33203125" style="16" customWidth="1"/>
    <col min="8212" max="8218" width="11.44140625" style="16"/>
    <col min="8219" max="8219" width="25.77734375" style="16" customWidth="1"/>
    <col min="8220" max="8220" width="31.77734375" style="16" customWidth="1"/>
    <col min="8221" max="8221" width="18.77734375" style="16" customWidth="1"/>
    <col min="8222" max="8223" width="11.44140625" style="16"/>
    <col min="8224" max="8224" width="11.6640625" style="16" customWidth="1"/>
    <col min="8225" max="8448" width="11.44140625" style="16"/>
    <col min="8449" max="8449" width="14.44140625" style="16" customWidth="1"/>
    <col min="8450" max="8450" width="11.44140625" style="16"/>
    <col min="8451" max="8451" width="12.44140625" style="16" bestFit="1" customWidth="1"/>
    <col min="8452" max="8452" width="11.6640625" style="16" bestFit="1" customWidth="1"/>
    <col min="8453" max="8453" width="11.44140625" style="16"/>
    <col min="8454" max="8457" width="24.44140625" style="16" customWidth="1"/>
    <col min="8458" max="8458" width="16.33203125" style="16" customWidth="1"/>
    <col min="8459" max="8459" width="25.109375" style="16" customWidth="1"/>
    <col min="8460" max="8460" width="18.77734375" style="16" customWidth="1"/>
    <col min="8461" max="8462" width="25.109375" style="16" customWidth="1"/>
    <col min="8463" max="8463" width="37.77734375" style="16" customWidth="1"/>
    <col min="8464" max="8465" width="11.44140625" style="16"/>
    <col min="8466" max="8466" width="18.33203125" style="16" customWidth="1"/>
    <col min="8467" max="8467" width="14.33203125" style="16" customWidth="1"/>
    <col min="8468" max="8474" width="11.44140625" style="16"/>
    <col min="8475" max="8475" width="25.77734375" style="16" customWidth="1"/>
    <col min="8476" max="8476" width="31.77734375" style="16" customWidth="1"/>
    <col min="8477" max="8477" width="18.77734375" style="16" customWidth="1"/>
    <col min="8478" max="8479" width="11.44140625" style="16"/>
    <col min="8480" max="8480" width="11.6640625" style="16" customWidth="1"/>
    <col min="8481" max="8704" width="11.44140625" style="16"/>
    <col min="8705" max="8705" width="14.44140625" style="16" customWidth="1"/>
    <col min="8706" max="8706" width="11.44140625" style="16"/>
    <col min="8707" max="8707" width="12.44140625" style="16" bestFit="1" customWidth="1"/>
    <col min="8708" max="8708" width="11.6640625" style="16" bestFit="1" customWidth="1"/>
    <col min="8709" max="8709" width="11.44140625" style="16"/>
    <col min="8710" max="8713" width="24.44140625" style="16" customWidth="1"/>
    <col min="8714" max="8714" width="16.33203125" style="16" customWidth="1"/>
    <col min="8715" max="8715" width="25.109375" style="16" customWidth="1"/>
    <col min="8716" max="8716" width="18.77734375" style="16" customWidth="1"/>
    <col min="8717" max="8718" width="25.109375" style="16" customWidth="1"/>
    <col min="8719" max="8719" width="37.77734375" style="16" customWidth="1"/>
    <col min="8720" max="8721" width="11.44140625" style="16"/>
    <col min="8722" max="8722" width="18.33203125" style="16" customWidth="1"/>
    <col min="8723" max="8723" width="14.33203125" style="16" customWidth="1"/>
    <col min="8724" max="8730" width="11.44140625" style="16"/>
    <col min="8731" max="8731" width="25.77734375" style="16" customWidth="1"/>
    <col min="8732" max="8732" width="31.77734375" style="16" customWidth="1"/>
    <col min="8733" max="8733" width="18.77734375" style="16" customWidth="1"/>
    <col min="8734" max="8735" width="11.44140625" style="16"/>
    <col min="8736" max="8736" width="11.6640625" style="16" customWidth="1"/>
    <col min="8737" max="8960" width="11.44140625" style="16"/>
    <col min="8961" max="8961" width="14.44140625" style="16" customWidth="1"/>
    <col min="8962" max="8962" width="11.44140625" style="16"/>
    <col min="8963" max="8963" width="12.44140625" style="16" bestFit="1" customWidth="1"/>
    <col min="8964" max="8964" width="11.6640625" style="16" bestFit="1" customWidth="1"/>
    <col min="8965" max="8965" width="11.44140625" style="16"/>
    <col min="8966" max="8969" width="24.44140625" style="16" customWidth="1"/>
    <col min="8970" max="8970" width="16.33203125" style="16" customWidth="1"/>
    <col min="8971" max="8971" width="25.109375" style="16" customWidth="1"/>
    <col min="8972" max="8972" width="18.77734375" style="16" customWidth="1"/>
    <col min="8973" max="8974" width="25.109375" style="16" customWidth="1"/>
    <col min="8975" max="8975" width="37.77734375" style="16" customWidth="1"/>
    <col min="8976" max="8977" width="11.44140625" style="16"/>
    <col min="8978" max="8978" width="18.33203125" style="16" customWidth="1"/>
    <col min="8979" max="8979" width="14.33203125" style="16" customWidth="1"/>
    <col min="8980" max="8986" width="11.44140625" style="16"/>
    <col min="8987" max="8987" width="25.77734375" style="16" customWidth="1"/>
    <col min="8988" max="8988" width="31.77734375" style="16" customWidth="1"/>
    <col min="8989" max="8989" width="18.77734375" style="16" customWidth="1"/>
    <col min="8990" max="8991" width="11.44140625" style="16"/>
    <col min="8992" max="8992" width="11.6640625" style="16" customWidth="1"/>
    <col min="8993" max="9216" width="11.44140625" style="16"/>
    <col min="9217" max="9217" width="14.44140625" style="16" customWidth="1"/>
    <col min="9218" max="9218" width="11.44140625" style="16"/>
    <col min="9219" max="9219" width="12.44140625" style="16" bestFit="1" customWidth="1"/>
    <col min="9220" max="9220" width="11.6640625" style="16" bestFit="1" customWidth="1"/>
    <col min="9221" max="9221" width="11.44140625" style="16"/>
    <col min="9222" max="9225" width="24.44140625" style="16" customWidth="1"/>
    <col min="9226" max="9226" width="16.33203125" style="16" customWidth="1"/>
    <col min="9227" max="9227" width="25.109375" style="16" customWidth="1"/>
    <col min="9228" max="9228" width="18.77734375" style="16" customWidth="1"/>
    <col min="9229" max="9230" width="25.109375" style="16" customWidth="1"/>
    <col min="9231" max="9231" width="37.77734375" style="16" customWidth="1"/>
    <col min="9232" max="9233" width="11.44140625" style="16"/>
    <col min="9234" max="9234" width="18.33203125" style="16" customWidth="1"/>
    <col min="9235" max="9235" width="14.33203125" style="16" customWidth="1"/>
    <col min="9236" max="9242" width="11.44140625" style="16"/>
    <col min="9243" max="9243" width="25.77734375" style="16" customWidth="1"/>
    <col min="9244" max="9244" width="31.77734375" style="16" customWidth="1"/>
    <col min="9245" max="9245" width="18.77734375" style="16" customWidth="1"/>
    <col min="9246" max="9247" width="11.44140625" style="16"/>
    <col min="9248" max="9248" width="11.6640625" style="16" customWidth="1"/>
    <col min="9249" max="9472" width="11.44140625" style="16"/>
    <col min="9473" max="9473" width="14.44140625" style="16" customWidth="1"/>
    <col min="9474" max="9474" width="11.44140625" style="16"/>
    <col min="9475" max="9475" width="12.44140625" style="16" bestFit="1" customWidth="1"/>
    <col min="9476" max="9476" width="11.6640625" style="16" bestFit="1" customWidth="1"/>
    <col min="9477" max="9477" width="11.44140625" style="16"/>
    <col min="9478" max="9481" width="24.44140625" style="16" customWidth="1"/>
    <col min="9482" max="9482" width="16.33203125" style="16" customWidth="1"/>
    <col min="9483" max="9483" width="25.109375" style="16" customWidth="1"/>
    <col min="9484" max="9484" width="18.77734375" style="16" customWidth="1"/>
    <col min="9485" max="9486" width="25.109375" style="16" customWidth="1"/>
    <col min="9487" max="9487" width="37.77734375" style="16" customWidth="1"/>
    <col min="9488" max="9489" width="11.44140625" style="16"/>
    <col min="9490" max="9490" width="18.33203125" style="16" customWidth="1"/>
    <col min="9491" max="9491" width="14.33203125" style="16" customWidth="1"/>
    <col min="9492" max="9498" width="11.44140625" style="16"/>
    <col min="9499" max="9499" width="25.77734375" style="16" customWidth="1"/>
    <col min="9500" max="9500" width="31.77734375" style="16" customWidth="1"/>
    <col min="9501" max="9501" width="18.77734375" style="16" customWidth="1"/>
    <col min="9502" max="9503" width="11.44140625" style="16"/>
    <col min="9504" max="9504" width="11.6640625" style="16" customWidth="1"/>
    <col min="9505" max="9728" width="11.44140625" style="16"/>
    <col min="9729" max="9729" width="14.44140625" style="16" customWidth="1"/>
    <col min="9730" max="9730" width="11.44140625" style="16"/>
    <col min="9731" max="9731" width="12.44140625" style="16" bestFit="1" customWidth="1"/>
    <col min="9732" max="9732" width="11.6640625" style="16" bestFit="1" customWidth="1"/>
    <col min="9733" max="9733" width="11.44140625" style="16"/>
    <col min="9734" max="9737" width="24.44140625" style="16" customWidth="1"/>
    <col min="9738" max="9738" width="16.33203125" style="16" customWidth="1"/>
    <col min="9739" max="9739" width="25.109375" style="16" customWidth="1"/>
    <col min="9740" max="9740" width="18.77734375" style="16" customWidth="1"/>
    <col min="9741" max="9742" width="25.109375" style="16" customWidth="1"/>
    <col min="9743" max="9743" width="37.77734375" style="16" customWidth="1"/>
    <col min="9744" max="9745" width="11.44140625" style="16"/>
    <col min="9746" max="9746" width="18.33203125" style="16" customWidth="1"/>
    <col min="9747" max="9747" width="14.33203125" style="16" customWidth="1"/>
    <col min="9748" max="9754" width="11.44140625" style="16"/>
    <col min="9755" max="9755" width="25.77734375" style="16" customWidth="1"/>
    <col min="9756" max="9756" width="31.77734375" style="16" customWidth="1"/>
    <col min="9757" max="9757" width="18.77734375" style="16" customWidth="1"/>
    <col min="9758" max="9759" width="11.44140625" style="16"/>
    <col min="9760" max="9760" width="11.6640625" style="16" customWidth="1"/>
    <col min="9761" max="9984" width="11.44140625" style="16"/>
    <col min="9985" max="9985" width="14.44140625" style="16" customWidth="1"/>
    <col min="9986" max="9986" width="11.44140625" style="16"/>
    <col min="9987" max="9987" width="12.44140625" style="16" bestFit="1" customWidth="1"/>
    <col min="9988" max="9988" width="11.6640625" style="16" bestFit="1" customWidth="1"/>
    <col min="9989" max="9989" width="11.44140625" style="16"/>
    <col min="9990" max="9993" width="24.44140625" style="16" customWidth="1"/>
    <col min="9994" max="9994" width="16.33203125" style="16" customWidth="1"/>
    <col min="9995" max="9995" width="25.109375" style="16" customWidth="1"/>
    <col min="9996" max="9996" width="18.77734375" style="16" customWidth="1"/>
    <col min="9997" max="9998" width="25.109375" style="16" customWidth="1"/>
    <col min="9999" max="9999" width="37.77734375" style="16" customWidth="1"/>
    <col min="10000" max="10001" width="11.44140625" style="16"/>
    <col min="10002" max="10002" width="18.33203125" style="16" customWidth="1"/>
    <col min="10003" max="10003" width="14.33203125" style="16" customWidth="1"/>
    <col min="10004" max="10010" width="11.44140625" style="16"/>
    <col min="10011" max="10011" width="25.77734375" style="16" customWidth="1"/>
    <col min="10012" max="10012" width="31.77734375" style="16" customWidth="1"/>
    <col min="10013" max="10013" width="18.77734375" style="16" customWidth="1"/>
    <col min="10014" max="10015" width="11.44140625" style="16"/>
    <col min="10016" max="10016" width="11.6640625" style="16" customWidth="1"/>
    <col min="10017" max="10240" width="11.44140625" style="16"/>
    <col min="10241" max="10241" width="14.44140625" style="16" customWidth="1"/>
    <col min="10242" max="10242" width="11.44140625" style="16"/>
    <col min="10243" max="10243" width="12.44140625" style="16" bestFit="1" customWidth="1"/>
    <col min="10244" max="10244" width="11.6640625" style="16" bestFit="1" customWidth="1"/>
    <col min="10245" max="10245" width="11.44140625" style="16"/>
    <col min="10246" max="10249" width="24.44140625" style="16" customWidth="1"/>
    <col min="10250" max="10250" width="16.33203125" style="16" customWidth="1"/>
    <col min="10251" max="10251" width="25.109375" style="16" customWidth="1"/>
    <col min="10252" max="10252" width="18.77734375" style="16" customWidth="1"/>
    <col min="10253" max="10254" width="25.109375" style="16" customWidth="1"/>
    <col min="10255" max="10255" width="37.77734375" style="16" customWidth="1"/>
    <col min="10256" max="10257" width="11.44140625" style="16"/>
    <col min="10258" max="10258" width="18.33203125" style="16" customWidth="1"/>
    <col min="10259" max="10259" width="14.33203125" style="16" customWidth="1"/>
    <col min="10260" max="10266" width="11.44140625" style="16"/>
    <col min="10267" max="10267" width="25.77734375" style="16" customWidth="1"/>
    <col min="10268" max="10268" width="31.77734375" style="16" customWidth="1"/>
    <col min="10269" max="10269" width="18.77734375" style="16" customWidth="1"/>
    <col min="10270" max="10271" width="11.44140625" style="16"/>
    <col min="10272" max="10272" width="11.6640625" style="16" customWidth="1"/>
    <col min="10273" max="10496" width="11.44140625" style="16"/>
    <col min="10497" max="10497" width="14.44140625" style="16" customWidth="1"/>
    <col min="10498" max="10498" width="11.44140625" style="16"/>
    <col min="10499" max="10499" width="12.44140625" style="16" bestFit="1" customWidth="1"/>
    <col min="10500" max="10500" width="11.6640625" style="16" bestFit="1" customWidth="1"/>
    <col min="10501" max="10501" width="11.44140625" style="16"/>
    <col min="10502" max="10505" width="24.44140625" style="16" customWidth="1"/>
    <col min="10506" max="10506" width="16.33203125" style="16" customWidth="1"/>
    <col min="10507" max="10507" width="25.109375" style="16" customWidth="1"/>
    <col min="10508" max="10508" width="18.77734375" style="16" customWidth="1"/>
    <col min="10509" max="10510" width="25.109375" style="16" customWidth="1"/>
    <col min="10511" max="10511" width="37.77734375" style="16" customWidth="1"/>
    <col min="10512" max="10513" width="11.44140625" style="16"/>
    <col min="10514" max="10514" width="18.33203125" style="16" customWidth="1"/>
    <col min="10515" max="10515" width="14.33203125" style="16" customWidth="1"/>
    <col min="10516" max="10522" width="11.44140625" style="16"/>
    <col min="10523" max="10523" width="25.77734375" style="16" customWidth="1"/>
    <col min="10524" max="10524" width="31.77734375" style="16" customWidth="1"/>
    <col min="10525" max="10525" width="18.77734375" style="16" customWidth="1"/>
    <col min="10526" max="10527" width="11.44140625" style="16"/>
    <col min="10528" max="10528" width="11.6640625" style="16" customWidth="1"/>
    <col min="10529" max="10752" width="11.44140625" style="16"/>
    <col min="10753" max="10753" width="14.44140625" style="16" customWidth="1"/>
    <col min="10754" max="10754" width="11.44140625" style="16"/>
    <col min="10755" max="10755" width="12.44140625" style="16" bestFit="1" customWidth="1"/>
    <col min="10756" max="10756" width="11.6640625" style="16" bestFit="1" customWidth="1"/>
    <col min="10757" max="10757" width="11.44140625" style="16"/>
    <col min="10758" max="10761" width="24.44140625" style="16" customWidth="1"/>
    <col min="10762" max="10762" width="16.33203125" style="16" customWidth="1"/>
    <col min="10763" max="10763" width="25.109375" style="16" customWidth="1"/>
    <col min="10764" max="10764" width="18.77734375" style="16" customWidth="1"/>
    <col min="10765" max="10766" width="25.109375" style="16" customWidth="1"/>
    <col min="10767" max="10767" width="37.77734375" style="16" customWidth="1"/>
    <col min="10768" max="10769" width="11.44140625" style="16"/>
    <col min="10770" max="10770" width="18.33203125" style="16" customWidth="1"/>
    <col min="10771" max="10771" width="14.33203125" style="16" customWidth="1"/>
    <col min="10772" max="10778" width="11.44140625" style="16"/>
    <col min="10779" max="10779" width="25.77734375" style="16" customWidth="1"/>
    <col min="10780" max="10780" width="31.77734375" style="16" customWidth="1"/>
    <col min="10781" max="10781" width="18.77734375" style="16" customWidth="1"/>
    <col min="10782" max="10783" width="11.44140625" style="16"/>
    <col min="10784" max="10784" width="11.6640625" style="16" customWidth="1"/>
    <col min="10785" max="11008" width="11.44140625" style="16"/>
    <col min="11009" max="11009" width="14.44140625" style="16" customWidth="1"/>
    <col min="11010" max="11010" width="11.44140625" style="16"/>
    <col min="11011" max="11011" width="12.44140625" style="16" bestFit="1" customWidth="1"/>
    <col min="11012" max="11012" width="11.6640625" style="16" bestFit="1" customWidth="1"/>
    <col min="11013" max="11013" width="11.44140625" style="16"/>
    <col min="11014" max="11017" width="24.44140625" style="16" customWidth="1"/>
    <col min="11018" max="11018" width="16.33203125" style="16" customWidth="1"/>
    <col min="11019" max="11019" width="25.109375" style="16" customWidth="1"/>
    <col min="11020" max="11020" width="18.77734375" style="16" customWidth="1"/>
    <col min="11021" max="11022" width="25.109375" style="16" customWidth="1"/>
    <col min="11023" max="11023" width="37.77734375" style="16" customWidth="1"/>
    <col min="11024" max="11025" width="11.44140625" style="16"/>
    <col min="11026" max="11026" width="18.33203125" style="16" customWidth="1"/>
    <col min="11027" max="11027" width="14.33203125" style="16" customWidth="1"/>
    <col min="11028" max="11034" width="11.44140625" style="16"/>
    <col min="11035" max="11035" width="25.77734375" style="16" customWidth="1"/>
    <col min="11036" max="11036" width="31.77734375" style="16" customWidth="1"/>
    <col min="11037" max="11037" width="18.77734375" style="16" customWidth="1"/>
    <col min="11038" max="11039" width="11.44140625" style="16"/>
    <col min="11040" max="11040" width="11.6640625" style="16" customWidth="1"/>
    <col min="11041" max="11264" width="11.44140625" style="16"/>
    <col min="11265" max="11265" width="14.44140625" style="16" customWidth="1"/>
    <col min="11266" max="11266" width="11.44140625" style="16"/>
    <col min="11267" max="11267" width="12.44140625" style="16" bestFit="1" customWidth="1"/>
    <col min="11268" max="11268" width="11.6640625" style="16" bestFit="1" customWidth="1"/>
    <col min="11269" max="11269" width="11.44140625" style="16"/>
    <col min="11270" max="11273" width="24.44140625" style="16" customWidth="1"/>
    <col min="11274" max="11274" width="16.33203125" style="16" customWidth="1"/>
    <col min="11275" max="11275" width="25.109375" style="16" customWidth="1"/>
    <col min="11276" max="11276" width="18.77734375" style="16" customWidth="1"/>
    <col min="11277" max="11278" width="25.109375" style="16" customWidth="1"/>
    <col min="11279" max="11279" width="37.77734375" style="16" customWidth="1"/>
    <col min="11280" max="11281" width="11.44140625" style="16"/>
    <col min="11282" max="11282" width="18.33203125" style="16" customWidth="1"/>
    <col min="11283" max="11283" width="14.33203125" style="16" customWidth="1"/>
    <col min="11284" max="11290" width="11.44140625" style="16"/>
    <col min="11291" max="11291" width="25.77734375" style="16" customWidth="1"/>
    <col min="11292" max="11292" width="31.77734375" style="16" customWidth="1"/>
    <col min="11293" max="11293" width="18.77734375" style="16" customWidth="1"/>
    <col min="11294" max="11295" width="11.44140625" style="16"/>
    <col min="11296" max="11296" width="11.6640625" style="16" customWidth="1"/>
    <col min="11297" max="11520" width="11.44140625" style="16"/>
    <col min="11521" max="11521" width="14.44140625" style="16" customWidth="1"/>
    <col min="11522" max="11522" width="11.44140625" style="16"/>
    <col min="11523" max="11523" width="12.44140625" style="16" bestFit="1" customWidth="1"/>
    <col min="11524" max="11524" width="11.6640625" style="16" bestFit="1" customWidth="1"/>
    <col min="11525" max="11525" width="11.44140625" style="16"/>
    <col min="11526" max="11529" width="24.44140625" style="16" customWidth="1"/>
    <col min="11530" max="11530" width="16.33203125" style="16" customWidth="1"/>
    <col min="11531" max="11531" width="25.109375" style="16" customWidth="1"/>
    <col min="11532" max="11532" width="18.77734375" style="16" customWidth="1"/>
    <col min="11533" max="11534" width="25.109375" style="16" customWidth="1"/>
    <col min="11535" max="11535" width="37.77734375" style="16" customWidth="1"/>
    <col min="11536" max="11537" width="11.44140625" style="16"/>
    <col min="11538" max="11538" width="18.33203125" style="16" customWidth="1"/>
    <col min="11539" max="11539" width="14.33203125" style="16" customWidth="1"/>
    <col min="11540" max="11546" width="11.44140625" style="16"/>
    <col min="11547" max="11547" width="25.77734375" style="16" customWidth="1"/>
    <col min="11548" max="11548" width="31.77734375" style="16" customWidth="1"/>
    <col min="11549" max="11549" width="18.77734375" style="16" customWidth="1"/>
    <col min="11550" max="11551" width="11.44140625" style="16"/>
    <col min="11552" max="11552" width="11.6640625" style="16" customWidth="1"/>
    <col min="11553" max="11776" width="11.44140625" style="16"/>
    <col min="11777" max="11777" width="14.44140625" style="16" customWidth="1"/>
    <col min="11778" max="11778" width="11.44140625" style="16"/>
    <col min="11779" max="11779" width="12.44140625" style="16" bestFit="1" customWidth="1"/>
    <col min="11780" max="11780" width="11.6640625" style="16" bestFit="1" customWidth="1"/>
    <col min="11781" max="11781" width="11.44140625" style="16"/>
    <col min="11782" max="11785" width="24.44140625" style="16" customWidth="1"/>
    <col min="11786" max="11786" width="16.33203125" style="16" customWidth="1"/>
    <col min="11787" max="11787" width="25.109375" style="16" customWidth="1"/>
    <col min="11788" max="11788" width="18.77734375" style="16" customWidth="1"/>
    <col min="11789" max="11790" width="25.109375" style="16" customWidth="1"/>
    <col min="11791" max="11791" width="37.77734375" style="16" customWidth="1"/>
    <col min="11792" max="11793" width="11.44140625" style="16"/>
    <col min="11794" max="11794" width="18.33203125" style="16" customWidth="1"/>
    <col min="11795" max="11795" width="14.33203125" style="16" customWidth="1"/>
    <col min="11796" max="11802" width="11.44140625" style="16"/>
    <col min="11803" max="11803" width="25.77734375" style="16" customWidth="1"/>
    <col min="11804" max="11804" width="31.77734375" style="16" customWidth="1"/>
    <col min="11805" max="11805" width="18.77734375" style="16" customWidth="1"/>
    <col min="11806" max="11807" width="11.44140625" style="16"/>
    <col min="11808" max="11808" width="11.6640625" style="16" customWidth="1"/>
    <col min="11809" max="12032" width="11.44140625" style="16"/>
    <col min="12033" max="12033" width="14.44140625" style="16" customWidth="1"/>
    <col min="12034" max="12034" width="11.44140625" style="16"/>
    <col min="12035" max="12035" width="12.44140625" style="16" bestFit="1" customWidth="1"/>
    <col min="12036" max="12036" width="11.6640625" style="16" bestFit="1" customWidth="1"/>
    <col min="12037" max="12037" width="11.44140625" style="16"/>
    <col min="12038" max="12041" width="24.44140625" style="16" customWidth="1"/>
    <col min="12042" max="12042" width="16.33203125" style="16" customWidth="1"/>
    <col min="12043" max="12043" width="25.109375" style="16" customWidth="1"/>
    <col min="12044" max="12044" width="18.77734375" style="16" customWidth="1"/>
    <col min="12045" max="12046" width="25.109375" style="16" customWidth="1"/>
    <col min="12047" max="12047" width="37.77734375" style="16" customWidth="1"/>
    <col min="12048" max="12049" width="11.44140625" style="16"/>
    <col min="12050" max="12050" width="18.33203125" style="16" customWidth="1"/>
    <col min="12051" max="12051" width="14.33203125" style="16" customWidth="1"/>
    <col min="12052" max="12058" width="11.44140625" style="16"/>
    <col min="12059" max="12059" width="25.77734375" style="16" customWidth="1"/>
    <col min="12060" max="12060" width="31.77734375" style="16" customWidth="1"/>
    <col min="12061" max="12061" width="18.77734375" style="16" customWidth="1"/>
    <col min="12062" max="12063" width="11.44140625" style="16"/>
    <col min="12064" max="12064" width="11.6640625" style="16" customWidth="1"/>
    <col min="12065" max="12288" width="11.44140625" style="16"/>
    <col min="12289" max="12289" width="14.44140625" style="16" customWidth="1"/>
    <col min="12290" max="12290" width="11.44140625" style="16"/>
    <col min="12291" max="12291" width="12.44140625" style="16" bestFit="1" customWidth="1"/>
    <col min="12292" max="12292" width="11.6640625" style="16" bestFit="1" customWidth="1"/>
    <col min="12293" max="12293" width="11.44140625" style="16"/>
    <col min="12294" max="12297" width="24.44140625" style="16" customWidth="1"/>
    <col min="12298" max="12298" width="16.33203125" style="16" customWidth="1"/>
    <col min="12299" max="12299" width="25.109375" style="16" customWidth="1"/>
    <col min="12300" max="12300" width="18.77734375" style="16" customWidth="1"/>
    <col min="12301" max="12302" width="25.109375" style="16" customWidth="1"/>
    <col min="12303" max="12303" width="37.77734375" style="16" customWidth="1"/>
    <col min="12304" max="12305" width="11.44140625" style="16"/>
    <col min="12306" max="12306" width="18.33203125" style="16" customWidth="1"/>
    <col min="12307" max="12307" width="14.33203125" style="16" customWidth="1"/>
    <col min="12308" max="12314" width="11.44140625" style="16"/>
    <col min="12315" max="12315" width="25.77734375" style="16" customWidth="1"/>
    <col min="12316" max="12316" width="31.77734375" style="16" customWidth="1"/>
    <col min="12317" max="12317" width="18.77734375" style="16" customWidth="1"/>
    <col min="12318" max="12319" width="11.44140625" style="16"/>
    <col min="12320" max="12320" width="11.6640625" style="16" customWidth="1"/>
    <col min="12321" max="12544" width="11.44140625" style="16"/>
    <col min="12545" max="12545" width="14.44140625" style="16" customWidth="1"/>
    <col min="12546" max="12546" width="11.44140625" style="16"/>
    <col min="12547" max="12547" width="12.44140625" style="16" bestFit="1" customWidth="1"/>
    <col min="12548" max="12548" width="11.6640625" style="16" bestFit="1" customWidth="1"/>
    <col min="12549" max="12549" width="11.44140625" style="16"/>
    <col min="12550" max="12553" width="24.44140625" style="16" customWidth="1"/>
    <col min="12554" max="12554" width="16.33203125" style="16" customWidth="1"/>
    <col min="12555" max="12555" width="25.109375" style="16" customWidth="1"/>
    <col min="12556" max="12556" width="18.77734375" style="16" customWidth="1"/>
    <col min="12557" max="12558" width="25.109375" style="16" customWidth="1"/>
    <col min="12559" max="12559" width="37.77734375" style="16" customWidth="1"/>
    <col min="12560" max="12561" width="11.44140625" style="16"/>
    <col min="12562" max="12562" width="18.33203125" style="16" customWidth="1"/>
    <col min="12563" max="12563" width="14.33203125" style="16" customWidth="1"/>
    <col min="12564" max="12570" width="11.44140625" style="16"/>
    <col min="12571" max="12571" width="25.77734375" style="16" customWidth="1"/>
    <col min="12572" max="12572" width="31.77734375" style="16" customWidth="1"/>
    <col min="12573" max="12573" width="18.77734375" style="16" customWidth="1"/>
    <col min="12574" max="12575" width="11.44140625" style="16"/>
    <col min="12576" max="12576" width="11.6640625" style="16" customWidth="1"/>
    <col min="12577" max="12800" width="11.44140625" style="16"/>
    <col min="12801" max="12801" width="14.44140625" style="16" customWidth="1"/>
    <col min="12802" max="12802" width="11.44140625" style="16"/>
    <col min="12803" max="12803" width="12.44140625" style="16" bestFit="1" customWidth="1"/>
    <col min="12804" max="12804" width="11.6640625" style="16" bestFit="1" customWidth="1"/>
    <col min="12805" max="12805" width="11.44140625" style="16"/>
    <col min="12806" max="12809" width="24.44140625" style="16" customWidth="1"/>
    <col min="12810" max="12810" width="16.33203125" style="16" customWidth="1"/>
    <col min="12811" max="12811" width="25.109375" style="16" customWidth="1"/>
    <col min="12812" max="12812" width="18.77734375" style="16" customWidth="1"/>
    <col min="12813" max="12814" width="25.109375" style="16" customWidth="1"/>
    <col min="12815" max="12815" width="37.77734375" style="16" customWidth="1"/>
    <col min="12816" max="12817" width="11.44140625" style="16"/>
    <col min="12818" max="12818" width="18.33203125" style="16" customWidth="1"/>
    <col min="12819" max="12819" width="14.33203125" style="16" customWidth="1"/>
    <col min="12820" max="12826" width="11.44140625" style="16"/>
    <col min="12827" max="12827" width="25.77734375" style="16" customWidth="1"/>
    <col min="12828" max="12828" width="31.77734375" style="16" customWidth="1"/>
    <col min="12829" max="12829" width="18.77734375" style="16" customWidth="1"/>
    <col min="12830" max="12831" width="11.44140625" style="16"/>
    <col min="12832" max="12832" width="11.6640625" style="16" customWidth="1"/>
    <col min="12833" max="13056" width="11.44140625" style="16"/>
    <col min="13057" max="13057" width="14.44140625" style="16" customWidth="1"/>
    <col min="13058" max="13058" width="11.44140625" style="16"/>
    <col min="13059" max="13059" width="12.44140625" style="16" bestFit="1" customWidth="1"/>
    <col min="13060" max="13060" width="11.6640625" style="16" bestFit="1" customWidth="1"/>
    <col min="13061" max="13061" width="11.44140625" style="16"/>
    <col min="13062" max="13065" width="24.44140625" style="16" customWidth="1"/>
    <col min="13066" max="13066" width="16.33203125" style="16" customWidth="1"/>
    <col min="13067" max="13067" width="25.109375" style="16" customWidth="1"/>
    <col min="13068" max="13068" width="18.77734375" style="16" customWidth="1"/>
    <col min="13069" max="13070" width="25.109375" style="16" customWidth="1"/>
    <col min="13071" max="13071" width="37.77734375" style="16" customWidth="1"/>
    <col min="13072" max="13073" width="11.44140625" style="16"/>
    <col min="13074" max="13074" width="18.33203125" style="16" customWidth="1"/>
    <col min="13075" max="13075" width="14.33203125" style="16" customWidth="1"/>
    <col min="13076" max="13082" width="11.44140625" style="16"/>
    <col min="13083" max="13083" width="25.77734375" style="16" customWidth="1"/>
    <col min="13084" max="13084" width="31.77734375" style="16" customWidth="1"/>
    <col min="13085" max="13085" width="18.77734375" style="16" customWidth="1"/>
    <col min="13086" max="13087" width="11.44140625" style="16"/>
    <col min="13088" max="13088" width="11.6640625" style="16" customWidth="1"/>
    <col min="13089" max="13312" width="11.44140625" style="16"/>
    <col min="13313" max="13313" width="14.44140625" style="16" customWidth="1"/>
    <col min="13314" max="13314" width="11.44140625" style="16"/>
    <col min="13315" max="13315" width="12.44140625" style="16" bestFit="1" customWidth="1"/>
    <col min="13316" max="13316" width="11.6640625" style="16" bestFit="1" customWidth="1"/>
    <col min="13317" max="13317" width="11.44140625" style="16"/>
    <col min="13318" max="13321" width="24.44140625" style="16" customWidth="1"/>
    <col min="13322" max="13322" width="16.33203125" style="16" customWidth="1"/>
    <col min="13323" max="13323" width="25.109375" style="16" customWidth="1"/>
    <col min="13324" max="13324" width="18.77734375" style="16" customWidth="1"/>
    <col min="13325" max="13326" width="25.109375" style="16" customWidth="1"/>
    <col min="13327" max="13327" width="37.77734375" style="16" customWidth="1"/>
    <col min="13328" max="13329" width="11.44140625" style="16"/>
    <col min="13330" max="13330" width="18.33203125" style="16" customWidth="1"/>
    <col min="13331" max="13331" width="14.33203125" style="16" customWidth="1"/>
    <col min="13332" max="13338" width="11.44140625" style="16"/>
    <col min="13339" max="13339" width="25.77734375" style="16" customWidth="1"/>
    <col min="13340" max="13340" width="31.77734375" style="16" customWidth="1"/>
    <col min="13341" max="13341" width="18.77734375" style="16" customWidth="1"/>
    <col min="13342" max="13343" width="11.44140625" style="16"/>
    <col min="13344" max="13344" width="11.6640625" style="16" customWidth="1"/>
    <col min="13345" max="13568" width="11.44140625" style="16"/>
    <col min="13569" max="13569" width="14.44140625" style="16" customWidth="1"/>
    <col min="13570" max="13570" width="11.44140625" style="16"/>
    <col min="13571" max="13571" width="12.44140625" style="16" bestFit="1" customWidth="1"/>
    <col min="13572" max="13572" width="11.6640625" style="16" bestFit="1" customWidth="1"/>
    <col min="13573" max="13573" width="11.44140625" style="16"/>
    <col min="13574" max="13577" width="24.44140625" style="16" customWidth="1"/>
    <col min="13578" max="13578" width="16.33203125" style="16" customWidth="1"/>
    <col min="13579" max="13579" width="25.109375" style="16" customWidth="1"/>
    <col min="13580" max="13580" width="18.77734375" style="16" customWidth="1"/>
    <col min="13581" max="13582" width="25.109375" style="16" customWidth="1"/>
    <col min="13583" max="13583" width="37.77734375" style="16" customWidth="1"/>
    <col min="13584" max="13585" width="11.44140625" style="16"/>
    <col min="13586" max="13586" width="18.33203125" style="16" customWidth="1"/>
    <col min="13587" max="13587" width="14.33203125" style="16" customWidth="1"/>
    <col min="13588" max="13594" width="11.44140625" style="16"/>
    <col min="13595" max="13595" width="25.77734375" style="16" customWidth="1"/>
    <col min="13596" max="13596" width="31.77734375" style="16" customWidth="1"/>
    <col min="13597" max="13597" width="18.77734375" style="16" customWidth="1"/>
    <col min="13598" max="13599" width="11.44140625" style="16"/>
    <col min="13600" max="13600" width="11.6640625" style="16" customWidth="1"/>
    <col min="13601" max="13824" width="11.44140625" style="16"/>
    <col min="13825" max="13825" width="14.44140625" style="16" customWidth="1"/>
    <col min="13826" max="13826" width="11.44140625" style="16"/>
    <col min="13827" max="13827" width="12.44140625" style="16" bestFit="1" customWidth="1"/>
    <col min="13828" max="13828" width="11.6640625" style="16" bestFit="1" customWidth="1"/>
    <col min="13829" max="13829" width="11.44140625" style="16"/>
    <col min="13830" max="13833" width="24.44140625" style="16" customWidth="1"/>
    <col min="13834" max="13834" width="16.33203125" style="16" customWidth="1"/>
    <col min="13835" max="13835" width="25.109375" style="16" customWidth="1"/>
    <col min="13836" max="13836" width="18.77734375" style="16" customWidth="1"/>
    <col min="13837" max="13838" width="25.109375" style="16" customWidth="1"/>
    <col min="13839" max="13839" width="37.77734375" style="16" customWidth="1"/>
    <col min="13840" max="13841" width="11.44140625" style="16"/>
    <col min="13842" max="13842" width="18.33203125" style="16" customWidth="1"/>
    <col min="13843" max="13843" width="14.33203125" style="16" customWidth="1"/>
    <col min="13844" max="13850" width="11.44140625" style="16"/>
    <col min="13851" max="13851" width="25.77734375" style="16" customWidth="1"/>
    <col min="13852" max="13852" width="31.77734375" style="16" customWidth="1"/>
    <col min="13853" max="13853" width="18.77734375" style="16" customWidth="1"/>
    <col min="13854" max="13855" width="11.44140625" style="16"/>
    <col min="13856" max="13856" width="11.6640625" style="16" customWidth="1"/>
    <col min="13857" max="14080" width="11.44140625" style="16"/>
    <col min="14081" max="14081" width="14.44140625" style="16" customWidth="1"/>
    <col min="14082" max="14082" width="11.44140625" style="16"/>
    <col min="14083" max="14083" width="12.44140625" style="16" bestFit="1" customWidth="1"/>
    <col min="14084" max="14084" width="11.6640625" style="16" bestFit="1" customWidth="1"/>
    <col min="14085" max="14085" width="11.44140625" style="16"/>
    <col min="14086" max="14089" width="24.44140625" style="16" customWidth="1"/>
    <col min="14090" max="14090" width="16.33203125" style="16" customWidth="1"/>
    <col min="14091" max="14091" width="25.109375" style="16" customWidth="1"/>
    <col min="14092" max="14092" width="18.77734375" style="16" customWidth="1"/>
    <col min="14093" max="14094" width="25.109375" style="16" customWidth="1"/>
    <col min="14095" max="14095" width="37.77734375" style="16" customWidth="1"/>
    <col min="14096" max="14097" width="11.44140625" style="16"/>
    <col min="14098" max="14098" width="18.33203125" style="16" customWidth="1"/>
    <col min="14099" max="14099" width="14.33203125" style="16" customWidth="1"/>
    <col min="14100" max="14106" width="11.44140625" style="16"/>
    <col min="14107" max="14107" width="25.77734375" style="16" customWidth="1"/>
    <col min="14108" max="14108" width="31.77734375" style="16" customWidth="1"/>
    <col min="14109" max="14109" width="18.77734375" style="16" customWidth="1"/>
    <col min="14110" max="14111" width="11.44140625" style="16"/>
    <col min="14112" max="14112" width="11.6640625" style="16" customWidth="1"/>
    <col min="14113" max="14336" width="11.44140625" style="16"/>
    <col min="14337" max="14337" width="14.44140625" style="16" customWidth="1"/>
    <col min="14338" max="14338" width="11.44140625" style="16"/>
    <col min="14339" max="14339" width="12.44140625" style="16" bestFit="1" customWidth="1"/>
    <col min="14340" max="14340" width="11.6640625" style="16" bestFit="1" customWidth="1"/>
    <col min="14341" max="14341" width="11.44140625" style="16"/>
    <col min="14342" max="14345" width="24.44140625" style="16" customWidth="1"/>
    <col min="14346" max="14346" width="16.33203125" style="16" customWidth="1"/>
    <col min="14347" max="14347" width="25.109375" style="16" customWidth="1"/>
    <col min="14348" max="14348" width="18.77734375" style="16" customWidth="1"/>
    <col min="14349" max="14350" width="25.109375" style="16" customWidth="1"/>
    <col min="14351" max="14351" width="37.77734375" style="16" customWidth="1"/>
    <col min="14352" max="14353" width="11.44140625" style="16"/>
    <col min="14354" max="14354" width="18.33203125" style="16" customWidth="1"/>
    <col min="14355" max="14355" width="14.33203125" style="16" customWidth="1"/>
    <col min="14356" max="14362" width="11.44140625" style="16"/>
    <col min="14363" max="14363" width="25.77734375" style="16" customWidth="1"/>
    <col min="14364" max="14364" width="31.77734375" style="16" customWidth="1"/>
    <col min="14365" max="14365" width="18.77734375" style="16" customWidth="1"/>
    <col min="14366" max="14367" width="11.44140625" style="16"/>
    <col min="14368" max="14368" width="11.6640625" style="16" customWidth="1"/>
    <col min="14369" max="14592" width="11.44140625" style="16"/>
    <col min="14593" max="14593" width="14.44140625" style="16" customWidth="1"/>
    <col min="14594" max="14594" width="11.44140625" style="16"/>
    <col min="14595" max="14595" width="12.44140625" style="16" bestFit="1" customWidth="1"/>
    <col min="14596" max="14596" width="11.6640625" style="16" bestFit="1" customWidth="1"/>
    <col min="14597" max="14597" width="11.44140625" style="16"/>
    <col min="14598" max="14601" width="24.44140625" style="16" customWidth="1"/>
    <col min="14602" max="14602" width="16.33203125" style="16" customWidth="1"/>
    <col min="14603" max="14603" width="25.109375" style="16" customWidth="1"/>
    <col min="14604" max="14604" width="18.77734375" style="16" customWidth="1"/>
    <col min="14605" max="14606" width="25.109375" style="16" customWidth="1"/>
    <col min="14607" max="14607" width="37.77734375" style="16" customWidth="1"/>
    <col min="14608" max="14609" width="11.44140625" style="16"/>
    <col min="14610" max="14610" width="18.33203125" style="16" customWidth="1"/>
    <col min="14611" max="14611" width="14.33203125" style="16" customWidth="1"/>
    <col min="14612" max="14618" width="11.44140625" style="16"/>
    <col min="14619" max="14619" width="25.77734375" style="16" customWidth="1"/>
    <col min="14620" max="14620" width="31.77734375" style="16" customWidth="1"/>
    <col min="14621" max="14621" width="18.77734375" style="16" customWidth="1"/>
    <col min="14622" max="14623" width="11.44140625" style="16"/>
    <col min="14624" max="14624" width="11.6640625" style="16" customWidth="1"/>
    <col min="14625" max="14848" width="11.44140625" style="16"/>
    <col min="14849" max="14849" width="14.44140625" style="16" customWidth="1"/>
    <col min="14850" max="14850" width="11.44140625" style="16"/>
    <col min="14851" max="14851" width="12.44140625" style="16" bestFit="1" customWidth="1"/>
    <col min="14852" max="14852" width="11.6640625" style="16" bestFit="1" customWidth="1"/>
    <col min="14853" max="14853" width="11.44140625" style="16"/>
    <col min="14854" max="14857" width="24.44140625" style="16" customWidth="1"/>
    <col min="14858" max="14858" width="16.33203125" style="16" customWidth="1"/>
    <col min="14859" max="14859" width="25.109375" style="16" customWidth="1"/>
    <col min="14860" max="14860" width="18.77734375" style="16" customWidth="1"/>
    <col min="14861" max="14862" width="25.109375" style="16" customWidth="1"/>
    <col min="14863" max="14863" width="37.77734375" style="16" customWidth="1"/>
    <col min="14864" max="14865" width="11.44140625" style="16"/>
    <col min="14866" max="14866" width="18.33203125" style="16" customWidth="1"/>
    <col min="14867" max="14867" width="14.33203125" style="16" customWidth="1"/>
    <col min="14868" max="14874" width="11.44140625" style="16"/>
    <col min="14875" max="14875" width="25.77734375" style="16" customWidth="1"/>
    <col min="14876" max="14876" width="31.77734375" style="16" customWidth="1"/>
    <col min="14877" max="14877" width="18.77734375" style="16" customWidth="1"/>
    <col min="14878" max="14879" width="11.44140625" style="16"/>
    <col min="14880" max="14880" width="11.6640625" style="16" customWidth="1"/>
    <col min="14881" max="15104" width="11.44140625" style="16"/>
    <col min="15105" max="15105" width="14.44140625" style="16" customWidth="1"/>
    <col min="15106" max="15106" width="11.44140625" style="16"/>
    <col min="15107" max="15107" width="12.44140625" style="16" bestFit="1" customWidth="1"/>
    <col min="15108" max="15108" width="11.6640625" style="16" bestFit="1" customWidth="1"/>
    <col min="15109" max="15109" width="11.44140625" style="16"/>
    <col min="15110" max="15113" width="24.44140625" style="16" customWidth="1"/>
    <col min="15114" max="15114" width="16.33203125" style="16" customWidth="1"/>
    <col min="15115" max="15115" width="25.109375" style="16" customWidth="1"/>
    <col min="15116" max="15116" width="18.77734375" style="16" customWidth="1"/>
    <col min="15117" max="15118" width="25.109375" style="16" customWidth="1"/>
    <col min="15119" max="15119" width="37.77734375" style="16" customWidth="1"/>
    <col min="15120" max="15121" width="11.44140625" style="16"/>
    <col min="15122" max="15122" width="18.33203125" style="16" customWidth="1"/>
    <col min="15123" max="15123" width="14.33203125" style="16" customWidth="1"/>
    <col min="15124" max="15130" width="11.44140625" style="16"/>
    <col min="15131" max="15131" width="25.77734375" style="16" customWidth="1"/>
    <col min="15132" max="15132" width="31.77734375" style="16" customWidth="1"/>
    <col min="15133" max="15133" width="18.77734375" style="16" customWidth="1"/>
    <col min="15134" max="15135" width="11.44140625" style="16"/>
    <col min="15136" max="15136" width="11.6640625" style="16" customWidth="1"/>
    <col min="15137" max="15360" width="11.44140625" style="16"/>
    <col min="15361" max="15361" width="14.44140625" style="16" customWidth="1"/>
    <col min="15362" max="15362" width="11.44140625" style="16"/>
    <col min="15363" max="15363" width="12.44140625" style="16" bestFit="1" customWidth="1"/>
    <col min="15364" max="15364" width="11.6640625" style="16" bestFit="1" customWidth="1"/>
    <col min="15365" max="15365" width="11.44140625" style="16"/>
    <col min="15366" max="15369" width="24.44140625" style="16" customWidth="1"/>
    <col min="15370" max="15370" width="16.33203125" style="16" customWidth="1"/>
    <col min="15371" max="15371" width="25.109375" style="16" customWidth="1"/>
    <col min="15372" max="15372" width="18.77734375" style="16" customWidth="1"/>
    <col min="15373" max="15374" width="25.109375" style="16" customWidth="1"/>
    <col min="15375" max="15375" width="37.77734375" style="16" customWidth="1"/>
    <col min="15376" max="15377" width="11.44140625" style="16"/>
    <col min="15378" max="15378" width="18.33203125" style="16" customWidth="1"/>
    <col min="15379" max="15379" width="14.33203125" style="16" customWidth="1"/>
    <col min="15380" max="15386" width="11.44140625" style="16"/>
    <col min="15387" max="15387" width="25.77734375" style="16" customWidth="1"/>
    <col min="15388" max="15388" width="31.77734375" style="16" customWidth="1"/>
    <col min="15389" max="15389" width="18.77734375" style="16" customWidth="1"/>
    <col min="15390" max="15391" width="11.44140625" style="16"/>
    <col min="15392" max="15392" width="11.6640625" style="16" customWidth="1"/>
    <col min="15393" max="15616" width="11.44140625" style="16"/>
    <col min="15617" max="15617" width="14.44140625" style="16" customWidth="1"/>
    <col min="15618" max="15618" width="11.44140625" style="16"/>
    <col min="15619" max="15619" width="12.44140625" style="16" bestFit="1" customWidth="1"/>
    <col min="15620" max="15620" width="11.6640625" style="16" bestFit="1" customWidth="1"/>
    <col min="15621" max="15621" width="11.44140625" style="16"/>
    <col min="15622" max="15625" width="24.44140625" style="16" customWidth="1"/>
    <col min="15626" max="15626" width="16.33203125" style="16" customWidth="1"/>
    <col min="15627" max="15627" width="25.109375" style="16" customWidth="1"/>
    <col min="15628" max="15628" width="18.77734375" style="16" customWidth="1"/>
    <col min="15629" max="15630" width="25.109375" style="16" customWidth="1"/>
    <col min="15631" max="15631" width="37.77734375" style="16" customWidth="1"/>
    <col min="15632" max="15633" width="11.44140625" style="16"/>
    <col min="15634" max="15634" width="18.33203125" style="16" customWidth="1"/>
    <col min="15635" max="15635" width="14.33203125" style="16" customWidth="1"/>
    <col min="15636" max="15642" width="11.44140625" style="16"/>
    <col min="15643" max="15643" width="25.77734375" style="16" customWidth="1"/>
    <col min="15644" max="15644" width="31.77734375" style="16" customWidth="1"/>
    <col min="15645" max="15645" width="18.77734375" style="16" customWidth="1"/>
    <col min="15646" max="15647" width="11.44140625" style="16"/>
    <col min="15648" max="15648" width="11.6640625" style="16" customWidth="1"/>
    <col min="15649" max="15872" width="11.44140625" style="16"/>
    <col min="15873" max="15873" width="14.44140625" style="16" customWidth="1"/>
    <col min="15874" max="15874" width="11.44140625" style="16"/>
    <col min="15875" max="15875" width="12.44140625" style="16" bestFit="1" customWidth="1"/>
    <col min="15876" max="15876" width="11.6640625" style="16" bestFit="1" customWidth="1"/>
    <col min="15877" max="15877" width="11.44140625" style="16"/>
    <col min="15878" max="15881" width="24.44140625" style="16" customWidth="1"/>
    <col min="15882" max="15882" width="16.33203125" style="16" customWidth="1"/>
    <col min="15883" max="15883" width="25.109375" style="16" customWidth="1"/>
    <col min="15884" max="15884" width="18.77734375" style="16" customWidth="1"/>
    <col min="15885" max="15886" width="25.109375" style="16" customWidth="1"/>
    <col min="15887" max="15887" width="37.77734375" style="16" customWidth="1"/>
    <col min="15888" max="15889" width="11.44140625" style="16"/>
    <col min="15890" max="15890" width="18.33203125" style="16" customWidth="1"/>
    <col min="15891" max="15891" width="14.33203125" style="16" customWidth="1"/>
    <col min="15892" max="15898" width="11.44140625" style="16"/>
    <col min="15899" max="15899" width="25.77734375" style="16" customWidth="1"/>
    <col min="15900" max="15900" width="31.77734375" style="16" customWidth="1"/>
    <col min="15901" max="15901" width="18.77734375" style="16" customWidth="1"/>
    <col min="15902" max="15903" width="11.44140625" style="16"/>
    <col min="15904" max="15904" width="11.6640625" style="16" customWidth="1"/>
    <col min="15905" max="16128" width="11.44140625" style="16"/>
    <col min="16129" max="16129" width="14.44140625" style="16" customWidth="1"/>
    <col min="16130" max="16130" width="11.44140625" style="16"/>
    <col min="16131" max="16131" width="12.44140625" style="16" bestFit="1" customWidth="1"/>
    <col min="16132" max="16132" width="11.6640625" style="16" bestFit="1" customWidth="1"/>
    <col min="16133" max="16133" width="11.44140625" style="16"/>
    <col min="16134" max="16137" width="24.44140625" style="16" customWidth="1"/>
    <col min="16138" max="16138" width="16.33203125" style="16" customWidth="1"/>
    <col min="16139" max="16139" width="25.109375" style="16" customWidth="1"/>
    <col min="16140" max="16140" width="18.77734375" style="16" customWidth="1"/>
    <col min="16141" max="16142" width="25.109375" style="16" customWidth="1"/>
    <col min="16143" max="16143" width="37.77734375" style="16" customWidth="1"/>
    <col min="16144" max="16145" width="11.44140625" style="16"/>
    <col min="16146" max="16146" width="18.33203125" style="16" customWidth="1"/>
    <col min="16147" max="16147" width="14.33203125" style="16" customWidth="1"/>
    <col min="16148" max="16154" width="11.44140625" style="16"/>
    <col min="16155" max="16155" width="25.77734375" style="16" customWidth="1"/>
    <col min="16156" max="16156" width="31.77734375" style="16" customWidth="1"/>
    <col min="16157" max="16157" width="18.77734375" style="16" customWidth="1"/>
    <col min="16158" max="16159" width="11.44140625" style="16"/>
    <col min="16160" max="16160" width="11.6640625" style="16" customWidth="1"/>
    <col min="16161" max="16384" width="11.44140625" style="16"/>
  </cols>
  <sheetData>
    <row r="1" spans="1:40" ht="13.2" x14ac:dyDescent="0.25">
      <c r="A1" s="6" t="s">
        <v>988</v>
      </c>
      <c r="B1" s="7" t="s">
        <v>989</v>
      </c>
      <c r="C1" s="8" t="s">
        <v>990</v>
      </c>
      <c r="D1" s="9" t="s">
        <v>991</v>
      </c>
      <c r="E1" s="10" t="s">
        <v>992</v>
      </c>
      <c r="F1" s="11" t="s">
        <v>993</v>
      </c>
      <c r="G1" s="11" t="s">
        <v>993</v>
      </c>
      <c r="H1" s="11" t="s">
        <v>993</v>
      </c>
      <c r="I1" s="11" t="s">
        <v>993</v>
      </c>
      <c r="J1" s="12" t="s">
        <v>994</v>
      </c>
      <c r="K1" s="12" t="s">
        <v>995</v>
      </c>
      <c r="L1" s="13" t="s">
        <v>996</v>
      </c>
      <c r="M1" s="13" t="s">
        <v>997</v>
      </c>
      <c r="N1" s="8" t="s">
        <v>998</v>
      </c>
      <c r="O1" s="14" t="s">
        <v>999</v>
      </c>
      <c r="P1" s="8" t="s">
        <v>1000</v>
      </c>
      <c r="Q1" s="15" t="s">
        <v>1001</v>
      </c>
      <c r="R1" s="8" t="s">
        <v>1002</v>
      </c>
      <c r="S1" s="8" t="s">
        <v>1003</v>
      </c>
      <c r="T1" s="8" t="s">
        <v>1004</v>
      </c>
      <c r="U1" s="8" t="s">
        <v>1005</v>
      </c>
      <c r="V1" s="8" t="s">
        <v>1006</v>
      </c>
      <c r="W1" s="8" t="s">
        <v>351</v>
      </c>
      <c r="X1" s="8" t="s">
        <v>1007</v>
      </c>
      <c r="Y1" s="8" t="s">
        <v>1008</v>
      </c>
      <c r="Z1" s="16" t="s">
        <v>1009</v>
      </c>
      <c r="AA1" s="16" t="s">
        <v>1010</v>
      </c>
      <c r="AB1" s="8" t="s">
        <v>1011</v>
      </c>
      <c r="AC1" s="8"/>
      <c r="AD1" s="8" t="s">
        <v>1004</v>
      </c>
      <c r="AE1" s="16" t="s">
        <v>1012</v>
      </c>
      <c r="AF1" s="17" t="s">
        <v>1013</v>
      </c>
      <c r="AG1" s="15" t="s">
        <v>1014</v>
      </c>
      <c r="AI1" s="18" t="s">
        <v>1015</v>
      </c>
      <c r="AJ1" s="18" t="s">
        <v>1016</v>
      </c>
      <c r="AK1" s="18" t="s">
        <v>1017</v>
      </c>
      <c r="AL1" s="18" t="s">
        <v>1018</v>
      </c>
      <c r="AM1" s="18" t="s">
        <v>1019</v>
      </c>
      <c r="AN1" s="18"/>
    </row>
    <row r="2" spans="1:40" ht="13.2" x14ac:dyDescent="0.25">
      <c r="A2" s="19">
        <v>415</v>
      </c>
      <c r="B2" s="19">
        <v>6</v>
      </c>
      <c r="C2" s="20"/>
      <c r="E2" s="16" t="s">
        <v>1020</v>
      </c>
      <c r="F2" s="19" t="s">
        <v>296</v>
      </c>
      <c r="G2" s="19" t="s">
        <v>296</v>
      </c>
      <c r="H2" s="19" t="s">
        <v>296</v>
      </c>
      <c r="I2" s="19" t="s">
        <v>296</v>
      </c>
      <c r="J2" s="20" t="s">
        <v>1021</v>
      </c>
      <c r="K2" s="16" t="s">
        <v>189</v>
      </c>
      <c r="L2" s="16" t="s">
        <v>1022</v>
      </c>
      <c r="M2" s="16" t="s">
        <v>1023</v>
      </c>
      <c r="N2" s="16" t="s">
        <v>189</v>
      </c>
      <c r="O2" s="16" t="s">
        <v>1024</v>
      </c>
      <c r="Q2" s="16">
        <v>0</v>
      </c>
      <c r="R2" s="16" t="str">
        <f>VLOOKUP($A2,[3]Countries_Outsorting!$BA$10:$BC$272,3,FALSE)</f>
        <v>Small&amp;DataGap</v>
      </c>
      <c r="S2" s="16" t="s">
        <v>1020</v>
      </c>
      <c r="U2" s="16" t="s">
        <v>1020</v>
      </c>
      <c r="W2" s="16" t="s">
        <v>1020</v>
      </c>
      <c r="AB2" s="22" t="str">
        <f>AB181</f>
        <v>Northern Africa and Western Asia</v>
      </c>
      <c r="AC2" s="22"/>
      <c r="AD2" s="16">
        <f>D2</f>
        <v>0</v>
      </c>
      <c r="AE2" s="16">
        <f t="shared" ref="AE2:AE65" si="0">A2</f>
        <v>415</v>
      </c>
      <c r="AG2" s="16" t="str">
        <f>IF(ISERROR(VLOOKUP(D2,'[4]GEA Codes'!$A$2:$B$180,2,FALSE)),"",VLOOKUP(D2,'[4]GEA Codes'!$A$2:$B$180,2,FALSE))</f>
        <v/>
      </c>
      <c r="AH2" s="16" t="str">
        <f t="shared" ref="AH2:AH65" si="1">IF(P2="former USSR",D2,"")</f>
        <v/>
      </c>
      <c r="AI2" s="18" t="s">
        <v>1020</v>
      </c>
      <c r="AJ2" s="18" t="s">
        <v>1020</v>
      </c>
      <c r="AK2" s="18" t="s">
        <v>1020</v>
      </c>
      <c r="AL2" s="18" t="s">
        <v>1020</v>
      </c>
      <c r="AM2" s="18" t="s">
        <v>1020</v>
      </c>
    </row>
    <row r="3" spans="1:40" ht="13.2" x14ac:dyDescent="0.25">
      <c r="A3" s="19">
        <v>4</v>
      </c>
      <c r="B3" s="19">
        <v>6</v>
      </c>
      <c r="C3" s="20">
        <v>1</v>
      </c>
      <c r="D3" s="21">
        <v>2</v>
      </c>
      <c r="E3" s="16">
        <v>0</v>
      </c>
      <c r="F3" s="19" t="s">
        <v>1</v>
      </c>
      <c r="G3" s="19" t="s">
        <v>1</v>
      </c>
      <c r="H3" s="19" t="s">
        <v>1</v>
      </c>
      <c r="I3" s="19" t="s">
        <v>1</v>
      </c>
      <c r="J3" s="20" t="s">
        <v>1025</v>
      </c>
      <c r="K3" s="16" t="str">
        <f>IF(ISERROR(VLOOKUP($A3,[4]MFA_codes!$B$2:$G$239,6,FALSE)),"",VLOOKUP($A3,[4]MFA_codes!$B$2:$G$239,6,FALSE))</f>
        <v>Asia</v>
      </c>
      <c r="L3" s="16" t="str">
        <f>IF(ISERROR(VLOOKUP($D3,[4]WirseniusRegions!$A$5:$D$233,3,FALSE)),"",VLOOKUP($D3,[4]WirseniusRegions!$A$5:$D$233,3,FALSE))</f>
        <v>Asia</v>
      </c>
      <c r="M3" s="16" t="str">
        <f>IF(ISERROR(VLOOKUP($D3,[4]WirseniusRegions!$A$5:$D$233,4,FALSE)),"",VLOOKUP($D3,[4]WirseniusRegions!$A$5:$D$233,4,FALSE))</f>
        <v>South &amp; Central Asia</v>
      </c>
      <c r="N3" s="16" t="s">
        <v>189</v>
      </c>
      <c r="O3" s="16" t="s">
        <v>1024</v>
      </c>
      <c r="Q3" s="16">
        <v>1</v>
      </c>
      <c r="R3" s="16" t="str">
        <f>VLOOKUP($A3,[3]Countries_Outsorting!$BA$10:$BC$272,3,FALSE)</f>
        <v>ok</v>
      </c>
      <c r="S3" s="16" t="s">
        <v>1020</v>
      </c>
      <c r="U3" s="16" t="s">
        <v>1</v>
      </c>
      <c r="V3" s="16" t="s">
        <v>1026</v>
      </c>
      <c r="W3" s="16" t="s">
        <v>1020</v>
      </c>
      <c r="Y3" s="16" t="s">
        <v>260</v>
      </c>
      <c r="AA3" s="16" t="s">
        <v>260</v>
      </c>
      <c r="AB3" s="16" t="str">
        <f>VLOOKUP($A3,'[4]UN codes and regions'!$B$8:$E$292,4,FALSE)</f>
        <v>Southern Asia</v>
      </c>
      <c r="AD3" s="16">
        <f t="shared" ref="AD3:AD66" si="2">D3</f>
        <v>2</v>
      </c>
      <c r="AE3" s="16">
        <f t="shared" si="0"/>
        <v>4</v>
      </c>
      <c r="AF3" s="21">
        <v>93</v>
      </c>
      <c r="AG3" s="16" t="str">
        <f>IF(ISERROR(VLOOKUP(D3,'[4]GEA Codes'!$A$2:$B$180,2,FALSE)),"",VLOOKUP(D3,'[4]GEA Codes'!$A$2:$B$180,2,FALSE))</f>
        <v>OSA</v>
      </c>
      <c r="AH3" s="16" t="str">
        <f t="shared" si="1"/>
        <v/>
      </c>
      <c r="AI3" s="18" t="s">
        <v>1020</v>
      </c>
      <c r="AJ3" s="18" t="s">
        <v>1020</v>
      </c>
      <c r="AK3" s="18" t="s">
        <v>1020</v>
      </c>
      <c r="AL3" s="18" t="s">
        <v>1020</v>
      </c>
      <c r="AM3" s="18" t="s">
        <v>1020</v>
      </c>
    </row>
    <row r="4" spans="1:40" ht="13.2" x14ac:dyDescent="0.25">
      <c r="A4" s="19">
        <v>8</v>
      </c>
      <c r="B4" s="19">
        <v>7</v>
      </c>
      <c r="C4" s="20">
        <v>2</v>
      </c>
      <c r="D4" s="21">
        <v>3</v>
      </c>
      <c r="E4" s="16">
        <v>1</v>
      </c>
      <c r="F4" s="19" t="s">
        <v>2</v>
      </c>
      <c r="G4" s="19" t="s">
        <v>2</v>
      </c>
      <c r="H4" s="19" t="s">
        <v>2</v>
      </c>
      <c r="I4" s="19" t="s">
        <v>2</v>
      </c>
      <c r="J4" s="20" t="s">
        <v>430</v>
      </c>
      <c r="K4" s="16" t="str">
        <f>IF(ISERROR(VLOOKUP($A4,[4]MFA_codes!$B$2:$G$239,6,FALSE)),"",VLOOKUP($A4,[4]MFA_codes!$B$2:$G$239,6,FALSE))</f>
        <v>Europe</v>
      </c>
      <c r="L4" s="16" t="str">
        <f>IF(ISERROR(VLOOKUP($D4,[4]WirseniusRegions!$A$5:$D$233,3,FALSE)),"",VLOOKUP($D4,[4]WirseniusRegions!$A$5:$D$233,3,FALSE))</f>
        <v>Europe</v>
      </c>
      <c r="M4" s="16" t="str">
        <f>IF(ISERROR(VLOOKUP($D4,[4]WirseniusRegions!$A$5:$D$233,4,FALSE)),"",VLOOKUP($D4,[4]WirseniusRegions!$A$5:$D$233,4,FALSE))</f>
        <v>East Europe</v>
      </c>
      <c r="N4" s="16" t="s">
        <v>211</v>
      </c>
      <c r="O4" s="16" t="s">
        <v>1024</v>
      </c>
      <c r="Q4" s="16">
        <v>1</v>
      </c>
      <c r="R4" s="16" t="str">
        <f>VLOOKUP($A4,[3]Countries_Outsorting!$BA$10:$BC$272,3,FALSE)</f>
        <v>ok</v>
      </c>
      <c r="S4" s="16" t="s">
        <v>1020</v>
      </c>
      <c r="U4" s="16" t="s">
        <v>2</v>
      </c>
      <c r="V4" s="16" t="s">
        <v>1027</v>
      </c>
      <c r="W4" s="16" t="s">
        <v>1020</v>
      </c>
      <c r="X4" s="16" t="s">
        <v>1028</v>
      </c>
      <c r="Y4" s="16" t="s">
        <v>1029</v>
      </c>
      <c r="AA4" s="16" t="s">
        <v>261</v>
      </c>
      <c r="AB4" s="16" t="str">
        <f>VLOOKUP($A4,'[4]UN codes and regions'!$B$8:$E$292,4,FALSE)</f>
        <v>Eastern &amp; South-Eastern Europe</v>
      </c>
      <c r="AD4" s="16">
        <f t="shared" si="2"/>
        <v>3</v>
      </c>
      <c r="AE4" s="16">
        <f t="shared" si="0"/>
        <v>8</v>
      </c>
      <c r="AF4" s="21">
        <v>84</v>
      </c>
      <c r="AG4" s="16" t="str">
        <f>IF(ISERROR(VLOOKUP(D4,'[4]GEA Codes'!$A$2:$B$180,2,FALSE)),"",VLOOKUP(D4,'[4]GEA Codes'!$A$2:$B$180,2,FALSE))</f>
        <v>EEU</v>
      </c>
      <c r="AH4" s="16" t="str">
        <f t="shared" si="1"/>
        <v/>
      </c>
      <c r="AI4" s="18" t="s">
        <v>1020</v>
      </c>
      <c r="AJ4" s="18" t="s">
        <v>1020</v>
      </c>
      <c r="AK4" s="18" t="s">
        <v>1020</v>
      </c>
      <c r="AL4" s="18" t="s">
        <v>1020</v>
      </c>
      <c r="AM4" s="18" t="s">
        <v>1020</v>
      </c>
    </row>
    <row r="5" spans="1:40" ht="13.2" x14ac:dyDescent="0.25">
      <c r="A5" s="19">
        <v>12</v>
      </c>
      <c r="B5" s="19">
        <v>2</v>
      </c>
      <c r="C5" s="20">
        <v>3</v>
      </c>
      <c r="D5" s="21">
        <v>4</v>
      </c>
      <c r="E5" s="16">
        <v>2</v>
      </c>
      <c r="F5" s="19" t="s">
        <v>3</v>
      </c>
      <c r="G5" s="19" t="s">
        <v>3</v>
      </c>
      <c r="H5" s="19" t="s">
        <v>3</v>
      </c>
      <c r="I5" s="19" t="s">
        <v>3</v>
      </c>
      <c r="J5" s="20" t="s">
        <v>1021</v>
      </c>
      <c r="K5" s="16" t="str">
        <f>IF(ISERROR(VLOOKUP($A5,[4]MFA_codes!$B$2:$G$239,6,FALSE)),"",VLOOKUP($A5,[4]MFA_codes!$B$2:$G$239,6,FALSE))</f>
        <v>Africa</v>
      </c>
      <c r="L5" s="16" t="str">
        <f>IF(ISERROR(VLOOKUP($D5,[4]WirseniusRegions!$A$5:$D$233,3,FALSE)),"",VLOOKUP($D5,[4]WirseniusRegions!$A$5:$D$233,3,FALSE))</f>
        <v>Africa/Asia</v>
      </c>
      <c r="M5" s="16" t="str">
        <f>IF(ISERROR(VLOOKUP($D5,[4]WirseniusRegions!$A$5:$D$233,4,FALSE)),"",VLOOKUP($D5,[4]WirseniusRegions!$A$5:$D$233,4,FALSE))</f>
        <v>North Africa &amp; West Asia</v>
      </c>
      <c r="N5" s="16" t="s">
        <v>182</v>
      </c>
      <c r="O5" s="16" t="s">
        <v>1024</v>
      </c>
      <c r="Q5" s="16">
        <v>1</v>
      </c>
      <c r="R5" s="16" t="str">
        <f>VLOOKUP($A5,[3]Countries_Outsorting!$BA$10:$BC$272,3,FALSE)</f>
        <v>ok</v>
      </c>
      <c r="S5" s="16" t="s">
        <v>1020</v>
      </c>
      <c r="U5" s="16" t="s">
        <v>3</v>
      </c>
      <c r="V5" s="16" t="s">
        <v>1027</v>
      </c>
      <c r="W5" s="16" t="s">
        <v>1020</v>
      </c>
      <c r="Y5" s="16" t="s">
        <v>237</v>
      </c>
      <c r="AA5" s="16" t="s">
        <v>237</v>
      </c>
      <c r="AB5" s="16" t="str">
        <f>VLOOKUP($A5,'[4]UN codes and regions'!$B$8:$E$292,4,FALSE)</f>
        <v>Northern Africa and Western Asia</v>
      </c>
      <c r="AD5" s="16">
        <f t="shared" si="2"/>
        <v>4</v>
      </c>
      <c r="AE5" s="16">
        <f t="shared" si="0"/>
        <v>12</v>
      </c>
      <c r="AF5" s="21">
        <v>97</v>
      </c>
      <c r="AG5" s="16" t="str">
        <f>IF(ISERROR(VLOOKUP(D5,'[4]GEA Codes'!$A$2:$B$180,2,FALSE)),"",VLOOKUP(D5,'[4]GEA Codes'!$A$2:$B$180,2,FALSE))</f>
        <v>NAF</v>
      </c>
      <c r="AH5" s="16" t="str">
        <f t="shared" si="1"/>
        <v/>
      </c>
      <c r="AI5" s="18" t="s">
        <v>1020</v>
      </c>
      <c r="AJ5" s="18" t="s">
        <v>1020</v>
      </c>
      <c r="AK5" s="18" t="s">
        <v>1020</v>
      </c>
      <c r="AL5" s="18" t="s">
        <v>1020</v>
      </c>
      <c r="AM5" s="18" t="s">
        <v>1020</v>
      </c>
    </row>
    <row r="6" spans="1:40" ht="13.2" x14ac:dyDescent="0.25">
      <c r="A6" s="19">
        <v>16</v>
      </c>
      <c r="B6" s="19">
        <v>9</v>
      </c>
      <c r="C6" s="20">
        <v>4</v>
      </c>
      <c r="D6" s="21">
        <v>5</v>
      </c>
      <c r="E6" s="16">
        <v>3</v>
      </c>
      <c r="F6" s="19" t="s">
        <v>183</v>
      </c>
      <c r="G6" s="19" t="s">
        <v>183</v>
      </c>
      <c r="H6" s="19" t="s">
        <v>183</v>
      </c>
      <c r="I6" s="19" t="s">
        <v>183</v>
      </c>
      <c r="J6" s="20" t="s">
        <v>1021</v>
      </c>
      <c r="K6" s="16" t="str">
        <f>IF(ISERROR(VLOOKUP($A6,[4]MFA_codes!$B$2:$G$239,6,FALSE)),"",VLOOKUP($A6,[4]MFA_codes!$B$2:$G$239,6,FALSE))</f>
        <v>Oceania</v>
      </c>
      <c r="L6" s="16" t="str">
        <f>IF(ISERROR(VLOOKUP($D6,[4]WirseniusRegions!$A$5:$D$233,3,FALSE)),"",VLOOKUP($D6,[4]WirseniusRegions!$A$5:$D$233,3,FALSE))</f>
        <v>America/Australia</v>
      </c>
      <c r="M6" s="16" t="str">
        <f>IF(ISERROR(VLOOKUP($D6,[4]WirseniusRegions!$A$5:$D$233,4,FALSE)),"",VLOOKUP($D6,[4]WirseniusRegions!$A$5:$D$233,4,FALSE))</f>
        <v>North America &amp; Oceania</v>
      </c>
      <c r="N6" s="16" t="s">
        <v>241</v>
      </c>
      <c r="O6" s="16" t="s">
        <v>1030</v>
      </c>
      <c r="Q6" s="16">
        <v>0</v>
      </c>
      <c r="R6" s="16" t="str">
        <f>VLOOKUP($A6,[3]Countries_Outsorting!$BA$10:$BC$272,3,FALSE)</f>
        <v>Small&amp;DataGap</v>
      </c>
      <c r="S6" s="16" t="s">
        <v>1020</v>
      </c>
      <c r="U6" s="16" t="s">
        <v>1020</v>
      </c>
      <c r="V6" s="16" t="s">
        <v>1031</v>
      </c>
      <c r="W6" s="16" t="s">
        <v>1020</v>
      </c>
      <c r="Y6" s="16" t="s">
        <v>241</v>
      </c>
      <c r="AA6" s="16" t="s">
        <v>243</v>
      </c>
      <c r="AB6" s="16" t="str">
        <f>VLOOKUP($A6,'[4]UN codes and regions'!$B$8:$E$292,4,FALSE)</f>
        <v>Oceania and Australia</v>
      </c>
      <c r="AD6" s="16">
        <f t="shared" si="2"/>
        <v>5</v>
      </c>
      <c r="AE6" s="16">
        <f t="shared" si="0"/>
        <v>16</v>
      </c>
      <c r="AF6" s="21">
        <v>0</v>
      </c>
      <c r="AG6" s="16" t="str">
        <f>IF(ISERROR(VLOOKUP(D6,'[4]GEA Codes'!$A$2:$B$180,2,FALSE)),"",VLOOKUP(D6,'[4]GEA Codes'!$A$2:$B$180,2,FALSE))</f>
        <v/>
      </c>
      <c r="AH6" s="16" t="str">
        <f t="shared" si="1"/>
        <v/>
      </c>
      <c r="AI6" s="18" t="s">
        <v>1020</v>
      </c>
      <c r="AJ6" s="18" t="s">
        <v>1020</v>
      </c>
      <c r="AK6" s="18" t="s">
        <v>1020</v>
      </c>
      <c r="AL6" s="18" t="s">
        <v>1020</v>
      </c>
      <c r="AM6" s="18" t="s">
        <v>1020</v>
      </c>
    </row>
    <row r="7" spans="1:40" ht="13.2" x14ac:dyDescent="0.25">
      <c r="A7" s="19">
        <v>20</v>
      </c>
      <c r="B7" s="19">
        <v>7</v>
      </c>
      <c r="C7" s="20">
        <v>5</v>
      </c>
      <c r="D7" s="21">
        <v>6</v>
      </c>
      <c r="E7" s="16" t="s">
        <v>1020</v>
      </c>
      <c r="F7" s="19" t="s">
        <v>185</v>
      </c>
      <c r="G7" s="19" t="s">
        <v>185</v>
      </c>
      <c r="H7" s="19" t="s">
        <v>185</v>
      </c>
      <c r="I7" s="19" t="s">
        <v>185</v>
      </c>
      <c r="J7" s="20" t="s">
        <v>1032</v>
      </c>
      <c r="K7" s="16" t="str">
        <f>IF(ISERROR(VLOOKUP($A7,[4]MFA_codes!$B$2:$G$239,6,FALSE)),"",VLOOKUP($A7,[4]MFA_codes!$B$2:$G$239,6,FALSE))</f>
        <v>Europe</v>
      </c>
      <c r="L7" s="16" t="str">
        <f>IF(ISERROR(VLOOKUP($D7,[4]WirseniusRegions!$A$5:$D$233,3,FALSE)),"",VLOOKUP($D7,[4]WirseniusRegions!$A$5:$D$233,3,FALSE))</f>
        <v>Europe</v>
      </c>
      <c r="M7" s="16" t="str">
        <f>IF(ISERROR(VLOOKUP($D7,[4]WirseniusRegions!$A$5:$D$233,4,FALSE)),"",VLOOKUP($D7,[4]WirseniusRegions!$A$5:$D$233,4,FALSE))</f>
        <v>West Europe</v>
      </c>
      <c r="N7" s="16" t="s">
        <v>211</v>
      </c>
      <c r="O7" s="16" t="s">
        <v>1024</v>
      </c>
      <c r="Q7" s="16">
        <v>0</v>
      </c>
      <c r="R7" s="16" t="str">
        <f>VLOOKUP($A7,[3]Countries_Outsorting!$BA$10:$BC$272,3,FALSE)</f>
        <v>Small&amp;DataGap</v>
      </c>
      <c r="S7" s="16" t="s">
        <v>1020</v>
      </c>
      <c r="U7" s="16" t="s">
        <v>185</v>
      </c>
      <c r="V7" s="16" t="s">
        <v>1031</v>
      </c>
      <c r="W7" s="16" t="s">
        <v>1020</v>
      </c>
      <c r="Y7" s="16" t="s">
        <v>1029</v>
      </c>
      <c r="AA7" s="16" t="s">
        <v>261</v>
      </c>
      <c r="AB7" s="16" t="str">
        <f>VLOOKUP($A7,'[4]UN codes and regions'!$B$8:$E$292,4,FALSE)</f>
        <v>Western Europe</v>
      </c>
      <c r="AD7" s="16">
        <f t="shared" si="2"/>
        <v>6</v>
      </c>
      <c r="AE7" s="16">
        <f t="shared" si="0"/>
        <v>20</v>
      </c>
      <c r="AG7" s="16" t="str">
        <f>IF(ISERROR(VLOOKUP(D7,'[4]GEA Codes'!$A$2:$B$180,2,FALSE)),"",VLOOKUP(D7,'[4]GEA Codes'!$A$2:$B$180,2,FALSE))</f>
        <v/>
      </c>
      <c r="AH7" s="16" t="str">
        <f t="shared" si="1"/>
        <v/>
      </c>
      <c r="AI7" s="18" t="s">
        <v>1020</v>
      </c>
      <c r="AJ7" s="18" t="s">
        <v>1020</v>
      </c>
      <c r="AK7" s="18" t="s">
        <v>1020</v>
      </c>
      <c r="AL7" s="18" t="s">
        <v>1020</v>
      </c>
      <c r="AM7" s="18" t="s">
        <v>1020</v>
      </c>
    </row>
    <row r="8" spans="1:40" ht="13.2" x14ac:dyDescent="0.25">
      <c r="A8" s="19">
        <v>24</v>
      </c>
      <c r="B8" s="19">
        <v>2</v>
      </c>
      <c r="C8" s="20">
        <v>6</v>
      </c>
      <c r="D8" s="21">
        <v>7</v>
      </c>
      <c r="E8" s="16">
        <v>4</v>
      </c>
      <c r="F8" s="19" t="s">
        <v>4</v>
      </c>
      <c r="G8" s="19" t="s">
        <v>4</v>
      </c>
      <c r="H8" s="19" t="s">
        <v>4</v>
      </c>
      <c r="I8" s="19" t="s">
        <v>4</v>
      </c>
      <c r="J8" s="20" t="s">
        <v>1025</v>
      </c>
      <c r="K8" s="16" t="str">
        <f>IF(ISERROR(VLOOKUP($A8,[4]MFA_codes!$B$2:$G$239,6,FALSE)),"",VLOOKUP($A8,[4]MFA_codes!$B$2:$G$239,6,FALSE))</f>
        <v>Africa</v>
      </c>
      <c r="L8" s="16" t="str">
        <f>IF(ISERROR(VLOOKUP($D8,[4]WirseniusRegions!$A$5:$D$233,3,FALSE)),"",VLOOKUP($D8,[4]WirseniusRegions!$A$5:$D$233,3,FALSE))</f>
        <v>Africa</v>
      </c>
      <c r="M8" s="16" t="str">
        <f>IF(ISERROR(VLOOKUP($D8,[4]WirseniusRegions!$A$5:$D$233,4,FALSE)),"",VLOOKUP($D8,[4]WirseniusRegions!$A$5:$D$233,4,FALSE))</f>
        <v>Sub-Saharan Africa</v>
      </c>
      <c r="N8" s="16" t="s">
        <v>182</v>
      </c>
      <c r="O8" s="16" t="s">
        <v>1030</v>
      </c>
      <c r="Q8" s="16">
        <v>1</v>
      </c>
      <c r="R8" s="16" t="str">
        <f>VLOOKUP($A8,[3]Countries_Outsorting!$BA$10:$BC$272,3,FALSE)</f>
        <v>ok</v>
      </c>
      <c r="S8" s="16" t="s">
        <v>1033</v>
      </c>
      <c r="U8" s="16" t="s">
        <v>4</v>
      </c>
      <c r="V8" s="16" t="s">
        <v>1027</v>
      </c>
      <c r="W8" s="16" t="s">
        <v>1020</v>
      </c>
      <c r="Y8" s="16" t="s">
        <v>263</v>
      </c>
      <c r="AA8" s="16" t="s">
        <v>231</v>
      </c>
      <c r="AB8" s="16" t="str">
        <f>VLOOKUP($A8,'[4]UN codes and regions'!$B$8:$E$292,4,FALSE)</f>
        <v>Sub-Saharan Africa</v>
      </c>
      <c r="AD8" s="16">
        <f t="shared" si="2"/>
        <v>7</v>
      </c>
      <c r="AE8" s="16">
        <f t="shared" si="0"/>
        <v>24</v>
      </c>
      <c r="AF8" s="21">
        <v>40</v>
      </c>
      <c r="AG8" s="16" t="str">
        <f>IF(ISERROR(VLOOKUP(D8,'[4]GEA Codes'!$A$2:$B$180,2,FALSE)),"",VLOOKUP(D8,'[4]GEA Codes'!$A$2:$B$180,2,FALSE))</f>
        <v>SAF</v>
      </c>
      <c r="AH8" s="16" t="str">
        <f t="shared" si="1"/>
        <v/>
      </c>
      <c r="AI8" s="18" t="s">
        <v>1020</v>
      </c>
      <c r="AJ8" s="18" t="s">
        <v>1020</v>
      </c>
      <c r="AK8" s="18" t="s">
        <v>1020</v>
      </c>
      <c r="AL8" s="18" t="s">
        <v>1020</v>
      </c>
      <c r="AM8" s="18" t="s">
        <v>1020</v>
      </c>
    </row>
    <row r="9" spans="1:40" ht="13.2" x14ac:dyDescent="0.25">
      <c r="A9" s="19">
        <v>660</v>
      </c>
      <c r="B9" s="19" t="s">
        <v>1020</v>
      </c>
      <c r="C9" s="20">
        <v>7</v>
      </c>
      <c r="D9" s="21">
        <v>258</v>
      </c>
      <c r="E9" s="16" t="s">
        <v>1020</v>
      </c>
      <c r="F9" s="19" t="s">
        <v>186</v>
      </c>
      <c r="G9" s="19" t="s">
        <v>186</v>
      </c>
      <c r="H9" s="19" t="s">
        <v>186</v>
      </c>
      <c r="I9" s="19" t="s">
        <v>186</v>
      </c>
      <c r="J9" s="20" t="s">
        <v>1021</v>
      </c>
      <c r="K9" s="16" t="str">
        <f>IF(ISERROR(VLOOKUP($A9,[4]MFA_codes!$B$2:$G$239,6,FALSE)),"",VLOOKUP($A9,[4]MFA_codes!$B$2:$G$239,6,FALSE))</f>
        <v>Central America + Caribbean</v>
      </c>
      <c r="L9" s="16" t="str">
        <f>IF(ISERROR(VLOOKUP($D9,[4]WirseniusRegions!$A$5:$D$233,3,FALSE)),"",VLOOKUP($D9,[4]WirseniusRegions!$A$5:$D$233,3,FALSE))</f>
        <v>America</v>
      </c>
      <c r="M9" s="16" t="str">
        <f>IF(ISERROR(VLOOKUP($D9,[4]WirseniusRegions!$A$5:$D$233,4,FALSE)),"",VLOOKUP($D9,[4]WirseniusRegions!$A$5:$D$233,4,FALSE))</f>
        <v>Latin America &amp; Caribbean</v>
      </c>
      <c r="N9" s="16" t="s">
        <v>1034</v>
      </c>
      <c r="O9" s="16" t="s">
        <v>1030</v>
      </c>
      <c r="Q9" s="16">
        <v>0</v>
      </c>
      <c r="R9" s="16" t="str">
        <f>VLOOKUP($A9,[3]Countries_Outsorting!$BA$10:$BC$272,3,FALSE)</f>
        <v>Small&amp;DataGap</v>
      </c>
      <c r="S9" s="16" t="s">
        <v>1020</v>
      </c>
      <c r="U9" s="16" t="s">
        <v>186</v>
      </c>
      <c r="V9" s="16" t="s">
        <v>1031</v>
      </c>
      <c r="W9" s="16" t="s">
        <v>1020</v>
      </c>
      <c r="Y9" s="16" t="s">
        <v>1035</v>
      </c>
      <c r="AA9" s="16" t="s">
        <v>196</v>
      </c>
      <c r="AB9" s="16" t="str">
        <f>VLOOKUP($A9,'[4]UN codes and regions'!$B$8:$E$292,4,FALSE)</f>
        <v>Latin America &amp; the Carribean</v>
      </c>
      <c r="AD9" s="16">
        <f t="shared" si="2"/>
        <v>258</v>
      </c>
      <c r="AE9" s="16">
        <f t="shared" si="0"/>
        <v>660</v>
      </c>
      <c r="AG9" s="16" t="str">
        <f>IF(ISERROR(VLOOKUP(D9,'[4]GEA Codes'!$A$2:$B$180,2,FALSE)),"",VLOOKUP(D9,'[4]GEA Codes'!$A$2:$B$180,2,FALSE))</f>
        <v/>
      </c>
      <c r="AH9" s="16" t="str">
        <f t="shared" si="1"/>
        <v/>
      </c>
      <c r="AI9" s="18" t="s">
        <v>1020</v>
      </c>
      <c r="AJ9" s="18" t="s">
        <v>1020</v>
      </c>
      <c r="AK9" s="18" t="s">
        <v>1020</v>
      </c>
      <c r="AL9" s="18" t="s">
        <v>1020</v>
      </c>
      <c r="AM9" s="18" t="s">
        <v>1020</v>
      </c>
    </row>
    <row r="10" spans="1:40" ht="13.2" x14ac:dyDescent="0.25">
      <c r="A10" s="19">
        <v>28</v>
      </c>
      <c r="B10" s="19">
        <v>3</v>
      </c>
      <c r="C10" s="20">
        <v>8</v>
      </c>
      <c r="D10" s="21">
        <v>8</v>
      </c>
      <c r="E10" s="16" t="s">
        <v>1020</v>
      </c>
      <c r="F10" s="19" t="s">
        <v>187</v>
      </c>
      <c r="G10" s="19" t="s">
        <v>187</v>
      </c>
      <c r="H10" s="19" t="s">
        <v>187</v>
      </c>
      <c r="I10" s="19" t="s">
        <v>187</v>
      </c>
      <c r="J10" s="20" t="s">
        <v>1021</v>
      </c>
      <c r="K10" s="16" t="str">
        <f>IF(ISERROR(VLOOKUP($A10,[4]MFA_codes!$B$2:$G$239,6,FALSE)),"",VLOOKUP($A10,[4]MFA_codes!$B$2:$G$239,6,FALSE))</f>
        <v>Central America + Caribbean</v>
      </c>
      <c r="L10" s="16" t="str">
        <f>IF(ISERROR(VLOOKUP($D10,[4]WirseniusRegions!$A$5:$D$233,3,FALSE)),"",VLOOKUP($D10,[4]WirseniusRegions!$A$5:$D$233,3,FALSE))</f>
        <v>America</v>
      </c>
      <c r="M10" s="16" t="str">
        <f>IF(ISERROR(VLOOKUP($D10,[4]WirseniusRegions!$A$5:$D$233,4,FALSE)),"",VLOOKUP($D10,[4]WirseniusRegions!$A$5:$D$233,4,FALSE))</f>
        <v>Latin America &amp; Caribbean</v>
      </c>
      <c r="N10" s="16" t="s">
        <v>1034</v>
      </c>
      <c r="O10" s="16" t="s">
        <v>1030</v>
      </c>
      <c r="Q10" s="16">
        <v>0</v>
      </c>
      <c r="R10" s="16" t="str">
        <f>VLOOKUP($A10,[3]Countries_Outsorting!$BA$10:$BC$272,3,FALSE)</f>
        <v>Small&amp;DataGap</v>
      </c>
      <c r="S10" s="16" t="s">
        <v>1020</v>
      </c>
      <c r="U10" s="16" t="s">
        <v>941</v>
      </c>
      <c r="V10" s="16" t="s">
        <v>1031</v>
      </c>
      <c r="W10" s="16" t="s">
        <v>1020</v>
      </c>
      <c r="Y10" s="16" t="s">
        <v>1035</v>
      </c>
      <c r="AA10" s="16" t="s">
        <v>196</v>
      </c>
      <c r="AB10" s="16" t="str">
        <f>VLOOKUP($A10,'[4]UN codes and regions'!$B$8:$E$292,4,FALSE)</f>
        <v>Latin America &amp; the Carribean</v>
      </c>
      <c r="AD10" s="16">
        <f t="shared" si="2"/>
        <v>8</v>
      </c>
      <c r="AE10" s="16">
        <f t="shared" si="0"/>
        <v>28</v>
      </c>
      <c r="AG10" s="16" t="str">
        <f>IF(ISERROR(VLOOKUP(D10,'[4]GEA Codes'!$A$2:$B$180,2,FALSE)),"",VLOOKUP(D10,'[4]GEA Codes'!$A$2:$B$180,2,FALSE))</f>
        <v/>
      </c>
      <c r="AH10" s="16" t="str">
        <f t="shared" si="1"/>
        <v/>
      </c>
      <c r="AI10" s="18" t="s">
        <v>1020</v>
      </c>
      <c r="AJ10" s="18" t="s">
        <v>1020</v>
      </c>
      <c r="AK10" s="18" t="s">
        <v>1020</v>
      </c>
      <c r="AL10" s="18" t="s">
        <v>1020</v>
      </c>
      <c r="AM10" s="18" t="s">
        <v>1020</v>
      </c>
    </row>
    <row r="11" spans="1:40" ht="13.2" x14ac:dyDescent="0.25">
      <c r="A11" s="19">
        <v>32</v>
      </c>
      <c r="B11" s="19">
        <v>5</v>
      </c>
      <c r="C11" s="20">
        <v>9</v>
      </c>
      <c r="D11" s="21">
        <v>9</v>
      </c>
      <c r="E11" s="16">
        <v>5</v>
      </c>
      <c r="F11" s="19" t="s">
        <v>5</v>
      </c>
      <c r="G11" s="19" t="s">
        <v>5</v>
      </c>
      <c r="H11" s="19" t="s">
        <v>5</v>
      </c>
      <c r="I11" s="19" t="s">
        <v>5</v>
      </c>
      <c r="J11" s="20" t="s">
        <v>1021</v>
      </c>
      <c r="K11" s="16" t="str">
        <f>IF(ISERROR(VLOOKUP($A11,[4]MFA_codes!$B$2:$G$239,6,FALSE)),"",VLOOKUP($A11,[4]MFA_codes!$B$2:$G$239,6,FALSE))</f>
        <v>South America</v>
      </c>
      <c r="L11" s="16" t="str">
        <f>IF(ISERROR(VLOOKUP($D11,[4]WirseniusRegions!$A$5:$D$233,3,FALSE)),"",VLOOKUP($D11,[4]WirseniusRegions!$A$5:$D$233,3,FALSE))</f>
        <v>America</v>
      </c>
      <c r="M11" s="16" t="str">
        <f>IF(ISERROR(VLOOKUP($D11,[4]WirseniusRegions!$A$5:$D$233,4,FALSE)),"",VLOOKUP($D11,[4]WirseniusRegions!$A$5:$D$233,4,FALSE))</f>
        <v>Latin America &amp; Caribbean</v>
      </c>
      <c r="N11" s="16" t="s">
        <v>1034</v>
      </c>
      <c r="O11" s="16" t="s">
        <v>1024</v>
      </c>
      <c r="Q11" s="16">
        <v>1</v>
      </c>
      <c r="R11" s="16" t="str">
        <f>VLOOKUP($A11,[3]Countries_Outsorting!$BA$10:$BC$272,3,FALSE)</f>
        <v>ok</v>
      </c>
      <c r="S11" s="16" t="s">
        <v>1020</v>
      </c>
      <c r="U11" s="16" t="s">
        <v>5</v>
      </c>
      <c r="V11" s="16" t="s">
        <v>1027</v>
      </c>
      <c r="W11" s="16" t="s">
        <v>1020</v>
      </c>
      <c r="Y11" s="16" t="s">
        <v>1035</v>
      </c>
      <c r="AA11" s="16" t="s">
        <v>256</v>
      </c>
      <c r="AB11" s="16" t="str">
        <f>VLOOKUP($A11,'[4]UN codes and regions'!$B$8:$E$292,4,FALSE)</f>
        <v>Latin America &amp; the Carribean</v>
      </c>
      <c r="AD11" s="16">
        <f t="shared" si="2"/>
        <v>9</v>
      </c>
      <c r="AE11" s="16">
        <f t="shared" si="0"/>
        <v>32</v>
      </c>
      <c r="AF11" s="21">
        <v>55</v>
      </c>
      <c r="AG11" s="16" t="str">
        <f>IF(ISERROR(VLOOKUP(D11,'[4]GEA Codes'!$A$2:$B$180,2,FALSE)),"",VLOOKUP(D11,'[4]GEA Codes'!$A$2:$B$180,2,FALSE))</f>
        <v>LAC</v>
      </c>
      <c r="AH11" s="16" t="str">
        <f t="shared" si="1"/>
        <v/>
      </c>
      <c r="AI11" s="18" t="s">
        <v>1020</v>
      </c>
      <c r="AJ11" s="18" t="s">
        <v>1020</v>
      </c>
      <c r="AK11" s="18" t="s">
        <v>1020</v>
      </c>
      <c r="AL11" s="18" t="s">
        <v>1020</v>
      </c>
      <c r="AM11" s="18" t="s">
        <v>1020</v>
      </c>
    </row>
    <row r="12" spans="1:40" ht="13.2" x14ac:dyDescent="0.25">
      <c r="A12" s="19">
        <v>51</v>
      </c>
      <c r="B12" s="19">
        <v>6</v>
      </c>
      <c r="C12" s="20">
        <v>10</v>
      </c>
      <c r="D12" s="21">
        <v>1</v>
      </c>
      <c r="E12" s="16">
        <v>6</v>
      </c>
      <c r="F12" s="19" t="s">
        <v>151</v>
      </c>
      <c r="G12" s="19" t="s">
        <v>151</v>
      </c>
      <c r="H12" s="19" t="s">
        <v>151</v>
      </c>
      <c r="I12" s="19" t="s">
        <v>151</v>
      </c>
      <c r="J12" s="20" t="s">
        <v>430</v>
      </c>
      <c r="K12" s="16" t="str">
        <f>IF(ISERROR(VLOOKUP($A12,[4]MFA_codes!$B$2:$G$239,6,FALSE)),"",VLOOKUP($A12,[4]MFA_codes!$B$2:$G$239,6,FALSE))</f>
        <v>Asia</v>
      </c>
      <c r="L12" s="16" t="str">
        <f>IF(ISERROR(VLOOKUP($D12,[4]WirseniusRegions!$A$5:$D$233,3,FALSE)),"",VLOOKUP($D12,[4]WirseniusRegions!$A$5:$D$233,3,FALSE))</f>
        <v>Africa/Asia</v>
      </c>
      <c r="M12" s="16" t="str">
        <f>IF(ISERROR(VLOOKUP($D12,[4]WirseniusRegions!$A$5:$D$233,4,FALSE)),"",VLOOKUP($D12,[4]WirseniusRegions!$A$5:$D$233,4,FALSE))</f>
        <v>North Africa &amp; West Asia</v>
      </c>
      <c r="N12" s="16" t="s">
        <v>189</v>
      </c>
      <c r="O12" s="16" t="s">
        <v>1024</v>
      </c>
      <c r="P12" s="16" t="s">
        <v>1036</v>
      </c>
      <c r="Q12" s="16">
        <v>1</v>
      </c>
      <c r="R12" s="16" t="str">
        <f>VLOOKUP($A12,[3]Countries_Outsorting!$BA$10:$BC$272,3,FALSE)</f>
        <v>ok</v>
      </c>
      <c r="S12" s="16" t="s">
        <v>1020</v>
      </c>
      <c r="U12" s="16" t="s">
        <v>151</v>
      </c>
      <c r="V12" s="16" t="s">
        <v>1027</v>
      </c>
      <c r="W12" s="16" t="s">
        <v>1020</v>
      </c>
      <c r="Y12" s="16" t="s">
        <v>1037</v>
      </c>
      <c r="AA12" s="16" t="s">
        <v>271</v>
      </c>
      <c r="AB12" s="16" t="str">
        <f>VLOOKUP($A12,'[4]UN codes and regions'!$B$8:$E$292,4,FALSE)</f>
        <v>Northern Africa and Western Asia</v>
      </c>
      <c r="AD12" s="16">
        <f t="shared" si="2"/>
        <v>1</v>
      </c>
      <c r="AE12" s="16">
        <f t="shared" si="0"/>
        <v>51</v>
      </c>
      <c r="AF12" s="21">
        <v>90</v>
      </c>
      <c r="AG12" s="16" t="str">
        <f>IF(ISERROR(VLOOKUP(D12,'[4]GEA Codes'!$A$2:$B$180,2,FALSE)),"",VLOOKUP(D12,'[4]GEA Codes'!$A$2:$B$180,2,FALSE))</f>
        <v>FSU</v>
      </c>
      <c r="AH12" s="16">
        <f t="shared" si="1"/>
        <v>1</v>
      </c>
      <c r="AI12" s="18" t="s">
        <v>1020</v>
      </c>
      <c r="AJ12" s="18" t="s">
        <v>1020</v>
      </c>
      <c r="AK12" s="18" t="s">
        <v>1020</v>
      </c>
      <c r="AL12" s="18" t="s">
        <v>1020</v>
      </c>
      <c r="AM12" s="18" t="s">
        <v>1020</v>
      </c>
    </row>
    <row r="13" spans="1:40" ht="13.2" x14ac:dyDescent="0.25">
      <c r="A13" s="19">
        <v>533</v>
      </c>
      <c r="B13" s="19">
        <v>3</v>
      </c>
      <c r="C13" s="20">
        <v>11</v>
      </c>
      <c r="D13" s="21">
        <v>22</v>
      </c>
      <c r="E13" s="16" t="s">
        <v>1020</v>
      </c>
      <c r="F13" s="19" t="s">
        <v>188</v>
      </c>
      <c r="G13" s="19" t="s">
        <v>188</v>
      </c>
      <c r="H13" s="19" t="s">
        <v>188</v>
      </c>
      <c r="I13" s="19" t="s">
        <v>188</v>
      </c>
      <c r="J13" s="20" t="s">
        <v>1021</v>
      </c>
      <c r="K13" s="16" t="str">
        <f>IF(ISERROR(VLOOKUP($A13,[4]MFA_codes!$B$2:$G$239,6,FALSE)),"",VLOOKUP($A13,[4]MFA_codes!$B$2:$G$239,6,FALSE))</f>
        <v>Central America + Caribbean</v>
      </c>
      <c r="L13" s="16" t="str">
        <f>IF(ISERROR(VLOOKUP($D13,[4]WirseniusRegions!$A$5:$D$233,3,FALSE)),"",VLOOKUP($D13,[4]WirseniusRegions!$A$5:$D$233,3,FALSE))</f>
        <v>America</v>
      </c>
      <c r="M13" s="16" t="str">
        <f>IF(ISERROR(VLOOKUP($D13,[4]WirseniusRegions!$A$5:$D$233,4,FALSE)),"",VLOOKUP($D13,[4]WirseniusRegions!$A$5:$D$233,4,FALSE))</f>
        <v>Latin America &amp; Caribbean</v>
      </c>
      <c r="N13" s="16" t="s">
        <v>1034</v>
      </c>
      <c r="O13" s="16" t="s">
        <v>1030</v>
      </c>
      <c r="Q13" s="16">
        <v>0</v>
      </c>
      <c r="R13" s="16" t="str">
        <f>VLOOKUP($A13,[3]Countries_Outsorting!$BA$10:$BC$272,3,FALSE)</f>
        <v>Small&amp;DataGap</v>
      </c>
      <c r="S13" s="16" t="s">
        <v>1020</v>
      </c>
      <c r="U13" s="16" t="s">
        <v>1038</v>
      </c>
      <c r="V13" s="16" t="s">
        <v>1031</v>
      </c>
      <c r="W13" s="16" t="s">
        <v>1020</v>
      </c>
      <c r="Y13" s="16" t="s">
        <v>1035</v>
      </c>
      <c r="AA13" s="16" t="s">
        <v>196</v>
      </c>
      <c r="AB13" s="16" t="str">
        <f>VLOOKUP($A13,'[4]UN codes and regions'!$B$8:$E$292,4,FALSE)</f>
        <v>Latin America &amp; the Carribean</v>
      </c>
      <c r="AD13" s="16">
        <f t="shared" si="2"/>
        <v>22</v>
      </c>
      <c r="AE13" s="16">
        <f t="shared" si="0"/>
        <v>533</v>
      </c>
      <c r="AG13" s="16" t="str">
        <f>IF(ISERROR(VLOOKUP(D13,'[4]GEA Codes'!$A$2:$B$180,2,FALSE)),"",VLOOKUP(D13,'[4]GEA Codes'!$A$2:$B$180,2,FALSE))</f>
        <v/>
      </c>
      <c r="AH13" s="16" t="str">
        <f t="shared" si="1"/>
        <v/>
      </c>
      <c r="AI13" s="18" t="s">
        <v>1020</v>
      </c>
      <c r="AJ13" s="18" t="s">
        <v>1020</v>
      </c>
      <c r="AK13" s="18" t="s">
        <v>1020</v>
      </c>
      <c r="AL13" s="18" t="s">
        <v>1020</v>
      </c>
      <c r="AM13" s="18" t="s">
        <v>1020</v>
      </c>
    </row>
    <row r="14" spans="1:40" ht="13.2" x14ac:dyDescent="0.25">
      <c r="A14" s="19">
        <v>36</v>
      </c>
      <c r="B14" s="19">
        <v>9</v>
      </c>
      <c r="C14" s="20">
        <v>12</v>
      </c>
      <c r="D14" s="21">
        <v>10</v>
      </c>
      <c r="E14" s="16">
        <v>190</v>
      </c>
      <c r="F14" s="19" t="s">
        <v>6</v>
      </c>
      <c r="G14" s="19" t="s">
        <v>6</v>
      </c>
      <c r="H14" s="19" t="s">
        <v>6</v>
      </c>
      <c r="I14" s="19" t="s">
        <v>6</v>
      </c>
      <c r="J14" s="20" t="s">
        <v>1032</v>
      </c>
      <c r="K14" s="16" t="str">
        <f>IF(ISERROR(VLOOKUP($A14,[4]MFA_codes!$B$2:$G$239,6,FALSE)),"",VLOOKUP($A14,[4]MFA_codes!$B$2:$G$239,6,FALSE))</f>
        <v>Oceania</v>
      </c>
      <c r="L14" s="16" t="str">
        <f>IF(ISERROR(VLOOKUP($D14,[4]WirseniusRegions!$A$5:$D$233,3,FALSE)),"",VLOOKUP($D14,[4]WirseniusRegions!$A$5:$D$233,3,FALSE))</f>
        <v>America/Australia</v>
      </c>
      <c r="M14" s="16" t="str">
        <f>IF(ISERROR(VLOOKUP($D14,[4]WirseniusRegions!$A$5:$D$233,4,FALSE)),"",VLOOKUP($D14,[4]WirseniusRegions!$A$5:$D$233,4,FALSE))</f>
        <v>North America &amp; Oceania</v>
      </c>
      <c r="N14" s="16" t="s">
        <v>241</v>
      </c>
      <c r="O14" s="16" t="s">
        <v>1024</v>
      </c>
      <c r="Q14" s="16">
        <v>1</v>
      </c>
      <c r="R14" s="16" t="str">
        <f>VLOOKUP($A14,[3]Countries_Outsorting!$BA$10:$BC$272,3,FALSE)</f>
        <v>ok</v>
      </c>
      <c r="S14" s="16" t="s">
        <v>1020</v>
      </c>
      <c r="U14" s="16" t="s">
        <v>6</v>
      </c>
      <c r="V14" s="16" t="s">
        <v>1027</v>
      </c>
      <c r="W14" s="16" t="s">
        <v>1020</v>
      </c>
      <c r="Y14" s="16" t="s">
        <v>1029</v>
      </c>
      <c r="AA14" s="16" t="s">
        <v>190</v>
      </c>
      <c r="AB14" s="16" t="str">
        <f>VLOOKUP($A14,'[4]UN codes and regions'!$B$8:$E$292,4,FALSE)</f>
        <v>Oceania and Australia</v>
      </c>
      <c r="AD14" s="16">
        <f t="shared" si="2"/>
        <v>10</v>
      </c>
      <c r="AE14" s="16">
        <f t="shared" si="0"/>
        <v>36</v>
      </c>
      <c r="AF14" s="21">
        <v>124</v>
      </c>
      <c r="AG14" s="16" t="str">
        <f>IF(ISERROR(VLOOKUP(D14,'[4]GEA Codes'!$A$2:$B$180,2,FALSE)),"",VLOOKUP(D14,'[4]GEA Codes'!$A$2:$B$180,2,FALSE))</f>
        <v>OCN</v>
      </c>
      <c r="AH14" s="16" t="str">
        <f t="shared" si="1"/>
        <v/>
      </c>
      <c r="AI14" s="18" t="s">
        <v>1020</v>
      </c>
      <c r="AJ14" s="18" t="s">
        <v>1020</v>
      </c>
      <c r="AK14" s="18" t="s">
        <v>1020</v>
      </c>
      <c r="AL14" s="18" t="s">
        <v>1020</v>
      </c>
      <c r="AM14" s="18" t="s">
        <v>1020</v>
      </c>
    </row>
    <row r="15" spans="1:40" ht="13.2" x14ac:dyDescent="0.25">
      <c r="A15" s="19">
        <v>40</v>
      </c>
      <c r="B15" s="19">
        <v>7</v>
      </c>
      <c r="C15" s="20">
        <v>13</v>
      </c>
      <c r="D15" s="21">
        <v>11</v>
      </c>
      <c r="E15" s="16">
        <v>7</v>
      </c>
      <c r="F15" s="19" t="s">
        <v>7</v>
      </c>
      <c r="G15" s="19" t="s">
        <v>7</v>
      </c>
      <c r="H15" s="19" t="s">
        <v>7</v>
      </c>
      <c r="I15" s="19" t="s">
        <v>7</v>
      </c>
      <c r="J15" s="20" t="s">
        <v>1032</v>
      </c>
      <c r="K15" s="16" t="str">
        <f>IF(ISERROR(VLOOKUP($A15,[4]MFA_codes!$B$2:$G$239,6,FALSE)),"",VLOOKUP($A15,[4]MFA_codes!$B$2:$G$239,6,FALSE))</f>
        <v>Europe</v>
      </c>
      <c r="L15" s="16" t="str">
        <f>IF(ISERROR(VLOOKUP($D15,[4]WirseniusRegions!$A$5:$D$233,3,FALSE)),"",VLOOKUP($D15,[4]WirseniusRegions!$A$5:$D$233,3,FALSE))</f>
        <v>Europe</v>
      </c>
      <c r="M15" s="16" t="str">
        <f>IF(ISERROR(VLOOKUP($D15,[4]WirseniusRegions!$A$5:$D$233,4,FALSE)),"",VLOOKUP($D15,[4]WirseniusRegions!$A$5:$D$233,4,FALSE))</f>
        <v>West Europe</v>
      </c>
      <c r="N15" s="16" t="s">
        <v>211</v>
      </c>
      <c r="O15" s="16" t="s">
        <v>1024</v>
      </c>
      <c r="Q15" s="16">
        <v>1</v>
      </c>
      <c r="R15" s="16" t="str">
        <f>VLOOKUP($A15,[3]Countries_Outsorting!$BA$10:$BC$272,3,FALSE)</f>
        <v>ok</v>
      </c>
      <c r="S15" s="16" t="s">
        <v>1020</v>
      </c>
      <c r="U15" s="16" t="s">
        <v>7</v>
      </c>
      <c r="V15" s="16" t="s">
        <v>1027</v>
      </c>
      <c r="W15" s="16" t="s">
        <v>1039</v>
      </c>
      <c r="X15" s="16" t="s">
        <v>1040</v>
      </c>
      <c r="Y15" s="16" t="s">
        <v>1029</v>
      </c>
      <c r="AA15" s="16" t="s">
        <v>272</v>
      </c>
      <c r="AB15" s="16" t="str">
        <f>VLOOKUP($A15,'[4]UN codes and regions'!$B$8:$E$292,4,FALSE)</f>
        <v>Western Europe</v>
      </c>
      <c r="AD15" s="16">
        <f t="shared" si="2"/>
        <v>11</v>
      </c>
      <c r="AE15" s="16">
        <f t="shared" si="0"/>
        <v>40</v>
      </c>
      <c r="AF15" s="21">
        <v>131</v>
      </c>
      <c r="AG15" s="16" t="str">
        <f>IF(ISERROR(VLOOKUP(D15,'[4]GEA Codes'!$A$2:$B$180,2,FALSE)),"",VLOOKUP(D15,'[4]GEA Codes'!$A$2:$B$180,2,FALSE))</f>
        <v>WEU</v>
      </c>
      <c r="AH15" s="16" t="str">
        <f t="shared" si="1"/>
        <v/>
      </c>
      <c r="AI15" s="18">
        <v>148</v>
      </c>
      <c r="AJ15" s="18" t="s">
        <v>932</v>
      </c>
      <c r="AK15" s="18" t="s">
        <v>931</v>
      </c>
      <c r="AL15" s="18" t="s">
        <v>538</v>
      </c>
      <c r="AM15" s="18" t="s">
        <v>931</v>
      </c>
    </row>
    <row r="16" spans="1:40" ht="13.2" x14ac:dyDescent="0.25">
      <c r="A16" s="19">
        <v>31</v>
      </c>
      <c r="B16" s="19">
        <v>6</v>
      </c>
      <c r="C16" s="20">
        <v>14</v>
      </c>
      <c r="D16" s="21">
        <v>52</v>
      </c>
      <c r="E16" s="16">
        <v>8</v>
      </c>
      <c r="F16" s="19" t="s">
        <v>191</v>
      </c>
      <c r="G16" s="19" t="s">
        <v>191</v>
      </c>
      <c r="H16" s="19" t="s">
        <v>191</v>
      </c>
      <c r="I16" s="19" t="s">
        <v>191</v>
      </c>
      <c r="J16" s="20" t="s">
        <v>430</v>
      </c>
      <c r="K16" s="16" t="str">
        <f>IF(ISERROR(VLOOKUP($A16,[4]MFA_codes!$B$2:$G$239,6,FALSE)),"",VLOOKUP($A16,[4]MFA_codes!$B$2:$G$239,6,FALSE))</f>
        <v>Asia</v>
      </c>
      <c r="L16" s="16" t="str">
        <f>IF(ISERROR(VLOOKUP($D16,[4]WirseniusRegions!$A$5:$D$233,3,FALSE)),"",VLOOKUP($D16,[4]WirseniusRegions!$A$5:$D$233,3,FALSE))</f>
        <v>Africa/Asia</v>
      </c>
      <c r="M16" s="16" t="str">
        <f>IF(ISERROR(VLOOKUP($D16,[4]WirseniusRegions!$A$5:$D$233,4,FALSE)),"",VLOOKUP($D16,[4]WirseniusRegions!$A$5:$D$233,4,FALSE))</f>
        <v>North Africa &amp; West Asia</v>
      </c>
      <c r="N16" s="16" t="s">
        <v>189</v>
      </c>
      <c r="O16" s="16" t="s">
        <v>1024</v>
      </c>
      <c r="P16" s="16" t="s">
        <v>1036</v>
      </c>
      <c r="Q16" s="16">
        <v>1</v>
      </c>
      <c r="R16" s="16" t="str">
        <f>VLOOKUP($A16,[3]Countries_Outsorting!$BA$10:$BC$272,3,FALSE)</f>
        <v>ok</v>
      </c>
      <c r="S16" s="16" t="s">
        <v>1020</v>
      </c>
      <c r="U16" s="16" t="s">
        <v>191</v>
      </c>
      <c r="V16" s="16" t="s">
        <v>1027</v>
      </c>
      <c r="W16" s="16" t="s">
        <v>1020</v>
      </c>
      <c r="Y16" s="16" t="s">
        <v>1037</v>
      </c>
      <c r="AA16" s="16" t="s">
        <v>271</v>
      </c>
      <c r="AB16" s="16" t="str">
        <f>VLOOKUP($A16,'[4]UN codes and regions'!$B$8:$E$292,4,FALSE)</f>
        <v>Northern Africa and Western Asia</v>
      </c>
      <c r="AD16" s="16">
        <f t="shared" si="2"/>
        <v>52</v>
      </c>
      <c r="AE16" s="16">
        <f t="shared" si="0"/>
        <v>31</v>
      </c>
      <c r="AF16" s="21">
        <v>88</v>
      </c>
      <c r="AG16" s="16" t="str">
        <f>IF(ISERROR(VLOOKUP(D16,'[4]GEA Codes'!$A$2:$B$180,2,FALSE)),"",VLOOKUP(D16,'[4]GEA Codes'!$A$2:$B$180,2,FALSE))</f>
        <v>FSU</v>
      </c>
      <c r="AH16" s="16">
        <f t="shared" si="1"/>
        <v>52</v>
      </c>
      <c r="AI16" s="18" t="s">
        <v>1020</v>
      </c>
      <c r="AJ16" s="18" t="s">
        <v>1020</v>
      </c>
      <c r="AK16" s="18" t="s">
        <v>1020</v>
      </c>
      <c r="AL16" s="18" t="s">
        <v>1020</v>
      </c>
      <c r="AM16" s="18" t="s">
        <v>1020</v>
      </c>
    </row>
    <row r="17" spans="1:39" ht="13.2" x14ac:dyDescent="0.25">
      <c r="A17" s="19">
        <v>44</v>
      </c>
      <c r="B17" s="19">
        <v>3</v>
      </c>
      <c r="C17" s="20">
        <v>15</v>
      </c>
      <c r="D17" s="21">
        <v>12</v>
      </c>
      <c r="E17" s="16">
        <v>9</v>
      </c>
      <c r="F17" s="19" t="s">
        <v>8</v>
      </c>
      <c r="G17" s="19" t="s">
        <v>8</v>
      </c>
      <c r="H17" s="19" t="s">
        <v>8</v>
      </c>
      <c r="I17" s="19" t="s">
        <v>8</v>
      </c>
      <c r="J17" s="20" t="s">
        <v>1021</v>
      </c>
      <c r="K17" s="16" t="str">
        <f>IF(ISERROR(VLOOKUP($A17,[4]MFA_codes!$B$2:$G$239,6,FALSE)),"",VLOOKUP($A17,[4]MFA_codes!$B$2:$G$239,6,FALSE))</f>
        <v>Central America + Caribbean</v>
      </c>
      <c r="L17" s="16" t="str">
        <f>IF(ISERROR(VLOOKUP($D17,[4]WirseniusRegions!$A$5:$D$233,3,FALSE)),"",VLOOKUP($D17,[4]WirseniusRegions!$A$5:$D$233,3,FALSE))</f>
        <v>America</v>
      </c>
      <c r="M17" s="16" t="str">
        <f>IF(ISERROR(VLOOKUP($D17,[4]WirseniusRegions!$A$5:$D$233,4,FALSE)),"",VLOOKUP($D17,[4]WirseniusRegions!$A$5:$D$233,4,FALSE))</f>
        <v>Latin America &amp; Caribbean</v>
      </c>
      <c r="N17" s="16" t="s">
        <v>1034</v>
      </c>
      <c r="O17" s="16" t="s">
        <v>1030</v>
      </c>
      <c r="Q17" s="16">
        <v>0</v>
      </c>
      <c r="R17" s="16" t="str">
        <f>VLOOKUP($A17,[3]Countries_Outsorting!$BA$10:$BC$272,3,FALSE)</f>
        <v>NoData</v>
      </c>
      <c r="S17" s="16" t="s">
        <v>1020</v>
      </c>
      <c r="U17" s="16" t="s">
        <v>8</v>
      </c>
      <c r="V17" s="16" t="s">
        <v>1041</v>
      </c>
      <c r="W17" s="16" t="s">
        <v>1020</v>
      </c>
      <c r="Y17" s="16" t="s">
        <v>1035</v>
      </c>
      <c r="AA17" s="16" t="s">
        <v>196</v>
      </c>
      <c r="AB17" s="16" t="str">
        <f>VLOOKUP($A17,'[4]UN codes and regions'!$B$8:$E$292,4,FALSE)</f>
        <v>Latin America &amp; the Carribean</v>
      </c>
      <c r="AD17" s="16">
        <f t="shared" si="2"/>
        <v>12</v>
      </c>
      <c r="AE17" s="16">
        <f t="shared" si="0"/>
        <v>44</v>
      </c>
      <c r="AG17" s="16" t="str">
        <f>IF(ISERROR(VLOOKUP(D17,'[4]GEA Codes'!$A$2:$B$180,2,FALSE)),"",VLOOKUP(D17,'[4]GEA Codes'!$A$2:$B$180,2,FALSE))</f>
        <v>LAC</v>
      </c>
      <c r="AH17" s="16" t="str">
        <f t="shared" si="1"/>
        <v/>
      </c>
      <c r="AI17" s="18" t="s">
        <v>1020</v>
      </c>
      <c r="AJ17" s="18" t="s">
        <v>1020</v>
      </c>
      <c r="AK17" s="18" t="s">
        <v>1020</v>
      </c>
      <c r="AL17" s="18" t="s">
        <v>1020</v>
      </c>
      <c r="AM17" s="18" t="s">
        <v>1020</v>
      </c>
    </row>
    <row r="18" spans="1:39" ht="13.2" x14ac:dyDescent="0.25">
      <c r="A18" s="19">
        <v>48</v>
      </c>
      <c r="B18" s="19">
        <v>6</v>
      </c>
      <c r="C18" s="20">
        <v>16</v>
      </c>
      <c r="D18" s="21">
        <v>13</v>
      </c>
      <c r="E18" s="16" t="s">
        <v>1020</v>
      </c>
      <c r="F18" s="19" t="s">
        <v>9</v>
      </c>
      <c r="G18" s="19" t="s">
        <v>9</v>
      </c>
      <c r="H18" s="19" t="s">
        <v>9</v>
      </c>
      <c r="I18" s="19" t="s">
        <v>9</v>
      </c>
      <c r="J18" s="20" t="s">
        <v>1021</v>
      </c>
      <c r="K18" s="16" t="str">
        <f>IF(ISERROR(VLOOKUP($A18,[4]MFA_codes!$B$2:$G$239,6,FALSE)),"",VLOOKUP($A18,[4]MFA_codes!$B$2:$G$239,6,FALSE))</f>
        <v>Asia</v>
      </c>
      <c r="L18" s="16" t="str">
        <f>IF(ISERROR(VLOOKUP($D18,[4]WirseniusRegions!$A$5:$D$233,3,FALSE)),"",VLOOKUP($D18,[4]WirseniusRegions!$A$5:$D$233,3,FALSE))</f>
        <v>Africa/Asia</v>
      </c>
      <c r="M18" s="16" t="str">
        <f>IF(ISERROR(VLOOKUP($D18,[4]WirseniusRegions!$A$5:$D$233,4,FALSE)),"",VLOOKUP($D18,[4]WirseniusRegions!$A$5:$D$233,4,FALSE))</f>
        <v>North Africa &amp; West Asia</v>
      </c>
      <c r="N18" s="16" t="s">
        <v>189</v>
      </c>
      <c r="O18" s="16" t="s">
        <v>1024</v>
      </c>
      <c r="Q18" s="16">
        <v>0</v>
      </c>
      <c r="R18" s="16" t="str">
        <f>VLOOKUP($A18,[3]Countries_Outsorting!$BA$10:$BC$272,3,FALSE)</f>
        <v>TooSmall</v>
      </c>
      <c r="S18" s="16" t="s">
        <v>1020</v>
      </c>
      <c r="U18" s="16" t="s">
        <v>9</v>
      </c>
      <c r="V18" s="16" t="s">
        <v>1027</v>
      </c>
      <c r="W18" s="16" t="s">
        <v>1020</v>
      </c>
      <c r="Y18" s="16" t="s">
        <v>271</v>
      </c>
      <c r="AA18" s="16" t="s">
        <v>271</v>
      </c>
      <c r="AB18" s="16" t="str">
        <f>VLOOKUP($A18,'[4]UN codes and regions'!$B$8:$E$292,4,FALSE)</f>
        <v>Northern Africa and Western Asia</v>
      </c>
      <c r="AD18" s="16">
        <f t="shared" si="2"/>
        <v>13</v>
      </c>
      <c r="AE18" s="16">
        <f t="shared" si="0"/>
        <v>48</v>
      </c>
      <c r="AG18" s="16" t="str">
        <f>IF(ISERROR(VLOOKUP(D18,'[4]GEA Codes'!$A$2:$B$180,2,FALSE)),"",VLOOKUP(D18,'[4]GEA Codes'!$A$2:$B$180,2,FALSE))</f>
        <v>MEE</v>
      </c>
      <c r="AH18" s="16" t="str">
        <f t="shared" si="1"/>
        <v/>
      </c>
      <c r="AI18" s="18" t="s">
        <v>1020</v>
      </c>
      <c r="AJ18" s="18" t="s">
        <v>1020</v>
      </c>
      <c r="AK18" s="18" t="s">
        <v>1020</v>
      </c>
      <c r="AL18" s="18" t="s">
        <v>1020</v>
      </c>
      <c r="AM18" s="18" t="s">
        <v>1020</v>
      </c>
    </row>
    <row r="19" spans="1:39" ht="13.2" x14ac:dyDescent="0.25">
      <c r="A19" s="19">
        <v>50</v>
      </c>
      <c r="B19" s="19">
        <v>6</v>
      </c>
      <c r="C19" s="20">
        <v>17</v>
      </c>
      <c r="D19" s="21">
        <v>16</v>
      </c>
      <c r="E19" s="16">
        <v>10</v>
      </c>
      <c r="F19" s="19" t="s">
        <v>10</v>
      </c>
      <c r="G19" s="19" t="s">
        <v>10</v>
      </c>
      <c r="H19" s="19" t="s">
        <v>10</v>
      </c>
      <c r="I19" s="19" t="s">
        <v>10</v>
      </c>
      <c r="J19" s="20" t="s">
        <v>1025</v>
      </c>
      <c r="K19" s="16" t="str">
        <f>IF(ISERROR(VLOOKUP($A19,[4]MFA_codes!$B$2:$G$239,6,FALSE)),"",VLOOKUP($A19,[4]MFA_codes!$B$2:$G$239,6,FALSE))</f>
        <v>Asia</v>
      </c>
      <c r="L19" s="16" t="str">
        <f>IF(ISERROR(VLOOKUP($D19,[4]WirseniusRegions!$A$5:$D$233,3,FALSE)),"",VLOOKUP($D19,[4]WirseniusRegions!$A$5:$D$233,3,FALSE))</f>
        <v>Asia</v>
      </c>
      <c r="M19" s="16" t="str">
        <f>IF(ISERROR(VLOOKUP($D19,[4]WirseniusRegions!$A$5:$D$233,4,FALSE)),"",VLOOKUP($D19,[4]WirseniusRegions!$A$5:$D$233,4,FALSE))</f>
        <v>South &amp; Central Asia</v>
      </c>
      <c r="N19" s="16" t="s">
        <v>189</v>
      </c>
      <c r="O19" s="16" t="s">
        <v>1030</v>
      </c>
      <c r="Q19" s="16">
        <v>1</v>
      </c>
      <c r="R19" s="16" t="str">
        <f>VLOOKUP($A19,[3]Countries_Outsorting!$BA$10:$BC$272,3,FALSE)</f>
        <v>ok</v>
      </c>
      <c r="S19" s="16" t="s">
        <v>1020</v>
      </c>
      <c r="U19" s="16" t="s">
        <v>10</v>
      </c>
      <c r="V19" s="16" t="s">
        <v>1027</v>
      </c>
      <c r="W19" s="16" t="s">
        <v>1020</v>
      </c>
      <c r="Y19" s="16" t="s">
        <v>260</v>
      </c>
      <c r="AA19" s="16" t="s">
        <v>260</v>
      </c>
      <c r="AB19" s="16" t="str">
        <f>VLOOKUP($A19,'[4]UN codes and regions'!$B$8:$E$292,4,FALSE)</f>
        <v>Southern Asia</v>
      </c>
      <c r="AD19" s="16">
        <f t="shared" si="2"/>
        <v>16</v>
      </c>
      <c r="AE19" s="16">
        <f t="shared" si="0"/>
        <v>50</v>
      </c>
      <c r="AF19" s="21">
        <v>103</v>
      </c>
      <c r="AG19" s="16" t="str">
        <f>IF(ISERROR(VLOOKUP(D19,'[4]GEA Codes'!$A$2:$B$180,2,FALSE)),"",VLOOKUP(D19,'[4]GEA Codes'!$A$2:$B$180,2,FALSE))</f>
        <v>OSA</v>
      </c>
      <c r="AH19" s="16" t="str">
        <f t="shared" si="1"/>
        <v/>
      </c>
      <c r="AI19" s="18" t="s">
        <v>1020</v>
      </c>
      <c r="AJ19" s="18" t="s">
        <v>1020</v>
      </c>
      <c r="AK19" s="18" t="s">
        <v>1020</v>
      </c>
      <c r="AL19" s="18" t="s">
        <v>1020</v>
      </c>
      <c r="AM19" s="18" t="s">
        <v>1020</v>
      </c>
    </row>
    <row r="20" spans="1:39" ht="13.2" x14ac:dyDescent="0.25">
      <c r="A20" s="19">
        <v>52</v>
      </c>
      <c r="B20" s="19">
        <v>3</v>
      </c>
      <c r="C20" s="20">
        <v>18</v>
      </c>
      <c r="D20" s="21">
        <v>14</v>
      </c>
      <c r="E20" s="16" t="s">
        <v>1020</v>
      </c>
      <c r="F20" s="19" t="s">
        <v>192</v>
      </c>
      <c r="G20" s="19" t="s">
        <v>192</v>
      </c>
      <c r="H20" s="19" t="s">
        <v>192</v>
      </c>
      <c r="I20" s="19" t="s">
        <v>192</v>
      </c>
      <c r="J20" s="20" t="s">
        <v>1021</v>
      </c>
      <c r="K20" s="16" t="str">
        <f>IF(ISERROR(VLOOKUP($A20,[4]MFA_codes!$B$2:$G$239,6,FALSE)),"",VLOOKUP($A20,[4]MFA_codes!$B$2:$G$239,6,FALSE))</f>
        <v>Central America + Caribbean</v>
      </c>
      <c r="L20" s="16" t="str">
        <f>IF(ISERROR(VLOOKUP($D20,[4]WirseniusRegions!$A$5:$D$233,3,FALSE)),"",VLOOKUP($D20,[4]WirseniusRegions!$A$5:$D$233,3,FALSE))</f>
        <v>America</v>
      </c>
      <c r="M20" s="16" t="str">
        <f>IF(ISERROR(VLOOKUP($D20,[4]WirseniusRegions!$A$5:$D$233,4,FALSE)),"",VLOOKUP($D20,[4]WirseniusRegions!$A$5:$D$233,4,FALSE))</f>
        <v>Latin America &amp; Caribbean</v>
      </c>
      <c r="N20" s="16" t="s">
        <v>1034</v>
      </c>
      <c r="O20" s="16" t="s">
        <v>1030</v>
      </c>
      <c r="Q20" s="16">
        <v>0</v>
      </c>
      <c r="R20" s="16" t="str">
        <f>VLOOKUP($A20,[3]Countries_Outsorting!$BA$10:$BC$272,3,FALSE)</f>
        <v>Small&amp;DataGap</v>
      </c>
      <c r="S20" s="16" t="s">
        <v>1020</v>
      </c>
      <c r="U20" s="16" t="s">
        <v>192</v>
      </c>
      <c r="V20" s="16" t="s">
        <v>1031</v>
      </c>
      <c r="W20" s="16" t="s">
        <v>1020</v>
      </c>
      <c r="Y20" s="16" t="s">
        <v>1035</v>
      </c>
      <c r="AA20" s="16" t="s">
        <v>196</v>
      </c>
      <c r="AB20" s="16" t="str">
        <f>VLOOKUP($A20,'[4]UN codes and regions'!$B$8:$E$292,4,FALSE)</f>
        <v>Latin America &amp; the Carribean</v>
      </c>
      <c r="AD20" s="16">
        <f t="shared" si="2"/>
        <v>14</v>
      </c>
      <c r="AE20" s="16">
        <f t="shared" si="0"/>
        <v>52</v>
      </c>
      <c r="AG20" s="16" t="str">
        <f>IF(ISERROR(VLOOKUP(D20,'[4]GEA Codes'!$A$2:$B$180,2,FALSE)),"",VLOOKUP(D20,'[4]GEA Codes'!$A$2:$B$180,2,FALSE))</f>
        <v/>
      </c>
      <c r="AH20" s="16" t="str">
        <f t="shared" si="1"/>
        <v/>
      </c>
      <c r="AI20" s="18" t="s">
        <v>1020</v>
      </c>
      <c r="AJ20" s="18" t="s">
        <v>1020</v>
      </c>
      <c r="AK20" s="18" t="s">
        <v>1020</v>
      </c>
      <c r="AL20" s="18" t="s">
        <v>1020</v>
      </c>
      <c r="AM20" s="18" t="s">
        <v>1020</v>
      </c>
    </row>
    <row r="21" spans="1:39" ht="13.2" x14ac:dyDescent="0.25">
      <c r="A21" s="19">
        <v>112</v>
      </c>
      <c r="B21" s="19">
        <v>7</v>
      </c>
      <c r="C21" s="20">
        <v>19</v>
      </c>
      <c r="D21" s="21">
        <v>57</v>
      </c>
      <c r="E21" s="16">
        <v>22</v>
      </c>
      <c r="F21" s="19" t="s">
        <v>153</v>
      </c>
      <c r="G21" s="19" t="s">
        <v>153</v>
      </c>
      <c r="H21" s="19" t="s">
        <v>153</v>
      </c>
      <c r="I21" s="19" t="s">
        <v>153</v>
      </c>
      <c r="J21" s="20" t="s">
        <v>430</v>
      </c>
      <c r="K21" s="16" t="str">
        <f>IF(ISERROR(VLOOKUP($A21,[4]MFA_codes!$B$2:$G$239,6,FALSE)),"",VLOOKUP($A21,[4]MFA_codes!$B$2:$G$239,6,FALSE))</f>
        <v>Europe</v>
      </c>
      <c r="L21" s="16" t="str">
        <f>IF(ISERROR(VLOOKUP($D21,[4]WirseniusRegions!$A$5:$D$233,3,FALSE)),"",VLOOKUP($D21,[4]WirseniusRegions!$A$5:$D$233,3,FALSE))</f>
        <v>Europe</v>
      </c>
      <c r="M21" s="16" t="str">
        <f>IF(ISERROR(VLOOKUP($D21,[4]WirseniusRegions!$A$5:$D$233,4,FALSE)),"",VLOOKUP($D21,[4]WirseniusRegions!$A$5:$D$233,4,FALSE))</f>
        <v>East Europe</v>
      </c>
      <c r="N21" s="16" t="s">
        <v>211</v>
      </c>
      <c r="O21" s="16" t="s">
        <v>1042</v>
      </c>
      <c r="P21" s="16" t="s">
        <v>1036</v>
      </c>
      <c r="Q21" s="16">
        <v>1</v>
      </c>
      <c r="R21" s="16" t="str">
        <f>VLOOKUP($A21,[3]Countries_Outsorting!$BA$10:$BC$272,3,FALSE)</f>
        <v>ok</v>
      </c>
      <c r="S21" s="16" t="s">
        <v>1020</v>
      </c>
      <c r="U21" s="16" t="s">
        <v>153</v>
      </c>
      <c r="V21" s="16" t="s">
        <v>1027</v>
      </c>
      <c r="W21" s="16" t="s">
        <v>1020</v>
      </c>
      <c r="Y21" s="16" t="s">
        <v>1037</v>
      </c>
      <c r="AA21" s="16" t="s">
        <v>210</v>
      </c>
      <c r="AB21" s="16" t="str">
        <f>VLOOKUP($A21,'[4]UN codes and regions'!$B$8:$E$292,4,FALSE)</f>
        <v>Eastern &amp; South-Eastern Europe</v>
      </c>
      <c r="AD21" s="16">
        <f t="shared" si="2"/>
        <v>57</v>
      </c>
      <c r="AE21" s="16">
        <f t="shared" si="0"/>
        <v>112</v>
      </c>
      <c r="AF21" s="21">
        <v>60</v>
      </c>
      <c r="AG21" s="16" t="str">
        <f>IF(ISERROR(VLOOKUP(D21,'[4]GEA Codes'!$A$2:$B$180,2,FALSE)),"",VLOOKUP(D21,'[4]GEA Codes'!$A$2:$B$180,2,FALSE))</f>
        <v>FSU</v>
      </c>
      <c r="AH21" s="16">
        <f t="shared" si="1"/>
        <v>57</v>
      </c>
      <c r="AI21" s="18" t="s">
        <v>1020</v>
      </c>
      <c r="AJ21" s="18" t="s">
        <v>1020</v>
      </c>
      <c r="AK21" s="18" t="s">
        <v>1020</v>
      </c>
      <c r="AL21" s="18" t="s">
        <v>1020</v>
      </c>
      <c r="AM21" s="18" t="s">
        <v>1020</v>
      </c>
    </row>
    <row r="22" spans="1:39" ht="13.2" x14ac:dyDescent="0.25">
      <c r="A22" s="19">
        <v>56</v>
      </c>
      <c r="B22" s="19">
        <v>7</v>
      </c>
      <c r="C22" s="20">
        <v>20</v>
      </c>
      <c r="D22" s="21">
        <v>255</v>
      </c>
      <c r="E22" s="16">
        <v>11</v>
      </c>
      <c r="F22" s="19" t="s">
        <v>154</v>
      </c>
      <c r="G22" s="19" t="s">
        <v>154</v>
      </c>
      <c r="H22" s="19" t="s">
        <v>154</v>
      </c>
      <c r="I22" s="19" t="s">
        <v>154</v>
      </c>
      <c r="J22" s="20" t="s">
        <v>1032</v>
      </c>
      <c r="K22" s="16" t="str">
        <f>IF(ISERROR(VLOOKUP($A22,[4]MFA_codes!$B$2:$G$239,6,FALSE)),"",VLOOKUP($A22,[4]MFA_codes!$B$2:$G$239,6,FALSE))</f>
        <v>Europe</v>
      </c>
      <c r="L22" s="16" t="str">
        <f>IF(ISERROR(VLOOKUP($D22,[4]WirseniusRegions!$A$5:$D$233,3,FALSE)),"",VLOOKUP($D22,[4]WirseniusRegions!$A$5:$D$233,3,FALSE))</f>
        <v>Europe</v>
      </c>
      <c r="M22" s="16" t="str">
        <f>IF(ISERROR(VLOOKUP($D22,[4]WirseniusRegions!$A$5:$D$233,4,FALSE)),"",VLOOKUP($D22,[4]WirseniusRegions!$A$5:$D$233,4,FALSE))</f>
        <v>West Europe</v>
      </c>
      <c r="N22" s="16" t="s">
        <v>211</v>
      </c>
      <c r="O22" s="16" t="s">
        <v>1024</v>
      </c>
      <c r="P22" s="19" t="s">
        <v>177</v>
      </c>
      <c r="Q22" s="16">
        <v>0</v>
      </c>
      <c r="R22" s="16" t="str">
        <f>VLOOKUP($A22,[3]Countries_Outsorting!$BA$10:$BC$272,3,FALSE)</f>
        <v>NoData</v>
      </c>
      <c r="S22" s="16" t="s">
        <v>1020</v>
      </c>
      <c r="U22" s="16" t="s">
        <v>154</v>
      </c>
      <c r="V22" s="16" t="s">
        <v>1031</v>
      </c>
      <c r="W22" s="16" t="s">
        <v>1039</v>
      </c>
      <c r="X22" s="16" t="s">
        <v>1040</v>
      </c>
      <c r="Y22" s="16" t="s">
        <v>1029</v>
      </c>
      <c r="AA22" s="16" t="s">
        <v>272</v>
      </c>
      <c r="AB22" s="16" t="str">
        <f>VLOOKUP($A22,'[4]UN codes and regions'!$B$8:$E$292,4,FALSE)</f>
        <v>Western Europe</v>
      </c>
      <c r="AD22" s="16">
        <f t="shared" si="2"/>
        <v>255</v>
      </c>
      <c r="AE22" s="16">
        <f t="shared" si="0"/>
        <v>56</v>
      </c>
      <c r="AF22" s="21">
        <v>66</v>
      </c>
      <c r="AG22" s="16" t="str">
        <f>IF(ISERROR(VLOOKUP(D22,'[4]GEA Codes'!$A$2:$B$180,2,FALSE)),"",VLOOKUP(D22,'[4]GEA Codes'!$A$2:$B$180,2,FALSE))</f>
        <v/>
      </c>
      <c r="AH22" s="16" t="str">
        <f t="shared" si="1"/>
        <v/>
      </c>
      <c r="AI22" s="18">
        <v>138</v>
      </c>
      <c r="AJ22" s="18" t="s">
        <v>914</v>
      </c>
      <c r="AK22" s="18" t="s">
        <v>920</v>
      </c>
      <c r="AL22" s="18" t="s">
        <v>914</v>
      </c>
      <c r="AM22" s="18" t="s">
        <v>920</v>
      </c>
    </row>
    <row r="23" spans="1:39" ht="13.2" x14ac:dyDescent="0.25">
      <c r="A23" s="19">
        <v>58</v>
      </c>
      <c r="B23" s="19">
        <v>7</v>
      </c>
      <c r="C23" s="20">
        <v>21</v>
      </c>
      <c r="D23" s="21">
        <v>15</v>
      </c>
      <c r="E23" s="16" t="s">
        <v>1020</v>
      </c>
      <c r="F23" s="19" t="s">
        <v>177</v>
      </c>
      <c r="G23" s="19" t="s">
        <v>177</v>
      </c>
      <c r="H23" s="19" t="s">
        <v>177</v>
      </c>
      <c r="I23" s="19" t="s">
        <v>177</v>
      </c>
      <c r="J23" s="20" t="s">
        <v>1032</v>
      </c>
      <c r="K23" s="16" t="s">
        <v>211</v>
      </c>
      <c r="L23" s="16" t="str">
        <f>IF(ISERROR(VLOOKUP($D23,[4]WirseniusRegions!$A$5:$D$233,3,FALSE)),"",VLOOKUP($D23,[4]WirseniusRegions!$A$5:$D$233,3,FALSE))</f>
        <v>Europe</v>
      </c>
      <c r="M23" s="16" t="str">
        <f>IF(ISERROR(VLOOKUP($D23,[4]WirseniusRegions!$A$5:$D$233,4,FALSE)),"",VLOOKUP($D23,[4]WirseniusRegions!$A$5:$D$233,4,FALSE))</f>
        <v>West Europe</v>
      </c>
      <c r="N23" s="16" t="s">
        <v>211</v>
      </c>
      <c r="O23" s="16" t="s">
        <v>1024</v>
      </c>
      <c r="P23" s="19" t="s">
        <v>177</v>
      </c>
      <c r="Q23" s="16">
        <v>1</v>
      </c>
      <c r="R23" s="16" t="str">
        <f>VLOOKUP($A23,[3]Countries_Outsorting!$BA$10:$BC$272,3,FALSE)</f>
        <v>ok</v>
      </c>
      <c r="S23" s="16" t="s">
        <v>1020</v>
      </c>
      <c r="U23" s="16" t="s">
        <v>1020</v>
      </c>
      <c r="V23" s="16" t="s">
        <v>1027</v>
      </c>
      <c r="W23" s="16" t="s">
        <v>1039</v>
      </c>
      <c r="X23" s="16" t="s">
        <v>1040</v>
      </c>
      <c r="AA23" s="23" t="s">
        <v>272</v>
      </c>
      <c r="AB23" s="22" t="str">
        <f>AB22</f>
        <v>Western Europe</v>
      </c>
      <c r="AD23" s="16">
        <f t="shared" si="2"/>
        <v>15</v>
      </c>
      <c r="AE23" s="16">
        <f t="shared" si="0"/>
        <v>58</v>
      </c>
      <c r="AF23" s="21">
        <v>998</v>
      </c>
      <c r="AG23" s="16" t="str">
        <f>IF(ISERROR(VLOOKUP(D23,'[4]GEA Codes'!$A$2:$B$180,2,FALSE)),"",VLOOKUP(D23,'[4]GEA Codes'!$A$2:$B$180,2,FALSE))</f>
        <v>WEU</v>
      </c>
      <c r="AH23" s="16" t="str">
        <f t="shared" si="1"/>
        <v/>
      </c>
      <c r="AI23" s="18" t="s">
        <v>1020</v>
      </c>
      <c r="AJ23" s="18" t="s">
        <v>1020</v>
      </c>
      <c r="AK23" s="18" t="s">
        <v>1020</v>
      </c>
      <c r="AL23" s="18" t="s">
        <v>1020</v>
      </c>
      <c r="AM23" s="18" t="s">
        <v>1020</v>
      </c>
    </row>
    <row r="24" spans="1:39" ht="13.2" x14ac:dyDescent="0.25">
      <c r="A24" s="19">
        <v>84</v>
      </c>
      <c r="B24" s="19">
        <v>3</v>
      </c>
      <c r="C24" s="20">
        <v>22</v>
      </c>
      <c r="D24" s="21">
        <v>23</v>
      </c>
      <c r="E24" s="16">
        <v>12</v>
      </c>
      <c r="F24" s="19" t="s">
        <v>11</v>
      </c>
      <c r="G24" s="19" t="s">
        <v>11</v>
      </c>
      <c r="H24" s="19" t="s">
        <v>11</v>
      </c>
      <c r="I24" s="19" t="s">
        <v>11</v>
      </c>
      <c r="J24" s="20" t="s">
        <v>1021</v>
      </c>
      <c r="K24" s="16" t="str">
        <f>IF(ISERROR(VLOOKUP($A24,[4]MFA_codes!$B$2:$G$239,6,FALSE)),"",VLOOKUP($A24,[4]MFA_codes!$B$2:$G$239,6,FALSE))</f>
        <v>Central America + Caribbean</v>
      </c>
      <c r="L24" s="16" t="str">
        <f>IF(ISERROR(VLOOKUP($D24,[4]WirseniusRegions!$A$5:$D$233,3,FALSE)),"",VLOOKUP($D24,[4]WirseniusRegions!$A$5:$D$233,3,FALSE))</f>
        <v>America</v>
      </c>
      <c r="M24" s="16" t="str">
        <f>IF(ISERROR(VLOOKUP($D24,[4]WirseniusRegions!$A$5:$D$233,4,FALSE)),"",VLOOKUP($D24,[4]WirseniusRegions!$A$5:$D$233,4,FALSE))</f>
        <v>Latin America &amp; Caribbean</v>
      </c>
      <c r="N24" s="16" t="s">
        <v>1034</v>
      </c>
      <c r="O24" s="16" t="s">
        <v>1030</v>
      </c>
      <c r="Q24" s="16">
        <v>1</v>
      </c>
      <c r="R24" s="16" t="str">
        <f>VLOOKUP($A24,[3]Countries_Outsorting!$BA$10:$BC$272,3,FALSE)</f>
        <v>ok</v>
      </c>
      <c r="S24" s="16" t="s">
        <v>1020</v>
      </c>
      <c r="U24" s="16" t="s">
        <v>11</v>
      </c>
      <c r="V24" s="16" t="s">
        <v>1041</v>
      </c>
      <c r="W24" s="16" t="s">
        <v>1020</v>
      </c>
      <c r="Y24" s="16" t="s">
        <v>1035</v>
      </c>
      <c r="AA24" s="16" t="s">
        <v>198</v>
      </c>
      <c r="AB24" s="16" t="str">
        <f>VLOOKUP($A24,'[4]UN codes and regions'!$B$8:$E$292,4,FALSE)</f>
        <v>Latin America &amp; the Carribean</v>
      </c>
      <c r="AD24" s="16">
        <f t="shared" si="2"/>
        <v>23</v>
      </c>
      <c r="AE24" s="16">
        <f t="shared" si="0"/>
        <v>84</v>
      </c>
      <c r="AF24" s="21">
        <v>105</v>
      </c>
      <c r="AG24" s="16" t="str">
        <f>IF(ISERROR(VLOOKUP(D24,'[4]GEA Codes'!$A$2:$B$180,2,FALSE)),"",VLOOKUP(D24,'[4]GEA Codes'!$A$2:$B$180,2,FALSE))</f>
        <v>LAC</v>
      </c>
      <c r="AH24" s="16" t="str">
        <f t="shared" si="1"/>
        <v/>
      </c>
      <c r="AI24" s="18" t="s">
        <v>1020</v>
      </c>
      <c r="AJ24" s="18" t="s">
        <v>1020</v>
      </c>
      <c r="AK24" s="18" t="s">
        <v>1020</v>
      </c>
      <c r="AL24" s="18" t="s">
        <v>1020</v>
      </c>
      <c r="AM24" s="18" t="s">
        <v>1020</v>
      </c>
    </row>
    <row r="25" spans="1:39" ht="13.2" x14ac:dyDescent="0.25">
      <c r="A25" s="19">
        <v>204</v>
      </c>
      <c r="B25" s="19">
        <v>2</v>
      </c>
      <c r="C25" s="20">
        <v>23</v>
      </c>
      <c r="D25" s="21">
        <v>53</v>
      </c>
      <c r="E25" s="16">
        <v>13</v>
      </c>
      <c r="F25" s="19" t="s">
        <v>12</v>
      </c>
      <c r="G25" s="19" t="s">
        <v>12</v>
      </c>
      <c r="H25" s="19" t="s">
        <v>12</v>
      </c>
      <c r="I25" s="19" t="s">
        <v>12</v>
      </c>
      <c r="J25" s="20" t="s">
        <v>1025</v>
      </c>
      <c r="K25" s="16" t="str">
        <f>IF(ISERROR(VLOOKUP($A25,[4]MFA_codes!$B$2:$G$239,6,FALSE)),"",VLOOKUP($A25,[4]MFA_codes!$B$2:$G$239,6,FALSE))</f>
        <v>Africa</v>
      </c>
      <c r="L25" s="16" t="str">
        <f>IF(ISERROR(VLOOKUP($D25,[4]WirseniusRegions!$A$5:$D$233,3,FALSE)),"",VLOOKUP($D25,[4]WirseniusRegions!$A$5:$D$233,3,FALSE))</f>
        <v>Africa</v>
      </c>
      <c r="M25" s="16" t="str">
        <f>IF(ISERROR(VLOOKUP($D25,[4]WirseniusRegions!$A$5:$D$233,4,FALSE)),"",VLOOKUP($D25,[4]WirseniusRegions!$A$5:$D$233,4,FALSE))</f>
        <v>Sub-Saharan Africa</v>
      </c>
      <c r="N25" s="16" t="s">
        <v>182</v>
      </c>
      <c r="O25" s="16" t="s">
        <v>1030</v>
      </c>
      <c r="Q25" s="16">
        <v>1</v>
      </c>
      <c r="R25" s="16" t="str">
        <f>VLOOKUP($A25,[3]Countries_Outsorting!$BA$10:$BC$272,3,FALSE)</f>
        <v>ok</v>
      </c>
      <c r="S25" s="16" t="s">
        <v>1033</v>
      </c>
      <c r="U25" s="16" t="s">
        <v>12</v>
      </c>
      <c r="V25" s="16" t="s">
        <v>1027</v>
      </c>
      <c r="W25" s="16" t="s">
        <v>1020</v>
      </c>
      <c r="Y25" s="16" t="s">
        <v>263</v>
      </c>
      <c r="AA25" s="16" t="s">
        <v>270</v>
      </c>
      <c r="AB25" s="16" t="str">
        <f>VLOOKUP($A25,'[4]UN codes and regions'!$B$8:$E$292,4,FALSE)</f>
        <v>Sub-Saharan Africa</v>
      </c>
      <c r="AD25" s="16">
        <f t="shared" si="2"/>
        <v>53</v>
      </c>
      <c r="AE25" s="16">
        <f t="shared" si="0"/>
        <v>204</v>
      </c>
      <c r="AF25" s="21">
        <v>110</v>
      </c>
      <c r="AG25" s="16" t="str">
        <f>IF(ISERROR(VLOOKUP(D25,'[4]GEA Codes'!$A$2:$B$180,2,FALSE)),"",VLOOKUP(D25,'[4]GEA Codes'!$A$2:$B$180,2,FALSE))</f>
        <v>WCA</v>
      </c>
      <c r="AH25" s="16" t="str">
        <f t="shared" si="1"/>
        <v/>
      </c>
      <c r="AI25" s="18" t="s">
        <v>1020</v>
      </c>
      <c r="AJ25" s="18" t="s">
        <v>1020</v>
      </c>
      <c r="AK25" s="18" t="s">
        <v>1020</v>
      </c>
      <c r="AL25" s="18" t="s">
        <v>1020</v>
      </c>
      <c r="AM25" s="18" t="s">
        <v>1020</v>
      </c>
    </row>
    <row r="26" spans="1:39" ht="13.2" x14ac:dyDescent="0.25">
      <c r="A26" s="19">
        <v>60</v>
      </c>
      <c r="B26" s="19">
        <v>3</v>
      </c>
      <c r="C26" s="20">
        <v>24</v>
      </c>
      <c r="D26" s="21">
        <v>17</v>
      </c>
      <c r="E26" s="16" t="s">
        <v>1020</v>
      </c>
      <c r="F26" s="19" t="s">
        <v>193</v>
      </c>
      <c r="G26" s="19" t="s">
        <v>193</v>
      </c>
      <c r="H26" s="19" t="s">
        <v>193</v>
      </c>
      <c r="I26" s="19" t="s">
        <v>193</v>
      </c>
      <c r="J26" s="20" t="s">
        <v>1021</v>
      </c>
      <c r="K26" s="16" t="str">
        <f>IF(ISERROR(VLOOKUP($A26,[4]MFA_codes!$B$2:$G$239,6,FALSE)),"",VLOOKUP($A26,[4]MFA_codes!$B$2:$G$239,6,FALSE))</f>
        <v>North America</v>
      </c>
      <c r="L26" s="16" t="str">
        <f>IF(ISERROR(VLOOKUP($D26,[4]WirseniusRegions!$A$5:$D$233,3,FALSE)),"",VLOOKUP($D26,[4]WirseniusRegions!$A$5:$D$233,3,FALSE))</f>
        <v>America</v>
      </c>
      <c r="M26" s="16" t="str">
        <f>IF(ISERROR(VLOOKUP($D26,[4]WirseniusRegions!$A$5:$D$233,4,FALSE)),"",VLOOKUP($D26,[4]WirseniusRegions!$A$5:$D$233,4,FALSE))</f>
        <v>Latin America &amp; Caribbean</v>
      </c>
      <c r="N26" s="16" t="s">
        <v>1034</v>
      </c>
      <c r="O26" s="16" t="s">
        <v>1030</v>
      </c>
      <c r="Q26" s="16">
        <v>0</v>
      </c>
      <c r="R26" s="16" t="str">
        <f>VLOOKUP($A26,[3]Countries_Outsorting!$BA$10:$BC$272,3,FALSE)</f>
        <v>Small&amp;DataGap</v>
      </c>
      <c r="S26" s="16" t="s">
        <v>1020</v>
      </c>
      <c r="U26" s="16" t="s">
        <v>193</v>
      </c>
      <c r="V26" s="16" t="s">
        <v>1031</v>
      </c>
      <c r="W26" s="16" t="s">
        <v>1020</v>
      </c>
      <c r="Y26" s="16" t="s">
        <v>1029</v>
      </c>
      <c r="AA26" s="16" t="s">
        <v>238</v>
      </c>
      <c r="AB26" s="16" t="str">
        <f>VLOOKUP($A26,'[4]UN codes and regions'!$B$8:$E$292,4,FALSE)</f>
        <v>Northern America</v>
      </c>
      <c r="AD26" s="16">
        <f t="shared" si="2"/>
        <v>17</v>
      </c>
      <c r="AE26" s="16">
        <f t="shared" si="0"/>
        <v>60</v>
      </c>
      <c r="AG26" s="16" t="str">
        <f>IF(ISERROR(VLOOKUP(D26,'[4]GEA Codes'!$A$2:$B$180,2,FALSE)),"",VLOOKUP(D26,'[4]GEA Codes'!$A$2:$B$180,2,FALSE))</f>
        <v/>
      </c>
      <c r="AH26" s="16" t="str">
        <f t="shared" si="1"/>
        <v/>
      </c>
      <c r="AI26" s="18" t="s">
        <v>1020</v>
      </c>
      <c r="AJ26" s="18" t="s">
        <v>1020</v>
      </c>
      <c r="AK26" s="18" t="s">
        <v>1020</v>
      </c>
      <c r="AL26" s="18" t="s">
        <v>1020</v>
      </c>
      <c r="AM26" s="18" t="s">
        <v>1020</v>
      </c>
    </row>
    <row r="27" spans="1:39" ht="13.2" x14ac:dyDescent="0.25">
      <c r="A27" s="19">
        <v>64</v>
      </c>
      <c r="B27" s="19">
        <v>6</v>
      </c>
      <c r="C27" s="20">
        <v>25</v>
      </c>
      <c r="D27" s="21">
        <v>18</v>
      </c>
      <c r="E27" s="16">
        <v>14</v>
      </c>
      <c r="F27" s="19" t="s">
        <v>13</v>
      </c>
      <c r="G27" s="19" t="s">
        <v>13</v>
      </c>
      <c r="H27" s="19" t="s">
        <v>13</v>
      </c>
      <c r="I27" s="19" t="s">
        <v>13</v>
      </c>
      <c r="J27" s="20" t="s">
        <v>1025</v>
      </c>
      <c r="K27" s="16" t="str">
        <f>IF(ISERROR(VLOOKUP($A27,[4]MFA_codes!$B$2:$G$239,6,FALSE)),"",VLOOKUP($A27,[4]MFA_codes!$B$2:$G$239,6,FALSE))</f>
        <v>Asia</v>
      </c>
      <c r="L27" s="16" t="str">
        <f>IF(ISERROR(VLOOKUP($D27,[4]WirseniusRegions!$A$5:$D$233,3,FALSE)),"",VLOOKUP($D27,[4]WirseniusRegions!$A$5:$D$233,3,FALSE))</f>
        <v>Asia</v>
      </c>
      <c r="M27" s="16" t="str">
        <f>IF(ISERROR(VLOOKUP($D27,[4]WirseniusRegions!$A$5:$D$233,4,FALSE)),"",VLOOKUP($D27,[4]WirseniusRegions!$A$5:$D$233,4,FALSE))</f>
        <v>South &amp; Central Asia</v>
      </c>
      <c r="N27" s="16" t="s">
        <v>189</v>
      </c>
      <c r="O27" s="16" t="s">
        <v>1042</v>
      </c>
      <c r="Q27" s="16">
        <v>1</v>
      </c>
      <c r="R27" s="16" t="str">
        <f>VLOOKUP($A27,[3]Countries_Outsorting!$BA$10:$BC$272,3,FALSE)</f>
        <v>ok</v>
      </c>
      <c r="S27" s="16" t="s">
        <v>1020</v>
      </c>
      <c r="U27" s="16" t="s">
        <v>13</v>
      </c>
      <c r="V27" s="16" t="s">
        <v>1026</v>
      </c>
      <c r="W27" s="16" t="s">
        <v>1020</v>
      </c>
      <c r="Y27" s="16" t="s">
        <v>260</v>
      </c>
      <c r="AA27" s="16" t="s">
        <v>260</v>
      </c>
      <c r="AB27" s="16" t="str">
        <f>VLOOKUP($A27,'[4]UN codes and regions'!$B$8:$E$292,4,FALSE)</f>
        <v>Southern Asia</v>
      </c>
      <c r="AD27" s="16">
        <f t="shared" si="2"/>
        <v>18</v>
      </c>
      <c r="AE27" s="16">
        <f t="shared" si="0"/>
        <v>64</v>
      </c>
      <c r="AF27" s="21">
        <v>7</v>
      </c>
      <c r="AG27" s="16" t="str">
        <f>IF(ISERROR(VLOOKUP(D27,'[4]GEA Codes'!$A$2:$B$180,2,FALSE)),"",VLOOKUP(D27,'[4]GEA Codes'!$A$2:$B$180,2,FALSE))</f>
        <v>OSA</v>
      </c>
      <c r="AH27" s="16" t="str">
        <f t="shared" si="1"/>
        <v/>
      </c>
      <c r="AI27" s="18" t="s">
        <v>1020</v>
      </c>
      <c r="AJ27" s="18" t="s">
        <v>1020</v>
      </c>
      <c r="AK27" s="18" t="s">
        <v>1020</v>
      </c>
      <c r="AL27" s="18" t="s">
        <v>1020</v>
      </c>
      <c r="AM27" s="18" t="s">
        <v>1020</v>
      </c>
    </row>
    <row r="28" spans="1:39" ht="13.2" x14ac:dyDescent="0.25">
      <c r="A28" s="19">
        <v>68</v>
      </c>
      <c r="B28" s="19">
        <v>5</v>
      </c>
      <c r="C28" s="20">
        <v>26</v>
      </c>
      <c r="D28" s="21">
        <v>19</v>
      </c>
      <c r="E28" s="16">
        <v>15</v>
      </c>
      <c r="F28" s="19" t="s">
        <v>14</v>
      </c>
      <c r="G28" s="19" t="s">
        <v>14</v>
      </c>
      <c r="H28" s="19" t="s">
        <v>14</v>
      </c>
      <c r="I28" s="19" t="s">
        <v>14</v>
      </c>
      <c r="J28" s="20" t="s">
        <v>1021</v>
      </c>
      <c r="K28" s="16" t="str">
        <f>IF(ISERROR(VLOOKUP($A28,[4]MFA_codes!$B$2:$G$239,6,FALSE)),"",VLOOKUP($A28,[4]MFA_codes!$B$2:$G$239,6,FALSE))</f>
        <v>South America</v>
      </c>
      <c r="L28" s="16" t="str">
        <f>IF(ISERROR(VLOOKUP($D28,[4]WirseniusRegions!$A$5:$D$233,3,FALSE)),"",VLOOKUP($D28,[4]WirseniusRegions!$A$5:$D$233,3,FALSE))</f>
        <v>America</v>
      </c>
      <c r="M28" s="16" t="str">
        <f>IF(ISERROR(VLOOKUP($D28,[4]WirseniusRegions!$A$5:$D$233,4,FALSE)),"",VLOOKUP($D28,[4]WirseniusRegions!$A$5:$D$233,4,FALSE))</f>
        <v>Latin America &amp; Caribbean</v>
      </c>
      <c r="N28" s="16" t="s">
        <v>1034</v>
      </c>
      <c r="O28" s="16" t="s">
        <v>1030</v>
      </c>
      <c r="Q28" s="16">
        <v>1</v>
      </c>
      <c r="R28" s="16" t="str">
        <f>VLOOKUP($A28,[3]Countries_Outsorting!$BA$10:$BC$272,3,FALSE)</f>
        <v>ok</v>
      </c>
      <c r="S28" s="16" t="s">
        <v>1020</v>
      </c>
      <c r="U28" s="16" t="s">
        <v>14</v>
      </c>
      <c r="V28" s="16" t="s">
        <v>1027</v>
      </c>
      <c r="W28" s="16" t="s">
        <v>1020</v>
      </c>
      <c r="Y28" s="16" t="s">
        <v>1035</v>
      </c>
      <c r="AA28" s="16" t="s">
        <v>256</v>
      </c>
      <c r="AB28" s="16" t="str">
        <f>VLOOKUP($A28,'[4]UN codes and regions'!$B$8:$E$292,4,FALSE)</f>
        <v>Latin America &amp; the Carribean</v>
      </c>
      <c r="AD28" s="16">
        <f t="shared" si="2"/>
        <v>19</v>
      </c>
      <c r="AE28" s="16">
        <f t="shared" si="0"/>
        <v>68</v>
      </c>
      <c r="AF28" s="21">
        <v>43</v>
      </c>
      <c r="AG28" s="16" t="str">
        <f>IF(ISERROR(VLOOKUP(D28,'[4]GEA Codes'!$A$2:$B$180,2,FALSE)),"",VLOOKUP(D28,'[4]GEA Codes'!$A$2:$B$180,2,FALSE))</f>
        <v>LAC</v>
      </c>
      <c r="AH28" s="16" t="str">
        <f t="shared" si="1"/>
        <v/>
      </c>
      <c r="AI28" s="18" t="s">
        <v>1020</v>
      </c>
      <c r="AJ28" s="18" t="s">
        <v>1020</v>
      </c>
      <c r="AK28" s="18" t="s">
        <v>1020</v>
      </c>
      <c r="AL28" s="18" t="s">
        <v>1020</v>
      </c>
      <c r="AM28" s="18" t="s">
        <v>1020</v>
      </c>
    </row>
    <row r="29" spans="1:39" ht="13.2" x14ac:dyDescent="0.25">
      <c r="A29" s="19">
        <v>70</v>
      </c>
      <c r="B29" s="19">
        <v>7</v>
      </c>
      <c r="C29" s="20">
        <v>27</v>
      </c>
      <c r="D29" s="21">
        <v>80</v>
      </c>
      <c r="E29" s="16">
        <v>16</v>
      </c>
      <c r="F29" s="19" t="s">
        <v>155</v>
      </c>
      <c r="G29" s="19" t="s">
        <v>155</v>
      </c>
      <c r="H29" s="19" t="s">
        <v>155</v>
      </c>
      <c r="I29" s="19" t="s">
        <v>155</v>
      </c>
      <c r="J29" s="20" t="s">
        <v>430</v>
      </c>
      <c r="K29" s="16" t="str">
        <f>IF(ISERROR(VLOOKUP($A29,[4]MFA_codes!$B$2:$G$239,6,FALSE)),"",VLOOKUP($A29,[4]MFA_codes!$B$2:$G$239,6,FALSE))</f>
        <v>Europe</v>
      </c>
      <c r="L29" s="16" t="str">
        <f>IF(ISERROR(VLOOKUP($D29,[4]WirseniusRegions!$A$5:$D$233,3,FALSE)),"",VLOOKUP($D29,[4]WirseniusRegions!$A$5:$D$233,3,FALSE))</f>
        <v>Europe</v>
      </c>
      <c r="M29" s="16" t="str">
        <f>IF(ISERROR(VLOOKUP($D29,[4]WirseniusRegions!$A$5:$D$233,4,FALSE)),"",VLOOKUP($D29,[4]WirseniusRegions!$A$5:$D$233,4,FALSE))</f>
        <v>East Europe</v>
      </c>
      <c r="N29" s="16" t="s">
        <v>211</v>
      </c>
      <c r="O29" s="16" t="s">
        <v>1024</v>
      </c>
      <c r="P29" s="16" t="s">
        <v>1043</v>
      </c>
      <c r="Q29" s="16">
        <v>1</v>
      </c>
      <c r="R29" s="16" t="str">
        <f>VLOOKUP($A29,[3]Countries_Outsorting!$BA$10:$BC$272,3,FALSE)</f>
        <v>ok</v>
      </c>
      <c r="S29" s="16" t="s">
        <v>1020</v>
      </c>
      <c r="U29" s="16" t="s">
        <v>1044</v>
      </c>
      <c r="V29" s="16" t="s">
        <v>1027</v>
      </c>
      <c r="W29" s="16" t="s">
        <v>1020</v>
      </c>
      <c r="X29" s="16" t="s">
        <v>1028</v>
      </c>
      <c r="Y29" s="16" t="s">
        <v>1029</v>
      </c>
      <c r="AA29" s="16" t="s">
        <v>261</v>
      </c>
      <c r="AB29" s="16" t="str">
        <f>VLOOKUP($A29,'[4]UN codes and regions'!$B$8:$E$292,4,FALSE)</f>
        <v>Eastern &amp; South-Eastern Europe</v>
      </c>
      <c r="AD29" s="16">
        <f t="shared" si="2"/>
        <v>80</v>
      </c>
      <c r="AE29" s="16">
        <f t="shared" si="0"/>
        <v>70</v>
      </c>
      <c r="AF29" s="21">
        <v>76</v>
      </c>
      <c r="AG29" s="16" t="str">
        <f>IF(ISERROR(VLOOKUP(D29,'[4]GEA Codes'!$A$2:$B$180,2,FALSE)),"",VLOOKUP(D29,'[4]GEA Codes'!$A$2:$B$180,2,FALSE))</f>
        <v>EEU</v>
      </c>
      <c r="AH29" s="16" t="str">
        <f t="shared" si="1"/>
        <v/>
      </c>
      <c r="AI29" s="18" t="s">
        <v>1020</v>
      </c>
      <c r="AJ29" s="18" t="s">
        <v>1020</v>
      </c>
      <c r="AK29" s="18" t="s">
        <v>1020</v>
      </c>
      <c r="AL29" s="18" t="s">
        <v>1020</v>
      </c>
      <c r="AM29" s="18" t="s">
        <v>1020</v>
      </c>
    </row>
    <row r="30" spans="1:39" ht="13.2" x14ac:dyDescent="0.25">
      <c r="A30" s="19">
        <v>72</v>
      </c>
      <c r="B30" s="19">
        <v>2</v>
      </c>
      <c r="C30" s="20">
        <v>28</v>
      </c>
      <c r="D30" s="21">
        <v>20</v>
      </c>
      <c r="E30" s="16">
        <v>17</v>
      </c>
      <c r="F30" s="19" t="s">
        <v>15</v>
      </c>
      <c r="G30" s="19" t="s">
        <v>15</v>
      </c>
      <c r="H30" s="19" t="s">
        <v>15</v>
      </c>
      <c r="I30" s="19" t="s">
        <v>15</v>
      </c>
      <c r="J30" s="20" t="s">
        <v>1021</v>
      </c>
      <c r="K30" s="16" t="str">
        <f>IF(ISERROR(VLOOKUP($A30,[4]MFA_codes!$B$2:$G$239,6,FALSE)),"",VLOOKUP($A30,[4]MFA_codes!$B$2:$G$239,6,FALSE))</f>
        <v>Africa</v>
      </c>
      <c r="L30" s="16" t="str">
        <f>IF(ISERROR(VLOOKUP($D30,[4]WirseniusRegions!$A$5:$D$233,3,FALSE)),"",VLOOKUP($D30,[4]WirseniusRegions!$A$5:$D$233,3,FALSE))</f>
        <v>Africa</v>
      </c>
      <c r="M30" s="16" t="str">
        <f>IF(ISERROR(VLOOKUP($D30,[4]WirseniusRegions!$A$5:$D$233,4,FALSE)),"",VLOOKUP($D30,[4]WirseniusRegions!$A$5:$D$233,4,FALSE))</f>
        <v>Sub-Saharan Africa</v>
      </c>
      <c r="N30" s="16" t="s">
        <v>182</v>
      </c>
      <c r="O30" s="16" t="s">
        <v>1030</v>
      </c>
      <c r="Q30" s="16">
        <v>1</v>
      </c>
      <c r="R30" s="16" t="str">
        <f>VLOOKUP($A30,[3]Countries_Outsorting!$BA$10:$BC$272,3,FALSE)</f>
        <v>ok</v>
      </c>
      <c r="S30" s="16" t="s">
        <v>1033</v>
      </c>
      <c r="U30" s="16" t="s">
        <v>15</v>
      </c>
      <c r="V30" s="16" t="s">
        <v>1026</v>
      </c>
      <c r="W30" s="16" t="s">
        <v>1020</v>
      </c>
      <c r="Y30" s="16" t="s">
        <v>263</v>
      </c>
      <c r="AA30" s="16" t="s">
        <v>259</v>
      </c>
      <c r="AB30" s="16" t="str">
        <f>VLOOKUP($A30,'[4]UN codes and regions'!$B$8:$E$292,4,FALSE)</f>
        <v>Sub-Saharan Africa</v>
      </c>
      <c r="AD30" s="16">
        <f t="shared" si="2"/>
        <v>20</v>
      </c>
      <c r="AE30" s="16">
        <f t="shared" si="0"/>
        <v>72</v>
      </c>
      <c r="AF30" s="21">
        <v>49</v>
      </c>
      <c r="AG30" s="16" t="str">
        <f>IF(ISERROR(VLOOKUP(D30,'[4]GEA Codes'!$A$2:$B$180,2,FALSE)),"",VLOOKUP(D30,'[4]GEA Codes'!$A$2:$B$180,2,FALSE))</f>
        <v>SAF</v>
      </c>
      <c r="AH30" s="16" t="str">
        <f t="shared" si="1"/>
        <v/>
      </c>
      <c r="AI30" s="18" t="s">
        <v>1020</v>
      </c>
      <c r="AJ30" s="18" t="s">
        <v>1020</v>
      </c>
      <c r="AK30" s="18" t="s">
        <v>1020</v>
      </c>
      <c r="AL30" s="18" t="s">
        <v>1020</v>
      </c>
      <c r="AM30" s="18" t="s">
        <v>1020</v>
      </c>
    </row>
    <row r="31" spans="1:39" ht="13.2" x14ac:dyDescent="0.25">
      <c r="A31" s="19">
        <v>76</v>
      </c>
      <c r="B31" s="19">
        <v>5</v>
      </c>
      <c r="C31" s="20">
        <v>29</v>
      </c>
      <c r="D31" s="21">
        <v>21</v>
      </c>
      <c r="E31" s="16">
        <v>191</v>
      </c>
      <c r="F31" s="19" t="s">
        <v>16</v>
      </c>
      <c r="G31" s="19" t="s">
        <v>16</v>
      </c>
      <c r="H31" s="19" t="s">
        <v>16</v>
      </c>
      <c r="I31" s="19" t="s">
        <v>16</v>
      </c>
      <c r="J31" s="20" t="s">
        <v>1021</v>
      </c>
      <c r="K31" s="16" t="str">
        <f>IF(ISERROR(VLOOKUP($A31,[4]MFA_codes!$B$2:$G$239,6,FALSE)),"",VLOOKUP($A31,[4]MFA_codes!$B$2:$G$239,6,FALSE))</f>
        <v>South America</v>
      </c>
      <c r="L31" s="16" t="str">
        <f>IF(ISERROR(VLOOKUP($D31,[4]WirseniusRegions!$A$5:$D$233,3,FALSE)),"",VLOOKUP($D31,[4]WirseniusRegions!$A$5:$D$233,3,FALSE))</f>
        <v>America</v>
      </c>
      <c r="M31" s="16" t="str">
        <f>IF(ISERROR(VLOOKUP($D31,[4]WirseniusRegions!$A$5:$D$233,4,FALSE)),"",VLOOKUP($D31,[4]WirseniusRegions!$A$5:$D$233,4,FALSE))</f>
        <v>Latin America &amp; Caribbean</v>
      </c>
      <c r="N31" s="16" t="s">
        <v>1034</v>
      </c>
      <c r="O31" s="16" t="s">
        <v>1030</v>
      </c>
      <c r="Q31" s="16">
        <v>1</v>
      </c>
      <c r="R31" s="16" t="str">
        <f>VLOOKUP($A31,[3]Countries_Outsorting!$BA$10:$BC$272,3,FALSE)</f>
        <v>ok</v>
      </c>
      <c r="S31" s="16" t="s">
        <v>1020</v>
      </c>
      <c r="U31" s="16" t="s">
        <v>16</v>
      </c>
      <c r="V31" s="16" t="s">
        <v>1027</v>
      </c>
      <c r="W31" s="16" t="s">
        <v>1020</v>
      </c>
      <c r="Y31" s="16" t="s">
        <v>1035</v>
      </c>
      <c r="AA31" s="16" t="s">
        <v>256</v>
      </c>
      <c r="AB31" s="16" t="str">
        <f>VLOOKUP($A31,'[4]UN codes and regions'!$B$8:$E$292,4,FALSE)</f>
        <v>Latin America &amp; the Carribean</v>
      </c>
      <c r="AD31" s="16">
        <f t="shared" si="2"/>
        <v>21</v>
      </c>
      <c r="AE31" s="16">
        <f t="shared" si="0"/>
        <v>76</v>
      </c>
      <c r="AF31" s="21">
        <v>122</v>
      </c>
      <c r="AG31" s="16" t="str">
        <f>IF(ISERROR(VLOOKUP(D31,'[4]GEA Codes'!$A$2:$B$180,2,FALSE)),"",VLOOKUP(D31,'[4]GEA Codes'!$A$2:$B$180,2,FALSE))</f>
        <v>LAC</v>
      </c>
      <c r="AH31" s="16" t="str">
        <f t="shared" si="1"/>
        <v/>
      </c>
      <c r="AI31" s="18" t="s">
        <v>1020</v>
      </c>
      <c r="AJ31" s="18" t="s">
        <v>1020</v>
      </c>
      <c r="AK31" s="18" t="s">
        <v>1020</v>
      </c>
      <c r="AL31" s="18" t="s">
        <v>1020</v>
      </c>
      <c r="AM31" s="18" t="s">
        <v>1020</v>
      </c>
    </row>
    <row r="32" spans="1:39" ht="13.2" x14ac:dyDescent="0.25">
      <c r="A32" s="19">
        <v>92</v>
      </c>
      <c r="B32" s="19">
        <v>3</v>
      </c>
      <c r="C32" s="20">
        <v>31</v>
      </c>
      <c r="D32" s="21">
        <v>239</v>
      </c>
      <c r="E32" s="16">
        <v>181</v>
      </c>
      <c r="F32" s="19" t="s">
        <v>194</v>
      </c>
      <c r="G32" s="19" t="s">
        <v>194</v>
      </c>
      <c r="H32" s="19" t="s">
        <v>194</v>
      </c>
      <c r="I32" s="19" t="s">
        <v>194</v>
      </c>
      <c r="J32" s="20" t="s">
        <v>1021</v>
      </c>
      <c r="K32" s="16" t="str">
        <f>IF(ISERROR(VLOOKUP($A32,[4]MFA_codes!$B$2:$G$239,6,FALSE)),"",VLOOKUP($A32,[4]MFA_codes!$B$2:$G$239,6,FALSE))</f>
        <v>Central America + Caribbean</v>
      </c>
      <c r="L32" s="16" t="str">
        <f>IF(ISERROR(VLOOKUP($D32,[4]WirseniusRegions!$A$5:$D$233,3,FALSE)),"",VLOOKUP($D32,[4]WirseniusRegions!$A$5:$D$233,3,FALSE))</f>
        <v>America</v>
      </c>
      <c r="M32" s="16" t="str">
        <f>IF(ISERROR(VLOOKUP($D32,[4]WirseniusRegions!$A$5:$D$233,4,FALSE)),"",VLOOKUP($D32,[4]WirseniusRegions!$A$5:$D$233,4,FALSE))</f>
        <v>Latin America &amp; Caribbean</v>
      </c>
      <c r="N32" s="16" t="s">
        <v>1034</v>
      </c>
      <c r="O32" s="16" t="s">
        <v>1030</v>
      </c>
      <c r="Q32" s="16">
        <v>0</v>
      </c>
      <c r="R32" s="16" t="str">
        <f>VLOOKUP($A32,[3]Countries_Outsorting!$BA$10:$BC$272,3,FALSE)</f>
        <v>Small&amp;DataGap</v>
      </c>
      <c r="S32" s="16" t="s">
        <v>1020</v>
      </c>
      <c r="U32" s="16" t="s">
        <v>194</v>
      </c>
      <c r="V32" s="16" t="s">
        <v>1031</v>
      </c>
      <c r="W32" s="16" t="s">
        <v>1020</v>
      </c>
      <c r="Y32" s="16" t="s">
        <v>1035</v>
      </c>
      <c r="AA32" s="16" t="s">
        <v>196</v>
      </c>
      <c r="AB32" s="16" t="str">
        <f>VLOOKUP($A32,'[4]UN codes and regions'!$B$8:$E$292,4,FALSE)</f>
        <v>Latin America &amp; the Carribean</v>
      </c>
      <c r="AD32" s="16">
        <f t="shared" si="2"/>
        <v>239</v>
      </c>
      <c r="AE32" s="16">
        <f t="shared" si="0"/>
        <v>92</v>
      </c>
      <c r="AG32" s="16" t="str">
        <f>IF(ISERROR(VLOOKUP(D32,'[4]GEA Codes'!$A$2:$B$180,2,FALSE)),"",VLOOKUP(D32,'[4]GEA Codes'!$A$2:$B$180,2,FALSE))</f>
        <v/>
      </c>
      <c r="AH32" s="16" t="str">
        <f t="shared" si="1"/>
        <v/>
      </c>
      <c r="AI32" s="18" t="s">
        <v>1020</v>
      </c>
      <c r="AJ32" s="18" t="s">
        <v>1020</v>
      </c>
      <c r="AK32" s="18" t="s">
        <v>1020</v>
      </c>
      <c r="AL32" s="18" t="s">
        <v>1020</v>
      </c>
      <c r="AM32" s="18" t="s">
        <v>1020</v>
      </c>
    </row>
    <row r="33" spans="1:39" ht="13.2" x14ac:dyDescent="0.25">
      <c r="A33" s="19">
        <v>96</v>
      </c>
      <c r="B33" s="19">
        <v>6</v>
      </c>
      <c r="C33" s="20">
        <v>32</v>
      </c>
      <c r="D33" s="21">
        <v>26</v>
      </c>
      <c r="E33" s="16">
        <v>18</v>
      </c>
      <c r="F33" s="19" t="s">
        <v>17</v>
      </c>
      <c r="G33" s="19" t="s">
        <v>17</v>
      </c>
      <c r="H33" s="19" t="s">
        <v>17</v>
      </c>
      <c r="I33" s="19" t="s">
        <v>17</v>
      </c>
      <c r="J33" s="20" t="s">
        <v>1021</v>
      </c>
      <c r="K33" s="16" t="str">
        <f>IF(ISERROR(VLOOKUP($A33,[4]MFA_codes!$B$2:$G$239,6,FALSE)),"",VLOOKUP($A33,[4]MFA_codes!$B$2:$G$239,6,FALSE))</f>
        <v>Asia</v>
      </c>
      <c r="L33" s="16" t="str">
        <f>IF(ISERROR(VLOOKUP($D33,[4]WirseniusRegions!$A$5:$D$233,3,FALSE)),"",VLOOKUP($D33,[4]WirseniusRegions!$A$5:$D$233,3,FALSE))</f>
        <v>Asia</v>
      </c>
      <c r="M33" s="16" t="str">
        <f>IF(ISERROR(VLOOKUP($D33,[4]WirseniusRegions!$A$5:$D$233,4,FALSE)),"",VLOOKUP($D33,[4]WirseniusRegions!$A$5:$D$233,4,FALSE))</f>
        <v>East Asia</v>
      </c>
      <c r="N33" s="16" t="s">
        <v>189</v>
      </c>
      <c r="O33" s="16" t="s">
        <v>1024</v>
      </c>
      <c r="Q33" s="16">
        <v>1</v>
      </c>
      <c r="R33" s="16" t="str">
        <f>VLOOKUP($A33,[3]Countries_Outsorting!$BA$10:$BC$272,3,FALSE)</f>
        <v>ok</v>
      </c>
      <c r="S33" s="16" t="s">
        <v>1020</v>
      </c>
      <c r="U33" s="16" t="s">
        <v>17</v>
      </c>
      <c r="V33" s="16" t="s">
        <v>1027</v>
      </c>
      <c r="W33" s="16" t="s">
        <v>1020</v>
      </c>
      <c r="Y33" s="16" t="s">
        <v>258</v>
      </c>
      <c r="AA33" s="16" t="s">
        <v>1045</v>
      </c>
      <c r="AB33" s="16" t="str">
        <f>VLOOKUP($A33,'[4]UN codes and regions'!$B$8:$E$292,4,FALSE)</f>
        <v>South-Eastern Asia</v>
      </c>
      <c r="AD33" s="16">
        <f t="shared" si="2"/>
        <v>26</v>
      </c>
      <c r="AE33" s="16">
        <f t="shared" si="0"/>
        <v>96</v>
      </c>
      <c r="AF33" s="21">
        <v>155</v>
      </c>
      <c r="AG33" s="16" t="str">
        <f>IF(ISERROR(VLOOKUP(D33,'[4]GEA Codes'!$A$2:$B$180,2,FALSE)),"",VLOOKUP(D33,'[4]GEA Codes'!$A$2:$B$180,2,FALSE))</f>
        <v>PAS</v>
      </c>
      <c r="AH33" s="16" t="str">
        <f t="shared" si="1"/>
        <v/>
      </c>
      <c r="AI33" s="18" t="s">
        <v>1020</v>
      </c>
      <c r="AJ33" s="18" t="s">
        <v>1020</v>
      </c>
      <c r="AK33" s="18" t="s">
        <v>1020</v>
      </c>
      <c r="AL33" s="18" t="s">
        <v>1020</v>
      </c>
      <c r="AM33" s="18" t="s">
        <v>1020</v>
      </c>
    </row>
    <row r="34" spans="1:39" ht="13.2" x14ac:dyDescent="0.25">
      <c r="A34" s="19">
        <v>100</v>
      </c>
      <c r="B34" s="19">
        <v>7</v>
      </c>
      <c r="C34" s="20">
        <v>33</v>
      </c>
      <c r="D34" s="21">
        <v>27</v>
      </c>
      <c r="E34" s="16">
        <v>19</v>
      </c>
      <c r="F34" s="19" t="s">
        <v>18</v>
      </c>
      <c r="G34" s="19" t="s">
        <v>18</v>
      </c>
      <c r="H34" s="19" t="s">
        <v>18</v>
      </c>
      <c r="I34" s="19" t="s">
        <v>18</v>
      </c>
      <c r="J34" s="20" t="s">
        <v>430</v>
      </c>
      <c r="K34" s="16" t="str">
        <f>IF(ISERROR(VLOOKUP($A34,[4]MFA_codes!$B$2:$G$239,6,FALSE)),"",VLOOKUP($A34,[4]MFA_codes!$B$2:$G$239,6,FALSE))</f>
        <v>Europe</v>
      </c>
      <c r="L34" s="16" t="str">
        <f>IF(ISERROR(VLOOKUP($D34,[4]WirseniusRegions!$A$5:$D$233,3,FALSE)),"",VLOOKUP($D34,[4]WirseniusRegions!$A$5:$D$233,3,FALSE))</f>
        <v>Europe</v>
      </c>
      <c r="M34" s="16" t="str">
        <f>IF(ISERROR(VLOOKUP($D34,[4]WirseniusRegions!$A$5:$D$233,4,FALSE)),"",VLOOKUP($D34,[4]WirseniusRegions!$A$5:$D$233,4,FALSE))</f>
        <v>East Europe</v>
      </c>
      <c r="N34" s="16" t="s">
        <v>211</v>
      </c>
      <c r="O34" s="16" t="s">
        <v>1024</v>
      </c>
      <c r="Q34" s="16">
        <v>1</v>
      </c>
      <c r="R34" s="16" t="str">
        <f>VLOOKUP($A34,[3]Countries_Outsorting!$BA$10:$BC$272,3,FALSE)</f>
        <v>ok</v>
      </c>
      <c r="S34" s="16" t="s">
        <v>1020</v>
      </c>
      <c r="U34" s="16" t="s">
        <v>18</v>
      </c>
      <c r="V34" s="16" t="s">
        <v>1027</v>
      </c>
      <c r="W34" s="16" t="s">
        <v>1020</v>
      </c>
      <c r="X34" s="16" t="s">
        <v>1040</v>
      </c>
      <c r="Y34" s="16" t="s">
        <v>1029</v>
      </c>
      <c r="AA34" s="16" t="s">
        <v>210</v>
      </c>
      <c r="AB34" s="16" t="str">
        <f>VLOOKUP($A34,'[4]UN codes and regions'!$B$8:$E$292,4,FALSE)</f>
        <v>Eastern &amp; South-Eastern Europe</v>
      </c>
      <c r="AD34" s="16">
        <f t="shared" si="2"/>
        <v>27</v>
      </c>
      <c r="AE34" s="16">
        <f t="shared" si="0"/>
        <v>100</v>
      </c>
      <c r="AF34" s="21">
        <v>77</v>
      </c>
      <c r="AG34" s="16" t="str">
        <f>IF(ISERROR(VLOOKUP(D34,'[4]GEA Codes'!$A$2:$B$180,2,FALSE)),"",VLOOKUP(D34,'[4]GEA Codes'!$A$2:$B$180,2,FALSE))</f>
        <v>EEU</v>
      </c>
      <c r="AH34" s="16" t="str">
        <f t="shared" si="1"/>
        <v/>
      </c>
      <c r="AI34" s="18">
        <v>119</v>
      </c>
      <c r="AJ34" s="18" t="s">
        <v>1046</v>
      </c>
      <c r="AK34" s="18" t="s">
        <v>885</v>
      </c>
      <c r="AL34" s="18" t="s">
        <v>884</v>
      </c>
      <c r="AM34" s="18" t="s">
        <v>885</v>
      </c>
    </row>
    <row r="35" spans="1:39" ht="13.2" x14ac:dyDescent="0.25">
      <c r="A35" s="19">
        <v>854</v>
      </c>
      <c r="B35" s="19">
        <v>2</v>
      </c>
      <c r="C35" s="20">
        <v>34</v>
      </c>
      <c r="D35" s="21">
        <v>233</v>
      </c>
      <c r="E35" s="16">
        <v>20</v>
      </c>
      <c r="F35" s="19" t="s">
        <v>19</v>
      </c>
      <c r="G35" s="19" t="s">
        <v>19</v>
      </c>
      <c r="H35" s="19" t="s">
        <v>19</v>
      </c>
      <c r="I35" s="19" t="s">
        <v>19</v>
      </c>
      <c r="J35" s="20" t="s">
        <v>1025</v>
      </c>
      <c r="K35" s="16" t="str">
        <f>IF(ISERROR(VLOOKUP($A35,[4]MFA_codes!$B$2:$G$239,6,FALSE)),"",VLOOKUP($A35,[4]MFA_codes!$B$2:$G$239,6,FALSE))</f>
        <v>Africa</v>
      </c>
      <c r="L35" s="16" t="str">
        <f>IF(ISERROR(VLOOKUP($D35,[4]WirseniusRegions!$A$5:$D$233,3,FALSE)),"",VLOOKUP($D35,[4]WirseniusRegions!$A$5:$D$233,3,FALSE))</f>
        <v>Africa</v>
      </c>
      <c r="M35" s="16" t="str">
        <f>IF(ISERROR(VLOOKUP($D35,[4]WirseniusRegions!$A$5:$D$233,4,FALSE)),"",VLOOKUP($D35,[4]WirseniusRegions!$A$5:$D$233,4,FALSE))</f>
        <v>Sub-Saharan Africa</v>
      </c>
      <c r="N35" s="16" t="s">
        <v>182</v>
      </c>
      <c r="O35" s="16" t="s">
        <v>1030</v>
      </c>
      <c r="Q35" s="16">
        <v>1</v>
      </c>
      <c r="R35" s="16" t="str">
        <f>VLOOKUP($A35,[3]Countries_Outsorting!$BA$10:$BC$272,3,FALSE)</f>
        <v>ok</v>
      </c>
      <c r="S35" s="16" t="s">
        <v>1033</v>
      </c>
      <c r="U35" s="16" t="s">
        <v>19</v>
      </c>
      <c r="V35" s="16" t="s">
        <v>1026</v>
      </c>
      <c r="W35" s="16" t="s">
        <v>1020</v>
      </c>
      <c r="Y35" s="16" t="s">
        <v>263</v>
      </c>
      <c r="AA35" s="16" t="s">
        <v>270</v>
      </c>
      <c r="AB35" s="16" t="str">
        <f>VLOOKUP($A35,'[4]UN codes and regions'!$B$8:$E$292,4,FALSE)</f>
        <v>Sub-Saharan Africa</v>
      </c>
      <c r="AD35" s="16">
        <f t="shared" si="2"/>
        <v>233</v>
      </c>
      <c r="AE35" s="16">
        <f t="shared" si="0"/>
        <v>854</v>
      </c>
      <c r="AF35" s="21">
        <v>26</v>
      </c>
      <c r="AG35" s="16" t="str">
        <f>IF(ISERROR(VLOOKUP(D35,'[4]GEA Codes'!$A$2:$B$180,2,FALSE)),"",VLOOKUP(D35,'[4]GEA Codes'!$A$2:$B$180,2,FALSE))</f>
        <v>WCA</v>
      </c>
      <c r="AH35" s="16" t="str">
        <f t="shared" si="1"/>
        <v/>
      </c>
      <c r="AI35" s="18" t="s">
        <v>1020</v>
      </c>
      <c r="AJ35" s="18" t="s">
        <v>1020</v>
      </c>
      <c r="AK35" s="18" t="s">
        <v>1020</v>
      </c>
      <c r="AL35" s="18" t="s">
        <v>1020</v>
      </c>
      <c r="AM35" s="18" t="s">
        <v>1020</v>
      </c>
    </row>
    <row r="36" spans="1:39" ht="13.2" x14ac:dyDescent="0.25">
      <c r="A36" s="19">
        <v>108</v>
      </c>
      <c r="B36" s="19">
        <v>2</v>
      </c>
      <c r="C36" s="20">
        <v>35</v>
      </c>
      <c r="D36" s="21">
        <v>29</v>
      </c>
      <c r="E36" s="16">
        <v>21</v>
      </c>
      <c r="F36" s="19" t="s">
        <v>20</v>
      </c>
      <c r="G36" s="19" t="s">
        <v>20</v>
      </c>
      <c r="H36" s="19" t="s">
        <v>20</v>
      </c>
      <c r="I36" s="19" t="s">
        <v>20</v>
      </c>
      <c r="J36" s="20" t="s">
        <v>1025</v>
      </c>
      <c r="K36" s="16" t="str">
        <f>IF(ISERROR(VLOOKUP($A36,[4]MFA_codes!$B$2:$G$239,6,FALSE)),"",VLOOKUP($A36,[4]MFA_codes!$B$2:$G$239,6,FALSE))</f>
        <v>Africa</v>
      </c>
      <c r="L36" s="16" t="str">
        <f>IF(ISERROR(VLOOKUP($D36,[4]WirseniusRegions!$A$5:$D$233,3,FALSE)),"",VLOOKUP($D36,[4]WirseniusRegions!$A$5:$D$233,3,FALSE))</f>
        <v>Africa</v>
      </c>
      <c r="M36" s="16" t="str">
        <f>IF(ISERROR(VLOOKUP($D36,[4]WirseniusRegions!$A$5:$D$233,4,FALSE)),"",VLOOKUP($D36,[4]WirseniusRegions!$A$5:$D$233,4,FALSE))</f>
        <v>Sub-Saharan Africa</v>
      </c>
      <c r="N36" s="16" t="s">
        <v>182</v>
      </c>
      <c r="O36" s="16" t="s">
        <v>1030</v>
      </c>
      <c r="Q36" s="16">
        <v>1</v>
      </c>
      <c r="R36" s="16" t="str">
        <f>VLOOKUP($A36,[3]Countries_Outsorting!$BA$10:$BC$272,3,FALSE)</f>
        <v>ok</v>
      </c>
      <c r="S36" s="16" t="s">
        <v>1033</v>
      </c>
      <c r="U36" s="16" t="s">
        <v>20</v>
      </c>
      <c r="V36" s="16" t="s">
        <v>1041</v>
      </c>
      <c r="W36" s="16" t="s">
        <v>1020</v>
      </c>
      <c r="Y36" s="16" t="s">
        <v>263</v>
      </c>
      <c r="AA36" s="16" t="s">
        <v>208</v>
      </c>
      <c r="AB36" s="16" t="str">
        <f>VLOOKUP($A36,'[4]UN codes and regions'!$B$8:$E$292,4,FALSE)</f>
        <v>Sub-Saharan Africa</v>
      </c>
      <c r="AD36" s="16">
        <f t="shared" si="2"/>
        <v>29</v>
      </c>
      <c r="AE36" s="16">
        <f t="shared" si="0"/>
        <v>108</v>
      </c>
      <c r="AF36" s="21">
        <v>39</v>
      </c>
      <c r="AG36" s="16" t="str">
        <f>IF(ISERROR(VLOOKUP(D36,'[4]GEA Codes'!$A$2:$B$180,2,FALSE)),"",VLOOKUP(D36,'[4]GEA Codes'!$A$2:$B$180,2,FALSE))</f>
        <v>SAF</v>
      </c>
      <c r="AH36" s="16" t="str">
        <f t="shared" si="1"/>
        <v/>
      </c>
      <c r="AI36" s="18" t="s">
        <v>1020</v>
      </c>
      <c r="AJ36" s="18" t="s">
        <v>1020</v>
      </c>
      <c r="AK36" s="18" t="s">
        <v>1020</v>
      </c>
      <c r="AL36" s="18" t="s">
        <v>1020</v>
      </c>
      <c r="AM36" s="18" t="s">
        <v>1020</v>
      </c>
    </row>
    <row r="37" spans="1:39" ht="13.2" x14ac:dyDescent="0.25">
      <c r="A37" s="19">
        <v>116</v>
      </c>
      <c r="B37" s="19">
        <v>6</v>
      </c>
      <c r="C37" s="20">
        <v>36</v>
      </c>
      <c r="D37" s="21">
        <v>115</v>
      </c>
      <c r="E37" s="16">
        <v>23</v>
      </c>
      <c r="F37" s="19" t="s">
        <v>21</v>
      </c>
      <c r="G37" s="19" t="s">
        <v>21</v>
      </c>
      <c r="H37" s="19" t="s">
        <v>21</v>
      </c>
      <c r="I37" s="19" t="s">
        <v>21</v>
      </c>
      <c r="J37" s="20" t="s">
        <v>1025</v>
      </c>
      <c r="K37" s="16" t="str">
        <f>IF(ISERROR(VLOOKUP($A37,[4]MFA_codes!$B$2:$G$239,6,FALSE)),"",VLOOKUP($A37,[4]MFA_codes!$B$2:$G$239,6,FALSE))</f>
        <v>Asia</v>
      </c>
      <c r="L37" s="16" t="str">
        <f>IF(ISERROR(VLOOKUP($D37,[4]WirseniusRegions!$A$5:$D$233,3,FALSE)),"",VLOOKUP($D37,[4]WirseniusRegions!$A$5:$D$233,3,FALSE))</f>
        <v>Asia</v>
      </c>
      <c r="M37" s="16" t="str">
        <f>IF(ISERROR(VLOOKUP($D37,[4]WirseniusRegions!$A$5:$D$233,4,FALSE)),"",VLOOKUP($D37,[4]WirseniusRegions!$A$5:$D$233,4,FALSE))</f>
        <v>East Asia</v>
      </c>
      <c r="N37" s="16" t="s">
        <v>189</v>
      </c>
      <c r="O37" s="16" t="s">
        <v>1030</v>
      </c>
      <c r="Q37" s="16">
        <v>1</v>
      </c>
      <c r="R37" s="16" t="str">
        <f>VLOOKUP($A37,[3]Countries_Outsorting!$BA$10:$BC$272,3,FALSE)</f>
        <v>ok</v>
      </c>
      <c r="S37" s="16" t="s">
        <v>1020</v>
      </c>
      <c r="U37" s="16" t="s">
        <v>21</v>
      </c>
      <c r="V37" s="16" t="s">
        <v>1026</v>
      </c>
      <c r="W37" s="16" t="s">
        <v>1020</v>
      </c>
      <c r="Y37" s="16" t="s">
        <v>258</v>
      </c>
      <c r="AA37" s="16" t="s">
        <v>1045</v>
      </c>
      <c r="AB37" s="16" t="str">
        <f>VLOOKUP($A37,'[4]UN codes and regions'!$B$8:$E$292,4,FALSE)</f>
        <v>South-Eastern Asia</v>
      </c>
      <c r="AD37" s="16">
        <f t="shared" si="2"/>
        <v>115</v>
      </c>
      <c r="AE37" s="16">
        <f t="shared" si="0"/>
        <v>116</v>
      </c>
      <c r="AF37" s="21">
        <v>28</v>
      </c>
      <c r="AG37" s="16" t="str">
        <f>IF(ISERROR(VLOOKUP(D37,'[4]GEA Codes'!$A$2:$B$180,2,FALSE)),"",VLOOKUP(D37,'[4]GEA Codes'!$A$2:$B$180,2,FALSE))</f>
        <v>OEA</v>
      </c>
      <c r="AH37" s="16" t="str">
        <f t="shared" si="1"/>
        <v/>
      </c>
      <c r="AI37" s="18" t="s">
        <v>1020</v>
      </c>
      <c r="AJ37" s="18" t="s">
        <v>1020</v>
      </c>
      <c r="AK37" s="18" t="s">
        <v>1020</v>
      </c>
      <c r="AL37" s="18" t="s">
        <v>1020</v>
      </c>
      <c r="AM37" s="18" t="s">
        <v>1020</v>
      </c>
    </row>
    <row r="38" spans="1:39" ht="13.2" x14ac:dyDescent="0.25">
      <c r="A38" s="19">
        <v>120</v>
      </c>
      <c r="B38" s="19">
        <v>2</v>
      </c>
      <c r="C38" s="20">
        <v>37</v>
      </c>
      <c r="D38" s="21">
        <v>32</v>
      </c>
      <c r="E38" s="16">
        <v>24</v>
      </c>
      <c r="F38" s="19" t="s">
        <v>22</v>
      </c>
      <c r="G38" s="19" t="s">
        <v>22</v>
      </c>
      <c r="H38" s="19" t="s">
        <v>22</v>
      </c>
      <c r="I38" s="19" t="s">
        <v>22</v>
      </c>
      <c r="J38" s="20" t="s">
        <v>1021</v>
      </c>
      <c r="K38" s="16" t="str">
        <f>IF(ISERROR(VLOOKUP($A38,[4]MFA_codes!$B$2:$G$239,6,FALSE)),"",VLOOKUP($A38,[4]MFA_codes!$B$2:$G$239,6,FALSE))</f>
        <v>Africa</v>
      </c>
      <c r="L38" s="16" t="str">
        <f>IF(ISERROR(VLOOKUP($D38,[4]WirseniusRegions!$A$5:$D$233,3,FALSE)),"",VLOOKUP($D38,[4]WirseniusRegions!$A$5:$D$233,3,FALSE))</f>
        <v>Africa</v>
      </c>
      <c r="M38" s="16" t="str">
        <f>IF(ISERROR(VLOOKUP($D38,[4]WirseniusRegions!$A$5:$D$233,4,FALSE)),"",VLOOKUP($D38,[4]WirseniusRegions!$A$5:$D$233,4,FALSE))</f>
        <v>Sub-Saharan Africa</v>
      </c>
      <c r="N38" s="16" t="s">
        <v>182</v>
      </c>
      <c r="O38" s="16" t="s">
        <v>1030</v>
      </c>
      <c r="Q38" s="16">
        <v>1</v>
      </c>
      <c r="R38" s="16" t="str">
        <f>VLOOKUP($A38,[3]Countries_Outsorting!$BA$10:$BC$272,3,FALSE)</f>
        <v>ok</v>
      </c>
      <c r="S38" s="16" t="s">
        <v>1033</v>
      </c>
      <c r="U38" s="16" t="s">
        <v>22</v>
      </c>
      <c r="V38" s="16" t="s">
        <v>1027</v>
      </c>
      <c r="W38" s="16" t="s">
        <v>1020</v>
      </c>
      <c r="Y38" s="16" t="s">
        <v>263</v>
      </c>
      <c r="AA38" s="16" t="s">
        <v>231</v>
      </c>
      <c r="AB38" s="16" t="str">
        <f>VLOOKUP($A38,'[4]UN codes and regions'!$B$8:$E$292,4,FALSE)</f>
        <v>Sub-Saharan Africa</v>
      </c>
      <c r="AD38" s="16">
        <f t="shared" si="2"/>
        <v>32</v>
      </c>
      <c r="AE38" s="16">
        <f t="shared" si="0"/>
        <v>120</v>
      </c>
      <c r="AF38" s="21">
        <v>133</v>
      </c>
      <c r="AG38" s="16" t="str">
        <f>IF(ISERROR(VLOOKUP(D38,'[4]GEA Codes'!$A$2:$B$180,2,FALSE)),"",VLOOKUP(D38,'[4]GEA Codes'!$A$2:$B$180,2,FALSE))</f>
        <v>WCA</v>
      </c>
      <c r="AH38" s="16" t="str">
        <f t="shared" si="1"/>
        <v/>
      </c>
      <c r="AI38" s="18" t="s">
        <v>1020</v>
      </c>
      <c r="AJ38" s="18" t="s">
        <v>1020</v>
      </c>
      <c r="AK38" s="18" t="s">
        <v>1020</v>
      </c>
      <c r="AL38" s="18" t="s">
        <v>1020</v>
      </c>
      <c r="AM38" s="18" t="s">
        <v>1020</v>
      </c>
    </row>
    <row r="39" spans="1:39" ht="13.2" x14ac:dyDescent="0.25">
      <c r="A39" s="19">
        <v>124</v>
      </c>
      <c r="B39" s="19">
        <v>3</v>
      </c>
      <c r="C39" s="20">
        <v>38</v>
      </c>
      <c r="D39" s="21">
        <v>33</v>
      </c>
      <c r="E39" s="16">
        <v>192</v>
      </c>
      <c r="F39" s="19" t="s">
        <v>23</v>
      </c>
      <c r="G39" s="19" t="s">
        <v>23</v>
      </c>
      <c r="H39" s="19" t="s">
        <v>23</v>
      </c>
      <c r="I39" s="19" t="s">
        <v>23</v>
      </c>
      <c r="J39" s="20" t="s">
        <v>1032</v>
      </c>
      <c r="K39" s="16" t="str">
        <f>IF(ISERROR(VLOOKUP($A39,[4]MFA_codes!$B$2:$G$239,6,FALSE)),"",VLOOKUP($A39,[4]MFA_codes!$B$2:$G$239,6,FALSE))</f>
        <v>North America</v>
      </c>
      <c r="L39" s="16" t="str">
        <f>IF(ISERROR(VLOOKUP($D39,[4]WirseniusRegions!$A$5:$D$233,3,FALSE)),"",VLOOKUP($D39,[4]WirseniusRegions!$A$5:$D$233,3,FALSE))</f>
        <v>America/Australia</v>
      </c>
      <c r="M39" s="16" t="str">
        <f>IF(ISERROR(VLOOKUP($D39,[4]WirseniusRegions!$A$5:$D$233,4,FALSE)),"",VLOOKUP($D39,[4]WirseniusRegions!$A$5:$D$233,4,FALSE))</f>
        <v>North America &amp; Oceania</v>
      </c>
      <c r="N39" s="16" t="s">
        <v>1034</v>
      </c>
      <c r="O39" s="16" t="s">
        <v>1042</v>
      </c>
      <c r="Q39" s="16">
        <v>1</v>
      </c>
      <c r="R39" s="16" t="str">
        <f>VLOOKUP($A39,[3]Countries_Outsorting!$BA$10:$BC$272,3,FALSE)</f>
        <v>ok</v>
      </c>
      <c r="S39" s="16" t="s">
        <v>1020</v>
      </c>
      <c r="U39" s="16" t="s">
        <v>23</v>
      </c>
      <c r="V39" s="16" t="s">
        <v>1027</v>
      </c>
      <c r="W39" s="16" t="s">
        <v>1020</v>
      </c>
      <c r="Y39" s="16" t="s">
        <v>1029</v>
      </c>
      <c r="AA39" s="16" t="s">
        <v>238</v>
      </c>
      <c r="AB39" s="16" t="str">
        <f>VLOOKUP($A39,'[4]UN codes and regions'!$B$8:$E$292,4,FALSE)</f>
        <v>Northern America</v>
      </c>
      <c r="AD39" s="16">
        <f t="shared" si="2"/>
        <v>33</v>
      </c>
      <c r="AE39" s="16">
        <f t="shared" si="0"/>
        <v>124</v>
      </c>
      <c r="AF39" s="21">
        <v>160</v>
      </c>
      <c r="AG39" s="16" t="str">
        <f>IF(ISERROR(VLOOKUP(D39,'[4]GEA Codes'!$A$2:$B$180,2,FALSE)),"",VLOOKUP(D39,'[4]GEA Codes'!$A$2:$B$180,2,FALSE))</f>
        <v>CAN</v>
      </c>
      <c r="AH39" s="16" t="str">
        <f t="shared" si="1"/>
        <v/>
      </c>
      <c r="AI39" s="18" t="s">
        <v>1020</v>
      </c>
      <c r="AJ39" s="18" t="s">
        <v>1020</v>
      </c>
      <c r="AK39" s="18" t="s">
        <v>1020</v>
      </c>
      <c r="AL39" s="18" t="s">
        <v>1020</v>
      </c>
      <c r="AM39" s="18" t="s">
        <v>1020</v>
      </c>
    </row>
    <row r="40" spans="1:39" ht="13.2" x14ac:dyDescent="0.25">
      <c r="A40" s="19">
        <v>132</v>
      </c>
      <c r="B40" s="19">
        <v>2</v>
      </c>
      <c r="C40" s="20">
        <v>40</v>
      </c>
      <c r="D40" s="21">
        <v>35</v>
      </c>
      <c r="E40" s="16">
        <v>25</v>
      </c>
      <c r="F40" s="19" t="s">
        <v>24</v>
      </c>
      <c r="G40" s="19" t="s">
        <v>24</v>
      </c>
      <c r="H40" s="19" t="s">
        <v>24</v>
      </c>
      <c r="I40" s="19" t="s">
        <v>24</v>
      </c>
      <c r="J40" s="20" t="s">
        <v>1025</v>
      </c>
      <c r="K40" s="16" t="str">
        <f>IF(ISERROR(VLOOKUP($A40,[4]MFA_codes!$B$2:$G$239,6,FALSE)),"",VLOOKUP($A40,[4]MFA_codes!$B$2:$G$239,6,FALSE))</f>
        <v>Africa</v>
      </c>
      <c r="L40" s="16" t="str">
        <f>IF(ISERROR(VLOOKUP($D40,[4]WirseniusRegions!$A$5:$D$233,3,FALSE)),"",VLOOKUP($D40,[4]WirseniusRegions!$A$5:$D$233,3,FALSE))</f>
        <v>Africa</v>
      </c>
      <c r="M40" s="16" t="str">
        <f>IF(ISERROR(VLOOKUP($D40,[4]WirseniusRegions!$A$5:$D$233,4,FALSE)),"",VLOOKUP($D40,[4]WirseniusRegions!$A$5:$D$233,4,FALSE))</f>
        <v>Sub-Saharan Africa</v>
      </c>
      <c r="N40" s="16" t="s">
        <v>182</v>
      </c>
      <c r="O40" s="16" t="s">
        <v>1030</v>
      </c>
      <c r="Q40" s="16">
        <v>0</v>
      </c>
      <c r="R40" s="16" t="str">
        <f>VLOOKUP($A40,[3]Countries_Outsorting!$BA$10:$BC$272,3,FALSE)</f>
        <v>NoData</v>
      </c>
      <c r="S40" s="16" t="s">
        <v>1020</v>
      </c>
      <c r="U40" s="16" t="s">
        <v>24</v>
      </c>
      <c r="V40" s="16" t="s">
        <v>1047</v>
      </c>
      <c r="W40" s="16" t="s">
        <v>1020</v>
      </c>
      <c r="Y40" s="16" t="s">
        <v>263</v>
      </c>
      <c r="AA40" s="16" t="s">
        <v>270</v>
      </c>
      <c r="AB40" s="16" t="str">
        <f>VLOOKUP($A40,'[4]UN codes and regions'!$B$8:$E$292,4,FALSE)</f>
        <v>Sub-Saharan Africa</v>
      </c>
      <c r="AD40" s="16">
        <f t="shared" si="2"/>
        <v>35</v>
      </c>
      <c r="AE40" s="16">
        <f t="shared" si="0"/>
        <v>132</v>
      </c>
      <c r="AG40" s="16" t="str">
        <f>IF(ISERROR(VLOOKUP(D40,'[4]GEA Codes'!$A$2:$B$180,2,FALSE)),"",VLOOKUP(D40,'[4]GEA Codes'!$A$2:$B$180,2,FALSE))</f>
        <v>WCA</v>
      </c>
      <c r="AH40" s="16" t="str">
        <f t="shared" si="1"/>
        <v/>
      </c>
      <c r="AI40" s="18" t="s">
        <v>1020</v>
      </c>
      <c r="AJ40" s="18" t="s">
        <v>1020</v>
      </c>
      <c r="AK40" s="18" t="s">
        <v>1020</v>
      </c>
      <c r="AL40" s="18" t="s">
        <v>1020</v>
      </c>
      <c r="AM40" s="18" t="s">
        <v>1020</v>
      </c>
    </row>
    <row r="41" spans="1:39" ht="13.2" x14ac:dyDescent="0.25">
      <c r="A41" s="19">
        <v>136</v>
      </c>
      <c r="B41" s="19">
        <v>3</v>
      </c>
      <c r="C41" s="20">
        <v>41</v>
      </c>
      <c r="D41" s="21">
        <v>36</v>
      </c>
      <c r="E41" s="16">
        <v>26</v>
      </c>
      <c r="F41" s="19" t="s">
        <v>197</v>
      </c>
      <c r="G41" s="19" t="s">
        <v>197</v>
      </c>
      <c r="H41" s="19" t="s">
        <v>197</v>
      </c>
      <c r="I41" s="19" t="s">
        <v>197</v>
      </c>
      <c r="J41" s="20" t="s">
        <v>1021</v>
      </c>
      <c r="K41" s="16" t="str">
        <f>IF(ISERROR(VLOOKUP($A41,[4]MFA_codes!$B$2:$G$239,6,FALSE)),"",VLOOKUP($A41,[4]MFA_codes!$B$2:$G$239,6,FALSE))</f>
        <v>Central America + Caribbean</v>
      </c>
      <c r="L41" s="16" t="str">
        <f>IF(ISERROR(VLOOKUP($D41,[4]WirseniusRegions!$A$5:$D$233,3,FALSE)),"",VLOOKUP($D41,[4]WirseniusRegions!$A$5:$D$233,3,FALSE))</f>
        <v>America</v>
      </c>
      <c r="M41" s="16" t="str">
        <f>IF(ISERROR(VLOOKUP($D41,[4]WirseniusRegions!$A$5:$D$233,4,FALSE)),"",VLOOKUP($D41,[4]WirseniusRegions!$A$5:$D$233,4,FALSE))</f>
        <v>Latin America &amp; Caribbean</v>
      </c>
      <c r="N41" s="16" t="s">
        <v>1034</v>
      </c>
      <c r="O41" s="16" t="s">
        <v>1030</v>
      </c>
      <c r="Q41" s="16">
        <v>0</v>
      </c>
      <c r="R41" s="16" t="str">
        <f>VLOOKUP($A41,[3]Countries_Outsorting!$BA$10:$BC$272,3,FALSE)</f>
        <v>Small&amp;DataGap</v>
      </c>
      <c r="S41" s="16" t="s">
        <v>1020</v>
      </c>
      <c r="U41" s="16" t="s">
        <v>197</v>
      </c>
      <c r="V41" s="16" t="s">
        <v>1031</v>
      </c>
      <c r="W41" s="16" t="s">
        <v>1020</v>
      </c>
      <c r="Y41" s="16" t="s">
        <v>1035</v>
      </c>
      <c r="AA41" s="16" t="s">
        <v>196</v>
      </c>
      <c r="AB41" s="16" t="str">
        <f>VLOOKUP($A41,'[4]UN codes and regions'!$B$8:$E$292,4,FALSE)</f>
        <v>Latin America &amp; the Carribean</v>
      </c>
      <c r="AD41" s="16">
        <f t="shared" si="2"/>
        <v>36</v>
      </c>
      <c r="AE41" s="16">
        <f t="shared" si="0"/>
        <v>136</v>
      </c>
      <c r="AG41" s="16" t="str">
        <f>IF(ISERROR(VLOOKUP(D41,'[4]GEA Codes'!$A$2:$B$180,2,FALSE)),"",VLOOKUP(D41,'[4]GEA Codes'!$A$2:$B$180,2,FALSE))</f>
        <v/>
      </c>
      <c r="AH41" s="16" t="str">
        <f t="shared" si="1"/>
        <v/>
      </c>
      <c r="AI41" s="18" t="s">
        <v>1020</v>
      </c>
      <c r="AJ41" s="18" t="s">
        <v>1020</v>
      </c>
      <c r="AK41" s="18" t="s">
        <v>1020</v>
      </c>
      <c r="AL41" s="18" t="s">
        <v>1020</v>
      </c>
      <c r="AM41" s="18" t="s">
        <v>1020</v>
      </c>
    </row>
    <row r="42" spans="1:39" ht="13.2" x14ac:dyDescent="0.25">
      <c r="A42" s="19">
        <v>140</v>
      </c>
      <c r="B42" s="19">
        <v>2</v>
      </c>
      <c r="C42" s="20">
        <v>42</v>
      </c>
      <c r="D42" s="21">
        <v>37</v>
      </c>
      <c r="E42" s="16">
        <v>27</v>
      </c>
      <c r="F42" s="19" t="s">
        <v>276</v>
      </c>
      <c r="G42" s="19" t="s">
        <v>276</v>
      </c>
      <c r="H42" s="19" t="s">
        <v>276</v>
      </c>
      <c r="I42" s="19" t="s">
        <v>276</v>
      </c>
      <c r="J42" s="20" t="s">
        <v>1025</v>
      </c>
      <c r="K42" s="16" t="str">
        <f>IF(ISERROR(VLOOKUP($A42,[4]MFA_codes!$B$2:$G$239,6,FALSE)),"",VLOOKUP($A42,[4]MFA_codes!$B$2:$G$239,6,FALSE))</f>
        <v>Africa</v>
      </c>
      <c r="L42" s="16" t="str">
        <f>IF(ISERROR(VLOOKUP($D42,[4]WirseniusRegions!$A$5:$D$233,3,FALSE)),"",VLOOKUP($D42,[4]WirseniusRegions!$A$5:$D$233,3,FALSE))</f>
        <v>Africa</v>
      </c>
      <c r="M42" s="16" t="str">
        <f>IF(ISERROR(VLOOKUP($D42,[4]WirseniusRegions!$A$5:$D$233,4,FALSE)),"",VLOOKUP($D42,[4]WirseniusRegions!$A$5:$D$233,4,FALSE))</f>
        <v>Sub-Saharan Africa</v>
      </c>
      <c r="N42" s="16" t="s">
        <v>182</v>
      </c>
      <c r="O42" s="16" t="s">
        <v>1030</v>
      </c>
      <c r="Q42" s="16">
        <v>1</v>
      </c>
      <c r="R42" s="16" t="str">
        <f>VLOOKUP($A42,[3]Countries_Outsorting!$BA$10:$BC$272,3,FALSE)</f>
        <v>ok</v>
      </c>
      <c r="S42" s="16" t="s">
        <v>1033</v>
      </c>
      <c r="U42" s="16" t="s">
        <v>25</v>
      </c>
      <c r="V42" s="16" t="s">
        <v>1026</v>
      </c>
      <c r="W42" s="16" t="s">
        <v>1020</v>
      </c>
      <c r="Y42" s="16" t="s">
        <v>263</v>
      </c>
      <c r="AA42" s="16" t="s">
        <v>231</v>
      </c>
      <c r="AB42" s="16" t="str">
        <f>VLOOKUP($A42,'[4]UN codes and regions'!$B$8:$E$292,4,FALSE)</f>
        <v>Sub-Saharan Africa</v>
      </c>
      <c r="AD42" s="16">
        <f t="shared" si="2"/>
        <v>37</v>
      </c>
      <c r="AE42" s="16">
        <f t="shared" si="0"/>
        <v>140</v>
      </c>
      <c r="AF42" s="21">
        <v>30</v>
      </c>
      <c r="AG42" s="16" t="str">
        <f>IF(ISERROR(VLOOKUP(D42,'[4]GEA Codes'!$A$2:$B$180,2,FALSE)),"",VLOOKUP(D42,'[4]GEA Codes'!$A$2:$B$180,2,FALSE))</f>
        <v>WCA</v>
      </c>
      <c r="AH42" s="16" t="str">
        <f t="shared" si="1"/>
        <v/>
      </c>
      <c r="AI42" s="18" t="s">
        <v>1020</v>
      </c>
      <c r="AJ42" s="18" t="s">
        <v>1020</v>
      </c>
      <c r="AK42" s="18" t="s">
        <v>1020</v>
      </c>
      <c r="AL42" s="18" t="s">
        <v>1020</v>
      </c>
      <c r="AM42" s="18" t="s">
        <v>1020</v>
      </c>
    </row>
    <row r="43" spans="1:39" ht="13.2" x14ac:dyDescent="0.25">
      <c r="A43" s="19">
        <v>148</v>
      </c>
      <c r="B43" s="19">
        <v>2</v>
      </c>
      <c r="C43" s="20">
        <v>43</v>
      </c>
      <c r="D43" s="21">
        <v>39</v>
      </c>
      <c r="E43" s="16">
        <v>28</v>
      </c>
      <c r="F43" s="19" t="s">
        <v>26</v>
      </c>
      <c r="G43" s="19" t="s">
        <v>26</v>
      </c>
      <c r="H43" s="19" t="s">
        <v>26</v>
      </c>
      <c r="I43" s="19" t="s">
        <v>26</v>
      </c>
      <c r="J43" s="20" t="s">
        <v>1025</v>
      </c>
      <c r="K43" s="16" t="str">
        <f>IF(ISERROR(VLOOKUP($A43,[4]MFA_codes!$B$2:$G$239,6,FALSE)),"",VLOOKUP($A43,[4]MFA_codes!$B$2:$G$239,6,FALSE))</f>
        <v>Africa</v>
      </c>
      <c r="L43" s="16" t="str">
        <f>IF(ISERROR(VLOOKUP($D43,[4]WirseniusRegions!$A$5:$D$233,3,FALSE)),"",VLOOKUP($D43,[4]WirseniusRegions!$A$5:$D$233,3,FALSE))</f>
        <v>Africa</v>
      </c>
      <c r="M43" s="16" t="str">
        <f>IF(ISERROR(VLOOKUP($D43,[4]WirseniusRegions!$A$5:$D$233,4,FALSE)),"",VLOOKUP($D43,[4]WirseniusRegions!$A$5:$D$233,4,FALSE))</f>
        <v>Sub-Saharan Africa</v>
      </c>
      <c r="N43" s="16" t="s">
        <v>182</v>
      </c>
      <c r="O43" s="16" t="s">
        <v>1030</v>
      </c>
      <c r="Q43" s="16">
        <v>1</v>
      </c>
      <c r="R43" s="16" t="str">
        <f>VLOOKUP($A43,[3]Countries_Outsorting!$BA$10:$BC$272,3,FALSE)</f>
        <v>ok</v>
      </c>
      <c r="S43" s="16" t="s">
        <v>1033</v>
      </c>
      <c r="U43" s="16" t="s">
        <v>26</v>
      </c>
      <c r="V43" s="16" t="s">
        <v>1026</v>
      </c>
      <c r="W43" s="16" t="s">
        <v>1020</v>
      </c>
      <c r="Y43" s="16" t="s">
        <v>263</v>
      </c>
      <c r="AA43" s="16" t="s">
        <v>231</v>
      </c>
      <c r="AB43" s="16" t="str">
        <f>VLOOKUP($A43,'[4]UN codes and regions'!$B$8:$E$292,4,FALSE)</f>
        <v>Sub-Saharan Africa</v>
      </c>
      <c r="AD43" s="16">
        <f t="shared" si="2"/>
        <v>39</v>
      </c>
      <c r="AE43" s="16">
        <f t="shared" si="0"/>
        <v>148</v>
      </c>
      <c r="AF43" s="21">
        <v>15</v>
      </c>
      <c r="AG43" s="16" t="str">
        <f>IF(ISERROR(VLOOKUP(D43,'[4]GEA Codes'!$A$2:$B$180,2,FALSE)),"",VLOOKUP(D43,'[4]GEA Codes'!$A$2:$B$180,2,FALSE))</f>
        <v>WCA</v>
      </c>
      <c r="AH43" s="16" t="str">
        <f t="shared" si="1"/>
        <v/>
      </c>
      <c r="AI43" s="18" t="s">
        <v>1020</v>
      </c>
      <c r="AJ43" s="18" t="s">
        <v>1020</v>
      </c>
      <c r="AK43" s="18" t="s">
        <v>1020</v>
      </c>
      <c r="AL43" s="18" t="s">
        <v>1020</v>
      </c>
      <c r="AM43" s="18" t="s">
        <v>1020</v>
      </c>
    </row>
    <row r="44" spans="1:39" ht="13.2" x14ac:dyDescent="0.25">
      <c r="A44" s="19">
        <v>152</v>
      </c>
      <c r="B44" s="19">
        <v>5</v>
      </c>
      <c r="C44" s="20">
        <v>44</v>
      </c>
      <c r="D44" s="21">
        <v>40</v>
      </c>
      <c r="E44" s="16">
        <v>29</v>
      </c>
      <c r="F44" s="19" t="s">
        <v>27</v>
      </c>
      <c r="G44" s="19" t="s">
        <v>27</v>
      </c>
      <c r="H44" s="19" t="s">
        <v>27</v>
      </c>
      <c r="I44" s="19" t="s">
        <v>27</v>
      </c>
      <c r="J44" s="20" t="s">
        <v>1021</v>
      </c>
      <c r="K44" s="16" t="str">
        <f>IF(ISERROR(VLOOKUP($A44,[4]MFA_codes!$B$2:$G$239,6,FALSE)),"",VLOOKUP($A44,[4]MFA_codes!$B$2:$G$239,6,FALSE))</f>
        <v>South America</v>
      </c>
      <c r="L44" s="16" t="str">
        <f>IF(ISERROR(VLOOKUP($D44,[4]WirseniusRegions!$A$5:$D$233,3,FALSE)),"",VLOOKUP($D44,[4]WirseniusRegions!$A$5:$D$233,3,FALSE))</f>
        <v>America</v>
      </c>
      <c r="M44" s="16" t="str">
        <f>IF(ISERROR(VLOOKUP($D44,[4]WirseniusRegions!$A$5:$D$233,4,FALSE)),"",VLOOKUP($D44,[4]WirseniusRegions!$A$5:$D$233,4,FALSE))</f>
        <v>Latin America &amp; Caribbean</v>
      </c>
      <c r="N44" s="16" t="s">
        <v>1034</v>
      </c>
      <c r="O44" s="16" t="s">
        <v>1024</v>
      </c>
      <c r="Q44" s="16">
        <v>1</v>
      </c>
      <c r="R44" s="16" t="str">
        <f>VLOOKUP($A44,[3]Countries_Outsorting!$BA$10:$BC$272,3,FALSE)</f>
        <v>ok</v>
      </c>
      <c r="S44" s="16" t="s">
        <v>1020</v>
      </c>
      <c r="U44" s="16" t="s">
        <v>27</v>
      </c>
      <c r="V44" s="16" t="s">
        <v>1027</v>
      </c>
      <c r="W44" s="16" t="s">
        <v>1020</v>
      </c>
      <c r="Y44" s="16" t="s">
        <v>1035</v>
      </c>
      <c r="AA44" s="16" t="s">
        <v>256</v>
      </c>
      <c r="AB44" s="16" t="str">
        <f>VLOOKUP($A44,'[4]UN codes and regions'!$B$8:$E$292,4,FALSE)</f>
        <v>Latin America &amp; the Carribean</v>
      </c>
      <c r="AD44" s="16">
        <f t="shared" si="2"/>
        <v>40</v>
      </c>
      <c r="AE44" s="16">
        <f t="shared" si="0"/>
        <v>152</v>
      </c>
      <c r="AF44" s="21">
        <v>48</v>
      </c>
      <c r="AG44" s="16" t="str">
        <f>IF(ISERROR(VLOOKUP(D44,'[4]GEA Codes'!$A$2:$B$180,2,FALSE)),"",VLOOKUP(D44,'[4]GEA Codes'!$A$2:$B$180,2,FALSE))</f>
        <v>LAC</v>
      </c>
      <c r="AH44" s="16" t="str">
        <f t="shared" si="1"/>
        <v/>
      </c>
      <c r="AI44" s="18" t="s">
        <v>1020</v>
      </c>
      <c r="AJ44" s="18" t="s">
        <v>1020</v>
      </c>
      <c r="AK44" s="18" t="s">
        <v>1020</v>
      </c>
      <c r="AL44" s="18" t="s">
        <v>1020</v>
      </c>
      <c r="AM44" s="18" t="s">
        <v>1020</v>
      </c>
    </row>
    <row r="45" spans="1:39" ht="13.2" x14ac:dyDescent="0.25">
      <c r="A45" s="19">
        <v>156</v>
      </c>
      <c r="B45" s="19">
        <v>6</v>
      </c>
      <c r="C45" s="20">
        <v>45</v>
      </c>
      <c r="D45" s="21">
        <v>351</v>
      </c>
      <c r="E45" s="16">
        <v>193</v>
      </c>
      <c r="F45" s="19" t="s">
        <v>201</v>
      </c>
      <c r="G45" s="19" t="s">
        <v>201</v>
      </c>
      <c r="H45" s="19" t="s">
        <v>201</v>
      </c>
      <c r="I45" s="19" t="s">
        <v>201</v>
      </c>
      <c r="J45" s="20" t="s">
        <v>1021</v>
      </c>
      <c r="K45" s="16" t="str">
        <f>IF(ISERROR(VLOOKUP($A45,[4]MFA_codes!$B$2:$G$239,6,FALSE)),"",VLOOKUP($A45,[4]MFA_codes!$B$2:$G$239,6,FALSE))</f>
        <v>Asia</v>
      </c>
      <c r="L45" s="16" t="str">
        <f>IF(ISERROR(VLOOKUP($D45,[4]WirseniusRegions!$A$5:$D$233,3,FALSE)),"",VLOOKUP($D45,[4]WirseniusRegions!$A$5:$D$233,3,FALSE))</f>
        <v>Asia</v>
      </c>
      <c r="M45" s="16" t="str">
        <f>IF(ISERROR(VLOOKUP($D45,[4]WirseniusRegions!$A$5:$D$233,4,FALSE)),"",VLOOKUP($D45,[4]WirseniusRegions!$A$5:$D$233,4,FALSE))</f>
        <v>East Asia</v>
      </c>
      <c r="N45" s="16" t="s">
        <v>189</v>
      </c>
      <c r="O45" s="16" t="s">
        <v>1024</v>
      </c>
      <c r="Q45" s="16">
        <v>1</v>
      </c>
      <c r="R45" s="16" t="str">
        <f>VLOOKUP($A45,[3]Countries_Outsorting!$BA$10:$BC$272,3,FALSE)</f>
        <v>ok</v>
      </c>
      <c r="S45" s="16" t="s">
        <v>1020</v>
      </c>
      <c r="U45" s="16" t="s">
        <v>201</v>
      </c>
      <c r="V45" s="16" t="s">
        <v>1027</v>
      </c>
      <c r="W45" s="16" t="s">
        <v>1020</v>
      </c>
      <c r="Y45" s="16" t="s">
        <v>209</v>
      </c>
      <c r="AA45" s="16" t="s">
        <v>209</v>
      </c>
      <c r="AB45" s="16" t="str">
        <f>VLOOKUP($A45,'[4]UN codes and regions'!$B$8:$E$292,4,FALSE)</f>
        <v>Eastern Asia</v>
      </c>
      <c r="AD45" s="16">
        <f t="shared" si="2"/>
        <v>351</v>
      </c>
      <c r="AE45" s="16">
        <f t="shared" si="0"/>
        <v>156</v>
      </c>
      <c r="AF45" s="21">
        <v>20</v>
      </c>
      <c r="AG45" s="16" t="str">
        <f>IF(ISERROR(VLOOKUP(D45,'[4]GEA Codes'!$A$2:$B$180,2,FALSE)),"",VLOOKUP(D45,'[4]GEA Codes'!$A$2:$B$180,2,FALSE))</f>
        <v>CHN</v>
      </c>
      <c r="AH45" s="16" t="str">
        <f t="shared" si="1"/>
        <v/>
      </c>
      <c r="AI45" s="18" t="s">
        <v>1020</v>
      </c>
      <c r="AJ45" s="18" t="s">
        <v>1020</v>
      </c>
      <c r="AK45" s="18" t="s">
        <v>1020</v>
      </c>
      <c r="AL45" s="18" t="s">
        <v>1020</v>
      </c>
      <c r="AM45" s="18" t="s">
        <v>1020</v>
      </c>
    </row>
    <row r="46" spans="1:39" ht="13.2" x14ac:dyDescent="0.25">
      <c r="A46" s="19">
        <v>162</v>
      </c>
      <c r="B46" s="19">
        <v>9</v>
      </c>
      <c r="C46" s="20">
        <v>46</v>
      </c>
      <c r="D46" s="21">
        <v>42</v>
      </c>
      <c r="E46" s="16" t="s">
        <v>1020</v>
      </c>
      <c r="F46" s="19" t="s">
        <v>278</v>
      </c>
      <c r="G46" s="19" t="s">
        <v>278</v>
      </c>
      <c r="H46" s="19" t="s">
        <v>278</v>
      </c>
      <c r="I46" s="19" t="s">
        <v>278</v>
      </c>
      <c r="J46" s="20" t="s">
        <v>1021</v>
      </c>
      <c r="K46" s="16" t="s">
        <v>189</v>
      </c>
      <c r="L46" s="16" t="str">
        <f>IF(ISERROR(VLOOKUP($D46,[4]WirseniusRegions!$A$5:$D$233,3,FALSE)),"",VLOOKUP($D46,[4]WirseniusRegions!$A$5:$D$233,3,FALSE))</f>
        <v>Asia</v>
      </c>
      <c r="M46" s="16" t="str">
        <f>IF(ISERROR(VLOOKUP($D46,[4]WirseniusRegions!$A$5:$D$233,4,FALSE)),"",VLOOKUP($D46,[4]WirseniusRegions!$A$5:$D$233,4,FALSE))</f>
        <v>East Asia</v>
      </c>
      <c r="N46" s="16" t="s">
        <v>189</v>
      </c>
      <c r="O46" s="16" t="s">
        <v>1030</v>
      </c>
      <c r="Q46" s="16">
        <v>0</v>
      </c>
      <c r="R46" s="16" t="str">
        <f>VLOOKUP($A46,[3]Countries_Outsorting!$BA$10:$BC$272,3,FALSE)</f>
        <v>Small&amp;DataGap</v>
      </c>
      <c r="S46" s="16" t="s">
        <v>1020</v>
      </c>
      <c r="U46" s="16" t="s">
        <v>1020</v>
      </c>
      <c r="V46" s="16" t="s">
        <v>1031</v>
      </c>
      <c r="W46" s="16" t="s">
        <v>1020</v>
      </c>
      <c r="AA46" s="23" t="s">
        <v>1045</v>
      </c>
      <c r="AB46" s="16" t="str">
        <f>AB99</f>
        <v>South-Eastern Asia</v>
      </c>
      <c r="AD46" s="16">
        <f t="shared" si="2"/>
        <v>42</v>
      </c>
      <c r="AE46" s="16">
        <f t="shared" si="0"/>
        <v>162</v>
      </c>
      <c r="AG46" s="16" t="str">
        <f>IF(ISERROR(VLOOKUP(D46,'[4]GEA Codes'!$A$2:$B$180,2,FALSE)),"",VLOOKUP(D46,'[4]GEA Codes'!$A$2:$B$180,2,FALSE))</f>
        <v/>
      </c>
      <c r="AH46" s="16" t="str">
        <f t="shared" si="1"/>
        <v/>
      </c>
      <c r="AI46" s="18" t="s">
        <v>1020</v>
      </c>
      <c r="AJ46" s="18" t="s">
        <v>1020</v>
      </c>
      <c r="AK46" s="18" t="s">
        <v>1020</v>
      </c>
      <c r="AL46" s="18" t="s">
        <v>1020</v>
      </c>
      <c r="AM46" s="18" t="s">
        <v>1020</v>
      </c>
    </row>
    <row r="47" spans="1:39" ht="13.2" x14ac:dyDescent="0.25">
      <c r="A47" s="19">
        <v>166</v>
      </c>
      <c r="B47" s="19">
        <v>9</v>
      </c>
      <c r="C47" s="20">
        <v>47</v>
      </c>
      <c r="D47" s="21">
        <v>43</v>
      </c>
      <c r="E47" s="16" t="s">
        <v>1020</v>
      </c>
      <c r="F47" s="19" t="s">
        <v>279</v>
      </c>
      <c r="G47" s="19" t="s">
        <v>279</v>
      </c>
      <c r="H47" s="19" t="s">
        <v>279</v>
      </c>
      <c r="I47" s="19" t="s">
        <v>279</v>
      </c>
      <c r="J47" s="20" t="s">
        <v>1021</v>
      </c>
      <c r="K47" s="16" t="s">
        <v>189</v>
      </c>
      <c r="L47" s="16" t="str">
        <f>IF(ISERROR(VLOOKUP($D47,[4]WirseniusRegions!$A$5:$D$233,3,FALSE)),"",VLOOKUP($D47,[4]WirseniusRegions!$A$5:$D$233,3,FALSE))</f>
        <v>Asia</v>
      </c>
      <c r="M47" s="16" t="str">
        <f>IF(ISERROR(VLOOKUP($D47,[4]WirseniusRegions!$A$5:$D$233,4,FALSE)),"",VLOOKUP($D47,[4]WirseniusRegions!$A$5:$D$233,4,FALSE))</f>
        <v>East Asia</v>
      </c>
      <c r="N47" s="16" t="s">
        <v>189</v>
      </c>
      <c r="O47" s="16" t="s">
        <v>1030</v>
      </c>
      <c r="Q47" s="16">
        <v>0</v>
      </c>
      <c r="R47" s="16" t="str">
        <f>VLOOKUP($A47,[3]Countries_Outsorting!$BA$10:$BC$272,3,FALSE)</f>
        <v>Small&amp;DataGap</v>
      </c>
      <c r="S47" s="16" t="s">
        <v>1020</v>
      </c>
      <c r="U47" s="16" t="s">
        <v>1020</v>
      </c>
      <c r="V47" s="16" t="s">
        <v>1031</v>
      </c>
      <c r="W47" s="16" t="s">
        <v>1020</v>
      </c>
      <c r="AA47" s="23" t="s">
        <v>1045</v>
      </c>
      <c r="AB47" s="16" t="str">
        <f>AB99</f>
        <v>South-Eastern Asia</v>
      </c>
      <c r="AD47" s="16">
        <f t="shared" si="2"/>
        <v>43</v>
      </c>
      <c r="AE47" s="16">
        <f t="shared" si="0"/>
        <v>166</v>
      </c>
      <c r="AG47" s="16" t="str">
        <f>IF(ISERROR(VLOOKUP(D47,'[4]GEA Codes'!$A$2:$B$180,2,FALSE)),"",VLOOKUP(D47,'[4]GEA Codes'!$A$2:$B$180,2,FALSE))</f>
        <v/>
      </c>
      <c r="AH47" s="16" t="str">
        <f t="shared" si="1"/>
        <v/>
      </c>
      <c r="AI47" s="18" t="s">
        <v>1020</v>
      </c>
      <c r="AJ47" s="18" t="s">
        <v>1020</v>
      </c>
      <c r="AK47" s="18" t="s">
        <v>1020</v>
      </c>
      <c r="AL47" s="18" t="s">
        <v>1020</v>
      </c>
      <c r="AM47" s="18" t="s">
        <v>1020</v>
      </c>
    </row>
    <row r="48" spans="1:39" ht="13.2" x14ac:dyDescent="0.25">
      <c r="A48" s="19">
        <v>170</v>
      </c>
      <c r="B48" s="19">
        <v>5</v>
      </c>
      <c r="C48" s="20">
        <v>48</v>
      </c>
      <c r="D48" s="21">
        <v>44</v>
      </c>
      <c r="E48" s="16">
        <v>30</v>
      </c>
      <c r="F48" s="19" t="s">
        <v>29</v>
      </c>
      <c r="G48" s="19" t="s">
        <v>29</v>
      </c>
      <c r="H48" s="19" t="s">
        <v>29</v>
      </c>
      <c r="I48" s="19" t="s">
        <v>29</v>
      </c>
      <c r="J48" s="20" t="s">
        <v>1021</v>
      </c>
      <c r="K48" s="16" t="str">
        <f>IF(ISERROR(VLOOKUP($A48,[4]MFA_codes!$B$2:$G$239,6,FALSE)),"",VLOOKUP($A48,[4]MFA_codes!$B$2:$G$239,6,FALSE))</f>
        <v>South America</v>
      </c>
      <c r="L48" s="16" t="str">
        <f>IF(ISERROR(VLOOKUP($D48,[4]WirseniusRegions!$A$5:$D$233,3,FALSE)),"",VLOOKUP($D48,[4]WirseniusRegions!$A$5:$D$233,3,FALSE))</f>
        <v>America</v>
      </c>
      <c r="M48" s="16" t="str">
        <f>IF(ISERROR(VLOOKUP($D48,[4]WirseniusRegions!$A$5:$D$233,4,FALSE)),"",VLOOKUP($D48,[4]WirseniusRegions!$A$5:$D$233,4,FALSE))</f>
        <v>Latin America &amp; Caribbean</v>
      </c>
      <c r="N48" s="16" t="s">
        <v>1034</v>
      </c>
      <c r="O48" s="16" t="s">
        <v>1030</v>
      </c>
      <c r="Q48" s="16">
        <v>1</v>
      </c>
      <c r="R48" s="16" t="str">
        <f>VLOOKUP($A48,[3]Countries_Outsorting!$BA$10:$BC$272,3,FALSE)</f>
        <v>ok</v>
      </c>
      <c r="S48" s="16" t="s">
        <v>1020</v>
      </c>
      <c r="U48" s="16" t="s">
        <v>29</v>
      </c>
      <c r="V48" s="16" t="s">
        <v>1027</v>
      </c>
      <c r="W48" s="16" t="s">
        <v>1020</v>
      </c>
      <c r="Y48" s="16" t="s">
        <v>1035</v>
      </c>
      <c r="AA48" s="16" t="s">
        <v>256</v>
      </c>
      <c r="AB48" s="16" t="str">
        <f>VLOOKUP($A48,'[4]UN codes and regions'!$B$8:$E$292,4,FALSE)</f>
        <v>Latin America &amp; the Carribean</v>
      </c>
      <c r="AD48" s="16">
        <f t="shared" si="2"/>
        <v>44</v>
      </c>
      <c r="AE48" s="16">
        <f t="shared" si="0"/>
        <v>170</v>
      </c>
      <c r="AF48" s="21">
        <v>109</v>
      </c>
      <c r="AG48" s="16" t="str">
        <f>IF(ISERROR(VLOOKUP(D48,'[4]GEA Codes'!$A$2:$B$180,2,FALSE)),"",VLOOKUP(D48,'[4]GEA Codes'!$A$2:$B$180,2,FALSE))</f>
        <v>LAC</v>
      </c>
      <c r="AH48" s="16" t="str">
        <f t="shared" si="1"/>
        <v/>
      </c>
      <c r="AI48" s="18" t="s">
        <v>1020</v>
      </c>
      <c r="AJ48" s="18" t="s">
        <v>1020</v>
      </c>
      <c r="AK48" s="18" t="s">
        <v>1020</v>
      </c>
      <c r="AL48" s="18" t="s">
        <v>1020</v>
      </c>
      <c r="AM48" s="18" t="s">
        <v>1020</v>
      </c>
    </row>
    <row r="49" spans="1:39" ht="13.2" x14ac:dyDescent="0.25">
      <c r="A49" s="19">
        <v>174</v>
      </c>
      <c r="B49" s="19">
        <v>2</v>
      </c>
      <c r="C49" s="20">
        <v>49</v>
      </c>
      <c r="D49" s="21">
        <v>45</v>
      </c>
      <c r="E49" s="16">
        <v>31</v>
      </c>
      <c r="F49" s="19" t="s">
        <v>30</v>
      </c>
      <c r="G49" s="19" t="s">
        <v>30</v>
      </c>
      <c r="H49" s="19" t="s">
        <v>30</v>
      </c>
      <c r="I49" s="19" t="s">
        <v>30</v>
      </c>
      <c r="J49" s="20" t="s">
        <v>1025</v>
      </c>
      <c r="K49" s="16" t="str">
        <f>IF(ISERROR(VLOOKUP($A49,[4]MFA_codes!$B$2:$G$239,6,FALSE)),"",VLOOKUP($A49,[4]MFA_codes!$B$2:$G$239,6,FALSE))</f>
        <v>Africa</v>
      </c>
      <c r="L49" s="16" t="str">
        <f>IF(ISERROR(VLOOKUP($D49,[4]WirseniusRegions!$A$5:$D$233,3,FALSE)),"",VLOOKUP($D49,[4]WirseniusRegions!$A$5:$D$233,3,FALSE))</f>
        <v>Africa</v>
      </c>
      <c r="M49" s="16" t="str">
        <f>IF(ISERROR(VLOOKUP($D49,[4]WirseniusRegions!$A$5:$D$233,4,FALSE)),"",VLOOKUP($D49,[4]WirseniusRegions!$A$5:$D$233,4,FALSE))</f>
        <v>Sub-Saharan Africa</v>
      </c>
      <c r="N49" s="16" t="s">
        <v>182</v>
      </c>
      <c r="O49" s="16" t="s">
        <v>1030</v>
      </c>
      <c r="Q49" s="16">
        <v>0</v>
      </c>
      <c r="R49" s="16" t="str">
        <f>VLOOKUP($A49,[3]Countries_Outsorting!$BA$10:$BC$272,3,FALSE)</f>
        <v>NoData</v>
      </c>
      <c r="S49" s="16" t="s">
        <v>1020</v>
      </c>
      <c r="U49" s="16" t="s">
        <v>30</v>
      </c>
      <c r="V49" s="24" t="s">
        <v>1041</v>
      </c>
      <c r="W49" s="16" t="s">
        <v>1020</v>
      </c>
      <c r="Y49" s="16" t="s">
        <v>263</v>
      </c>
      <c r="AA49" s="16" t="s">
        <v>208</v>
      </c>
      <c r="AB49" s="16" t="str">
        <f>VLOOKUP($A49,'[4]UN codes and regions'!$B$8:$E$292,4,FALSE)</f>
        <v>Sub-Saharan Africa</v>
      </c>
      <c r="AD49" s="16">
        <f t="shared" si="2"/>
        <v>45</v>
      </c>
      <c r="AE49" s="16">
        <f t="shared" si="0"/>
        <v>174</v>
      </c>
      <c r="AG49" s="16" t="str">
        <f>IF(ISERROR(VLOOKUP(D49,'[4]GEA Codes'!$A$2:$B$180,2,FALSE)),"",VLOOKUP(D49,'[4]GEA Codes'!$A$2:$B$180,2,FALSE))</f>
        <v>WCA</v>
      </c>
      <c r="AH49" s="16" t="str">
        <f t="shared" si="1"/>
        <v/>
      </c>
      <c r="AI49" s="18" t="s">
        <v>1020</v>
      </c>
      <c r="AJ49" s="18" t="s">
        <v>1020</v>
      </c>
      <c r="AK49" s="18" t="s">
        <v>1020</v>
      </c>
      <c r="AL49" s="18" t="s">
        <v>1020</v>
      </c>
      <c r="AM49" s="18" t="s">
        <v>1020</v>
      </c>
    </row>
    <row r="50" spans="1:39" ht="13.2" x14ac:dyDescent="0.25">
      <c r="A50" s="19">
        <v>180</v>
      </c>
      <c r="B50" s="19">
        <v>2</v>
      </c>
      <c r="C50" s="20">
        <v>50</v>
      </c>
      <c r="D50" s="21">
        <v>250</v>
      </c>
      <c r="E50" s="16">
        <v>187</v>
      </c>
      <c r="F50" s="19" t="s">
        <v>280</v>
      </c>
      <c r="G50" s="19" t="s">
        <v>280</v>
      </c>
      <c r="H50" s="19" t="s">
        <v>280</v>
      </c>
      <c r="I50" s="19" t="s">
        <v>280</v>
      </c>
      <c r="J50" s="20" t="s">
        <v>1025</v>
      </c>
      <c r="K50" s="16" t="str">
        <f>IF(ISERROR(VLOOKUP($A50,[4]MFA_codes!$B$2:$G$239,6,FALSE)),"",VLOOKUP($A50,[4]MFA_codes!$B$2:$G$239,6,FALSE))</f>
        <v>Africa</v>
      </c>
      <c r="L50" s="16" t="str">
        <f>IF(ISERROR(VLOOKUP($D50,[4]WirseniusRegions!$A$5:$D$233,3,FALSE)),"",VLOOKUP($D50,[4]WirseniusRegions!$A$5:$D$233,3,FALSE))</f>
        <v>Africa</v>
      </c>
      <c r="M50" s="16" t="str">
        <f>IF(ISERROR(VLOOKUP($D50,[4]WirseniusRegions!$A$5:$D$233,4,FALSE)),"",VLOOKUP($D50,[4]WirseniusRegions!$A$5:$D$233,4,FALSE))</f>
        <v>Sub-Saharan Africa</v>
      </c>
      <c r="N50" s="16" t="s">
        <v>182</v>
      </c>
      <c r="O50" s="16" t="s">
        <v>1030</v>
      </c>
      <c r="Q50" s="16">
        <v>1</v>
      </c>
      <c r="R50" s="16" t="str">
        <f>VLOOKUP($A50,[3]Countries_Outsorting!$BA$10:$BC$272,3,FALSE)</f>
        <v>ok</v>
      </c>
      <c r="S50" s="16" t="s">
        <v>1033</v>
      </c>
      <c r="U50" s="16" t="s">
        <v>1048</v>
      </c>
      <c r="V50" s="16" t="s">
        <v>1027</v>
      </c>
      <c r="W50" s="16" t="s">
        <v>1020</v>
      </c>
      <c r="Y50" s="16" t="s">
        <v>263</v>
      </c>
      <c r="AA50" s="16" t="s">
        <v>231</v>
      </c>
      <c r="AB50" s="16" t="str">
        <f>VLOOKUP($A50,'[4]UN codes and regions'!$B$8:$E$292,4,FALSE)</f>
        <v>Sub-Saharan Africa</v>
      </c>
      <c r="AD50" s="16">
        <f t="shared" si="2"/>
        <v>250</v>
      </c>
      <c r="AE50" s="16">
        <f t="shared" si="0"/>
        <v>180</v>
      </c>
      <c r="AF50" s="21">
        <v>36</v>
      </c>
      <c r="AG50" s="16" t="str">
        <f>IF(ISERROR(VLOOKUP(D50,'[4]GEA Codes'!$A$2:$B$180,2,FALSE)),"",VLOOKUP(D50,'[4]GEA Codes'!$A$2:$B$180,2,FALSE))</f>
        <v>WCA</v>
      </c>
      <c r="AH50" s="16" t="str">
        <f t="shared" si="1"/>
        <v/>
      </c>
      <c r="AI50" s="18" t="s">
        <v>1020</v>
      </c>
      <c r="AJ50" s="18" t="s">
        <v>1020</v>
      </c>
      <c r="AK50" s="18" t="s">
        <v>1020</v>
      </c>
      <c r="AL50" s="18" t="s">
        <v>1020</v>
      </c>
      <c r="AM50" s="18" t="s">
        <v>1020</v>
      </c>
    </row>
    <row r="51" spans="1:39" ht="13.2" x14ac:dyDescent="0.25">
      <c r="A51" s="19">
        <v>178</v>
      </c>
      <c r="B51" s="19">
        <v>2</v>
      </c>
      <c r="C51" s="20">
        <v>51</v>
      </c>
      <c r="D51" s="21">
        <v>46</v>
      </c>
      <c r="E51" s="16">
        <v>32</v>
      </c>
      <c r="F51" s="19" t="s">
        <v>202</v>
      </c>
      <c r="G51" s="19" t="s">
        <v>202</v>
      </c>
      <c r="H51" s="19" t="s">
        <v>202</v>
      </c>
      <c r="I51" s="19" t="s">
        <v>202</v>
      </c>
      <c r="J51" s="20" t="s">
        <v>1021</v>
      </c>
      <c r="K51" s="16" t="str">
        <f>IF(ISERROR(VLOOKUP($A51,[4]MFA_codes!$B$2:$G$239,6,FALSE)),"",VLOOKUP($A51,[4]MFA_codes!$B$2:$G$239,6,FALSE))</f>
        <v>Africa</v>
      </c>
      <c r="L51" s="16" t="str">
        <f>IF(ISERROR(VLOOKUP($D51,[4]WirseniusRegions!$A$5:$D$233,3,FALSE)),"",VLOOKUP($D51,[4]WirseniusRegions!$A$5:$D$233,3,FALSE))</f>
        <v>Africa</v>
      </c>
      <c r="M51" s="16" t="str">
        <f>IF(ISERROR(VLOOKUP($D51,[4]WirseniusRegions!$A$5:$D$233,4,FALSE)),"",VLOOKUP($D51,[4]WirseniusRegions!$A$5:$D$233,4,FALSE))</f>
        <v>Sub-Saharan Africa</v>
      </c>
      <c r="N51" s="16" t="s">
        <v>182</v>
      </c>
      <c r="O51" s="16" t="s">
        <v>1030</v>
      </c>
      <c r="Q51" s="16">
        <v>1</v>
      </c>
      <c r="R51" s="16" t="str">
        <f>VLOOKUP($A51,[3]Countries_Outsorting!$BA$10:$BC$272,3,FALSE)</f>
        <v>ok</v>
      </c>
      <c r="S51" s="16" t="s">
        <v>1033</v>
      </c>
      <c r="U51" s="16" t="s">
        <v>202</v>
      </c>
      <c r="V51" s="16" t="s">
        <v>1027</v>
      </c>
      <c r="W51" s="16" t="s">
        <v>1020</v>
      </c>
      <c r="Y51" s="16" t="s">
        <v>263</v>
      </c>
      <c r="AA51" s="16" t="s">
        <v>231</v>
      </c>
      <c r="AB51" s="16" t="str">
        <f>VLOOKUP($A51,'[4]UN codes and regions'!$B$8:$E$292,4,FALSE)</f>
        <v>Sub-Saharan Africa</v>
      </c>
      <c r="AD51" s="16">
        <f t="shared" si="2"/>
        <v>46</v>
      </c>
      <c r="AE51" s="16">
        <f t="shared" si="0"/>
        <v>178</v>
      </c>
      <c r="AF51" s="21">
        <v>117</v>
      </c>
      <c r="AG51" s="16" t="str">
        <f>IF(ISERROR(VLOOKUP(D51,'[4]GEA Codes'!$A$2:$B$180,2,FALSE)),"",VLOOKUP(D51,'[4]GEA Codes'!$A$2:$B$180,2,FALSE))</f>
        <v>WCA</v>
      </c>
      <c r="AH51" s="16" t="str">
        <f t="shared" si="1"/>
        <v/>
      </c>
      <c r="AI51" s="18" t="s">
        <v>1020</v>
      </c>
      <c r="AJ51" s="18" t="s">
        <v>1020</v>
      </c>
      <c r="AK51" s="18" t="s">
        <v>1020</v>
      </c>
      <c r="AL51" s="18" t="s">
        <v>1020</v>
      </c>
      <c r="AM51" s="18" t="s">
        <v>1020</v>
      </c>
    </row>
    <row r="52" spans="1:39" ht="13.2" x14ac:dyDescent="0.25">
      <c r="A52" s="19">
        <v>184</v>
      </c>
      <c r="B52" s="19">
        <v>9</v>
      </c>
      <c r="C52" s="20">
        <v>52</v>
      </c>
      <c r="D52" s="21">
        <v>47</v>
      </c>
      <c r="E52" s="16">
        <v>33</v>
      </c>
      <c r="F52" s="19" t="s">
        <v>203</v>
      </c>
      <c r="G52" s="19" t="s">
        <v>203</v>
      </c>
      <c r="H52" s="19" t="s">
        <v>203</v>
      </c>
      <c r="I52" s="19" t="s">
        <v>203</v>
      </c>
      <c r="J52" s="20" t="s">
        <v>1021</v>
      </c>
      <c r="K52" s="16" t="str">
        <f>IF(ISERROR(VLOOKUP($A52,[4]MFA_codes!$B$2:$G$239,6,FALSE)),"",VLOOKUP($A52,[4]MFA_codes!$B$2:$G$239,6,FALSE))</f>
        <v>Oceania</v>
      </c>
      <c r="L52" s="16" t="str">
        <f>IF(ISERROR(VLOOKUP($D52,[4]WirseniusRegions!$A$5:$D$233,3,FALSE)),"",VLOOKUP($D52,[4]WirseniusRegions!$A$5:$D$233,3,FALSE))</f>
        <v>America/Australia</v>
      </c>
      <c r="M52" s="16" t="str">
        <f>IF(ISERROR(VLOOKUP($D52,[4]WirseniusRegions!$A$5:$D$233,4,FALSE)),"",VLOOKUP($D52,[4]WirseniusRegions!$A$5:$D$233,4,FALSE))</f>
        <v>North America &amp; Oceania</v>
      </c>
      <c r="N52" s="16" t="s">
        <v>241</v>
      </c>
      <c r="O52" s="16" t="s">
        <v>1030</v>
      </c>
      <c r="Q52" s="16">
        <v>0</v>
      </c>
      <c r="R52" s="16" t="str">
        <f>VLOOKUP($A52,[3]Countries_Outsorting!$BA$10:$BC$272,3,FALSE)</f>
        <v>Small&amp;DataGap</v>
      </c>
      <c r="S52" s="16" t="s">
        <v>1020</v>
      </c>
      <c r="U52" s="16" t="s">
        <v>203</v>
      </c>
      <c r="V52" s="16" t="s">
        <v>1031</v>
      </c>
      <c r="W52" s="16" t="s">
        <v>1020</v>
      </c>
      <c r="Y52" s="16" t="s">
        <v>241</v>
      </c>
      <c r="AA52" s="16" t="s">
        <v>243</v>
      </c>
      <c r="AB52" s="16" t="str">
        <f>VLOOKUP($A52,'[4]UN codes and regions'!$B$8:$E$292,4,FALSE)</f>
        <v>Oceania and Australia</v>
      </c>
      <c r="AD52" s="16">
        <f t="shared" si="2"/>
        <v>47</v>
      </c>
      <c r="AE52" s="16">
        <f t="shared" si="0"/>
        <v>184</v>
      </c>
      <c r="AG52" s="16" t="str">
        <f>IF(ISERROR(VLOOKUP(D52,'[4]GEA Codes'!$A$2:$B$180,2,FALSE)),"",VLOOKUP(D52,'[4]GEA Codes'!$A$2:$B$180,2,FALSE))</f>
        <v/>
      </c>
      <c r="AH52" s="16" t="str">
        <f t="shared" si="1"/>
        <v/>
      </c>
      <c r="AI52" s="18" t="s">
        <v>1020</v>
      </c>
      <c r="AJ52" s="18" t="s">
        <v>1020</v>
      </c>
      <c r="AK52" s="18" t="s">
        <v>1020</v>
      </c>
      <c r="AL52" s="18" t="s">
        <v>1020</v>
      </c>
      <c r="AM52" s="18" t="s">
        <v>1020</v>
      </c>
    </row>
    <row r="53" spans="1:39" ht="13.2" x14ac:dyDescent="0.25">
      <c r="A53" s="19">
        <v>188</v>
      </c>
      <c r="B53" s="19">
        <v>3</v>
      </c>
      <c r="C53" s="20">
        <v>53</v>
      </c>
      <c r="D53" s="21">
        <v>48</v>
      </c>
      <c r="E53" s="16">
        <v>34</v>
      </c>
      <c r="F53" s="19" t="s">
        <v>33</v>
      </c>
      <c r="G53" s="19" t="s">
        <v>33</v>
      </c>
      <c r="H53" s="19" t="s">
        <v>33</v>
      </c>
      <c r="I53" s="19" t="s">
        <v>33</v>
      </c>
      <c r="J53" s="20" t="s">
        <v>1021</v>
      </c>
      <c r="K53" s="16" t="str">
        <f>IF(ISERROR(VLOOKUP($A53,[4]MFA_codes!$B$2:$G$239,6,FALSE)),"",VLOOKUP($A53,[4]MFA_codes!$B$2:$G$239,6,FALSE))</f>
        <v>Central America + Caribbean</v>
      </c>
      <c r="L53" s="16" t="str">
        <f>IF(ISERROR(VLOOKUP($D53,[4]WirseniusRegions!$A$5:$D$233,3,FALSE)),"",VLOOKUP($D53,[4]WirseniusRegions!$A$5:$D$233,3,FALSE))</f>
        <v>America</v>
      </c>
      <c r="M53" s="16" t="str">
        <f>IF(ISERROR(VLOOKUP($D53,[4]WirseniusRegions!$A$5:$D$233,4,FALSE)),"",VLOOKUP($D53,[4]WirseniusRegions!$A$5:$D$233,4,FALSE))</f>
        <v>Latin America &amp; Caribbean</v>
      </c>
      <c r="N53" s="16" t="s">
        <v>1034</v>
      </c>
      <c r="O53" s="16" t="s">
        <v>1030</v>
      </c>
      <c r="Q53" s="16">
        <v>1</v>
      </c>
      <c r="R53" s="16" t="str">
        <f>VLOOKUP($A53,[3]Countries_Outsorting!$BA$10:$BC$272,3,FALSE)</f>
        <v>ok</v>
      </c>
      <c r="S53" s="16" t="s">
        <v>1020</v>
      </c>
      <c r="U53" s="16" t="s">
        <v>33</v>
      </c>
      <c r="V53" s="16" t="s">
        <v>1027</v>
      </c>
      <c r="W53" s="16" t="s">
        <v>1020</v>
      </c>
      <c r="Y53" s="16" t="s">
        <v>1035</v>
      </c>
      <c r="AA53" s="16" t="s">
        <v>198</v>
      </c>
      <c r="AB53" s="16" t="str">
        <f>VLOOKUP($A53,'[4]UN codes and regions'!$B$8:$E$292,4,FALSE)</f>
        <v>Latin America &amp; the Carribean</v>
      </c>
      <c r="AD53" s="16">
        <f t="shared" si="2"/>
        <v>48</v>
      </c>
      <c r="AE53" s="16">
        <f t="shared" si="0"/>
        <v>188</v>
      </c>
      <c r="AF53" s="21">
        <v>29</v>
      </c>
      <c r="AG53" s="16" t="str">
        <f>IF(ISERROR(VLOOKUP(D53,'[4]GEA Codes'!$A$2:$B$180,2,FALSE)),"",VLOOKUP(D53,'[4]GEA Codes'!$A$2:$B$180,2,FALSE))</f>
        <v>LAC</v>
      </c>
      <c r="AH53" s="16" t="str">
        <f t="shared" si="1"/>
        <v/>
      </c>
      <c r="AI53" s="18" t="s">
        <v>1020</v>
      </c>
      <c r="AJ53" s="18" t="s">
        <v>1020</v>
      </c>
      <c r="AK53" s="18" t="s">
        <v>1020</v>
      </c>
      <c r="AL53" s="18" t="s">
        <v>1020</v>
      </c>
      <c r="AM53" s="18" t="s">
        <v>1020</v>
      </c>
    </row>
    <row r="54" spans="1:39" ht="13.2" x14ac:dyDescent="0.25">
      <c r="A54" s="19">
        <v>191</v>
      </c>
      <c r="B54" s="19">
        <v>7</v>
      </c>
      <c r="C54" s="20">
        <v>54</v>
      </c>
      <c r="D54" s="21">
        <v>98</v>
      </c>
      <c r="E54" s="16">
        <v>35</v>
      </c>
      <c r="F54" s="19" t="s">
        <v>156</v>
      </c>
      <c r="G54" s="19" t="s">
        <v>156</v>
      </c>
      <c r="H54" s="19" t="s">
        <v>156</v>
      </c>
      <c r="I54" s="19" t="s">
        <v>156</v>
      </c>
      <c r="J54" s="20" t="s">
        <v>430</v>
      </c>
      <c r="K54" s="16" t="str">
        <f>IF(ISERROR(VLOOKUP($A54,[4]MFA_codes!$B$2:$G$239,6,FALSE)),"",VLOOKUP($A54,[4]MFA_codes!$B$2:$G$239,6,FALSE))</f>
        <v>Europe</v>
      </c>
      <c r="L54" s="16" t="str">
        <f>IF(ISERROR(VLOOKUP($D54,[4]WirseniusRegions!$A$5:$D$233,3,FALSE)),"",VLOOKUP($D54,[4]WirseniusRegions!$A$5:$D$233,3,FALSE))</f>
        <v>Europe</v>
      </c>
      <c r="M54" s="16" t="str">
        <f>IF(ISERROR(VLOOKUP($D54,[4]WirseniusRegions!$A$5:$D$233,4,FALSE)),"",VLOOKUP($D54,[4]WirseniusRegions!$A$5:$D$233,4,FALSE))</f>
        <v>East Europe</v>
      </c>
      <c r="N54" s="16" t="s">
        <v>211</v>
      </c>
      <c r="O54" s="16" t="s">
        <v>1024</v>
      </c>
      <c r="P54" s="16" t="s">
        <v>1043</v>
      </c>
      <c r="Q54" s="16">
        <v>1</v>
      </c>
      <c r="R54" s="16" t="str">
        <f>VLOOKUP($A54,[3]Countries_Outsorting!$BA$10:$BC$272,3,FALSE)</f>
        <v>ok</v>
      </c>
      <c r="S54" s="16" t="s">
        <v>1020</v>
      </c>
      <c r="U54" s="16" t="s">
        <v>156</v>
      </c>
      <c r="V54" s="16" t="s">
        <v>1027</v>
      </c>
      <c r="W54" s="16" t="s">
        <v>1020</v>
      </c>
      <c r="X54" s="16" t="s">
        <v>1028</v>
      </c>
      <c r="Y54" s="16" t="s">
        <v>1029</v>
      </c>
      <c r="AA54" s="16" t="s">
        <v>261</v>
      </c>
      <c r="AB54" s="16" t="str">
        <f>VLOOKUP($A54,'[4]UN codes and regions'!$B$8:$E$292,4,FALSE)</f>
        <v>Eastern &amp; South-Eastern Europe</v>
      </c>
      <c r="AD54" s="16">
        <f t="shared" si="2"/>
        <v>98</v>
      </c>
      <c r="AE54" s="16">
        <f t="shared" si="0"/>
        <v>191</v>
      </c>
      <c r="AF54" s="21">
        <v>73</v>
      </c>
      <c r="AG54" s="16" t="str">
        <f>IF(ISERROR(VLOOKUP(D54,'[4]GEA Codes'!$A$2:$B$180,2,FALSE)),"",VLOOKUP(D54,'[4]GEA Codes'!$A$2:$B$180,2,FALSE))</f>
        <v>EEU</v>
      </c>
      <c r="AH54" s="16" t="str">
        <f t="shared" si="1"/>
        <v/>
      </c>
      <c r="AI54" s="18" t="s">
        <v>1020</v>
      </c>
      <c r="AJ54" s="18" t="s">
        <v>1020</v>
      </c>
      <c r="AK54" s="18" t="s">
        <v>1020</v>
      </c>
      <c r="AL54" s="18" t="s">
        <v>1020</v>
      </c>
      <c r="AM54" s="18" t="s">
        <v>1020</v>
      </c>
    </row>
    <row r="55" spans="1:39" ht="13.2" x14ac:dyDescent="0.25">
      <c r="A55" s="19">
        <v>192</v>
      </c>
      <c r="B55" s="19">
        <v>3</v>
      </c>
      <c r="C55" s="20">
        <v>55</v>
      </c>
      <c r="D55" s="21">
        <v>49</v>
      </c>
      <c r="E55" s="16">
        <v>36</v>
      </c>
      <c r="F55" s="19" t="s">
        <v>34</v>
      </c>
      <c r="G55" s="19" t="s">
        <v>34</v>
      </c>
      <c r="H55" s="19" t="s">
        <v>34</v>
      </c>
      <c r="I55" s="19" t="s">
        <v>34</v>
      </c>
      <c r="J55" s="20" t="s">
        <v>1021</v>
      </c>
      <c r="K55" s="16" t="str">
        <f>IF(ISERROR(VLOOKUP($A55,[4]MFA_codes!$B$2:$G$239,6,FALSE)),"",VLOOKUP($A55,[4]MFA_codes!$B$2:$G$239,6,FALSE))</f>
        <v>Central America + Caribbean</v>
      </c>
      <c r="L55" s="16" t="str">
        <f>IF(ISERROR(VLOOKUP($D55,[4]WirseniusRegions!$A$5:$D$233,3,FALSE)),"",VLOOKUP($D55,[4]WirseniusRegions!$A$5:$D$233,3,FALSE))</f>
        <v>America</v>
      </c>
      <c r="M55" s="16" t="str">
        <f>IF(ISERROR(VLOOKUP($D55,[4]WirseniusRegions!$A$5:$D$233,4,FALSE)),"",VLOOKUP($D55,[4]WirseniusRegions!$A$5:$D$233,4,FALSE))</f>
        <v>Latin America &amp; Caribbean</v>
      </c>
      <c r="N55" s="16" t="s">
        <v>1034</v>
      </c>
      <c r="O55" s="16" t="s">
        <v>1030</v>
      </c>
      <c r="Q55" s="16">
        <v>1</v>
      </c>
      <c r="R55" s="16" t="str">
        <f>VLOOKUP($A55,[3]Countries_Outsorting!$BA$10:$BC$272,3,FALSE)</f>
        <v>ok</v>
      </c>
      <c r="S55" s="16" t="s">
        <v>1020</v>
      </c>
      <c r="U55" s="16" t="s">
        <v>34</v>
      </c>
      <c r="V55" s="16" t="s">
        <v>1027</v>
      </c>
      <c r="W55" s="16" t="s">
        <v>1020</v>
      </c>
      <c r="Y55" s="16" t="s">
        <v>1035</v>
      </c>
      <c r="AA55" s="16" t="s">
        <v>196</v>
      </c>
      <c r="AB55" s="16" t="str">
        <f>VLOOKUP($A55,'[4]UN codes and regions'!$B$8:$E$292,4,FALSE)</f>
        <v>Latin America &amp; the Carribean</v>
      </c>
      <c r="AD55" s="16">
        <f t="shared" si="2"/>
        <v>49</v>
      </c>
      <c r="AE55" s="16">
        <f t="shared" si="0"/>
        <v>192</v>
      </c>
      <c r="AF55" s="21">
        <v>17</v>
      </c>
      <c r="AG55" s="16" t="str">
        <f>IF(ISERROR(VLOOKUP(D55,'[4]GEA Codes'!$A$2:$B$180,2,FALSE)),"",VLOOKUP(D55,'[4]GEA Codes'!$A$2:$B$180,2,FALSE))</f>
        <v>LAC</v>
      </c>
      <c r="AH55" s="16" t="str">
        <f t="shared" si="1"/>
        <v/>
      </c>
      <c r="AI55" s="18" t="s">
        <v>1020</v>
      </c>
      <c r="AJ55" s="18" t="s">
        <v>1020</v>
      </c>
      <c r="AK55" s="18" t="s">
        <v>1020</v>
      </c>
      <c r="AL55" s="18" t="s">
        <v>1020</v>
      </c>
      <c r="AM55" s="18" t="s">
        <v>1020</v>
      </c>
    </row>
    <row r="56" spans="1:39" ht="13.2" x14ac:dyDescent="0.25">
      <c r="A56" s="19">
        <v>196</v>
      </c>
      <c r="B56" s="19">
        <v>6</v>
      </c>
      <c r="C56" s="20">
        <v>56</v>
      </c>
      <c r="D56" s="21">
        <v>50</v>
      </c>
      <c r="E56" s="16">
        <v>37</v>
      </c>
      <c r="F56" s="19" t="s">
        <v>35</v>
      </c>
      <c r="G56" s="19" t="s">
        <v>35</v>
      </c>
      <c r="H56" s="19" t="s">
        <v>35</v>
      </c>
      <c r="I56" s="19" t="s">
        <v>35</v>
      </c>
      <c r="J56" s="20" t="s">
        <v>1021</v>
      </c>
      <c r="K56" s="16" t="str">
        <f>IF(ISERROR(VLOOKUP($A56,[4]MFA_codes!$B$2:$G$239,6,FALSE)),"",VLOOKUP($A56,[4]MFA_codes!$B$2:$G$239,6,FALSE))</f>
        <v>Asia</v>
      </c>
      <c r="L56" s="16" t="str">
        <f>IF(ISERROR(VLOOKUP($D56,[4]WirseniusRegions!$A$5:$D$233,3,FALSE)),"",VLOOKUP($D56,[4]WirseniusRegions!$A$5:$D$233,3,FALSE))</f>
        <v>Europe</v>
      </c>
      <c r="M56" s="16" t="str">
        <f>IF(ISERROR(VLOOKUP($D56,[4]WirseniusRegions!$A$5:$D$233,4,FALSE)),"",VLOOKUP($D56,[4]WirseniusRegions!$A$5:$D$233,4,FALSE))</f>
        <v>East Europe</v>
      </c>
      <c r="N56" s="16" t="s">
        <v>189</v>
      </c>
      <c r="O56" s="16" t="s">
        <v>1024</v>
      </c>
      <c r="Q56" s="16">
        <v>1</v>
      </c>
      <c r="R56" s="16" t="str">
        <f>VLOOKUP($A56,[3]Countries_Outsorting!$BA$10:$BC$272,3,FALSE)</f>
        <v>ok</v>
      </c>
      <c r="S56" s="16" t="s">
        <v>1020</v>
      </c>
      <c r="U56" s="16" t="s">
        <v>35</v>
      </c>
      <c r="V56" s="16" t="s">
        <v>1027</v>
      </c>
      <c r="W56" s="16" t="s">
        <v>1049</v>
      </c>
      <c r="X56" s="16" t="s">
        <v>1040</v>
      </c>
      <c r="Y56" s="16" t="s">
        <v>271</v>
      </c>
      <c r="AA56" s="16" t="s">
        <v>271</v>
      </c>
      <c r="AB56" s="16" t="str">
        <f>VLOOKUP($A56,'[4]UN codes and regions'!$B$8:$E$292,4,FALSE)</f>
        <v>Northern Africa and Western Asia</v>
      </c>
      <c r="AD56" s="16">
        <f t="shared" si="2"/>
        <v>50</v>
      </c>
      <c r="AE56" s="16">
        <f t="shared" si="0"/>
        <v>196</v>
      </c>
      <c r="AF56" s="21">
        <v>5</v>
      </c>
      <c r="AG56" s="16" t="str">
        <f>IF(ISERROR(VLOOKUP(D56,'[4]GEA Codes'!$A$2:$B$180,2,FALSE)),"",VLOOKUP(D56,'[4]GEA Codes'!$A$2:$B$180,2,FALSE))</f>
        <v>WEU</v>
      </c>
      <c r="AH56" s="16" t="str">
        <f t="shared" si="1"/>
        <v/>
      </c>
      <c r="AI56" s="18">
        <v>120</v>
      </c>
      <c r="AJ56" s="18" t="s">
        <v>828</v>
      </c>
      <c r="AK56" s="18" t="s">
        <v>829</v>
      </c>
      <c r="AL56" s="18" t="s">
        <v>828</v>
      </c>
      <c r="AM56" s="18" t="s">
        <v>829</v>
      </c>
    </row>
    <row r="57" spans="1:39" ht="13.2" x14ac:dyDescent="0.25">
      <c r="A57" s="19">
        <v>203</v>
      </c>
      <c r="B57" s="19">
        <v>7</v>
      </c>
      <c r="C57" s="20">
        <v>57</v>
      </c>
      <c r="D57" s="21">
        <v>167</v>
      </c>
      <c r="E57" s="16">
        <v>38</v>
      </c>
      <c r="F57" s="19" t="s">
        <v>157</v>
      </c>
      <c r="G57" s="19" t="s">
        <v>157</v>
      </c>
      <c r="H57" s="19" t="s">
        <v>157</v>
      </c>
      <c r="I57" s="19" t="s">
        <v>157</v>
      </c>
      <c r="J57" s="20" t="s">
        <v>430</v>
      </c>
      <c r="K57" s="16" t="str">
        <f>IF(ISERROR(VLOOKUP($A57,[4]MFA_codes!$B$2:$G$239,6,FALSE)),"",VLOOKUP($A57,[4]MFA_codes!$B$2:$G$239,6,FALSE))</f>
        <v>Europe</v>
      </c>
      <c r="L57" s="16" t="str">
        <f>IF(ISERROR(VLOOKUP($D57,[4]WirseniusRegions!$A$5:$D$233,3,FALSE)),"",VLOOKUP($D57,[4]WirseniusRegions!$A$5:$D$233,3,FALSE))</f>
        <v>Europe</v>
      </c>
      <c r="M57" s="16" t="str">
        <f>IF(ISERROR(VLOOKUP($D57,[4]WirseniusRegions!$A$5:$D$233,4,FALSE)),"",VLOOKUP($D57,[4]WirseniusRegions!$A$5:$D$233,4,FALSE))</f>
        <v>East Europe</v>
      </c>
      <c r="N57" s="16" t="s">
        <v>211</v>
      </c>
      <c r="O57" s="16" t="s">
        <v>1024</v>
      </c>
      <c r="Q57" s="16">
        <v>1</v>
      </c>
      <c r="R57" s="16" t="str">
        <f>VLOOKUP($A57,[3]Countries_Outsorting!$BA$10:$BC$272,3,FALSE)</f>
        <v>ok</v>
      </c>
      <c r="S57" s="16" t="s">
        <v>1020</v>
      </c>
      <c r="U57" s="16" t="s">
        <v>157</v>
      </c>
      <c r="V57" s="16" t="s">
        <v>1027</v>
      </c>
      <c r="W57" s="16" t="s">
        <v>1049</v>
      </c>
      <c r="X57" s="16" t="s">
        <v>1040</v>
      </c>
      <c r="Y57" s="16" t="s">
        <v>1029</v>
      </c>
      <c r="AA57" s="16" t="s">
        <v>210</v>
      </c>
      <c r="AB57" s="16" t="str">
        <f>VLOOKUP($A57,'[4]UN codes and regions'!$B$8:$E$292,4,FALSE)</f>
        <v>Eastern &amp; South-Eastern Europe</v>
      </c>
      <c r="AD57" s="16">
        <f t="shared" si="2"/>
        <v>167</v>
      </c>
      <c r="AE57" s="16">
        <f t="shared" si="0"/>
        <v>203</v>
      </c>
      <c r="AF57" s="21">
        <v>130</v>
      </c>
      <c r="AG57" s="16" t="str">
        <f>IF(ISERROR(VLOOKUP(D57,'[4]GEA Codes'!$A$2:$B$180,2,FALSE)),"",VLOOKUP(D57,'[4]GEA Codes'!$A$2:$B$180,2,FALSE))</f>
        <v>EEU</v>
      </c>
      <c r="AH57" s="16" t="str">
        <f t="shared" si="1"/>
        <v/>
      </c>
      <c r="AI57" s="18">
        <v>149</v>
      </c>
      <c r="AJ57" s="18" t="s">
        <v>1050</v>
      </c>
      <c r="AK57" s="18" t="s">
        <v>826</v>
      </c>
      <c r="AL57" s="18" t="s">
        <v>825</v>
      </c>
      <c r="AM57" s="18" t="s">
        <v>826</v>
      </c>
    </row>
    <row r="58" spans="1:39" ht="13.2" x14ac:dyDescent="0.25">
      <c r="A58" s="19">
        <v>384</v>
      </c>
      <c r="B58" s="19">
        <v>2</v>
      </c>
      <c r="C58" s="20">
        <v>58</v>
      </c>
      <c r="D58" s="21">
        <v>107</v>
      </c>
      <c r="E58" s="16">
        <v>80</v>
      </c>
      <c r="F58" s="19" t="s">
        <v>36</v>
      </c>
      <c r="G58" s="19" t="s">
        <v>36</v>
      </c>
      <c r="H58" s="19" t="s">
        <v>36</v>
      </c>
      <c r="I58" s="19" t="s">
        <v>36</v>
      </c>
      <c r="J58" s="20" t="s">
        <v>1025</v>
      </c>
      <c r="K58" s="16" t="str">
        <f>IF(ISERROR(VLOOKUP($A58,[4]MFA_codes!$B$2:$G$239,6,FALSE)),"",VLOOKUP($A58,[4]MFA_codes!$B$2:$G$239,6,FALSE))</f>
        <v>Africa</v>
      </c>
      <c r="L58" s="16" t="str">
        <f>IF(ISERROR(VLOOKUP($D58,[4]WirseniusRegions!$A$5:$D$233,3,FALSE)),"",VLOOKUP($D58,[4]WirseniusRegions!$A$5:$D$233,3,FALSE))</f>
        <v>Africa</v>
      </c>
      <c r="M58" s="16" t="str">
        <f>IF(ISERROR(VLOOKUP($D58,[4]WirseniusRegions!$A$5:$D$233,4,FALSE)),"",VLOOKUP($D58,[4]WirseniusRegions!$A$5:$D$233,4,FALSE))</f>
        <v>Sub-Saharan Africa</v>
      </c>
      <c r="N58" s="16" t="s">
        <v>182</v>
      </c>
      <c r="O58" s="16" t="s">
        <v>1030</v>
      </c>
      <c r="Q58" s="16">
        <v>1</v>
      </c>
      <c r="R58" s="16" t="str">
        <f>VLOOKUP($A58,[3]Countries_Outsorting!$BA$10:$BC$272,3,FALSE)</f>
        <v>ok</v>
      </c>
      <c r="S58" s="16" t="s">
        <v>1033</v>
      </c>
      <c r="U58" s="16" t="s">
        <v>1051</v>
      </c>
      <c r="V58" s="16" t="s">
        <v>1027</v>
      </c>
      <c r="W58" s="16" t="s">
        <v>1020</v>
      </c>
      <c r="Y58" s="16" t="s">
        <v>263</v>
      </c>
      <c r="AA58" s="16" t="s">
        <v>270</v>
      </c>
      <c r="AB58" s="16" t="str">
        <f>VLOOKUP($A58,'[4]UN codes and regions'!$B$8:$E$292,4,FALSE)</f>
        <v>Sub-Saharan Africa</v>
      </c>
      <c r="AD58" s="16">
        <f t="shared" si="2"/>
        <v>107</v>
      </c>
      <c r="AE58" s="16">
        <f t="shared" si="0"/>
        <v>384</v>
      </c>
      <c r="AF58" s="21">
        <v>113</v>
      </c>
      <c r="AG58" s="16" t="str">
        <f>IF(ISERROR(VLOOKUP(D58,'[4]GEA Codes'!$A$2:$B$180,2,FALSE)),"",VLOOKUP(D58,'[4]GEA Codes'!$A$2:$B$180,2,FALSE))</f>
        <v>WCA</v>
      </c>
      <c r="AH58" s="16" t="str">
        <f t="shared" si="1"/>
        <v/>
      </c>
      <c r="AI58" s="18" t="s">
        <v>1020</v>
      </c>
      <c r="AJ58" s="18" t="s">
        <v>1020</v>
      </c>
      <c r="AK58" s="18" t="s">
        <v>1020</v>
      </c>
      <c r="AL58" s="18" t="s">
        <v>1020</v>
      </c>
      <c r="AM58" s="18" t="s">
        <v>1020</v>
      </c>
    </row>
    <row r="59" spans="1:39" ht="13.2" x14ac:dyDescent="0.25">
      <c r="A59" s="19">
        <v>208</v>
      </c>
      <c r="B59" s="19">
        <v>7</v>
      </c>
      <c r="C59" s="20">
        <v>59</v>
      </c>
      <c r="D59" s="21">
        <v>54</v>
      </c>
      <c r="E59" s="16">
        <v>39</v>
      </c>
      <c r="F59" s="19" t="s">
        <v>37</v>
      </c>
      <c r="G59" s="19" t="s">
        <v>37</v>
      </c>
      <c r="H59" s="19" t="s">
        <v>37</v>
      </c>
      <c r="I59" s="19" t="s">
        <v>37</v>
      </c>
      <c r="J59" s="20" t="s">
        <v>1032</v>
      </c>
      <c r="K59" s="16" t="str">
        <f>IF(ISERROR(VLOOKUP($A59,[4]MFA_codes!$B$2:$G$239,6,FALSE)),"",VLOOKUP($A59,[4]MFA_codes!$B$2:$G$239,6,FALSE))</f>
        <v>Europe</v>
      </c>
      <c r="L59" s="16" t="str">
        <f>IF(ISERROR(VLOOKUP($D59,[4]WirseniusRegions!$A$5:$D$233,3,FALSE)),"",VLOOKUP($D59,[4]WirseniusRegions!$A$5:$D$233,3,FALSE))</f>
        <v>Europe</v>
      </c>
      <c r="M59" s="16" t="str">
        <f>IF(ISERROR(VLOOKUP($D59,[4]WirseniusRegions!$A$5:$D$233,4,FALSE)),"",VLOOKUP($D59,[4]WirseniusRegions!$A$5:$D$233,4,FALSE))</f>
        <v>West Europe</v>
      </c>
      <c r="N59" s="16" t="s">
        <v>211</v>
      </c>
      <c r="O59" s="16" t="s">
        <v>1024</v>
      </c>
      <c r="Q59" s="16">
        <v>1</v>
      </c>
      <c r="R59" s="16" t="str">
        <f>VLOOKUP($A59,[3]Countries_Outsorting!$BA$10:$BC$272,3,FALSE)</f>
        <v>ok</v>
      </c>
      <c r="S59" s="16" t="s">
        <v>1020</v>
      </c>
      <c r="U59" s="16" t="s">
        <v>37</v>
      </c>
      <c r="V59" s="16" t="s">
        <v>1027</v>
      </c>
      <c r="W59" s="16" t="s">
        <v>1039</v>
      </c>
      <c r="X59" s="16" t="s">
        <v>1040</v>
      </c>
      <c r="Y59" s="16" t="s">
        <v>1029</v>
      </c>
      <c r="AA59" s="16" t="s">
        <v>239</v>
      </c>
      <c r="AB59" s="16" t="str">
        <f>VLOOKUP($A59,'[4]UN codes and regions'!$B$8:$E$292,4,FALSE)</f>
        <v>Western Europe</v>
      </c>
      <c r="AD59" s="16">
        <f t="shared" si="2"/>
        <v>54</v>
      </c>
      <c r="AE59" s="16">
        <f t="shared" si="0"/>
        <v>208</v>
      </c>
      <c r="AF59" s="21">
        <v>126</v>
      </c>
      <c r="AG59" s="16" t="str">
        <f>IF(ISERROR(VLOOKUP(D59,'[4]GEA Codes'!$A$2:$B$180,2,FALSE)),"",VLOOKUP(D59,'[4]GEA Codes'!$A$2:$B$180,2,FALSE))</f>
        <v>WEU</v>
      </c>
      <c r="AH59" s="16" t="str">
        <f t="shared" si="1"/>
        <v/>
      </c>
      <c r="AI59" s="18">
        <v>150</v>
      </c>
      <c r="AJ59" s="18" t="s">
        <v>1052</v>
      </c>
      <c r="AK59" s="18" t="s">
        <v>811</v>
      </c>
      <c r="AL59" s="18" t="s">
        <v>761</v>
      </c>
      <c r="AM59" s="18" t="s">
        <v>811</v>
      </c>
    </row>
    <row r="60" spans="1:39" ht="13.2" x14ac:dyDescent="0.25">
      <c r="A60" s="19">
        <v>262</v>
      </c>
      <c r="B60" s="19">
        <v>2</v>
      </c>
      <c r="C60" s="20">
        <v>60</v>
      </c>
      <c r="D60" s="21">
        <v>72</v>
      </c>
      <c r="E60" s="16">
        <v>40</v>
      </c>
      <c r="F60" s="19" t="s">
        <v>38</v>
      </c>
      <c r="G60" s="19" t="s">
        <v>38</v>
      </c>
      <c r="H60" s="19" t="s">
        <v>38</v>
      </c>
      <c r="I60" s="19" t="s">
        <v>38</v>
      </c>
      <c r="J60" s="20" t="s">
        <v>1025</v>
      </c>
      <c r="K60" s="16" t="str">
        <f>IF(ISERROR(VLOOKUP($A60,[4]MFA_codes!$B$2:$G$239,6,FALSE)),"",VLOOKUP($A60,[4]MFA_codes!$B$2:$G$239,6,FALSE))</f>
        <v>Africa</v>
      </c>
      <c r="L60" s="16" t="str">
        <f>IF(ISERROR(VLOOKUP($D60,[4]WirseniusRegions!$A$5:$D$233,3,FALSE)),"",VLOOKUP($D60,[4]WirseniusRegions!$A$5:$D$233,3,FALSE))</f>
        <v>Africa</v>
      </c>
      <c r="M60" s="16" t="str">
        <f>IF(ISERROR(VLOOKUP($D60,[4]WirseniusRegions!$A$5:$D$233,4,FALSE)),"",VLOOKUP($D60,[4]WirseniusRegions!$A$5:$D$233,4,FALSE))</f>
        <v>Sub-Saharan Africa</v>
      </c>
      <c r="N60" s="16" t="s">
        <v>182</v>
      </c>
      <c r="O60" s="16" t="s">
        <v>1030</v>
      </c>
      <c r="Q60" s="16">
        <v>1</v>
      </c>
      <c r="R60" s="16" t="str">
        <f>VLOOKUP($A60,[3]Countries_Outsorting!$BA$10:$BC$272,3,FALSE)</f>
        <v>ok</v>
      </c>
      <c r="S60" s="16" t="s">
        <v>1033</v>
      </c>
      <c r="U60" s="16" t="s">
        <v>38</v>
      </c>
      <c r="V60" s="16" t="s">
        <v>1047</v>
      </c>
      <c r="W60" s="16" t="s">
        <v>1020</v>
      </c>
      <c r="Y60" s="16" t="s">
        <v>263</v>
      </c>
      <c r="AA60" s="16" t="s">
        <v>208</v>
      </c>
      <c r="AB60" s="16" t="str">
        <f>VLOOKUP($A60,'[4]UN codes and regions'!$B$8:$E$292,4,FALSE)</f>
        <v>Sub-Saharan Africa</v>
      </c>
      <c r="AD60" s="16">
        <f t="shared" si="2"/>
        <v>72</v>
      </c>
      <c r="AE60" s="16">
        <f t="shared" si="0"/>
        <v>262</v>
      </c>
      <c r="AF60" s="21">
        <v>149</v>
      </c>
      <c r="AG60" s="16" t="str">
        <f>IF(ISERROR(VLOOKUP(D60,'[4]GEA Codes'!$A$2:$B$180,2,FALSE)),"",VLOOKUP(D60,'[4]GEA Codes'!$A$2:$B$180,2,FALSE))</f>
        <v>WCA</v>
      </c>
      <c r="AH60" s="16" t="str">
        <f t="shared" si="1"/>
        <v/>
      </c>
      <c r="AI60" s="18" t="s">
        <v>1020</v>
      </c>
      <c r="AJ60" s="18" t="s">
        <v>1020</v>
      </c>
      <c r="AK60" s="18" t="s">
        <v>1020</v>
      </c>
      <c r="AL60" s="18" t="s">
        <v>1020</v>
      </c>
      <c r="AM60" s="18" t="s">
        <v>1020</v>
      </c>
    </row>
    <row r="61" spans="1:39" ht="13.2" x14ac:dyDescent="0.25">
      <c r="A61" s="19">
        <v>212</v>
      </c>
      <c r="B61" s="19">
        <v>3</v>
      </c>
      <c r="C61" s="20">
        <v>61</v>
      </c>
      <c r="D61" s="21">
        <v>55</v>
      </c>
      <c r="E61" s="16" t="s">
        <v>1020</v>
      </c>
      <c r="F61" s="19" t="s">
        <v>207</v>
      </c>
      <c r="G61" s="19" t="s">
        <v>207</v>
      </c>
      <c r="H61" s="19" t="s">
        <v>207</v>
      </c>
      <c r="I61" s="19" t="s">
        <v>207</v>
      </c>
      <c r="J61" s="20" t="s">
        <v>1021</v>
      </c>
      <c r="K61" s="16" t="str">
        <f>IF(ISERROR(VLOOKUP($A61,[4]MFA_codes!$B$2:$G$239,6,FALSE)),"",VLOOKUP($A61,[4]MFA_codes!$B$2:$G$239,6,FALSE))</f>
        <v>Central America + Caribbean</v>
      </c>
      <c r="L61" s="16" t="str">
        <f>IF(ISERROR(VLOOKUP($D61,[4]WirseniusRegions!$A$5:$D$233,3,FALSE)),"",VLOOKUP($D61,[4]WirseniusRegions!$A$5:$D$233,3,FALSE))</f>
        <v>America</v>
      </c>
      <c r="M61" s="16" t="str">
        <f>IF(ISERROR(VLOOKUP($D61,[4]WirseniusRegions!$A$5:$D$233,4,FALSE)),"",VLOOKUP($D61,[4]WirseniusRegions!$A$5:$D$233,4,FALSE))</f>
        <v>Latin America &amp; Caribbean</v>
      </c>
      <c r="N61" s="16" t="s">
        <v>1034</v>
      </c>
      <c r="O61" s="16" t="s">
        <v>1030</v>
      </c>
      <c r="Q61" s="16">
        <v>0</v>
      </c>
      <c r="R61" s="16" t="str">
        <f>VLOOKUP($A61,[3]Countries_Outsorting!$BA$10:$BC$272,3,FALSE)</f>
        <v>Small&amp;DataGap</v>
      </c>
      <c r="S61" s="16" t="s">
        <v>1020</v>
      </c>
      <c r="U61" s="16" t="s">
        <v>207</v>
      </c>
      <c r="V61" s="16" t="s">
        <v>1047</v>
      </c>
      <c r="W61" s="16" t="s">
        <v>1020</v>
      </c>
      <c r="Y61" s="16" t="s">
        <v>1035</v>
      </c>
      <c r="AA61" s="16" t="s">
        <v>196</v>
      </c>
      <c r="AB61" s="16" t="str">
        <f>VLOOKUP($A61,'[4]UN codes and regions'!$B$8:$E$292,4,FALSE)</f>
        <v>Latin America &amp; the Carribean</v>
      </c>
      <c r="AD61" s="16">
        <f t="shared" si="2"/>
        <v>55</v>
      </c>
      <c r="AE61" s="16">
        <f t="shared" si="0"/>
        <v>212</v>
      </c>
      <c r="AG61" s="16" t="str">
        <f>IF(ISERROR(VLOOKUP(D61,'[4]GEA Codes'!$A$2:$B$180,2,FALSE)),"",VLOOKUP(D61,'[4]GEA Codes'!$A$2:$B$180,2,FALSE))</f>
        <v/>
      </c>
      <c r="AH61" s="16" t="str">
        <f t="shared" si="1"/>
        <v/>
      </c>
      <c r="AI61" s="18" t="s">
        <v>1020</v>
      </c>
      <c r="AJ61" s="18" t="s">
        <v>1020</v>
      </c>
      <c r="AK61" s="18" t="s">
        <v>1020</v>
      </c>
      <c r="AL61" s="18" t="s">
        <v>1020</v>
      </c>
      <c r="AM61" s="18" t="s">
        <v>1020</v>
      </c>
    </row>
    <row r="62" spans="1:39" ht="13.2" x14ac:dyDescent="0.25">
      <c r="A62" s="19">
        <v>214</v>
      </c>
      <c r="B62" s="19">
        <v>3</v>
      </c>
      <c r="C62" s="20">
        <v>62</v>
      </c>
      <c r="D62" s="21">
        <v>56</v>
      </c>
      <c r="E62" s="16">
        <v>41</v>
      </c>
      <c r="F62" s="19" t="s">
        <v>39</v>
      </c>
      <c r="G62" s="19" t="s">
        <v>39</v>
      </c>
      <c r="H62" s="19" t="s">
        <v>39</v>
      </c>
      <c r="I62" s="19" t="s">
        <v>39</v>
      </c>
      <c r="J62" s="20" t="s">
        <v>1021</v>
      </c>
      <c r="K62" s="16" t="str">
        <f>IF(ISERROR(VLOOKUP($A62,[4]MFA_codes!$B$2:$G$239,6,FALSE)),"",VLOOKUP($A62,[4]MFA_codes!$B$2:$G$239,6,FALSE))</f>
        <v>Central America + Caribbean</v>
      </c>
      <c r="L62" s="16" t="str">
        <f>IF(ISERROR(VLOOKUP($D62,[4]WirseniusRegions!$A$5:$D$233,3,FALSE)),"",VLOOKUP($D62,[4]WirseniusRegions!$A$5:$D$233,3,FALSE))</f>
        <v>America</v>
      </c>
      <c r="M62" s="16" t="str">
        <f>IF(ISERROR(VLOOKUP($D62,[4]WirseniusRegions!$A$5:$D$233,4,FALSE)),"",VLOOKUP($D62,[4]WirseniusRegions!$A$5:$D$233,4,FALSE))</f>
        <v>Latin America &amp; Caribbean</v>
      </c>
      <c r="N62" s="16" t="s">
        <v>1034</v>
      </c>
      <c r="O62" s="16" t="s">
        <v>1030</v>
      </c>
      <c r="Q62" s="16">
        <v>1</v>
      </c>
      <c r="R62" s="16" t="str">
        <f>VLOOKUP($A62,[3]Countries_Outsorting!$BA$10:$BC$272,3,FALSE)</f>
        <v>ok</v>
      </c>
      <c r="S62" s="16" t="s">
        <v>1020</v>
      </c>
      <c r="U62" s="16" t="s">
        <v>39</v>
      </c>
      <c r="V62" s="16" t="s">
        <v>1027</v>
      </c>
      <c r="W62" s="16" t="s">
        <v>1020</v>
      </c>
      <c r="Y62" s="16" t="s">
        <v>1035</v>
      </c>
      <c r="AA62" s="16" t="s">
        <v>196</v>
      </c>
      <c r="AB62" s="16" t="str">
        <f>VLOOKUP($A62,'[4]UN codes and regions'!$B$8:$E$292,4,FALSE)</f>
        <v>Latin America &amp; the Carribean</v>
      </c>
      <c r="AD62" s="16">
        <f t="shared" si="2"/>
        <v>56</v>
      </c>
      <c r="AE62" s="16">
        <f t="shared" si="0"/>
        <v>214</v>
      </c>
      <c r="AF62" s="21">
        <v>22</v>
      </c>
      <c r="AG62" s="16" t="str">
        <f>IF(ISERROR(VLOOKUP(D62,'[4]GEA Codes'!$A$2:$B$180,2,FALSE)),"",VLOOKUP(D62,'[4]GEA Codes'!$A$2:$B$180,2,FALSE))</f>
        <v>LAC</v>
      </c>
      <c r="AH62" s="16" t="str">
        <f t="shared" si="1"/>
        <v/>
      </c>
      <c r="AI62" s="18" t="s">
        <v>1020</v>
      </c>
      <c r="AJ62" s="18" t="s">
        <v>1020</v>
      </c>
      <c r="AK62" s="18" t="s">
        <v>1020</v>
      </c>
      <c r="AL62" s="18" t="s">
        <v>1020</v>
      </c>
      <c r="AM62" s="18" t="s">
        <v>1020</v>
      </c>
    </row>
    <row r="63" spans="1:39" ht="13.2" x14ac:dyDescent="0.25">
      <c r="A63" s="19">
        <v>218</v>
      </c>
      <c r="B63" s="19">
        <v>5</v>
      </c>
      <c r="C63" s="20">
        <v>63</v>
      </c>
      <c r="D63" s="21">
        <v>58</v>
      </c>
      <c r="E63" s="16">
        <v>42</v>
      </c>
      <c r="F63" s="19" t="s">
        <v>40</v>
      </c>
      <c r="G63" s="19" t="s">
        <v>40</v>
      </c>
      <c r="H63" s="19" t="s">
        <v>40</v>
      </c>
      <c r="I63" s="19" t="s">
        <v>40</v>
      </c>
      <c r="J63" s="20" t="s">
        <v>1021</v>
      </c>
      <c r="K63" s="16" t="str">
        <f>IF(ISERROR(VLOOKUP($A63,[4]MFA_codes!$B$2:$G$239,6,FALSE)),"",VLOOKUP($A63,[4]MFA_codes!$B$2:$G$239,6,FALSE))</f>
        <v>South America</v>
      </c>
      <c r="L63" s="16" t="str">
        <f>IF(ISERROR(VLOOKUP($D63,[4]WirseniusRegions!$A$5:$D$233,3,FALSE)),"",VLOOKUP($D63,[4]WirseniusRegions!$A$5:$D$233,3,FALSE))</f>
        <v>America</v>
      </c>
      <c r="M63" s="16" t="str">
        <f>IF(ISERROR(VLOOKUP($D63,[4]WirseniusRegions!$A$5:$D$233,4,FALSE)),"",VLOOKUP($D63,[4]WirseniusRegions!$A$5:$D$233,4,FALSE))</f>
        <v>Latin America &amp; Caribbean</v>
      </c>
      <c r="N63" s="16" t="s">
        <v>1034</v>
      </c>
      <c r="O63" s="16" t="s">
        <v>1030</v>
      </c>
      <c r="Q63" s="16">
        <v>1</v>
      </c>
      <c r="R63" s="16" t="str">
        <f>VLOOKUP($A63,[3]Countries_Outsorting!$BA$10:$BC$272,3,FALSE)</f>
        <v>ok</v>
      </c>
      <c r="S63" s="16" t="s">
        <v>1020</v>
      </c>
      <c r="U63" s="16" t="s">
        <v>40</v>
      </c>
      <c r="V63" s="16" t="s">
        <v>1027</v>
      </c>
      <c r="W63" s="16" t="s">
        <v>1020</v>
      </c>
      <c r="Y63" s="16" t="s">
        <v>1035</v>
      </c>
      <c r="AA63" s="16" t="s">
        <v>256</v>
      </c>
      <c r="AB63" s="16" t="str">
        <f>VLOOKUP($A63,'[4]UN codes and regions'!$B$8:$E$292,4,FALSE)</f>
        <v>Latin America &amp; the Carribean</v>
      </c>
      <c r="AD63" s="16">
        <f t="shared" si="2"/>
        <v>58</v>
      </c>
      <c r="AE63" s="16">
        <f t="shared" si="0"/>
        <v>218</v>
      </c>
      <c r="AF63" s="21">
        <v>120</v>
      </c>
      <c r="AG63" s="16" t="str">
        <f>IF(ISERROR(VLOOKUP(D63,'[4]GEA Codes'!$A$2:$B$180,2,FALSE)),"",VLOOKUP(D63,'[4]GEA Codes'!$A$2:$B$180,2,FALSE))</f>
        <v>LAC</v>
      </c>
      <c r="AH63" s="16" t="str">
        <f t="shared" si="1"/>
        <v/>
      </c>
      <c r="AI63" s="18" t="s">
        <v>1020</v>
      </c>
      <c r="AJ63" s="18" t="s">
        <v>1020</v>
      </c>
      <c r="AK63" s="18" t="s">
        <v>1020</v>
      </c>
      <c r="AL63" s="18" t="s">
        <v>1020</v>
      </c>
      <c r="AM63" s="18" t="s">
        <v>1020</v>
      </c>
    </row>
    <row r="64" spans="1:39" ht="13.2" x14ac:dyDescent="0.25">
      <c r="A64" s="19">
        <v>818</v>
      </c>
      <c r="B64" s="19">
        <v>2</v>
      </c>
      <c r="C64" s="20">
        <v>64</v>
      </c>
      <c r="D64" s="21">
        <v>59</v>
      </c>
      <c r="E64" s="16">
        <v>43</v>
      </c>
      <c r="F64" s="19" t="s">
        <v>41</v>
      </c>
      <c r="G64" s="19" t="s">
        <v>41</v>
      </c>
      <c r="H64" s="19" t="s">
        <v>41</v>
      </c>
      <c r="I64" s="19" t="s">
        <v>41</v>
      </c>
      <c r="J64" s="20" t="s">
        <v>1021</v>
      </c>
      <c r="K64" s="16" t="str">
        <f>IF(ISERROR(VLOOKUP($A64,[4]MFA_codes!$B$2:$G$239,6,FALSE)),"",VLOOKUP($A64,[4]MFA_codes!$B$2:$G$239,6,FALSE))</f>
        <v>Africa</v>
      </c>
      <c r="L64" s="16" t="str">
        <f>IF(ISERROR(VLOOKUP($D64,[4]WirseniusRegions!$A$5:$D$233,3,FALSE)),"",VLOOKUP($D64,[4]WirseniusRegions!$A$5:$D$233,3,FALSE))</f>
        <v>Africa/Asia</v>
      </c>
      <c r="M64" s="16" t="str">
        <f>IF(ISERROR(VLOOKUP($D64,[4]WirseniusRegions!$A$5:$D$233,4,FALSE)),"",VLOOKUP($D64,[4]WirseniusRegions!$A$5:$D$233,4,FALSE))</f>
        <v>North Africa &amp; West Asia</v>
      </c>
      <c r="N64" s="16" t="s">
        <v>182</v>
      </c>
      <c r="O64" s="16" t="s">
        <v>1024</v>
      </c>
      <c r="Q64" s="16">
        <v>1</v>
      </c>
      <c r="R64" s="16" t="str">
        <f>VLOOKUP($A64,[3]Countries_Outsorting!$BA$10:$BC$272,3,FALSE)</f>
        <v>ok</v>
      </c>
      <c r="S64" s="16" t="s">
        <v>1020</v>
      </c>
      <c r="U64" s="16" t="s">
        <v>41</v>
      </c>
      <c r="V64" s="16" t="s">
        <v>1027</v>
      </c>
      <c r="W64" s="16" t="s">
        <v>1020</v>
      </c>
      <c r="Y64" s="16" t="s">
        <v>237</v>
      </c>
      <c r="AA64" s="16" t="s">
        <v>237</v>
      </c>
      <c r="AB64" s="16" t="str">
        <f>VLOOKUP($A64,'[4]UN codes and regions'!$B$8:$E$292,4,FALSE)</f>
        <v>Northern Africa and Western Asia</v>
      </c>
      <c r="AD64" s="16">
        <f t="shared" si="2"/>
        <v>59</v>
      </c>
      <c r="AE64" s="16">
        <f t="shared" si="0"/>
        <v>818</v>
      </c>
      <c r="AF64" s="21">
        <v>140</v>
      </c>
      <c r="AG64" s="16" t="str">
        <f>IF(ISERROR(VLOOKUP(D64,'[4]GEA Codes'!$A$2:$B$180,2,FALSE)),"",VLOOKUP(D64,'[4]GEA Codes'!$A$2:$B$180,2,FALSE))</f>
        <v>NAF</v>
      </c>
      <c r="AH64" s="16" t="str">
        <f t="shared" si="1"/>
        <v/>
      </c>
      <c r="AI64" s="18" t="s">
        <v>1020</v>
      </c>
      <c r="AJ64" s="18" t="s">
        <v>1020</v>
      </c>
      <c r="AK64" s="18" t="s">
        <v>1020</v>
      </c>
      <c r="AL64" s="18" t="s">
        <v>1020</v>
      </c>
      <c r="AM64" s="18" t="s">
        <v>1020</v>
      </c>
    </row>
    <row r="65" spans="1:39" ht="13.2" x14ac:dyDescent="0.25">
      <c r="A65" s="19">
        <v>222</v>
      </c>
      <c r="B65" s="19">
        <v>3</v>
      </c>
      <c r="C65" s="20">
        <v>65</v>
      </c>
      <c r="D65" s="21">
        <v>60</v>
      </c>
      <c r="E65" s="16">
        <v>44</v>
      </c>
      <c r="F65" s="19" t="s">
        <v>42</v>
      </c>
      <c r="G65" s="19" t="s">
        <v>42</v>
      </c>
      <c r="H65" s="19" t="s">
        <v>42</v>
      </c>
      <c r="I65" s="19" t="s">
        <v>42</v>
      </c>
      <c r="J65" s="20" t="s">
        <v>1021</v>
      </c>
      <c r="K65" s="16" t="str">
        <f>IF(ISERROR(VLOOKUP($A65,[4]MFA_codes!$B$2:$G$239,6,FALSE)),"",VLOOKUP($A65,[4]MFA_codes!$B$2:$G$239,6,FALSE))</f>
        <v>Central America + Caribbean</v>
      </c>
      <c r="L65" s="16" t="str">
        <f>IF(ISERROR(VLOOKUP($D65,[4]WirseniusRegions!$A$5:$D$233,3,FALSE)),"",VLOOKUP($D65,[4]WirseniusRegions!$A$5:$D$233,3,FALSE))</f>
        <v>America</v>
      </c>
      <c r="M65" s="16" t="str">
        <f>IF(ISERROR(VLOOKUP($D65,[4]WirseniusRegions!$A$5:$D$233,4,FALSE)),"",VLOOKUP($D65,[4]WirseniusRegions!$A$5:$D$233,4,FALSE))</f>
        <v>Latin America &amp; Caribbean</v>
      </c>
      <c r="N65" s="16" t="s">
        <v>1034</v>
      </c>
      <c r="O65" s="16" t="s">
        <v>1030</v>
      </c>
      <c r="Q65" s="16">
        <v>1</v>
      </c>
      <c r="R65" s="16" t="str">
        <f>VLOOKUP($A65,[3]Countries_Outsorting!$BA$10:$BC$272,3,FALSE)</f>
        <v>ok</v>
      </c>
      <c r="S65" s="16" t="s">
        <v>1020</v>
      </c>
      <c r="U65" s="16" t="s">
        <v>42</v>
      </c>
      <c r="V65" s="16" t="s">
        <v>1027</v>
      </c>
      <c r="W65" s="16" t="s">
        <v>1020</v>
      </c>
      <c r="Y65" s="16" t="s">
        <v>1035</v>
      </c>
      <c r="AA65" s="16" t="s">
        <v>198</v>
      </c>
      <c r="AB65" s="16" t="str">
        <f>VLOOKUP($A65,'[4]UN codes and regions'!$B$8:$E$292,4,FALSE)</f>
        <v>Latin America &amp; the Carribean</v>
      </c>
      <c r="AD65" s="16">
        <f t="shared" si="2"/>
        <v>60</v>
      </c>
      <c r="AE65" s="16">
        <f t="shared" si="0"/>
        <v>222</v>
      </c>
      <c r="AF65" s="21">
        <v>108</v>
      </c>
      <c r="AG65" s="16" t="str">
        <f>IF(ISERROR(VLOOKUP(D65,'[4]GEA Codes'!$A$2:$B$180,2,FALSE)),"",VLOOKUP(D65,'[4]GEA Codes'!$A$2:$B$180,2,FALSE))</f>
        <v>LAC</v>
      </c>
      <c r="AH65" s="16" t="str">
        <f t="shared" si="1"/>
        <v/>
      </c>
      <c r="AI65" s="18" t="s">
        <v>1020</v>
      </c>
      <c r="AJ65" s="18" t="s">
        <v>1020</v>
      </c>
      <c r="AK65" s="18" t="s">
        <v>1020</v>
      </c>
      <c r="AL65" s="18" t="s">
        <v>1020</v>
      </c>
      <c r="AM65" s="18" t="s">
        <v>1020</v>
      </c>
    </row>
    <row r="66" spans="1:39" ht="13.2" x14ac:dyDescent="0.25">
      <c r="A66" s="19">
        <v>226</v>
      </c>
      <c r="B66" s="19">
        <v>2</v>
      </c>
      <c r="C66" s="20">
        <v>66</v>
      </c>
      <c r="D66" s="21">
        <v>61</v>
      </c>
      <c r="E66" s="16">
        <v>45</v>
      </c>
      <c r="F66" s="19" t="s">
        <v>43</v>
      </c>
      <c r="G66" s="19" t="s">
        <v>43</v>
      </c>
      <c r="H66" s="19" t="s">
        <v>43</v>
      </c>
      <c r="I66" s="19" t="s">
        <v>43</v>
      </c>
      <c r="J66" s="20" t="s">
        <v>1025</v>
      </c>
      <c r="K66" s="16" t="str">
        <f>IF(ISERROR(VLOOKUP($A66,[4]MFA_codes!$B$2:$G$239,6,FALSE)),"",VLOOKUP($A66,[4]MFA_codes!$B$2:$G$239,6,FALSE))</f>
        <v>Africa</v>
      </c>
      <c r="L66" s="16" t="str">
        <f>IF(ISERROR(VLOOKUP($D66,[4]WirseniusRegions!$A$5:$D$233,3,FALSE)),"",VLOOKUP($D66,[4]WirseniusRegions!$A$5:$D$233,3,FALSE))</f>
        <v>Africa</v>
      </c>
      <c r="M66" s="16" t="str">
        <f>IF(ISERROR(VLOOKUP($D66,[4]WirseniusRegions!$A$5:$D$233,4,FALSE)),"",VLOOKUP($D66,[4]WirseniusRegions!$A$5:$D$233,4,FALSE))</f>
        <v>Sub-Saharan Africa</v>
      </c>
      <c r="N66" s="16" t="s">
        <v>182</v>
      </c>
      <c r="O66" s="16" t="s">
        <v>1030</v>
      </c>
      <c r="Q66" s="16">
        <v>1</v>
      </c>
      <c r="R66" s="16" t="str">
        <f>VLOOKUP($A66,[3]Countries_Outsorting!$BA$10:$BC$272,3,FALSE)</f>
        <v>ok</v>
      </c>
      <c r="S66" s="16" t="s">
        <v>1033</v>
      </c>
      <c r="U66" s="16" t="s">
        <v>43</v>
      </c>
      <c r="V66" s="24" t="s">
        <v>1041</v>
      </c>
      <c r="W66" s="16" t="s">
        <v>1020</v>
      </c>
      <c r="Y66" s="16" t="s">
        <v>263</v>
      </c>
      <c r="AA66" s="16" t="s">
        <v>231</v>
      </c>
      <c r="AB66" s="16" t="str">
        <f>VLOOKUP($A66,'[4]UN codes and regions'!$B$8:$E$292,4,FALSE)</f>
        <v>Sub-Saharan Africa</v>
      </c>
      <c r="AD66" s="16">
        <f t="shared" si="2"/>
        <v>61</v>
      </c>
      <c r="AE66" s="16">
        <f t="shared" ref="AE66:AE129" si="3">A66</f>
        <v>226</v>
      </c>
      <c r="AF66" s="21">
        <v>119</v>
      </c>
      <c r="AG66" s="16" t="str">
        <f>IF(ISERROR(VLOOKUP(D66,'[4]GEA Codes'!$A$2:$B$180,2,FALSE)),"",VLOOKUP(D66,'[4]GEA Codes'!$A$2:$B$180,2,FALSE))</f>
        <v>WCA</v>
      </c>
      <c r="AH66" s="16" t="str">
        <f t="shared" ref="AH66:AH129" si="4">IF(P66="former USSR",D66,"")</f>
        <v/>
      </c>
      <c r="AI66" s="18" t="s">
        <v>1020</v>
      </c>
      <c r="AJ66" s="18" t="s">
        <v>1020</v>
      </c>
      <c r="AK66" s="18" t="s">
        <v>1020</v>
      </c>
      <c r="AL66" s="18" t="s">
        <v>1020</v>
      </c>
      <c r="AM66" s="18" t="s">
        <v>1020</v>
      </c>
    </row>
    <row r="67" spans="1:39" ht="13.2" x14ac:dyDescent="0.25">
      <c r="A67" s="19">
        <v>232</v>
      </c>
      <c r="B67" s="19">
        <v>2</v>
      </c>
      <c r="C67" s="20">
        <v>67</v>
      </c>
      <c r="D67" s="21">
        <v>178</v>
      </c>
      <c r="E67" s="16">
        <v>46</v>
      </c>
      <c r="F67" s="19" t="s">
        <v>158</v>
      </c>
      <c r="G67" s="19" t="s">
        <v>158</v>
      </c>
      <c r="H67" s="19" t="s">
        <v>158</v>
      </c>
      <c r="I67" s="19" t="s">
        <v>158</v>
      </c>
      <c r="J67" s="20" t="s">
        <v>1025</v>
      </c>
      <c r="K67" s="16" t="str">
        <f>IF(ISERROR(VLOOKUP($A67,[4]MFA_codes!$B$2:$G$239,6,FALSE)),"",VLOOKUP($A67,[4]MFA_codes!$B$2:$G$239,6,FALSE))</f>
        <v>Africa</v>
      </c>
      <c r="L67" s="16" t="str">
        <f>IF(ISERROR(VLOOKUP($D67,[4]WirseniusRegions!$A$5:$D$233,3,FALSE)),"",VLOOKUP($D67,[4]WirseniusRegions!$A$5:$D$233,3,FALSE))</f>
        <v>Africa</v>
      </c>
      <c r="M67" s="16" t="str">
        <f>IF(ISERROR(VLOOKUP($D67,[4]WirseniusRegions!$A$5:$D$233,4,FALSE)),"",VLOOKUP($D67,[4]WirseniusRegions!$A$5:$D$233,4,FALSE))</f>
        <v>Sub-Saharan Africa</v>
      </c>
      <c r="N67" s="16" t="s">
        <v>182</v>
      </c>
      <c r="O67" s="16" t="s">
        <v>1030</v>
      </c>
      <c r="Q67" s="16">
        <v>1</v>
      </c>
      <c r="R67" s="16" t="str">
        <f>VLOOKUP($A67,[3]Countries_Outsorting!$BA$10:$BC$272,3,FALSE)</f>
        <v>ok</v>
      </c>
      <c r="S67" s="16" t="s">
        <v>1033</v>
      </c>
      <c r="U67" s="16" t="s">
        <v>158</v>
      </c>
      <c r="V67" s="16" t="s">
        <v>1027</v>
      </c>
      <c r="W67" s="16" t="s">
        <v>1020</v>
      </c>
      <c r="Y67" s="16" t="s">
        <v>263</v>
      </c>
      <c r="AA67" s="16" t="s">
        <v>208</v>
      </c>
      <c r="AB67" s="16" t="str">
        <f>VLOOKUP($A67,'[4]UN codes and regions'!$B$8:$E$292,4,FALSE)</f>
        <v>Sub-Saharan Africa</v>
      </c>
      <c r="AD67" s="16">
        <f t="shared" ref="AD67:AD130" si="5">D67</f>
        <v>178</v>
      </c>
      <c r="AE67" s="16">
        <f t="shared" si="3"/>
        <v>232</v>
      </c>
      <c r="AF67" s="21">
        <v>145</v>
      </c>
      <c r="AG67" s="16" t="str">
        <f>IF(ISERROR(VLOOKUP(D67,'[4]GEA Codes'!$A$2:$B$180,2,FALSE)),"",VLOOKUP(D67,'[4]GEA Codes'!$A$2:$B$180,2,FALSE))</f>
        <v>EAF</v>
      </c>
      <c r="AH67" s="16" t="str">
        <f t="shared" si="4"/>
        <v/>
      </c>
      <c r="AI67" s="18" t="s">
        <v>1020</v>
      </c>
      <c r="AJ67" s="18" t="s">
        <v>1020</v>
      </c>
      <c r="AK67" s="18" t="s">
        <v>1020</v>
      </c>
      <c r="AL67" s="18" t="s">
        <v>1020</v>
      </c>
      <c r="AM67" s="18" t="s">
        <v>1020</v>
      </c>
    </row>
    <row r="68" spans="1:39" ht="13.2" x14ac:dyDescent="0.25">
      <c r="A68" s="19">
        <v>233</v>
      </c>
      <c r="B68" s="19">
        <v>7</v>
      </c>
      <c r="C68" s="20">
        <v>68</v>
      </c>
      <c r="D68" s="21">
        <v>63</v>
      </c>
      <c r="E68" s="16">
        <v>47</v>
      </c>
      <c r="F68" s="19" t="s">
        <v>159</v>
      </c>
      <c r="G68" s="19" t="s">
        <v>159</v>
      </c>
      <c r="H68" s="19" t="s">
        <v>159</v>
      </c>
      <c r="I68" s="19" t="s">
        <v>159</v>
      </c>
      <c r="J68" s="20" t="s">
        <v>430</v>
      </c>
      <c r="K68" s="16" t="str">
        <f>IF(ISERROR(VLOOKUP($A68,[4]MFA_codes!$B$2:$G$239,6,FALSE)),"",VLOOKUP($A68,[4]MFA_codes!$B$2:$G$239,6,FALSE))</f>
        <v>Europe</v>
      </c>
      <c r="L68" s="16" t="str">
        <f>IF(ISERROR(VLOOKUP($D68,[4]WirseniusRegions!$A$5:$D$233,3,FALSE)),"",VLOOKUP($D68,[4]WirseniusRegions!$A$5:$D$233,3,FALSE))</f>
        <v>Europe</v>
      </c>
      <c r="M68" s="16" t="str">
        <f>IF(ISERROR(VLOOKUP($D68,[4]WirseniusRegions!$A$5:$D$233,4,FALSE)),"",VLOOKUP($D68,[4]WirseniusRegions!$A$5:$D$233,4,FALSE))</f>
        <v>East Europe</v>
      </c>
      <c r="N68" s="16" t="s">
        <v>211</v>
      </c>
      <c r="O68" s="16" t="s">
        <v>1042</v>
      </c>
      <c r="P68" s="16" t="s">
        <v>1036</v>
      </c>
      <c r="Q68" s="16">
        <v>1</v>
      </c>
      <c r="R68" s="16" t="str">
        <f>VLOOKUP($A68,[3]Countries_Outsorting!$BA$10:$BC$272,3,FALSE)</f>
        <v>ok</v>
      </c>
      <c r="S68" s="16" t="s">
        <v>1020</v>
      </c>
      <c r="U68" s="16" t="s">
        <v>159</v>
      </c>
      <c r="V68" s="16" t="s">
        <v>1027</v>
      </c>
      <c r="W68" s="16" t="s">
        <v>1049</v>
      </c>
      <c r="X68" s="16" t="s">
        <v>1040</v>
      </c>
      <c r="Y68" s="16" t="s">
        <v>1029</v>
      </c>
      <c r="AA68" s="16" t="s">
        <v>239</v>
      </c>
      <c r="AB68" s="16" t="str">
        <f>VLOOKUP($A68,'[4]UN codes and regions'!$B$8:$E$292,4,FALSE)</f>
        <v>Eastern &amp; South-Eastern Europe</v>
      </c>
      <c r="AD68" s="16">
        <f t="shared" si="5"/>
        <v>63</v>
      </c>
      <c r="AE68" s="16">
        <f t="shared" si="3"/>
        <v>233</v>
      </c>
      <c r="AF68" s="21">
        <v>57</v>
      </c>
      <c r="AG68" s="16" t="str">
        <f>IF(ISERROR(VLOOKUP(D68,'[4]GEA Codes'!$A$2:$B$180,2,FALSE)),"",VLOOKUP(D68,'[4]GEA Codes'!$A$2:$B$180,2,FALSE))</f>
        <v>FSU</v>
      </c>
      <c r="AH68" s="16">
        <f t="shared" si="4"/>
        <v>63</v>
      </c>
      <c r="AI68" s="18">
        <v>156</v>
      </c>
      <c r="AJ68" s="18" t="s">
        <v>1053</v>
      </c>
      <c r="AK68" s="18" t="s">
        <v>795</v>
      </c>
      <c r="AL68" s="18" t="s">
        <v>796</v>
      </c>
      <c r="AM68" s="18" t="s">
        <v>795</v>
      </c>
    </row>
    <row r="69" spans="1:39" ht="13.2" x14ac:dyDescent="0.25">
      <c r="A69" s="19">
        <v>231</v>
      </c>
      <c r="B69" s="19">
        <v>2</v>
      </c>
      <c r="C69" s="20">
        <v>69</v>
      </c>
      <c r="D69" s="21">
        <v>238</v>
      </c>
      <c r="E69" s="16">
        <v>48</v>
      </c>
      <c r="F69" s="19" t="s">
        <v>160</v>
      </c>
      <c r="G69" s="19" t="s">
        <v>160</v>
      </c>
      <c r="H69" s="19" t="s">
        <v>160</v>
      </c>
      <c r="I69" s="19" t="s">
        <v>160</v>
      </c>
      <c r="J69" s="20" t="s">
        <v>1025</v>
      </c>
      <c r="K69" s="16" t="str">
        <f>IF(ISERROR(VLOOKUP($A69,[4]MFA_codes!$B$2:$G$239,6,FALSE)),"",VLOOKUP($A69,[4]MFA_codes!$B$2:$G$239,6,FALSE))</f>
        <v>Africa</v>
      </c>
      <c r="L69" s="16" t="str">
        <f>IF(ISERROR(VLOOKUP($D69,[4]WirseniusRegions!$A$5:$D$233,3,FALSE)),"",VLOOKUP($D69,[4]WirseniusRegions!$A$5:$D$233,3,FALSE))</f>
        <v>Africa</v>
      </c>
      <c r="M69" s="16" t="str">
        <f>IF(ISERROR(VLOOKUP($D69,[4]WirseniusRegions!$A$5:$D$233,4,FALSE)),"",VLOOKUP($D69,[4]WirseniusRegions!$A$5:$D$233,4,FALSE))</f>
        <v>Sub-Saharan Africa</v>
      </c>
      <c r="N69" s="16" t="s">
        <v>182</v>
      </c>
      <c r="O69" s="16" t="s">
        <v>1030</v>
      </c>
      <c r="Q69" s="16">
        <v>1</v>
      </c>
      <c r="R69" s="16" t="str">
        <f>VLOOKUP($A69,[3]Countries_Outsorting!$BA$10:$BC$272,3,FALSE)</f>
        <v>ok</v>
      </c>
      <c r="S69" s="16" t="s">
        <v>1033</v>
      </c>
      <c r="U69" s="16" t="s">
        <v>160</v>
      </c>
      <c r="V69" s="16" t="s">
        <v>1027</v>
      </c>
      <c r="W69" s="16" t="s">
        <v>1020</v>
      </c>
      <c r="Y69" s="16" t="s">
        <v>263</v>
      </c>
      <c r="AA69" s="16" t="s">
        <v>208</v>
      </c>
      <c r="AB69" s="16" t="str">
        <f>VLOOKUP($A69,'[4]UN codes and regions'!$B$8:$E$292,4,FALSE)</f>
        <v>Sub-Saharan Africa</v>
      </c>
      <c r="AD69" s="16">
        <f t="shared" si="5"/>
        <v>238</v>
      </c>
      <c r="AE69" s="16">
        <f t="shared" si="3"/>
        <v>231</v>
      </c>
      <c r="AF69" s="21">
        <v>147</v>
      </c>
      <c r="AG69" s="16" t="str">
        <f>IF(ISERROR(VLOOKUP(D69,'[4]GEA Codes'!$A$2:$B$180,2,FALSE)),"",VLOOKUP(D69,'[4]GEA Codes'!$A$2:$B$180,2,FALSE))</f>
        <v>EAF</v>
      </c>
      <c r="AH69" s="16" t="str">
        <f t="shared" si="4"/>
        <v/>
      </c>
      <c r="AI69" s="18" t="s">
        <v>1020</v>
      </c>
      <c r="AJ69" s="18" t="s">
        <v>1020</v>
      </c>
      <c r="AK69" s="18" t="s">
        <v>1020</v>
      </c>
      <c r="AL69" s="18" t="s">
        <v>1020</v>
      </c>
      <c r="AM69" s="18" t="s">
        <v>1020</v>
      </c>
    </row>
    <row r="70" spans="1:39" x14ac:dyDescent="0.3">
      <c r="E70" s="16" t="s">
        <v>1020</v>
      </c>
      <c r="M70" s="16" t="s">
        <v>348</v>
      </c>
      <c r="Q70" s="16">
        <v>0</v>
      </c>
      <c r="S70" s="16" t="s">
        <v>1020</v>
      </c>
      <c r="U70" s="16" t="s">
        <v>1020</v>
      </c>
      <c r="V70" s="16" t="s">
        <v>1054</v>
      </c>
      <c r="W70" s="16" t="s">
        <v>1020</v>
      </c>
      <c r="AB70" s="16" t="s">
        <v>1055</v>
      </c>
      <c r="AD70" s="16">
        <f t="shared" si="5"/>
        <v>0</v>
      </c>
      <c r="AE70" s="16">
        <f t="shared" si="3"/>
        <v>0</v>
      </c>
      <c r="AG70" s="16" t="str">
        <f>IF(ISERROR(VLOOKUP(D70,'[4]GEA Codes'!$A$2:$B$180,2,FALSE)),"",VLOOKUP(D70,'[4]GEA Codes'!$A$2:$B$180,2,FALSE))</f>
        <v/>
      </c>
      <c r="AH70" s="16" t="str">
        <f t="shared" si="4"/>
        <v/>
      </c>
      <c r="AI70" s="18" t="s">
        <v>1020</v>
      </c>
      <c r="AJ70" s="18" t="s">
        <v>1020</v>
      </c>
      <c r="AK70" s="18" t="s">
        <v>1020</v>
      </c>
      <c r="AL70" s="18" t="s">
        <v>1020</v>
      </c>
      <c r="AM70" s="18" t="s">
        <v>1020</v>
      </c>
    </row>
    <row r="71" spans="1:39" ht="13.2" x14ac:dyDescent="0.25">
      <c r="A71" s="19">
        <v>234</v>
      </c>
      <c r="B71" s="19">
        <v>7</v>
      </c>
      <c r="C71" s="20">
        <v>70</v>
      </c>
      <c r="D71" s="21">
        <v>64</v>
      </c>
      <c r="E71" s="16">
        <v>50</v>
      </c>
      <c r="F71" s="19" t="s">
        <v>283</v>
      </c>
      <c r="G71" s="19" t="s">
        <v>283</v>
      </c>
      <c r="H71" s="19" t="s">
        <v>283</v>
      </c>
      <c r="I71" s="19" t="s">
        <v>283</v>
      </c>
      <c r="J71" s="20" t="s">
        <v>1032</v>
      </c>
      <c r="K71" s="16" t="str">
        <f>IF(ISERROR(VLOOKUP($A71,[4]MFA_codes!$B$2:$G$239,6,FALSE)),"",VLOOKUP($A71,[4]MFA_codes!$B$2:$G$239,6,FALSE))</f>
        <v>Europe</v>
      </c>
      <c r="L71" s="16" t="str">
        <f>IF(ISERROR(VLOOKUP($D71,[4]WirseniusRegions!$A$5:$D$233,3,FALSE)),"",VLOOKUP($D71,[4]WirseniusRegions!$A$5:$D$233,3,FALSE))</f>
        <v>Europe</v>
      </c>
      <c r="M71" s="16" t="str">
        <f>IF(ISERROR(VLOOKUP($D71,[4]WirseniusRegions!$A$5:$D$233,4,FALSE)),"",VLOOKUP($D71,[4]WirseniusRegions!$A$5:$D$233,4,FALSE))</f>
        <v>West Europe</v>
      </c>
      <c r="N71" s="16" t="s">
        <v>211</v>
      </c>
      <c r="O71" s="16" t="s">
        <v>1042</v>
      </c>
      <c r="Q71" s="16">
        <v>0</v>
      </c>
      <c r="R71" s="16" t="str">
        <f>VLOOKUP($A71,[3]Countries_Outsorting!$BA$10:$BC$272,3,FALSE)</f>
        <v>Small&amp;DataGap</v>
      </c>
      <c r="S71" s="16" t="s">
        <v>1020</v>
      </c>
      <c r="U71" s="16" t="s">
        <v>1020</v>
      </c>
      <c r="V71" s="16" t="s">
        <v>1047</v>
      </c>
      <c r="W71" s="16" t="s">
        <v>1020</v>
      </c>
      <c r="Y71" s="16" t="s">
        <v>1029</v>
      </c>
      <c r="AA71" s="16" t="s">
        <v>239</v>
      </c>
      <c r="AB71" s="16" t="str">
        <f>VLOOKUP($A71,'[4]UN codes and regions'!$B$8:$E$292,4,FALSE)</f>
        <v>Western Europe</v>
      </c>
      <c r="AD71" s="16">
        <f t="shared" si="5"/>
        <v>64</v>
      </c>
      <c r="AE71" s="16">
        <f t="shared" si="3"/>
        <v>234</v>
      </c>
      <c r="AG71" s="16" t="str">
        <f>IF(ISERROR(VLOOKUP(D71,'[4]GEA Codes'!$A$2:$B$180,2,FALSE)),"",VLOOKUP(D71,'[4]GEA Codes'!$A$2:$B$180,2,FALSE))</f>
        <v/>
      </c>
      <c r="AH71" s="16" t="str">
        <f t="shared" si="4"/>
        <v/>
      </c>
      <c r="AI71" s="18" t="s">
        <v>1020</v>
      </c>
      <c r="AJ71" s="18" t="s">
        <v>1020</v>
      </c>
      <c r="AK71" s="18" t="s">
        <v>1020</v>
      </c>
      <c r="AL71" s="18" t="s">
        <v>1020</v>
      </c>
      <c r="AM71" s="18" t="s">
        <v>1020</v>
      </c>
    </row>
    <row r="72" spans="1:39" ht="13.2" x14ac:dyDescent="0.25">
      <c r="A72" s="19">
        <v>238</v>
      </c>
      <c r="B72" s="19">
        <v>5</v>
      </c>
      <c r="C72" s="20">
        <v>71</v>
      </c>
      <c r="D72" s="21">
        <v>65</v>
      </c>
      <c r="E72" s="16">
        <v>49</v>
      </c>
      <c r="F72" s="19" t="s">
        <v>284</v>
      </c>
      <c r="G72" s="19" t="s">
        <v>284</v>
      </c>
      <c r="H72" s="19" t="s">
        <v>284</v>
      </c>
      <c r="I72" s="19" t="s">
        <v>284</v>
      </c>
      <c r="J72" s="20" t="s">
        <v>1021</v>
      </c>
      <c r="K72" s="16" t="str">
        <f>IF(ISERROR(VLOOKUP($A72,[4]MFA_codes!$B$2:$G$239,6,FALSE)),"",VLOOKUP($A72,[4]MFA_codes!$B$2:$G$239,6,FALSE))</f>
        <v>South America</v>
      </c>
      <c r="L72" s="16" t="str">
        <f>IF(ISERROR(VLOOKUP($D72,[4]WirseniusRegions!$A$5:$D$233,3,FALSE)),"",VLOOKUP($D72,[4]WirseniusRegions!$A$5:$D$233,3,FALSE))</f>
        <v>America</v>
      </c>
      <c r="M72" s="16" t="str">
        <f>IF(ISERROR(VLOOKUP($D72,[4]WirseniusRegions!$A$5:$D$233,4,FALSE)),"",VLOOKUP($D72,[4]WirseniusRegions!$A$5:$D$233,4,FALSE))</f>
        <v>Latin America &amp; Caribbean</v>
      </c>
      <c r="N72" s="16" t="s">
        <v>1034</v>
      </c>
      <c r="O72" s="16" t="s">
        <v>1042</v>
      </c>
      <c r="Q72" s="16">
        <v>0</v>
      </c>
      <c r="R72" s="16" t="str">
        <f>VLOOKUP($A72,[3]Countries_Outsorting!$BA$10:$BC$272,3,FALSE)</f>
        <v>NoData</v>
      </c>
      <c r="S72" s="16" t="s">
        <v>1020</v>
      </c>
      <c r="U72" s="16" t="s">
        <v>792</v>
      </c>
      <c r="V72" s="16" t="s">
        <v>1031</v>
      </c>
      <c r="W72" s="16" t="s">
        <v>1020</v>
      </c>
      <c r="Y72" s="16" t="s">
        <v>1035</v>
      </c>
      <c r="AA72" s="16" t="s">
        <v>256</v>
      </c>
      <c r="AB72" s="16" t="str">
        <f>VLOOKUP($A72,'[4]UN codes and regions'!$B$8:$E$292,4,FALSE)</f>
        <v>Latin America &amp; the Carribean</v>
      </c>
      <c r="AD72" s="16">
        <f t="shared" si="5"/>
        <v>65</v>
      </c>
      <c r="AE72" s="16">
        <f t="shared" si="3"/>
        <v>238</v>
      </c>
      <c r="AG72" s="16" t="str">
        <f>IF(ISERROR(VLOOKUP(D72,'[4]GEA Codes'!$A$2:$B$180,2,FALSE)),"",VLOOKUP(D72,'[4]GEA Codes'!$A$2:$B$180,2,FALSE))</f>
        <v/>
      </c>
      <c r="AH72" s="16" t="str">
        <f t="shared" si="4"/>
        <v/>
      </c>
      <c r="AI72" s="18" t="s">
        <v>1020</v>
      </c>
      <c r="AJ72" s="18" t="s">
        <v>1020</v>
      </c>
      <c r="AK72" s="18" t="s">
        <v>1020</v>
      </c>
      <c r="AL72" s="18" t="s">
        <v>1020</v>
      </c>
      <c r="AM72" s="18" t="s">
        <v>1020</v>
      </c>
    </row>
    <row r="73" spans="1:39" ht="13.2" x14ac:dyDescent="0.25">
      <c r="A73" s="19">
        <v>242</v>
      </c>
      <c r="B73" s="19">
        <v>9</v>
      </c>
      <c r="C73" s="20">
        <v>72</v>
      </c>
      <c r="D73" s="21">
        <v>66</v>
      </c>
      <c r="E73" s="16">
        <v>52</v>
      </c>
      <c r="F73" s="19" t="s">
        <v>214</v>
      </c>
      <c r="G73" s="19" t="s">
        <v>214</v>
      </c>
      <c r="H73" s="19" t="s">
        <v>214</v>
      </c>
      <c r="I73" s="19" t="s">
        <v>214</v>
      </c>
      <c r="J73" s="20" t="s">
        <v>1021</v>
      </c>
      <c r="K73" s="16" t="str">
        <f>IF(ISERROR(VLOOKUP($A73,[4]MFA_codes!$B$2:$G$239,6,FALSE)),"",VLOOKUP($A73,[4]MFA_codes!$B$2:$G$239,6,FALSE))</f>
        <v>Oceania</v>
      </c>
      <c r="L73" s="16" t="str">
        <f>IF(ISERROR(VLOOKUP($D73,[4]WirseniusRegions!$A$5:$D$233,3,FALSE)),"",VLOOKUP($D73,[4]WirseniusRegions!$A$5:$D$233,3,FALSE))</f>
        <v>America/Australia</v>
      </c>
      <c r="M73" s="16" t="str">
        <f>IF(ISERROR(VLOOKUP($D73,[4]WirseniusRegions!$A$5:$D$233,4,FALSE)),"",VLOOKUP($D73,[4]WirseniusRegions!$A$5:$D$233,4,FALSE))</f>
        <v>North America &amp; Oceania</v>
      </c>
      <c r="N73" s="16" t="s">
        <v>241</v>
      </c>
      <c r="O73" s="16" t="s">
        <v>1030</v>
      </c>
      <c r="Q73" s="16">
        <v>0</v>
      </c>
      <c r="R73" s="16" t="str">
        <f>VLOOKUP($A73,[3]Countries_Outsorting!$BA$10:$BC$272,3,FALSE)</f>
        <v>NoData</v>
      </c>
      <c r="S73" s="16" t="s">
        <v>1020</v>
      </c>
      <c r="U73" s="16" t="s">
        <v>214</v>
      </c>
      <c r="V73" s="24" t="s">
        <v>1041</v>
      </c>
      <c r="W73" s="16" t="s">
        <v>1020</v>
      </c>
      <c r="Y73" s="16" t="s">
        <v>241</v>
      </c>
      <c r="AA73" s="16" t="s">
        <v>229</v>
      </c>
      <c r="AB73" s="16" t="str">
        <f>VLOOKUP($A73,'[4]UN codes and regions'!$B$8:$E$292,4,FALSE)</f>
        <v>Oceania and Australia</v>
      </c>
      <c r="AD73" s="16">
        <f t="shared" si="5"/>
        <v>66</v>
      </c>
      <c r="AE73" s="16">
        <f t="shared" si="3"/>
        <v>242</v>
      </c>
      <c r="AG73" s="16" t="str">
        <f>IF(ISERROR(VLOOKUP(D73,'[4]GEA Codes'!$A$2:$B$180,2,FALSE)),"",VLOOKUP(D73,'[4]GEA Codes'!$A$2:$B$180,2,FALSE))</f>
        <v>PAS</v>
      </c>
      <c r="AH73" s="16" t="str">
        <f t="shared" si="4"/>
        <v/>
      </c>
      <c r="AI73" s="18" t="s">
        <v>1020</v>
      </c>
      <c r="AJ73" s="18" t="s">
        <v>1020</v>
      </c>
      <c r="AK73" s="18" t="s">
        <v>1020</v>
      </c>
      <c r="AL73" s="18" t="s">
        <v>1020</v>
      </c>
      <c r="AM73" s="18" t="s">
        <v>1020</v>
      </c>
    </row>
    <row r="74" spans="1:39" ht="13.2" x14ac:dyDescent="0.25">
      <c r="A74" s="19">
        <v>246</v>
      </c>
      <c r="B74" s="19">
        <v>7</v>
      </c>
      <c r="C74" s="20">
        <v>73</v>
      </c>
      <c r="D74" s="21">
        <v>67</v>
      </c>
      <c r="E74" s="16">
        <v>53</v>
      </c>
      <c r="F74" s="19" t="s">
        <v>45</v>
      </c>
      <c r="G74" s="19" t="s">
        <v>45</v>
      </c>
      <c r="H74" s="19" t="s">
        <v>45</v>
      </c>
      <c r="I74" s="19" t="s">
        <v>45</v>
      </c>
      <c r="J74" s="20" t="s">
        <v>1032</v>
      </c>
      <c r="K74" s="16" t="str">
        <f>IF(ISERROR(VLOOKUP($A74,[4]MFA_codes!$B$2:$G$239,6,FALSE)),"",VLOOKUP($A74,[4]MFA_codes!$B$2:$G$239,6,FALSE))</f>
        <v>Europe</v>
      </c>
      <c r="L74" s="16" t="str">
        <f>IF(ISERROR(VLOOKUP($D74,[4]WirseniusRegions!$A$5:$D$233,3,FALSE)),"",VLOOKUP($D74,[4]WirseniusRegions!$A$5:$D$233,3,FALSE))</f>
        <v>Europe</v>
      </c>
      <c r="M74" s="16" t="str">
        <f>IF(ISERROR(VLOOKUP($D74,[4]WirseniusRegions!$A$5:$D$233,4,FALSE)),"",VLOOKUP($D74,[4]WirseniusRegions!$A$5:$D$233,4,FALSE))</f>
        <v>West Europe</v>
      </c>
      <c r="N74" s="16" t="s">
        <v>211</v>
      </c>
      <c r="O74" s="16" t="s">
        <v>1042</v>
      </c>
      <c r="Q74" s="16">
        <v>1</v>
      </c>
      <c r="R74" s="16" t="str">
        <f>VLOOKUP($A74,[3]Countries_Outsorting!$BA$10:$BC$272,3,FALSE)</f>
        <v>ok</v>
      </c>
      <c r="S74" s="16" t="s">
        <v>1020</v>
      </c>
      <c r="U74" s="16" t="s">
        <v>45</v>
      </c>
      <c r="V74" s="16" t="s">
        <v>1027</v>
      </c>
      <c r="W74" s="16" t="s">
        <v>1039</v>
      </c>
      <c r="X74" s="16" t="s">
        <v>1040</v>
      </c>
      <c r="Y74" s="16" t="s">
        <v>1029</v>
      </c>
      <c r="AA74" s="16" t="s">
        <v>239</v>
      </c>
      <c r="AB74" s="16" t="str">
        <f>VLOOKUP($A74,'[4]UN codes and regions'!$B$8:$E$292,4,FALSE)</f>
        <v>Western Europe</v>
      </c>
      <c r="AD74" s="16">
        <f t="shared" si="5"/>
        <v>67</v>
      </c>
      <c r="AE74" s="16">
        <f t="shared" si="3"/>
        <v>246</v>
      </c>
      <c r="AF74" s="21">
        <v>163</v>
      </c>
      <c r="AG74" s="16" t="str">
        <f>IF(ISERROR(VLOOKUP(D74,'[4]GEA Codes'!$A$2:$B$180,2,FALSE)),"",VLOOKUP(D74,'[4]GEA Codes'!$A$2:$B$180,2,FALSE))</f>
        <v>WEU</v>
      </c>
      <c r="AH74" s="16" t="str">
        <f t="shared" si="4"/>
        <v/>
      </c>
      <c r="AI74" s="18">
        <v>157</v>
      </c>
      <c r="AJ74" s="18" t="s">
        <v>785</v>
      </c>
      <c r="AK74" s="18" t="s">
        <v>350</v>
      </c>
      <c r="AL74" s="18" t="s">
        <v>785</v>
      </c>
      <c r="AM74" s="18" t="s">
        <v>350</v>
      </c>
    </row>
    <row r="75" spans="1:39" ht="13.2" x14ac:dyDescent="0.25">
      <c r="A75" s="19">
        <v>250</v>
      </c>
      <c r="B75" s="19">
        <v>7</v>
      </c>
      <c r="C75" s="20">
        <v>74</v>
      </c>
      <c r="D75" s="21">
        <v>68</v>
      </c>
      <c r="E75" s="16">
        <v>54</v>
      </c>
      <c r="F75" s="19" t="s">
        <v>46</v>
      </c>
      <c r="G75" s="19" t="s">
        <v>46</v>
      </c>
      <c r="H75" s="19" t="s">
        <v>46</v>
      </c>
      <c r="I75" s="19" t="s">
        <v>46</v>
      </c>
      <c r="J75" s="20" t="s">
        <v>1032</v>
      </c>
      <c r="K75" s="16" t="str">
        <f>IF(ISERROR(VLOOKUP($A75,[4]MFA_codes!$B$2:$G$239,6,FALSE)),"",VLOOKUP($A75,[4]MFA_codes!$B$2:$G$239,6,FALSE))</f>
        <v>Europe</v>
      </c>
      <c r="L75" s="16" t="str">
        <f>IF(ISERROR(VLOOKUP($D75,[4]WirseniusRegions!$A$5:$D$233,3,FALSE)),"",VLOOKUP($D75,[4]WirseniusRegions!$A$5:$D$233,3,FALSE))</f>
        <v>Europe</v>
      </c>
      <c r="M75" s="16" t="str">
        <f>IF(ISERROR(VLOOKUP($D75,[4]WirseniusRegions!$A$5:$D$233,4,FALSE)),"",VLOOKUP($D75,[4]WirseniusRegions!$A$5:$D$233,4,FALSE))</f>
        <v>West Europe</v>
      </c>
      <c r="N75" s="16" t="s">
        <v>211</v>
      </c>
      <c r="O75" s="16" t="s">
        <v>1024</v>
      </c>
      <c r="Q75" s="16">
        <v>1</v>
      </c>
      <c r="R75" s="16" t="str">
        <f>VLOOKUP($A75,[3]Countries_Outsorting!$BA$10:$BC$272,3,FALSE)</f>
        <v>ok</v>
      </c>
      <c r="S75" s="16" t="s">
        <v>1020</v>
      </c>
      <c r="U75" s="16" t="s">
        <v>46</v>
      </c>
      <c r="V75" s="16" t="s">
        <v>1027</v>
      </c>
      <c r="W75" s="16" t="s">
        <v>1039</v>
      </c>
      <c r="X75" s="16" t="s">
        <v>1040</v>
      </c>
      <c r="Y75" s="16" t="s">
        <v>1029</v>
      </c>
      <c r="AA75" s="16" t="s">
        <v>272</v>
      </c>
      <c r="AB75" s="16" t="str">
        <f>VLOOKUP($A75,'[4]UN codes and regions'!$B$8:$E$292,4,FALSE)</f>
        <v>Western Europe</v>
      </c>
      <c r="AD75" s="16">
        <f t="shared" si="5"/>
        <v>68</v>
      </c>
      <c r="AE75" s="16">
        <f t="shared" si="3"/>
        <v>250</v>
      </c>
      <c r="AF75" s="21">
        <v>3</v>
      </c>
      <c r="AG75" s="16" t="str">
        <f>IF(ISERROR(VLOOKUP(D75,'[4]GEA Codes'!$A$2:$B$180,2,FALSE)),"",VLOOKUP(D75,'[4]GEA Codes'!$A$2:$B$180,2,FALSE))</f>
        <v>WEU</v>
      </c>
      <c r="AH75" s="16" t="str">
        <f t="shared" si="4"/>
        <v/>
      </c>
      <c r="AI75" s="18">
        <v>139</v>
      </c>
      <c r="AJ75" s="18" t="s">
        <v>783</v>
      </c>
      <c r="AK75" s="18" t="s">
        <v>784</v>
      </c>
      <c r="AL75" s="18" t="s">
        <v>783</v>
      </c>
      <c r="AM75" s="18" t="s">
        <v>784</v>
      </c>
    </row>
    <row r="76" spans="1:39" ht="13.2" x14ac:dyDescent="0.25">
      <c r="A76" s="19">
        <v>254</v>
      </c>
      <c r="B76" s="19">
        <v>5</v>
      </c>
      <c r="C76" s="20">
        <v>75</v>
      </c>
      <c r="D76" s="21">
        <v>69</v>
      </c>
      <c r="E76" s="16">
        <v>55</v>
      </c>
      <c r="F76" s="19" t="s">
        <v>47</v>
      </c>
      <c r="G76" s="19" t="s">
        <v>47</v>
      </c>
      <c r="H76" s="19" t="s">
        <v>47</v>
      </c>
      <c r="I76" s="19" t="s">
        <v>47</v>
      </c>
      <c r="J76" s="20" t="s">
        <v>1021</v>
      </c>
      <c r="K76" s="16" t="str">
        <f>IF(ISERROR(VLOOKUP($A76,[4]MFA_codes!$B$2:$G$239,6,FALSE)),"",VLOOKUP($A76,[4]MFA_codes!$B$2:$G$239,6,FALSE))</f>
        <v>South America</v>
      </c>
      <c r="L76" s="16" t="str">
        <f>IF(ISERROR(VLOOKUP($D76,[4]WirseniusRegions!$A$5:$D$233,3,FALSE)),"",VLOOKUP($D76,[4]WirseniusRegions!$A$5:$D$233,3,FALSE))</f>
        <v>America</v>
      </c>
      <c r="M76" s="16" t="str">
        <f>IF(ISERROR(VLOOKUP($D76,[4]WirseniusRegions!$A$5:$D$233,4,FALSE)),"",VLOOKUP($D76,[4]WirseniusRegions!$A$5:$D$233,4,FALSE))</f>
        <v>Latin America &amp; Caribbean</v>
      </c>
      <c r="N76" s="16" t="s">
        <v>1034</v>
      </c>
      <c r="O76" s="16" t="s">
        <v>1030</v>
      </c>
      <c r="Q76" s="16">
        <v>1</v>
      </c>
      <c r="R76" s="16" t="str">
        <f>VLOOKUP($A76,[3]Countries_Outsorting!$BA$10:$BC$272,3,FALSE)</f>
        <v>ok</v>
      </c>
      <c r="S76" s="16" t="s">
        <v>1020</v>
      </c>
      <c r="U76" s="16" t="s">
        <v>47</v>
      </c>
      <c r="V76" s="16" t="s">
        <v>1026</v>
      </c>
      <c r="W76" s="16" t="s">
        <v>1020</v>
      </c>
      <c r="Y76" s="16" t="s">
        <v>1035</v>
      </c>
      <c r="AA76" s="16" t="s">
        <v>256</v>
      </c>
      <c r="AB76" s="16" t="str">
        <f>VLOOKUP($A76,'[4]UN codes and regions'!$B$8:$E$292,4,FALSE)</f>
        <v>Latin America &amp; the Carribean</v>
      </c>
      <c r="AD76" s="16">
        <f t="shared" si="5"/>
        <v>69</v>
      </c>
      <c r="AE76" s="16">
        <f t="shared" si="3"/>
        <v>254</v>
      </c>
      <c r="AF76" s="21">
        <v>116</v>
      </c>
      <c r="AG76" s="16" t="str">
        <f>IF(ISERROR(VLOOKUP(D76,'[4]GEA Codes'!$A$2:$B$180,2,FALSE)),"",VLOOKUP(D76,'[4]GEA Codes'!$A$2:$B$180,2,FALSE))</f>
        <v>LAC</v>
      </c>
      <c r="AH76" s="16" t="str">
        <f t="shared" si="4"/>
        <v/>
      </c>
      <c r="AI76" s="18" t="s">
        <v>1020</v>
      </c>
      <c r="AJ76" s="18" t="s">
        <v>1020</v>
      </c>
      <c r="AK76" s="18" t="s">
        <v>1020</v>
      </c>
      <c r="AL76" s="18" t="s">
        <v>1020</v>
      </c>
      <c r="AM76" s="18" t="s">
        <v>1020</v>
      </c>
    </row>
    <row r="77" spans="1:39" ht="13.2" x14ac:dyDescent="0.25">
      <c r="A77" s="19">
        <v>258</v>
      </c>
      <c r="B77" s="19">
        <v>9</v>
      </c>
      <c r="C77" s="20">
        <v>76</v>
      </c>
      <c r="D77" s="21">
        <v>70</v>
      </c>
      <c r="E77" s="16">
        <v>56</v>
      </c>
      <c r="F77" s="19" t="s">
        <v>48</v>
      </c>
      <c r="G77" s="19" t="s">
        <v>48</v>
      </c>
      <c r="H77" s="19" t="s">
        <v>48</v>
      </c>
      <c r="I77" s="19" t="s">
        <v>48</v>
      </c>
      <c r="J77" s="20" t="s">
        <v>1021</v>
      </c>
      <c r="K77" s="16" t="str">
        <f>IF(ISERROR(VLOOKUP($A77,[4]MFA_codes!$B$2:$G$239,6,FALSE)),"",VLOOKUP($A77,[4]MFA_codes!$B$2:$G$239,6,FALSE))</f>
        <v>Oceania</v>
      </c>
      <c r="L77" s="16" t="str">
        <f>IF(ISERROR(VLOOKUP($D77,[4]WirseniusRegions!$A$5:$D$233,3,FALSE)),"",VLOOKUP($D77,[4]WirseniusRegions!$A$5:$D$233,3,FALSE))</f>
        <v>America/Australia</v>
      </c>
      <c r="M77" s="16" t="str">
        <f>IF(ISERROR(VLOOKUP($D77,[4]WirseniusRegions!$A$5:$D$233,4,FALSE)),"",VLOOKUP($D77,[4]WirseniusRegions!$A$5:$D$233,4,FALSE))</f>
        <v>North America &amp; Oceania</v>
      </c>
      <c r="N77" s="16" t="s">
        <v>241</v>
      </c>
      <c r="O77" s="16" t="s">
        <v>1030</v>
      </c>
      <c r="Q77" s="16">
        <v>0</v>
      </c>
      <c r="R77" s="16" t="str">
        <f>VLOOKUP($A77,[3]Countries_Outsorting!$BA$10:$BC$272,3,FALSE)</f>
        <v>NoData</v>
      </c>
      <c r="S77" s="16" t="s">
        <v>1020</v>
      </c>
      <c r="U77" s="16" t="s">
        <v>48</v>
      </c>
      <c r="V77" s="16" t="s">
        <v>1047</v>
      </c>
      <c r="W77" s="16" t="s">
        <v>1020</v>
      </c>
      <c r="Y77" s="16" t="s">
        <v>241</v>
      </c>
      <c r="AA77" s="16" t="s">
        <v>243</v>
      </c>
      <c r="AB77" s="16" t="str">
        <f>VLOOKUP($A77,'[4]UN codes and regions'!$B$8:$E$292,4,FALSE)</f>
        <v>Oceania and Australia</v>
      </c>
      <c r="AD77" s="16">
        <f t="shared" si="5"/>
        <v>70</v>
      </c>
      <c r="AE77" s="16">
        <f t="shared" si="3"/>
        <v>258</v>
      </c>
      <c r="AG77" s="16" t="str">
        <f>IF(ISERROR(VLOOKUP(D77,'[4]GEA Codes'!$A$2:$B$180,2,FALSE)),"",VLOOKUP(D77,'[4]GEA Codes'!$A$2:$B$180,2,FALSE))</f>
        <v>PAS</v>
      </c>
      <c r="AH77" s="16" t="str">
        <f t="shared" si="4"/>
        <v/>
      </c>
      <c r="AI77" s="18" t="s">
        <v>1020</v>
      </c>
      <c r="AJ77" s="18" t="s">
        <v>1020</v>
      </c>
      <c r="AK77" s="18" t="s">
        <v>1020</v>
      </c>
      <c r="AL77" s="18" t="s">
        <v>1020</v>
      </c>
      <c r="AM77" s="18" t="s">
        <v>1020</v>
      </c>
    </row>
    <row r="78" spans="1:39" ht="13.2" x14ac:dyDescent="0.25">
      <c r="A78" s="19">
        <v>266</v>
      </c>
      <c r="B78" s="19">
        <v>2</v>
      </c>
      <c r="C78" s="20">
        <v>77</v>
      </c>
      <c r="D78" s="21">
        <v>74</v>
      </c>
      <c r="E78" s="16">
        <v>58</v>
      </c>
      <c r="F78" s="19" t="s">
        <v>49</v>
      </c>
      <c r="G78" s="19" t="s">
        <v>49</v>
      </c>
      <c r="H78" s="19" t="s">
        <v>49</v>
      </c>
      <c r="I78" s="19" t="s">
        <v>49</v>
      </c>
      <c r="J78" s="20" t="s">
        <v>1021</v>
      </c>
      <c r="K78" s="16" t="str">
        <f>IF(ISERROR(VLOOKUP($A78,[4]MFA_codes!$B$2:$G$239,6,FALSE)),"",VLOOKUP($A78,[4]MFA_codes!$B$2:$G$239,6,FALSE))</f>
        <v>Africa</v>
      </c>
      <c r="L78" s="16" t="str">
        <f>IF(ISERROR(VLOOKUP($D78,[4]WirseniusRegions!$A$5:$D$233,3,FALSE)),"",VLOOKUP($D78,[4]WirseniusRegions!$A$5:$D$233,3,FALSE))</f>
        <v>Africa</v>
      </c>
      <c r="M78" s="16" t="str">
        <f>IF(ISERROR(VLOOKUP($D78,[4]WirseniusRegions!$A$5:$D$233,4,FALSE)),"",VLOOKUP($D78,[4]WirseniusRegions!$A$5:$D$233,4,FALSE))</f>
        <v>Sub-Saharan Africa</v>
      </c>
      <c r="N78" s="16" t="s">
        <v>182</v>
      </c>
      <c r="O78" s="16" t="s">
        <v>1030</v>
      </c>
      <c r="Q78" s="16">
        <v>1</v>
      </c>
      <c r="R78" s="16" t="str">
        <f>VLOOKUP($A78,[3]Countries_Outsorting!$BA$10:$BC$272,3,FALSE)</f>
        <v>ok</v>
      </c>
      <c r="S78" s="16" t="s">
        <v>1033</v>
      </c>
      <c r="U78" s="16" t="s">
        <v>49</v>
      </c>
      <c r="V78" s="16" t="s">
        <v>1027</v>
      </c>
      <c r="W78" s="16" t="s">
        <v>1020</v>
      </c>
      <c r="Y78" s="16" t="s">
        <v>263</v>
      </c>
      <c r="AA78" s="16" t="s">
        <v>231</v>
      </c>
      <c r="AB78" s="16" t="str">
        <f>VLOOKUP($A78,'[4]UN codes and regions'!$B$8:$E$292,4,FALSE)</f>
        <v>Sub-Saharan Africa</v>
      </c>
      <c r="AD78" s="16">
        <f t="shared" si="5"/>
        <v>74</v>
      </c>
      <c r="AE78" s="16">
        <f t="shared" si="3"/>
        <v>266</v>
      </c>
      <c r="AF78" s="21">
        <v>118</v>
      </c>
      <c r="AG78" s="16" t="str">
        <f>IF(ISERROR(VLOOKUP(D78,'[4]GEA Codes'!$A$2:$B$180,2,FALSE)),"",VLOOKUP(D78,'[4]GEA Codes'!$A$2:$B$180,2,FALSE))</f>
        <v>WCA</v>
      </c>
      <c r="AH78" s="16" t="str">
        <f t="shared" si="4"/>
        <v/>
      </c>
      <c r="AI78" s="18" t="s">
        <v>1020</v>
      </c>
      <c r="AJ78" s="18" t="s">
        <v>1020</v>
      </c>
      <c r="AK78" s="18" t="s">
        <v>1020</v>
      </c>
      <c r="AL78" s="18" t="s">
        <v>1020</v>
      </c>
      <c r="AM78" s="18" t="s">
        <v>1020</v>
      </c>
    </row>
    <row r="79" spans="1:39" ht="13.2" x14ac:dyDescent="0.25">
      <c r="A79" s="19">
        <v>270</v>
      </c>
      <c r="B79" s="19">
        <v>2</v>
      </c>
      <c r="C79" s="20">
        <v>78</v>
      </c>
      <c r="D79" s="21">
        <v>75</v>
      </c>
      <c r="E79" s="16">
        <v>59</v>
      </c>
      <c r="F79" s="19" t="s">
        <v>50</v>
      </c>
      <c r="G79" s="19" t="s">
        <v>50</v>
      </c>
      <c r="H79" s="19" t="s">
        <v>50</v>
      </c>
      <c r="I79" s="19" t="s">
        <v>50</v>
      </c>
      <c r="J79" s="20" t="s">
        <v>1025</v>
      </c>
      <c r="K79" s="16" t="str">
        <f>IF(ISERROR(VLOOKUP($A79,[4]MFA_codes!$B$2:$G$239,6,FALSE)),"",VLOOKUP($A79,[4]MFA_codes!$B$2:$G$239,6,FALSE))</f>
        <v>Africa</v>
      </c>
      <c r="L79" s="16" t="str">
        <f>IF(ISERROR(VLOOKUP($D79,[4]WirseniusRegions!$A$5:$D$233,3,FALSE)),"",VLOOKUP($D79,[4]WirseniusRegions!$A$5:$D$233,3,FALSE))</f>
        <v>Africa</v>
      </c>
      <c r="M79" s="16" t="str">
        <f>IF(ISERROR(VLOOKUP($D79,[4]WirseniusRegions!$A$5:$D$233,4,FALSE)),"",VLOOKUP($D79,[4]WirseniusRegions!$A$5:$D$233,4,FALSE))</f>
        <v>Sub-Saharan Africa</v>
      </c>
      <c r="N79" s="16" t="s">
        <v>182</v>
      </c>
      <c r="O79" s="16" t="s">
        <v>1030</v>
      </c>
      <c r="Q79" s="16">
        <v>1</v>
      </c>
      <c r="R79" s="16" t="str">
        <f>VLOOKUP($A79,[3]Countries_Outsorting!$BA$10:$BC$272,3,FALSE)</f>
        <v>ok</v>
      </c>
      <c r="S79" s="16" t="s">
        <v>1033</v>
      </c>
      <c r="U79" s="16" t="s">
        <v>50</v>
      </c>
      <c r="V79" s="16" t="s">
        <v>1041</v>
      </c>
      <c r="W79" s="16" t="s">
        <v>1020</v>
      </c>
      <c r="Y79" s="16" t="s">
        <v>263</v>
      </c>
      <c r="AA79" s="16" t="s">
        <v>270</v>
      </c>
      <c r="AB79" s="16" t="str">
        <f>VLOOKUP($A79,'[4]UN codes and regions'!$B$8:$E$292,4,FALSE)</f>
        <v>Sub-Saharan Africa</v>
      </c>
      <c r="AD79" s="16">
        <f t="shared" si="5"/>
        <v>75</v>
      </c>
      <c r="AE79" s="16">
        <f t="shared" si="3"/>
        <v>270</v>
      </c>
      <c r="AF79" s="21">
        <v>148</v>
      </c>
      <c r="AG79" s="16" t="str">
        <f>IF(ISERROR(VLOOKUP(D79,'[4]GEA Codes'!$A$2:$B$180,2,FALSE)),"",VLOOKUP(D79,'[4]GEA Codes'!$A$2:$B$180,2,FALSE))</f>
        <v>WCA</v>
      </c>
      <c r="AH79" s="16" t="str">
        <f t="shared" si="4"/>
        <v/>
      </c>
      <c r="AI79" s="18" t="s">
        <v>1020</v>
      </c>
      <c r="AJ79" s="18" t="s">
        <v>1020</v>
      </c>
      <c r="AK79" s="18" t="s">
        <v>1020</v>
      </c>
      <c r="AL79" s="18" t="s">
        <v>1020</v>
      </c>
      <c r="AM79" s="18" t="s">
        <v>1020</v>
      </c>
    </row>
    <row r="80" spans="1:39" ht="13.2" x14ac:dyDescent="0.25">
      <c r="A80" s="19">
        <v>274</v>
      </c>
      <c r="B80" s="19">
        <v>6</v>
      </c>
      <c r="C80" s="20">
        <v>79</v>
      </c>
      <c r="D80" s="21">
        <v>76</v>
      </c>
      <c r="E80" s="16" t="s">
        <v>1020</v>
      </c>
      <c r="F80" s="19" t="s">
        <v>287</v>
      </c>
      <c r="G80" s="19" t="s">
        <v>287</v>
      </c>
      <c r="H80" s="19" t="s">
        <v>287</v>
      </c>
      <c r="I80" s="19" t="s">
        <v>287</v>
      </c>
      <c r="J80" s="20" t="s">
        <v>1025</v>
      </c>
      <c r="K80" s="16" t="s">
        <v>189</v>
      </c>
      <c r="L80" s="16" t="str">
        <f>IF(ISERROR(VLOOKUP($D80,[4]WirseniusRegions!$A$5:$D$233,3,FALSE)),"",VLOOKUP($D80,[4]WirseniusRegions!$A$5:$D$233,3,FALSE))</f>
        <v>Africa/Asia</v>
      </c>
      <c r="M80" s="16" t="str">
        <f>IF(ISERROR(VLOOKUP($D80,[4]WirseniusRegions!$A$5:$D$233,4,FALSE)),"",VLOOKUP($D80,[4]WirseniusRegions!$A$5:$D$233,4,FALSE))</f>
        <v>North Africa &amp; West Asia</v>
      </c>
      <c r="N80" s="16" t="s">
        <v>189</v>
      </c>
      <c r="O80" s="16" t="s">
        <v>1024</v>
      </c>
      <c r="Q80" s="16">
        <v>0</v>
      </c>
      <c r="R80" s="16" t="str">
        <f>VLOOKUP($A80,[3]Countries_Outsorting!$BA$10:$BC$272,3,FALSE)</f>
        <v>Small&amp;DataGap</v>
      </c>
      <c r="S80" s="16" t="s">
        <v>1020</v>
      </c>
      <c r="U80" s="16" t="s">
        <v>1020</v>
      </c>
      <c r="V80" s="16" t="s">
        <v>1031</v>
      </c>
      <c r="W80" s="16" t="s">
        <v>1020</v>
      </c>
      <c r="Y80" s="23" t="s">
        <v>271</v>
      </c>
      <c r="AB80" s="16" t="str">
        <f>AB81</f>
        <v>Northern Africa and Western Asia</v>
      </c>
      <c r="AD80" s="16">
        <f t="shared" si="5"/>
        <v>76</v>
      </c>
      <c r="AE80" s="16">
        <f t="shared" si="3"/>
        <v>274</v>
      </c>
      <c r="AG80" s="16" t="str">
        <f>IF(ISERROR(VLOOKUP(D80,'[4]GEA Codes'!$A$2:$B$180,2,FALSE)),"",VLOOKUP(D80,'[4]GEA Codes'!$A$2:$B$180,2,FALSE))</f>
        <v/>
      </c>
      <c r="AH80" s="16" t="str">
        <f t="shared" si="4"/>
        <v/>
      </c>
      <c r="AI80" s="18" t="s">
        <v>1020</v>
      </c>
      <c r="AJ80" s="18" t="s">
        <v>1020</v>
      </c>
      <c r="AK80" s="18" t="s">
        <v>1020</v>
      </c>
      <c r="AL80" s="18" t="s">
        <v>1020</v>
      </c>
      <c r="AM80" s="18" t="s">
        <v>1020</v>
      </c>
    </row>
    <row r="81" spans="1:39" ht="13.2" x14ac:dyDescent="0.25">
      <c r="A81" s="19">
        <v>268</v>
      </c>
      <c r="B81" s="19">
        <v>6</v>
      </c>
      <c r="C81" s="20">
        <v>80</v>
      </c>
      <c r="D81" s="21">
        <v>73</v>
      </c>
      <c r="E81" s="16">
        <v>60</v>
      </c>
      <c r="F81" s="19" t="s">
        <v>161</v>
      </c>
      <c r="G81" s="19" t="s">
        <v>161</v>
      </c>
      <c r="H81" s="19" t="s">
        <v>161</v>
      </c>
      <c r="I81" s="19" t="s">
        <v>161</v>
      </c>
      <c r="J81" s="20" t="s">
        <v>430</v>
      </c>
      <c r="K81" s="16" t="str">
        <f>IF(ISERROR(VLOOKUP($A81,[4]MFA_codes!$B$2:$G$239,6,FALSE)),"",VLOOKUP($A81,[4]MFA_codes!$B$2:$G$239,6,FALSE))</f>
        <v>Asia</v>
      </c>
      <c r="L81" s="16" t="str">
        <f>IF(ISERROR(VLOOKUP($D81,[4]WirseniusRegions!$A$5:$D$233,3,FALSE)),"",VLOOKUP($D81,[4]WirseniusRegions!$A$5:$D$233,3,FALSE))</f>
        <v>Africa/Asia</v>
      </c>
      <c r="M81" s="16" t="str">
        <f>IF(ISERROR(VLOOKUP($D81,[4]WirseniusRegions!$A$5:$D$233,4,FALSE)),"",VLOOKUP($D81,[4]WirseniusRegions!$A$5:$D$233,4,FALSE))</f>
        <v>North Africa &amp; West Asia</v>
      </c>
      <c r="N81" s="16" t="s">
        <v>189</v>
      </c>
      <c r="O81" s="16" t="s">
        <v>1024</v>
      </c>
      <c r="P81" s="16" t="s">
        <v>1036</v>
      </c>
      <c r="Q81" s="16">
        <v>1</v>
      </c>
      <c r="R81" s="16" t="str">
        <f>VLOOKUP($A81,[3]Countries_Outsorting!$BA$10:$BC$272,3,FALSE)</f>
        <v>ok</v>
      </c>
      <c r="S81" s="16" t="s">
        <v>1020</v>
      </c>
      <c r="U81" s="16" t="s">
        <v>161</v>
      </c>
      <c r="V81" s="16" t="s">
        <v>1027</v>
      </c>
      <c r="W81" s="16" t="s">
        <v>1020</v>
      </c>
      <c r="Y81" s="16" t="s">
        <v>1037</v>
      </c>
      <c r="AA81" s="16" t="s">
        <v>271</v>
      </c>
      <c r="AB81" s="16" t="str">
        <f>VLOOKUP($A81,'[4]UN codes and regions'!$B$8:$E$292,4,FALSE)</f>
        <v>Northern Africa and Western Asia</v>
      </c>
      <c r="AD81" s="16">
        <f t="shared" si="5"/>
        <v>73</v>
      </c>
      <c r="AE81" s="16">
        <f t="shared" si="3"/>
        <v>268</v>
      </c>
      <c r="AF81" s="21">
        <v>79</v>
      </c>
      <c r="AG81" s="16" t="str">
        <f>IF(ISERROR(VLOOKUP(D81,'[4]GEA Codes'!$A$2:$B$180,2,FALSE)),"",VLOOKUP(D81,'[4]GEA Codes'!$A$2:$B$180,2,FALSE))</f>
        <v>FSU</v>
      </c>
      <c r="AH81" s="16">
        <f t="shared" si="4"/>
        <v>73</v>
      </c>
      <c r="AI81" s="18" t="s">
        <v>1020</v>
      </c>
      <c r="AJ81" s="18" t="s">
        <v>1020</v>
      </c>
      <c r="AK81" s="18" t="s">
        <v>1020</v>
      </c>
      <c r="AL81" s="18" t="s">
        <v>1020</v>
      </c>
      <c r="AM81" s="18" t="s">
        <v>1020</v>
      </c>
    </row>
    <row r="82" spans="1:39" ht="13.2" x14ac:dyDescent="0.25">
      <c r="A82" s="19">
        <v>276</v>
      </c>
      <c r="B82" s="19">
        <v>7</v>
      </c>
      <c r="C82" s="20">
        <v>81</v>
      </c>
      <c r="D82" s="21">
        <v>79</v>
      </c>
      <c r="E82" s="16">
        <v>61</v>
      </c>
      <c r="F82" s="19" t="s">
        <v>51</v>
      </c>
      <c r="G82" s="19" t="s">
        <v>51</v>
      </c>
      <c r="H82" s="19" t="s">
        <v>51</v>
      </c>
      <c r="I82" s="19" t="s">
        <v>51</v>
      </c>
      <c r="J82" s="20" t="s">
        <v>1032</v>
      </c>
      <c r="K82" s="16" t="str">
        <f>IF(ISERROR(VLOOKUP($A82,[4]MFA_codes!$B$2:$G$239,6,FALSE)),"",VLOOKUP($A82,[4]MFA_codes!$B$2:$G$239,6,FALSE))</f>
        <v>Europe</v>
      </c>
      <c r="L82" s="16" t="str">
        <f>IF(ISERROR(VLOOKUP($D82,[4]WirseniusRegions!$A$5:$D$233,3,FALSE)),"",VLOOKUP($D82,[4]WirseniusRegions!$A$5:$D$233,3,FALSE))</f>
        <v>Europe</v>
      </c>
      <c r="M82" s="16" t="str">
        <f>IF(ISERROR(VLOOKUP($D82,[4]WirseniusRegions!$A$5:$D$233,4,FALSE)),"",VLOOKUP($D82,[4]WirseniusRegions!$A$5:$D$233,4,FALSE))</f>
        <v>West Europe</v>
      </c>
      <c r="N82" s="16" t="s">
        <v>211</v>
      </c>
      <c r="O82" s="16" t="s">
        <v>1024</v>
      </c>
      <c r="P82" s="16" t="s">
        <v>51</v>
      </c>
      <c r="Q82" s="16">
        <v>1</v>
      </c>
      <c r="R82" s="16" t="str">
        <f>VLOOKUP($A82,[3]Countries_Outsorting!$BA$10:$BC$272,3,FALSE)</f>
        <v>ok</v>
      </c>
      <c r="S82" s="16" t="s">
        <v>1020</v>
      </c>
      <c r="U82" s="16" t="s">
        <v>51</v>
      </c>
      <c r="V82" s="16" t="s">
        <v>1027</v>
      </c>
      <c r="W82" s="16" t="s">
        <v>1039</v>
      </c>
      <c r="X82" s="16" t="s">
        <v>1040</v>
      </c>
      <c r="Y82" s="16" t="s">
        <v>1029</v>
      </c>
      <c r="AA82" s="16" t="s">
        <v>272</v>
      </c>
      <c r="AB82" s="16" t="str">
        <f>VLOOKUP($A82,'[4]UN codes and regions'!$B$8:$E$292,4,FALSE)</f>
        <v>Western Europe</v>
      </c>
      <c r="AD82" s="16">
        <f t="shared" si="5"/>
        <v>79</v>
      </c>
      <c r="AE82" s="16">
        <f t="shared" si="3"/>
        <v>276</v>
      </c>
      <c r="AF82" s="21">
        <v>127</v>
      </c>
      <c r="AG82" s="16" t="str">
        <f>IF(ISERROR(VLOOKUP(D82,'[4]GEA Codes'!$A$2:$B$180,2,FALSE)),"",VLOOKUP(D82,'[4]GEA Codes'!$A$2:$B$180,2,FALSE))</f>
        <v>WEU</v>
      </c>
      <c r="AH82" s="16" t="str">
        <f t="shared" si="4"/>
        <v/>
      </c>
      <c r="AI82" s="18">
        <v>140</v>
      </c>
      <c r="AJ82" s="18" t="s">
        <v>751</v>
      </c>
      <c r="AK82" s="18" t="s">
        <v>768</v>
      </c>
      <c r="AL82" s="18" t="s">
        <v>769</v>
      </c>
      <c r="AM82" s="18" t="s">
        <v>768</v>
      </c>
    </row>
    <row r="83" spans="1:39" ht="13.2" x14ac:dyDescent="0.25">
      <c r="A83" s="19">
        <v>288</v>
      </c>
      <c r="B83" s="19">
        <v>2</v>
      </c>
      <c r="C83" s="20">
        <v>82</v>
      </c>
      <c r="D83" s="21">
        <v>81</v>
      </c>
      <c r="E83" s="16">
        <v>62</v>
      </c>
      <c r="F83" s="19" t="s">
        <v>52</v>
      </c>
      <c r="G83" s="19" t="s">
        <v>52</v>
      </c>
      <c r="H83" s="19" t="s">
        <v>52</v>
      </c>
      <c r="I83" s="19" t="s">
        <v>52</v>
      </c>
      <c r="J83" s="20" t="s">
        <v>1021</v>
      </c>
      <c r="K83" s="16" t="str">
        <f>IF(ISERROR(VLOOKUP($A83,[4]MFA_codes!$B$2:$G$239,6,FALSE)),"",VLOOKUP($A83,[4]MFA_codes!$B$2:$G$239,6,FALSE))</f>
        <v>Africa</v>
      </c>
      <c r="L83" s="16" t="str">
        <f>IF(ISERROR(VLOOKUP($D83,[4]WirseniusRegions!$A$5:$D$233,3,FALSE)),"",VLOOKUP($D83,[4]WirseniusRegions!$A$5:$D$233,3,FALSE))</f>
        <v>Africa</v>
      </c>
      <c r="M83" s="16" t="str">
        <f>IF(ISERROR(VLOOKUP($D83,[4]WirseniusRegions!$A$5:$D$233,4,FALSE)),"",VLOOKUP($D83,[4]WirseniusRegions!$A$5:$D$233,4,FALSE))</f>
        <v>Sub-Saharan Africa</v>
      </c>
      <c r="N83" s="16" t="s">
        <v>182</v>
      </c>
      <c r="O83" s="16" t="s">
        <v>1030</v>
      </c>
      <c r="Q83" s="16">
        <v>1</v>
      </c>
      <c r="R83" s="16" t="str">
        <f>VLOOKUP($A83,[3]Countries_Outsorting!$BA$10:$BC$272,3,FALSE)</f>
        <v>ok</v>
      </c>
      <c r="S83" s="16" t="s">
        <v>1033</v>
      </c>
      <c r="U83" s="16" t="s">
        <v>52</v>
      </c>
      <c r="V83" s="16" t="s">
        <v>1027</v>
      </c>
      <c r="W83" s="16" t="s">
        <v>1020</v>
      </c>
      <c r="Y83" s="16" t="s">
        <v>263</v>
      </c>
      <c r="AA83" s="16" t="s">
        <v>270</v>
      </c>
      <c r="AB83" s="16" t="str">
        <f>VLOOKUP($A83,'[4]UN codes and regions'!$B$8:$E$292,4,FALSE)</f>
        <v>Sub-Saharan Africa</v>
      </c>
      <c r="AD83" s="16">
        <f t="shared" si="5"/>
        <v>81</v>
      </c>
      <c r="AE83" s="16">
        <f t="shared" si="3"/>
        <v>288</v>
      </c>
      <c r="AF83" s="21">
        <v>111</v>
      </c>
      <c r="AG83" s="16" t="str">
        <f>IF(ISERROR(VLOOKUP(D83,'[4]GEA Codes'!$A$2:$B$180,2,FALSE)),"",VLOOKUP(D83,'[4]GEA Codes'!$A$2:$B$180,2,FALSE))</f>
        <v>WCA</v>
      </c>
      <c r="AH83" s="16" t="str">
        <f t="shared" si="4"/>
        <v/>
      </c>
      <c r="AI83" s="18" t="s">
        <v>1020</v>
      </c>
      <c r="AJ83" s="18" t="s">
        <v>1020</v>
      </c>
      <c r="AK83" s="18" t="s">
        <v>1020</v>
      </c>
      <c r="AL83" s="18" t="s">
        <v>1020</v>
      </c>
      <c r="AM83" s="18" t="s">
        <v>1020</v>
      </c>
    </row>
    <row r="84" spans="1:39" ht="13.2" x14ac:dyDescent="0.25">
      <c r="A84" s="19">
        <v>292</v>
      </c>
      <c r="B84" s="19">
        <v>7</v>
      </c>
      <c r="C84" s="20">
        <v>83</v>
      </c>
      <c r="D84" s="21">
        <v>82</v>
      </c>
      <c r="E84" s="16" t="s">
        <v>1020</v>
      </c>
      <c r="F84" s="19" t="s">
        <v>215</v>
      </c>
      <c r="G84" s="19" t="s">
        <v>215</v>
      </c>
      <c r="H84" s="19" t="s">
        <v>215</v>
      </c>
      <c r="I84" s="19" t="s">
        <v>215</v>
      </c>
      <c r="J84" s="20" t="s">
        <v>1032</v>
      </c>
      <c r="K84" s="16" t="str">
        <f>IF(ISERROR(VLOOKUP($A84,[4]MFA_codes!$B$2:$G$239,6,FALSE)),"",VLOOKUP($A84,[4]MFA_codes!$B$2:$G$239,6,FALSE))</f>
        <v>Europe</v>
      </c>
      <c r="L84" s="16" t="str">
        <f>IF(ISERROR(VLOOKUP($D84,[4]WirseniusRegions!$A$5:$D$233,3,FALSE)),"",VLOOKUP($D84,[4]WirseniusRegions!$A$5:$D$233,3,FALSE))</f>
        <v>Europe</v>
      </c>
      <c r="M84" s="16" t="str">
        <f>IF(ISERROR(VLOOKUP($D84,[4]WirseniusRegions!$A$5:$D$233,4,FALSE)),"",VLOOKUP($D84,[4]WirseniusRegions!$A$5:$D$233,4,FALSE))</f>
        <v>West Europe</v>
      </c>
      <c r="N84" s="16" t="s">
        <v>211</v>
      </c>
      <c r="O84" s="16" t="s">
        <v>1024</v>
      </c>
      <c r="Q84" s="16">
        <v>0</v>
      </c>
      <c r="R84" s="16" t="str">
        <f>VLOOKUP($A84,[3]Countries_Outsorting!$BA$10:$BC$272,3,FALSE)</f>
        <v>Small&amp;DataGap</v>
      </c>
      <c r="S84" s="16" t="s">
        <v>1020</v>
      </c>
      <c r="U84" s="16" t="s">
        <v>215</v>
      </c>
      <c r="V84" s="16" t="s">
        <v>1031</v>
      </c>
      <c r="W84" s="16" t="s">
        <v>1020</v>
      </c>
      <c r="AA84" s="16" t="s">
        <v>261</v>
      </c>
      <c r="AB84" s="16" t="str">
        <f>VLOOKUP($A84,'[4]UN codes and regions'!$B$8:$E$292,4,FALSE)</f>
        <v>Western Europe</v>
      </c>
      <c r="AD84" s="16">
        <f t="shared" si="5"/>
        <v>82</v>
      </c>
      <c r="AE84" s="16">
        <f t="shared" si="3"/>
        <v>292</v>
      </c>
      <c r="AG84" s="16" t="str">
        <f>IF(ISERROR(VLOOKUP(D84,'[4]GEA Codes'!$A$2:$B$180,2,FALSE)),"",VLOOKUP(D84,'[4]GEA Codes'!$A$2:$B$180,2,FALSE))</f>
        <v/>
      </c>
      <c r="AH84" s="16" t="str">
        <f t="shared" si="4"/>
        <v/>
      </c>
      <c r="AI84" s="18" t="s">
        <v>1020</v>
      </c>
      <c r="AJ84" s="18" t="s">
        <v>1020</v>
      </c>
      <c r="AK84" s="18" t="s">
        <v>1020</v>
      </c>
      <c r="AL84" s="18" t="s">
        <v>1020</v>
      </c>
      <c r="AM84" s="18" t="s">
        <v>1020</v>
      </c>
    </row>
    <row r="85" spans="1:39" ht="13.2" x14ac:dyDescent="0.25">
      <c r="A85" s="19">
        <v>300</v>
      </c>
      <c r="B85" s="19">
        <v>7</v>
      </c>
      <c r="C85" s="20">
        <v>84</v>
      </c>
      <c r="D85" s="21">
        <v>84</v>
      </c>
      <c r="E85" s="16">
        <v>63</v>
      </c>
      <c r="F85" s="19" t="s">
        <v>53</v>
      </c>
      <c r="G85" s="19" t="s">
        <v>53</v>
      </c>
      <c r="H85" s="19" t="s">
        <v>53</v>
      </c>
      <c r="I85" s="19" t="s">
        <v>53</v>
      </c>
      <c r="J85" s="20" t="s">
        <v>1032</v>
      </c>
      <c r="K85" s="16" t="str">
        <f>IF(ISERROR(VLOOKUP($A85,[4]MFA_codes!$B$2:$G$239,6,FALSE)),"",VLOOKUP($A85,[4]MFA_codes!$B$2:$G$239,6,FALSE))</f>
        <v>Europe</v>
      </c>
      <c r="L85" s="16" t="str">
        <f>IF(ISERROR(VLOOKUP($D85,[4]WirseniusRegions!$A$5:$D$233,3,FALSE)),"",VLOOKUP($D85,[4]WirseniusRegions!$A$5:$D$233,3,FALSE))</f>
        <v>Europe</v>
      </c>
      <c r="M85" s="16" t="str">
        <f>IF(ISERROR(VLOOKUP($D85,[4]WirseniusRegions!$A$5:$D$233,4,FALSE)),"",VLOOKUP($D85,[4]WirseniusRegions!$A$5:$D$233,4,FALSE))</f>
        <v>East Europe</v>
      </c>
      <c r="N85" s="16" t="s">
        <v>211</v>
      </c>
      <c r="O85" s="16" t="s">
        <v>1024</v>
      </c>
      <c r="Q85" s="16">
        <v>1</v>
      </c>
      <c r="R85" s="16" t="str">
        <f>VLOOKUP($A85,[3]Countries_Outsorting!$BA$10:$BC$272,3,FALSE)</f>
        <v>ok</v>
      </c>
      <c r="S85" s="16" t="s">
        <v>1020</v>
      </c>
      <c r="U85" s="16" t="s">
        <v>53</v>
      </c>
      <c r="V85" s="16" t="s">
        <v>1027</v>
      </c>
      <c r="W85" s="16" t="s">
        <v>1039</v>
      </c>
      <c r="X85" s="16" t="s">
        <v>1040</v>
      </c>
      <c r="Y85" s="16" t="s">
        <v>1029</v>
      </c>
      <c r="AA85" s="16" t="s">
        <v>261</v>
      </c>
      <c r="AB85" s="16" t="str">
        <f>VLOOKUP($A85,'[4]UN codes and regions'!$B$8:$E$292,4,FALSE)</f>
        <v>Western Europe</v>
      </c>
      <c r="AD85" s="16">
        <f t="shared" si="5"/>
        <v>84</v>
      </c>
      <c r="AE85" s="16">
        <f t="shared" si="3"/>
        <v>300</v>
      </c>
      <c r="AF85" s="21">
        <v>89</v>
      </c>
      <c r="AG85" s="16" t="str">
        <f>IF(ISERROR(VLOOKUP(D85,'[4]GEA Codes'!$A$2:$B$180,2,FALSE)),"",VLOOKUP(D85,'[4]GEA Codes'!$A$2:$B$180,2,FALSE))</f>
        <v>WEU</v>
      </c>
      <c r="AH85" s="16" t="str">
        <f t="shared" si="4"/>
        <v/>
      </c>
      <c r="AI85" s="18">
        <v>121</v>
      </c>
      <c r="AJ85" s="18" t="s">
        <v>762</v>
      </c>
      <c r="AK85" s="18" t="s">
        <v>763</v>
      </c>
      <c r="AL85" s="18" t="s">
        <v>762</v>
      </c>
      <c r="AM85" s="18" t="s">
        <v>763</v>
      </c>
    </row>
    <row r="86" spans="1:39" ht="13.2" x14ac:dyDescent="0.25">
      <c r="A86" s="19">
        <v>304</v>
      </c>
      <c r="B86" s="19">
        <v>3</v>
      </c>
      <c r="C86" s="20">
        <v>85</v>
      </c>
      <c r="D86" s="21">
        <v>85</v>
      </c>
      <c r="E86" s="16">
        <v>64</v>
      </c>
      <c r="F86" s="19" t="s">
        <v>216</v>
      </c>
      <c r="G86" s="19" t="s">
        <v>216</v>
      </c>
      <c r="H86" s="19" t="s">
        <v>216</v>
      </c>
      <c r="I86" s="19" t="s">
        <v>216</v>
      </c>
      <c r="J86" s="20" t="s">
        <v>1021</v>
      </c>
      <c r="K86" s="16" t="str">
        <f>IF(ISERROR(VLOOKUP($A86,[4]MFA_codes!$B$2:$G$239,6,FALSE)),"",VLOOKUP($A86,[4]MFA_codes!$B$2:$G$239,6,FALSE))</f>
        <v>North America</v>
      </c>
      <c r="L86" s="16" t="str">
        <f>IF(ISERROR(VLOOKUP($D86,[4]WirseniusRegions!$A$5:$D$233,3,FALSE)),"",VLOOKUP($D86,[4]WirseniusRegions!$A$5:$D$233,3,FALSE))</f>
        <v>America/Australia</v>
      </c>
      <c r="M86" s="16" t="str">
        <f>IF(ISERROR(VLOOKUP($D86,[4]WirseniusRegions!$A$5:$D$233,4,FALSE)),"",VLOOKUP($D86,[4]WirseniusRegions!$A$5:$D$233,4,FALSE))</f>
        <v>North America &amp; Oceania</v>
      </c>
      <c r="N86" s="16" t="s">
        <v>1034</v>
      </c>
      <c r="O86" s="16" t="s">
        <v>1042</v>
      </c>
      <c r="Q86" s="16">
        <v>0</v>
      </c>
      <c r="R86" s="16" t="str">
        <f>VLOOKUP($A86,[3]Countries_Outsorting!$BA$10:$BC$272,3,FALSE)</f>
        <v>Small&amp;DataGap</v>
      </c>
      <c r="S86" s="16" t="s">
        <v>1020</v>
      </c>
      <c r="U86" s="16" t="s">
        <v>216</v>
      </c>
      <c r="V86" s="16" t="s">
        <v>1031</v>
      </c>
      <c r="W86" s="16" t="s">
        <v>1020</v>
      </c>
      <c r="Y86" s="16" t="s">
        <v>1029</v>
      </c>
      <c r="AA86" s="16" t="s">
        <v>238</v>
      </c>
      <c r="AB86" s="16" t="str">
        <f>VLOOKUP($A86,'[4]UN codes and regions'!$B$8:$E$292,4,FALSE)</f>
        <v>Northern America</v>
      </c>
      <c r="AD86" s="16">
        <f t="shared" si="5"/>
        <v>85</v>
      </c>
      <c r="AE86" s="16">
        <f t="shared" si="3"/>
        <v>304</v>
      </c>
      <c r="AF86" s="21">
        <v>159</v>
      </c>
      <c r="AG86" s="16" t="str">
        <f>IF(ISERROR(VLOOKUP(D86,'[4]GEA Codes'!$A$2:$B$180,2,FALSE)),"",VLOOKUP(D86,'[4]GEA Codes'!$A$2:$B$180,2,FALSE))</f>
        <v/>
      </c>
      <c r="AH86" s="16" t="str">
        <f t="shared" si="4"/>
        <v/>
      </c>
      <c r="AI86" s="18" t="s">
        <v>1020</v>
      </c>
      <c r="AJ86" s="18" t="s">
        <v>1020</v>
      </c>
      <c r="AK86" s="18" t="s">
        <v>1020</v>
      </c>
      <c r="AL86" s="18" t="s">
        <v>1020</v>
      </c>
      <c r="AM86" s="18" t="s">
        <v>1020</v>
      </c>
    </row>
    <row r="87" spans="1:39" ht="13.2" x14ac:dyDescent="0.25">
      <c r="A87" s="19">
        <v>308</v>
      </c>
      <c r="B87" s="19">
        <v>3</v>
      </c>
      <c r="C87" s="20">
        <v>86</v>
      </c>
      <c r="D87" s="21">
        <v>86</v>
      </c>
      <c r="E87" s="16" t="s">
        <v>1020</v>
      </c>
      <c r="F87" s="19" t="s">
        <v>217</v>
      </c>
      <c r="G87" s="19" t="s">
        <v>217</v>
      </c>
      <c r="H87" s="19" t="s">
        <v>217</v>
      </c>
      <c r="I87" s="19" t="s">
        <v>217</v>
      </c>
      <c r="J87" s="20" t="s">
        <v>1021</v>
      </c>
      <c r="K87" s="16" t="str">
        <f>IF(ISERROR(VLOOKUP($A87,[4]MFA_codes!$B$2:$G$239,6,FALSE)),"",VLOOKUP($A87,[4]MFA_codes!$B$2:$G$239,6,FALSE))</f>
        <v>Central America + Caribbean</v>
      </c>
      <c r="L87" s="16" t="str">
        <f>IF(ISERROR(VLOOKUP($D87,[4]WirseniusRegions!$A$5:$D$233,3,FALSE)),"",VLOOKUP($D87,[4]WirseniusRegions!$A$5:$D$233,3,FALSE))</f>
        <v>America</v>
      </c>
      <c r="M87" s="16" t="str">
        <f>IF(ISERROR(VLOOKUP($D87,[4]WirseniusRegions!$A$5:$D$233,4,FALSE)),"",VLOOKUP($D87,[4]WirseniusRegions!$A$5:$D$233,4,FALSE))</f>
        <v>Latin America &amp; Caribbean</v>
      </c>
      <c r="N87" s="16" t="s">
        <v>1034</v>
      </c>
      <c r="O87" s="16" t="s">
        <v>1024</v>
      </c>
      <c r="Q87" s="16">
        <v>0</v>
      </c>
      <c r="R87" s="16" t="str">
        <f>VLOOKUP($A87,[3]Countries_Outsorting!$BA$10:$BC$272,3,FALSE)</f>
        <v>Small&amp;DataGap</v>
      </c>
      <c r="S87" s="16" t="s">
        <v>1020</v>
      </c>
      <c r="U87" s="16" t="s">
        <v>217</v>
      </c>
      <c r="V87" s="16" t="s">
        <v>1031</v>
      </c>
      <c r="W87" s="16" t="s">
        <v>1020</v>
      </c>
      <c r="Y87" s="16" t="s">
        <v>1035</v>
      </c>
      <c r="AA87" s="16" t="s">
        <v>196</v>
      </c>
      <c r="AB87" s="16" t="str">
        <f>VLOOKUP($A87,'[4]UN codes and regions'!$B$8:$E$292,4,FALSE)</f>
        <v>Latin America &amp; the Carribean</v>
      </c>
      <c r="AD87" s="16">
        <f t="shared" si="5"/>
        <v>86</v>
      </c>
      <c r="AE87" s="16">
        <f t="shared" si="3"/>
        <v>308</v>
      </c>
      <c r="AG87" s="16" t="str">
        <f>IF(ISERROR(VLOOKUP(D87,'[4]GEA Codes'!$A$2:$B$180,2,FALSE)),"",VLOOKUP(D87,'[4]GEA Codes'!$A$2:$B$180,2,FALSE))</f>
        <v/>
      </c>
      <c r="AH87" s="16" t="str">
        <f t="shared" si="4"/>
        <v/>
      </c>
      <c r="AI87" s="18" t="s">
        <v>1020</v>
      </c>
      <c r="AJ87" s="18" t="s">
        <v>1020</v>
      </c>
      <c r="AK87" s="18" t="s">
        <v>1020</v>
      </c>
      <c r="AL87" s="18" t="s">
        <v>1020</v>
      </c>
      <c r="AM87" s="18" t="s">
        <v>1020</v>
      </c>
    </row>
    <row r="88" spans="1:39" ht="13.2" x14ac:dyDescent="0.25">
      <c r="A88" s="19">
        <v>312</v>
      </c>
      <c r="B88" s="19">
        <v>3</v>
      </c>
      <c r="C88" s="20">
        <v>87</v>
      </c>
      <c r="D88" s="21">
        <v>87</v>
      </c>
      <c r="E88" s="16">
        <v>65</v>
      </c>
      <c r="F88" s="19" t="s">
        <v>54</v>
      </c>
      <c r="G88" s="19" t="s">
        <v>54</v>
      </c>
      <c r="H88" s="19" t="s">
        <v>54</v>
      </c>
      <c r="I88" s="19" t="s">
        <v>54</v>
      </c>
      <c r="J88" s="20" t="s">
        <v>1021</v>
      </c>
      <c r="K88" s="16" t="str">
        <f>IF(ISERROR(VLOOKUP($A88,[4]MFA_codes!$B$2:$G$239,6,FALSE)),"",VLOOKUP($A88,[4]MFA_codes!$B$2:$G$239,6,FALSE))</f>
        <v>Central America + Caribbean</v>
      </c>
      <c r="L88" s="16" t="str">
        <f>IF(ISERROR(VLOOKUP($D88,[4]WirseniusRegions!$A$5:$D$233,3,FALSE)),"",VLOOKUP($D88,[4]WirseniusRegions!$A$5:$D$233,3,FALSE))</f>
        <v>America</v>
      </c>
      <c r="M88" s="16" t="str">
        <f>IF(ISERROR(VLOOKUP($D88,[4]WirseniusRegions!$A$5:$D$233,4,FALSE)),"",VLOOKUP($D88,[4]WirseniusRegions!$A$5:$D$233,4,FALSE))</f>
        <v>Latin America &amp; Caribbean</v>
      </c>
      <c r="N88" s="16" t="s">
        <v>1034</v>
      </c>
      <c r="O88" s="16" t="s">
        <v>1030</v>
      </c>
      <c r="Q88" s="16">
        <v>0</v>
      </c>
      <c r="R88" s="16" t="str">
        <f>VLOOKUP($A88,[3]Countries_Outsorting!$BA$10:$BC$272,3,FALSE)</f>
        <v>NoData</v>
      </c>
      <c r="S88" s="16" t="s">
        <v>1020</v>
      </c>
      <c r="U88" s="16" t="s">
        <v>54</v>
      </c>
      <c r="V88" s="16" t="s">
        <v>1041</v>
      </c>
      <c r="W88" s="16" t="s">
        <v>1020</v>
      </c>
      <c r="Y88" s="16" t="s">
        <v>1035</v>
      </c>
      <c r="AA88" s="16" t="s">
        <v>196</v>
      </c>
      <c r="AB88" s="16" t="str">
        <f>VLOOKUP($A88,'[4]UN codes and regions'!$B$8:$E$292,4,FALSE)</f>
        <v>Latin America &amp; the Carribean</v>
      </c>
      <c r="AD88" s="16">
        <f t="shared" si="5"/>
        <v>87</v>
      </c>
      <c r="AE88" s="16">
        <f t="shared" si="3"/>
        <v>312</v>
      </c>
      <c r="AG88" s="16" t="str">
        <f>IF(ISERROR(VLOOKUP(D88,'[4]GEA Codes'!$A$2:$B$180,2,FALSE)),"",VLOOKUP(D88,'[4]GEA Codes'!$A$2:$B$180,2,FALSE))</f>
        <v>LAC</v>
      </c>
      <c r="AH88" s="16" t="str">
        <f t="shared" si="4"/>
        <v/>
      </c>
      <c r="AI88" s="18" t="s">
        <v>1020</v>
      </c>
      <c r="AJ88" s="18" t="s">
        <v>1020</v>
      </c>
      <c r="AK88" s="18" t="s">
        <v>1020</v>
      </c>
      <c r="AL88" s="18" t="s">
        <v>1020</v>
      </c>
      <c r="AM88" s="18" t="s">
        <v>1020</v>
      </c>
    </row>
    <row r="89" spans="1:39" ht="13.2" x14ac:dyDescent="0.25">
      <c r="A89" s="19">
        <v>316</v>
      </c>
      <c r="B89" s="19">
        <v>9</v>
      </c>
      <c r="C89" s="20">
        <v>88</v>
      </c>
      <c r="D89" s="21">
        <v>88</v>
      </c>
      <c r="E89" s="16" t="s">
        <v>1020</v>
      </c>
      <c r="F89" s="19" t="s">
        <v>218</v>
      </c>
      <c r="G89" s="19" t="s">
        <v>218</v>
      </c>
      <c r="H89" s="19" t="s">
        <v>218</v>
      </c>
      <c r="I89" s="19" t="s">
        <v>218</v>
      </c>
      <c r="J89" s="20" t="s">
        <v>1021</v>
      </c>
      <c r="K89" s="16" t="str">
        <f>IF(ISERROR(VLOOKUP($A89,[4]MFA_codes!$B$2:$G$239,6,FALSE)),"",VLOOKUP($A89,[4]MFA_codes!$B$2:$G$239,6,FALSE))</f>
        <v>Oceania</v>
      </c>
      <c r="L89" s="16" t="str">
        <f>IF(ISERROR(VLOOKUP($D89,[4]WirseniusRegions!$A$5:$D$233,3,FALSE)),"",VLOOKUP($D89,[4]WirseniusRegions!$A$5:$D$233,3,FALSE))</f>
        <v>America/Australia</v>
      </c>
      <c r="M89" s="16" t="str">
        <f>IF(ISERROR(VLOOKUP($D89,[4]WirseniusRegions!$A$5:$D$233,4,FALSE)),"",VLOOKUP($D89,[4]WirseniusRegions!$A$5:$D$233,4,FALSE))</f>
        <v>North America &amp; Oceania</v>
      </c>
      <c r="N89" s="16" t="s">
        <v>241</v>
      </c>
      <c r="O89" s="16" t="s">
        <v>1030</v>
      </c>
      <c r="Q89" s="16">
        <v>0</v>
      </c>
      <c r="R89" s="16" t="str">
        <f>VLOOKUP($A89,[3]Countries_Outsorting!$BA$10:$BC$272,3,FALSE)</f>
        <v>Small&amp;DataGap</v>
      </c>
      <c r="S89" s="16" t="s">
        <v>1020</v>
      </c>
      <c r="U89" s="16" t="s">
        <v>218</v>
      </c>
      <c r="V89" s="16" t="s">
        <v>1031</v>
      </c>
      <c r="W89" s="16" t="s">
        <v>1020</v>
      </c>
      <c r="Y89" s="16" t="s">
        <v>241</v>
      </c>
      <c r="AA89" s="16" t="s">
        <v>230</v>
      </c>
      <c r="AB89" s="16" t="str">
        <f>VLOOKUP($A89,'[4]UN codes and regions'!$B$8:$E$292,4,FALSE)</f>
        <v>Oceania and Australia</v>
      </c>
      <c r="AD89" s="16">
        <f t="shared" si="5"/>
        <v>88</v>
      </c>
      <c r="AE89" s="16">
        <f t="shared" si="3"/>
        <v>316</v>
      </c>
      <c r="AG89" s="16" t="str">
        <f>IF(ISERROR(VLOOKUP(D89,'[4]GEA Codes'!$A$2:$B$180,2,FALSE)),"",VLOOKUP(D89,'[4]GEA Codes'!$A$2:$B$180,2,FALSE))</f>
        <v/>
      </c>
      <c r="AH89" s="16" t="str">
        <f t="shared" si="4"/>
        <v/>
      </c>
      <c r="AI89" s="18" t="s">
        <v>1020</v>
      </c>
      <c r="AJ89" s="18" t="s">
        <v>1020</v>
      </c>
      <c r="AK89" s="18" t="s">
        <v>1020</v>
      </c>
      <c r="AL89" s="18" t="s">
        <v>1020</v>
      </c>
      <c r="AM89" s="18" t="s">
        <v>1020</v>
      </c>
    </row>
    <row r="90" spans="1:39" ht="13.2" x14ac:dyDescent="0.25">
      <c r="A90" s="19">
        <v>320</v>
      </c>
      <c r="B90" s="19">
        <v>3</v>
      </c>
      <c r="C90" s="20">
        <v>89</v>
      </c>
      <c r="D90" s="21">
        <v>89</v>
      </c>
      <c r="E90" s="16">
        <v>66</v>
      </c>
      <c r="F90" s="19" t="s">
        <v>55</v>
      </c>
      <c r="G90" s="19" t="s">
        <v>55</v>
      </c>
      <c r="H90" s="19" t="s">
        <v>55</v>
      </c>
      <c r="I90" s="19" t="s">
        <v>55</v>
      </c>
      <c r="J90" s="20" t="s">
        <v>1021</v>
      </c>
      <c r="K90" s="16" t="str">
        <f>IF(ISERROR(VLOOKUP($A90,[4]MFA_codes!$B$2:$G$239,6,FALSE)),"",VLOOKUP($A90,[4]MFA_codes!$B$2:$G$239,6,FALSE))</f>
        <v>Central America + Caribbean</v>
      </c>
      <c r="L90" s="16" t="str">
        <f>IF(ISERROR(VLOOKUP($D90,[4]WirseniusRegions!$A$5:$D$233,3,FALSE)),"",VLOOKUP($D90,[4]WirseniusRegions!$A$5:$D$233,3,FALSE))</f>
        <v>America</v>
      </c>
      <c r="M90" s="16" t="str">
        <f>IF(ISERROR(VLOOKUP($D90,[4]WirseniusRegions!$A$5:$D$233,4,FALSE)),"",VLOOKUP($D90,[4]WirseniusRegions!$A$5:$D$233,4,FALSE))</f>
        <v>Latin America &amp; Caribbean</v>
      </c>
      <c r="N90" s="16" t="s">
        <v>1034</v>
      </c>
      <c r="O90" s="16" t="s">
        <v>1030</v>
      </c>
      <c r="Q90" s="16">
        <v>1</v>
      </c>
      <c r="R90" s="16" t="str">
        <f>VLOOKUP($A90,[3]Countries_Outsorting!$BA$10:$BC$272,3,FALSE)</f>
        <v>ok</v>
      </c>
      <c r="S90" s="16" t="s">
        <v>1020</v>
      </c>
      <c r="U90" s="16" t="s">
        <v>55</v>
      </c>
      <c r="V90" s="16" t="s">
        <v>1027</v>
      </c>
      <c r="W90" s="16" t="s">
        <v>1020</v>
      </c>
      <c r="Y90" s="16" t="s">
        <v>1035</v>
      </c>
      <c r="AA90" s="16" t="s">
        <v>198</v>
      </c>
      <c r="AB90" s="16" t="str">
        <f>VLOOKUP($A90,'[4]UN codes and regions'!$B$8:$E$292,4,FALSE)</f>
        <v>Latin America &amp; the Carribean</v>
      </c>
      <c r="AD90" s="16">
        <f t="shared" si="5"/>
        <v>89</v>
      </c>
      <c r="AE90" s="16">
        <f t="shared" si="3"/>
        <v>320</v>
      </c>
      <c r="AF90" s="21">
        <v>106</v>
      </c>
      <c r="AG90" s="16" t="str">
        <f>IF(ISERROR(VLOOKUP(D90,'[4]GEA Codes'!$A$2:$B$180,2,FALSE)),"",VLOOKUP(D90,'[4]GEA Codes'!$A$2:$B$180,2,FALSE))</f>
        <v>LAC</v>
      </c>
      <c r="AH90" s="16" t="str">
        <f t="shared" si="4"/>
        <v/>
      </c>
      <c r="AI90" s="18" t="s">
        <v>1020</v>
      </c>
      <c r="AJ90" s="18" t="s">
        <v>1020</v>
      </c>
      <c r="AK90" s="18" t="s">
        <v>1020</v>
      </c>
      <c r="AL90" s="18" t="s">
        <v>1020</v>
      </c>
      <c r="AM90" s="18" t="s">
        <v>1020</v>
      </c>
    </row>
    <row r="91" spans="1:39" ht="13.2" x14ac:dyDescent="0.25">
      <c r="A91" s="19">
        <v>324</v>
      </c>
      <c r="B91" s="19">
        <v>2</v>
      </c>
      <c r="C91" s="20">
        <v>90</v>
      </c>
      <c r="D91" s="21">
        <v>90</v>
      </c>
      <c r="E91" s="16">
        <v>67</v>
      </c>
      <c r="F91" s="19" t="s">
        <v>56</v>
      </c>
      <c r="G91" s="19" t="s">
        <v>56</v>
      </c>
      <c r="H91" s="19" t="s">
        <v>56</v>
      </c>
      <c r="I91" s="19" t="s">
        <v>56</v>
      </c>
      <c r="J91" s="20" t="s">
        <v>1025</v>
      </c>
      <c r="K91" s="16" t="str">
        <f>IF(ISERROR(VLOOKUP($A91,[4]MFA_codes!$B$2:$G$239,6,FALSE)),"",VLOOKUP($A91,[4]MFA_codes!$B$2:$G$239,6,FALSE))</f>
        <v>Africa</v>
      </c>
      <c r="L91" s="16" t="str">
        <f>IF(ISERROR(VLOOKUP($D91,[4]WirseniusRegions!$A$5:$D$233,3,FALSE)),"",VLOOKUP($D91,[4]WirseniusRegions!$A$5:$D$233,3,FALSE))</f>
        <v>Africa</v>
      </c>
      <c r="M91" s="16" t="str">
        <f>IF(ISERROR(VLOOKUP($D91,[4]WirseniusRegions!$A$5:$D$233,4,FALSE)),"",VLOOKUP($D91,[4]WirseniusRegions!$A$5:$D$233,4,FALSE))</f>
        <v>Sub-Saharan Africa</v>
      </c>
      <c r="N91" s="16" t="s">
        <v>182</v>
      </c>
      <c r="O91" s="16" t="s">
        <v>1030</v>
      </c>
      <c r="Q91" s="16">
        <v>1</v>
      </c>
      <c r="R91" s="16" t="str">
        <f>VLOOKUP($A91,[3]Countries_Outsorting!$BA$10:$BC$272,3,FALSE)</f>
        <v>ok</v>
      </c>
      <c r="S91" s="16" t="s">
        <v>1033</v>
      </c>
      <c r="U91" s="16" t="s">
        <v>56</v>
      </c>
      <c r="V91" s="16" t="s">
        <v>1026</v>
      </c>
      <c r="W91" s="16" t="s">
        <v>1020</v>
      </c>
      <c r="Y91" s="16" t="s">
        <v>263</v>
      </c>
      <c r="AA91" s="16" t="s">
        <v>270</v>
      </c>
      <c r="AB91" s="16" t="str">
        <f>VLOOKUP($A91,'[4]UN codes and regions'!$B$8:$E$292,4,FALSE)</f>
        <v>Sub-Saharan Africa</v>
      </c>
      <c r="AD91" s="16">
        <f t="shared" si="5"/>
        <v>90</v>
      </c>
      <c r="AE91" s="16">
        <f t="shared" si="3"/>
        <v>324</v>
      </c>
      <c r="AF91" s="21">
        <v>151</v>
      </c>
      <c r="AG91" s="16" t="str">
        <f>IF(ISERROR(VLOOKUP(D91,'[4]GEA Codes'!$A$2:$B$180,2,FALSE)),"",VLOOKUP(D91,'[4]GEA Codes'!$A$2:$B$180,2,FALSE))</f>
        <v>WCA</v>
      </c>
      <c r="AH91" s="16" t="str">
        <f t="shared" si="4"/>
        <v/>
      </c>
      <c r="AI91" s="18" t="s">
        <v>1020</v>
      </c>
      <c r="AJ91" s="18" t="s">
        <v>1020</v>
      </c>
      <c r="AK91" s="18" t="s">
        <v>1020</v>
      </c>
      <c r="AL91" s="18" t="s">
        <v>1020</v>
      </c>
      <c r="AM91" s="18" t="s">
        <v>1020</v>
      </c>
    </row>
    <row r="92" spans="1:39" ht="13.2" x14ac:dyDescent="0.25">
      <c r="A92" s="19">
        <v>624</v>
      </c>
      <c r="B92" s="19">
        <v>2</v>
      </c>
      <c r="C92" s="20">
        <v>91</v>
      </c>
      <c r="D92" s="21">
        <v>175</v>
      </c>
      <c r="E92" s="16">
        <v>68</v>
      </c>
      <c r="F92" s="19" t="s">
        <v>57</v>
      </c>
      <c r="G92" s="19" t="s">
        <v>57</v>
      </c>
      <c r="H92" s="19" t="s">
        <v>57</v>
      </c>
      <c r="I92" s="19" t="s">
        <v>57</v>
      </c>
      <c r="J92" s="20" t="s">
        <v>1025</v>
      </c>
      <c r="K92" s="16" t="str">
        <f>IF(ISERROR(VLOOKUP($A92,[4]MFA_codes!$B$2:$G$239,6,FALSE)),"",VLOOKUP($A92,[4]MFA_codes!$B$2:$G$239,6,FALSE))</f>
        <v>Africa</v>
      </c>
      <c r="L92" s="16" t="str">
        <f>IF(ISERROR(VLOOKUP($D92,[4]WirseniusRegions!$A$5:$D$233,3,FALSE)),"",VLOOKUP($D92,[4]WirseniusRegions!$A$5:$D$233,3,FALSE))</f>
        <v>Africa</v>
      </c>
      <c r="M92" s="16" t="str">
        <f>IF(ISERROR(VLOOKUP($D92,[4]WirseniusRegions!$A$5:$D$233,4,FALSE)),"",VLOOKUP($D92,[4]WirseniusRegions!$A$5:$D$233,4,FALSE))</f>
        <v>Sub-Saharan Africa</v>
      </c>
      <c r="N92" s="16" t="s">
        <v>182</v>
      </c>
      <c r="O92" s="16" t="s">
        <v>1030</v>
      </c>
      <c r="Q92" s="16">
        <v>1</v>
      </c>
      <c r="R92" s="16" t="str">
        <f>VLOOKUP($A92,[3]Countries_Outsorting!$BA$10:$BC$272,3,FALSE)</f>
        <v>ok</v>
      </c>
      <c r="S92" s="16" t="s">
        <v>1033</v>
      </c>
      <c r="U92" s="16" t="s">
        <v>1056</v>
      </c>
      <c r="V92" s="16" t="s">
        <v>1026</v>
      </c>
      <c r="W92" s="16" t="s">
        <v>1020</v>
      </c>
      <c r="Y92" s="16" t="s">
        <v>263</v>
      </c>
      <c r="AA92" s="16" t="s">
        <v>270</v>
      </c>
      <c r="AB92" s="16" t="str">
        <f>VLOOKUP($A92,'[4]UN codes and regions'!$B$8:$E$292,4,FALSE)</f>
        <v>Sub-Saharan Africa</v>
      </c>
      <c r="AD92" s="16">
        <f t="shared" si="5"/>
        <v>175</v>
      </c>
      <c r="AE92" s="16">
        <f t="shared" si="3"/>
        <v>624</v>
      </c>
      <c r="AF92" s="21">
        <v>150</v>
      </c>
      <c r="AG92" s="16" t="str">
        <f>IF(ISERROR(VLOOKUP(D92,'[4]GEA Codes'!$A$2:$B$180,2,FALSE)),"",VLOOKUP(D92,'[4]GEA Codes'!$A$2:$B$180,2,FALSE))</f>
        <v>WCA</v>
      </c>
      <c r="AH92" s="16" t="str">
        <f t="shared" si="4"/>
        <v/>
      </c>
      <c r="AI92" s="18" t="s">
        <v>1020</v>
      </c>
      <c r="AJ92" s="18" t="s">
        <v>1020</v>
      </c>
      <c r="AK92" s="18" t="s">
        <v>1020</v>
      </c>
      <c r="AL92" s="18" t="s">
        <v>1020</v>
      </c>
      <c r="AM92" s="18" t="s">
        <v>1020</v>
      </c>
    </row>
    <row r="93" spans="1:39" ht="13.2" x14ac:dyDescent="0.25">
      <c r="A93" s="19">
        <v>328</v>
      </c>
      <c r="B93" s="19">
        <v>5</v>
      </c>
      <c r="C93" s="20">
        <v>92</v>
      </c>
      <c r="D93" s="21">
        <v>91</v>
      </c>
      <c r="E93" s="16">
        <v>69</v>
      </c>
      <c r="F93" s="19" t="s">
        <v>58</v>
      </c>
      <c r="G93" s="19" t="s">
        <v>58</v>
      </c>
      <c r="H93" s="19" t="s">
        <v>58</v>
      </c>
      <c r="I93" s="19" t="s">
        <v>58</v>
      </c>
      <c r="J93" s="20" t="s">
        <v>1021</v>
      </c>
      <c r="K93" s="16" t="str">
        <f>IF(ISERROR(VLOOKUP($A93,[4]MFA_codes!$B$2:$G$239,6,FALSE)),"",VLOOKUP($A93,[4]MFA_codes!$B$2:$G$239,6,FALSE))</f>
        <v>South America</v>
      </c>
      <c r="L93" s="16" t="str">
        <f>IF(ISERROR(VLOOKUP($D93,[4]WirseniusRegions!$A$5:$D$233,3,FALSE)),"",VLOOKUP($D93,[4]WirseniusRegions!$A$5:$D$233,3,FALSE))</f>
        <v>America</v>
      </c>
      <c r="M93" s="16" t="str">
        <f>IF(ISERROR(VLOOKUP($D93,[4]WirseniusRegions!$A$5:$D$233,4,FALSE)),"",VLOOKUP($D93,[4]WirseniusRegions!$A$5:$D$233,4,FALSE))</f>
        <v>Latin America &amp; Caribbean</v>
      </c>
      <c r="N93" s="16" t="s">
        <v>1034</v>
      </c>
      <c r="O93" s="16" t="s">
        <v>1030</v>
      </c>
      <c r="Q93" s="16">
        <v>1</v>
      </c>
      <c r="R93" s="16" t="str">
        <f>VLOOKUP($A93,[3]Countries_Outsorting!$BA$10:$BC$272,3,FALSE)</f>
        <v>ok</v>
      </c>
      <c r="S93" s="16" t="s">
        <v>1020</v>
      </c>
      <c r="U93" s="16" t="s">
        <v>58</v>
      </c>
      <c r="V93" s="16" t="s">
        <v>1026</v>
      </c>
      <c r="W93" s="16" t="s">
        <v>1020</v>
      </c>
      <c r="Y93" s="16" t="s">
        <v>1035</v>
      </c>
      <c r="AA93" s="16" t="s">
        <v>256</v>
      </c>
      <c r="AB93" s="16" t="str">
        <f>VLOOKUP($A93,'[4]UN codes and regions'!$B$8:$E$292,4,FALSE)</f>
        <v>Latin America &amp; the Carribean</v>
      </c>
      <c r="AD93" s="16">
        <f t="shared" si="5"/>
        <v>91</v>
      </c>
      <c r="AE93" s="16">
        <f t="shared" si="3"/>
        <v>328</v>
      </c>
      <c r="AF93" s="21">
        <v>34</v>
      </c>
      <c r="AG93" s="16" t="str">
        <f>IF(ISERROR(VLOOKUP(D93,'[4]GEA Codes'!$A$2:$B$180,2,FALSE)),"",VLOOKUP(D93,'[4]GEA Codes'!$A$2:$B$180,2,FALSE))</f>
        <v>LAC</v>
      </c>
      <c r="AH93" s="16" t="str">
        <f t="shared" si="4"/>
        <v/>
      </c>
      <c r="AI93" s="18" t="s">
        <v>1020</v>
      </c>
      <c r="AJ93" s="18" t="s">
        <v>1020</v>
      </c>
      <c r="AK93" s="18" t="s">
        <v>1020</v>
      </c>
      <c r="AL93" s="18" t="s">
        <v>1020</v>
      </c>
      <c r="AM93" s="18" t="s">
        <v>1020</v>
      </c>
    </row>
    <row r="94" spans="1:39" ht="13.2" x14ac:dyDescent="0.25">
      <c r="A94" s="19">
        <v>332</v>
      </c>
      <c r="B94" s="19">
        <v>3</v>
      </c>
      <c r="C94" s="20">
        <v>93</v>
      </c>
      <c r="D94" s="21">
        <v>93</v>
      </c>
      <c r="E94" s="16">
        <v>70</v>
      </c>
      <c r="F94" s="19" t="s">
        <v>59</v>
      </c>
      <c r="G94" s="19" t="s">
        <v>59</v>
      </c>
      <c r="H94" s="19" t="s">
        <v>59</v>
      </c>
      <c r="I94" s="19" t="s">
        <v>59</v>
      </c>
      <c r="J94" s="20" t="s">
        <v>1025</v>
      </c>
      <c r="K94" s="16" t="str">
        <f>IF(ISERROR(VLOOKUP($A94,[4]MFA_codes!$B$2:$G$239,6,FALSE)),"",VLOOKUP($A94,[4]MFA_codes!$B$2:$G$239,6,FALSE))</f>
        <v>Central America + Caribbean</v>
      </c>
      <c r="L94" s="16" t="str">
        <f>IF(ISERROR(VLOOKUP($D94,[4]WirseniusRegions!$A$5:$D$233,3,FALSE)),"",VLOOKUP($D94,[4]WirseniusRegions!$A$5:$D$233,3,FALSE))</f>
        <v>America</v>
      </c>
      <c r="M94" s="16" t="str">
        <f>IF(ISERROR(VLOOKUP($D94,[4]WirseniusRegions!$A$5:$D$233,4,FALSE)),"",VLOOKUP($D94,[4]WirseniusRegions!$A$5:$D$233,4,FALSE))</f>
        <v>Latin America &amp; Caribbean</v>
      </c>
      <c r="N94" s="16" t="s">
        <v>1034</v>
      </c>
      <c r="O94" s="16" t="s">
        <v>1030</v>
      </c>
      <c r="Q94" s="16">
        <v>1</v>
      </c>
      <c r="R94" s="16" t="str">
        <f>VLOOKUP($A94,[3]Countries_Outsorting!$BA$10:$BC$272,3,FALSE)</f>
        <v>ok</v>
      </c>
      <c r="S94" s="16" t="s">
        <v>1020</v>
      </c>
      <c r="U94" s="16" t="s">
        <v>59</v>
      </c>
      <c r="V94" s="16" t="s">
        <v>1027</v>
      </c>
      <c r="W94" s="16" t="s">
        <v>1020</v>
      </c>
      <c r="Y94" s="16" t="s">
        <v>1035</v>
      </c>
      <c r="AA94" s="16" t="s">
        <v>196</v>
      </c>
      <c r="AB94" s="16" t="str">
        <f>VLOOKUP($A94,'[4]UN codes and regions'!$B$8:$E$292,4,FALSE)</f>
        <v>Latin America &amp; the Carribean</v>
      </c>
      <c r="AD94" s="16">
        <f t="shared" si="5"/>
        <v>93</v>
      </c>
      <c r="AE94" s="16">
        <f t="shared" si="3"/>
        <v>332</v>
      </c>
      <c r="AF94" s="21">
        <v>21</v>
      </c>
      <c r="AG94" s="16" t="str">
        <f>IF(ISERROR(VLOOKUP(D94,'[4]GEA Codes'!$A$2:$B$180,2,FALSE)),"",VLOOKUP(D94,'[4]GEA Codes'!$A$2:$B$180,2,FALSE))</f>
        <v>LAC</v>
      </c>
      <c r="AH94" s="16" t="str">
        <f t="shared" si="4"/>
        <v/>
      </c>
      <c r="AI94" s="18" t="s">
        <v>1020</v>
      </c>
      <c r="AJ94" s="18" t="s">
        <v>1020</v>
      </c>
      <c r="AK94" s="18" t="s">
        <v>1020</v>
      </c>
      <c r="AL94" s="18" t="s">
        <v>1020</v>
      </c>
      <c r="AM94" s="18" t="s">
        <v>1020</v>
      </c>
    </row>
    <row r="95" spans="1:39" ht="13.2" x14ac:dyDescent="0.25">
      <c r="A95" s="19">
        <v>340</v>
      </c>
      <c r="B95" s="19">
        <v>3</v>
      </c>
      <c r="C95" s="20">
        <v>94</v>
      </c>
      <c r="D95" s="21">
        <v>95</v>
      </c>
      <c r="E95" s="16">
        <v>71</v>
      </c>
      <c r="F95" s="19" t="s">
        <v>60</v>
      </c>
      <c r="G95" s="19" t="s">
        <v>60</v>
      </c>
      <c r="H95" s="19" t="s">
        <v>60</v>
      </c>
      <c r="I95" s="19" t="s">
        <v>60</v>
      </c>
      <c r="J95" s="20" t="s">
        <v>1021</v>
      </c>
      <c r="K95" s="16" t="str">
        <f>IF(ISERROR(VLOOKUP($A95,[4]MFA_codes!$B$2:$G$239,6,FALSE)),"",VLOOKUP($A95,[4]MFA_codes!$B$2:$G$239,6,FALSE))</f>
        <v>Central America + Caribbean</v>
      </c>
      <c r="L95" s="16" t="str">
        <f>IF(ISERROR(VLOOKUP($D95,[4]WirseniusRegions!$A$5:$D$233,3,FALSE)),"",VLOOKUP($D95,[4]WirseniusRegions!$A$5:$D$233,3,FALSE))</f>
        <v>America</v>
      </c>
      <c r="M95" s="16" t="str">
        <f>IF(ISERROR(VLOOKUP($D95,[4]WirseniusRegions!$A$5:$D$233,4,FALSE)),"",VLOOKUP($D95,[4]WirseniusRegions!$A$5:$D$233,4,FALSE))</f>
        <v>Latin America &amp; Caribbean</v>
      </c>
      <c r="N95" s="16" t="s">
        <v>1034</v>
      </c>
      <c r="O95" s="16" t="s">
        <v>1030</v>
      </c>
      <c r="Q95" s="16">
        <v>1</v>
      </c>
      <c r="R95" s="16" t="str">
        <f>VLOOKUP($A95,[3]Countries_Outsorting!$BA$10:$BC$272,3,FALSE)</f>
        <v>ok</v>
      </c>
      <c r="S95" s="16" t="s">
        <v>1020</v>
      </c>
      <c r="U95" s="16" t="s">
        <v>60</v>
      </c>
      <c r="V95" s="16" t="s">
        <v>1027</v>
      </c>
      <c r="W95" s="16" t="s">
        <v>1020</v>
      </c>
      <c r="Y95" s="16" t="s">
        <v>1035</v>
      </c>
      <c r="AA95" s="16" t="s">
        <v>198</v>
      </c>
      <c r="AB95" s="16" t="str">
        <f>VLOOKUP($A95,'[4]UN codes and regions'!$B$8:$E$292,4,FALSE)</f>
        <v>Latin America &amp; the Carribean</v>
      </c>
      <c r="AD95" s="16">
        <f t="shared" si="5"/>
        <v>95</v>
      </c>
      <c r="AE95" s="16">
        <f t="shared" si="3"/>
        <v>340</v>
      </c>
      <c r="AF95" s="21">
        <v>107</v>
      </c>
      <c r="AG95" s="16" t="str">
        <f>IF(ISERROR(VLOOKUP(D95,'[4]GEA Codes'!$A$2:$B$180,2,FALSE)),"",VLOOKUP(D95,'[4]GEA Codes'!$A$2:$B$180,2,FALSE))</f>
        <v>LAC</v>
      </c>
      <c r="AH95" s="16" t="str">
        <f t="shared" si="4"/>
        <v/>
      </c>
      <c r="AI95" s="18" t="s">
        <v>1020</v>
      </c>
      <c r="AJ95" s="18" t="s">
        <v>1020</v>
      </c>
      <c r="AK95" s="18" t="s">
        <v>1020</v>
      </c>
      <c r="AL95" s="18" t="s">
        <v>1020</v>
      </c>
      <c r="AM95" s="18" t="s">
        <v>1020</v>
      </c>
    </row>
    <row r="96" spans="1:39" ht="13.2" x14ac:dyDescent="0.25">
      <c r="A96" s="19">
        <v>348</v>
      </c>
      <c r="B96" s="19">
        <v>7</v>
      </c>
      <c r="C96" s="20">
        <v>95</v>
      </c>
      <c r="D96" s="21">
        <v>97</v>
      </c>
      <c r="E96" s="16">
        <v>72</v>
      </c>
      <c r="F96" s="19" t="s">
        <v>61</v>
      </c>
      <c r="G96" s="19" t="s">
        <v>61</v>
      </c>
      <c r="H96" s="19" t="s">
        <v>61</v>
      </c>
      <c r="I96" s="19" t="s">
        <v>61</v>
      </c>
      <c r="J96" s="20" t="s">
        <v>430</v>
      </c>
      <c r="K96" s="16" t="str">
        <f>IF(ISERROR(VLOOKUP($A96,[4]MFA_codes!$B$2:$G$239,6,FALSE)),"",VLOOKUP($A96,[4]MFA_codes!$B$2:$G$239,6,FALSE))</f>
        <v>Europe</v>
      </c>
      <c r="L96" s="16" t="str">
        <f>IF(ISERROR(VLOOKUP($D96,[4]WirseniusRegions!$A$5:$D$233,3,FALSE)),"",VLOOKUP($D96,[4]WirseniusRegions!$A$5:$D$233,3,FALSE))</f>
        <v>Europe</v>
      </c>
      <c r="M96" s="16" t="str">
        <f>IF(ISERROR(VLOOKUP($D96,[4]WirseniusRegions!$A$5:$D$233,4,FALSE)),"",VLOOKUP($D96,[4]WirseniusRegions!$A$5:$D$233,4,FALSE))</f>
        <v>East Europe</v>
      </c>
      <c r="N96" s="16" t="s">
        <v>211</v>
      </c>
      <c r="O96" s="16" t="s">
        <v>1024</v>
      </c>
      <c r="Q96" s="16">
        <v>1</v>
      </c>
      <c r="R96" s="16" t="str">
        <f>VLOOKUP($A96,[3]Countries_Outsorting!$BA$10:$BC$272,3,FALSE)</f>
        <v>ok</v>
      </c>
      <c r="S96" s="16" t="s">
        <v>1020</v>
      </c>
      <c r="U96" s="16" t="s">
        <v>61</v>
      </c>
      <c r="V96" s="16" t="s">
        <v>1027</v>
      </c>
      <c r="W96" s="16" t="s">
        <v>1049</v>
      </c>
      <c r="X96" s="16" t="s">
        <v>1040</v>
      </c>
      <c r="Y96" s="16" t="s">
        <v>1029</v>
      </c>
      <c r="AA96" s="16" t="s">
        <v>210</v>
      </c>
      <c r="AB96" s="16" t="str">
        <f>VLOOKUP($A96,'[4]UN codes and regions'!$B$8:$E$292,4,FALSE)</f>
        <v>Eastern &amp; South-Eastern Europe</v>
      </c>
      <c r="AD96" s="16">
        <f t="shared" si="5"/>
        <v>97</v>
      </c>
      <c r="AE96" s="16">
        <f t="shared" si="3"/>
        <v>348</v>
      </c>
      <c r="AF96" s="21">
        <v>68</v>
      </c>
      <c r="AG96" s="16" t="str">
        <f>IF(ISERROR(VLOOKUP(D96,'[4]GEA Codes'!$A$2:$B$180,2,FALSE)),"",VLOOKUP(D96,'[4]GEA Codes'!$A$2:$B$180,2,FALSE))</f>
        <v>EEU</v>
      </c>
      <c r="AH96" s="16" t="str">
        <f t="shared" si="4"/>
        <v/>
      </c>
      <c r="AI96" s="18">
        <v>151</v>
      </c>
      <c r="AJ96" s="18" t="s">
        <v>725</v>
      </c>
      <c r="AK96" s="18" t="s">
        <v>726</v>
      </c>
      <c r="AL96" s="18" t="s">
        <v>725</v>
      </c>
      <c r="AM96" s="18" t="s">
        <v>726</v>
      </c>
    </row>
    <row r="97" spans="1:39" ht="13.2" x14ac:dyDescent="0.25">
      <c r="A97" s="19">
        <v>352</v>
      </c>
      <c r="B97" s="19">
        <v>7</v>
      </c>
      <c r="C97" s="20">
        <v>96</v>
      </c>
      <c r="D97" s="21">
        <v>99</v>
      </c>
      <c r="E97" s="16">
        <v>73</v>
      </c>
      <c r="F97" s="19" t="s">
        <v>62</v>
      </c>
      <c r="G97" s="19" t="s">
        <v>62</v>
      </c>
      <c r="H97" s="19" t="s">
        <v>62</v>
      </c>
      <c r="I97" s="19" t="s">
        <v>62</v>
      </c>
      <c r="J97" s="20" t="s">
        <v>1032</v>
      </c>
      <c r="K97" s="16" t="str">
        <f>IF(ISERROR(VLOOKUP($A97,[4]MFA_codes!$B$2:$G$239,6,FALSE)),"",VLOOKUP($A97,[4]MFA_codes!$B$2:$G$239,6,FALSE))</f>
        <v>Europe</v>
      </c>
      <c r="L97" s="16" t="str">
        <f>IF(ISERROR(VLOOKUP($D97,[4]WirseniusRegions!$A$5:$D$233,3,FALSE)),"",VLOOKUP($D97,[4]WirseniusRegions!$A$5:$D$233,3,FALSE))</f>
        <v>Europe</v>
      </c>
      <c r="M97" s="16" t="str">
        <f>IF(ISERROR(VLOOKUP($D97,[4]WirseniusRegions!$A$5:$D$233,4,FALSE)),"",VLOOKUP($D97,[4]WirseniusRegions!$A$5:$D$233,4,FALSE))</f>
        <v>West Europe</v>
      </c>
      <c r="N97" s="16" t="s">
        <v>211</v>
      </c>
      <c r="O97" s="16" t="s">
        <v>1042</v>
      </c>
      <c r="Q97" s="16">
        <v>1</v>
      </c>
      <c r="R97" s="16" t="str">
        <f>VLOOKUP($A97,[3]Countries_Outsorting!$BA$10:$BC$272,3,FALSE)</f>
        <v>ok</v>
      </c>
      <c r="S97" s="16" t="s">
        <v>1020</v>
      </c>
      <c r="U97" s="16" t="s">
        <v>62</v>
      </c>
      <c r="V97" s="16" t="s">
        <v>1027</v>
      </c>
      <c r="W97" s="16" t="s">
        <v>1020</v>
      </c>
      <c r="X97" s="16" t="s">
        <v>1040</v>
      </c>
      <c r="Y97" s="16" t="s">
        <v>1029</v>
      </c>
      <c r="AA97" s="16" t="s">
        <v>239</v>
      </c>
      <c r="AB97" s="16" t="str">
        <f>VLOOKUP($A97,'[4]UN codes and regions'!$B$8:$E$292,4,FALSE)</f>
        <v>Western Europe</v>
      </c>
      <c r="AD97" s="16">
        <f t="shared" si="5"/>
        <v>99</v>
      </c>
      <c r="AE97" s="16">
        <f t="shared" si="3"/>
        <v>352</v>
      </c>
      <c r="AF97" s="21">
        <v>56</v>
      </c>
      <c r="AG97" s="16" t="str">
        <f>IF(ISERROR(VLOOKUP(D97,'[4]GEA Codes'!$A$2:$B$180,2,FALSE)),"",VLOOKUP(D97,'[4]GEA Codes'!$A$2:$B$180,2,FALSE))</f>
        <v>WEU</v>
      </c>
      <c r="AH97" s="16" t="str">
        <f t="shared" si="4"/>
        <v/>
      </c>
      <c r="AI97" s="18" t="s">
        <v>1020</v>
      </c>
      <c r="AJ97" s="18" t="s">
        <v>1020</v>
      </c>
      <c r="AK97" s="18" t="s">
        <v>1020</v>
      </c>
      <c r="AL97" s="18" t="s">
        <v>1020</v>
      </c>
      <c r="AM97" s="18" t="s">
        <v>1020</v>
      </c>
    </row>
    <row r="98" spans="1:39" ht="13.2" x14ac:dyDescent="0.25">
      <c r="A98" s="19">
        <v>356</v>
      </c>
      <c r="B98" s="19">
        <v>6</v>
      </c>
      <c r="C98" s="20">
        <v>97</v>
      </c>
      <c r="D98" s="21">
        <v>100</v>
      </c>
      <c r="E98" s="16">
        <v>194</v>
      </c>
      <c r="F98" s="19" t="s">
        <v>63</v>
      </c>
      <c r="G98" s="19" t="s">
        <v>63</v>
      </c>
      <c r="H98" s="19" t="s">
        <v>63</v>
      </c>
      <c r="I98" s="19" t="s">
        <v>63</v>
      </c>
      <c r="J98" s="20" t="s">
        <v>1021</v>
      </c>
      <c r="K98" s="16" t="str">
        <f>IF(ISERROR(VLOOKUP($A98,[4]MFA_codes!$B$2:$G$239,6,FALSE)),"",VLOOKUP($A98,[4]MFA_codes!$B$2:$G$239,6,FALSE))</f>
        <v>Asia</v>
      </c>
      <c r="L98" s="16" t="str">
        <f>IF(ISERROR(VLOOKUP($D98,[4]WirseniusRegions!$A$5:$D$233,3,FALSE)),"",VLOOKUP($D98,[4]WirseniusRegions!$A$5:$D$233,3,FALSE))</f>
        <v>Asia</v>
      </c>
      <c r="M98" s="16" t="str">
        <f>IF(ISERROR(VLOOKUP($D98,[4]WirseniusRegions!$A$5:$D$233,4,FALSE)),"",VLOOKUP($D98,[4]WirseniusRegions!$A$5:$D$233,4,FALSE))</f>
        <v>South &amp; Central Asia</v>
      </c>
      <c r="N98" s="16" t="s">
        <v>189</v>
      </c>
      <c r="O98" s="16" t="s">
        <v>1030</v>
      </c>
      <c r="Q98" s="16">
        <v>1</v>
      </c>
      <c r="R98" s="16" t="str">
        <f>VLOOKUP($A98,[3]Countries_Outsorting!$BA$10:$BC$272,3,FALSE)</f>
        <v>ok</v>
      </c>
      <c r="S98" s="16" t="s">
        <v>1020</v>
      </c>
      <c r="U98" s="16" t="s">
        <v>63</v>
      </c>
      <c r="V98" s="16" t="s">
        <v>1027</v>
      </c>
      <c r="W98" s="16" t="s">
        <v>1020</v>
      </c>
      <c r="Y98" s="16" t="s">
        <v>260</v>
      </c>
      <c r="AA98" s="16" t="s">
        <v>260</v>
      </c>
      <c r="AB98" s="16" t="str">
        <f>VLOOKUP($A98,'[4]UN codes and regions'!$B$8:$E$292,4,FALSE)</f>
        <v>Southern Asia</v>
      </c>
      <c r="AD98" s="16">
        <f t="shared" si="5"/>
        <v>100</v>
      </c>
      <c r="AE98" s="16">
        <f t="shared" si="3"/>
        <v>356</v>
      </c>
      <c r="AF98" s="21">
        <v>135</v>
      </c>
      <c r="AG98" s="16" t="str">
        <f>IF(ISERROR(VLOOKUP(D98,'[4]GEA Codes'!$A$2:$B$180,2,FALSE)),"",VLOOKUP(D98,'[4]GEA Codes'!$A$2:$B$180,2,FALSE))</f>
        <v>IND</v>
      </c>
      <c r="AH98" s="16" t="str">
        <f t="shared" si="4"/>
        <v/>
      </c>
      <c r="AI98" s="18" t="s">
        <v>1020</v>
      </c>
      <c r="AJ98" s="18" t="s">
        <v>1020</v>
      </c>
      <c r="AK98" s="18" t="s">
        <v>1020</v>
      </c>
      <c r="AL98" s="18" t="s">
        <v>1020</v>
      </c>
      <c r="AM98" s="18" t="s">
        <v>1020</v>
      </c>
    </row>
    <row r="99" spans="1:39" ht="13.2" x14ac:dyDescent="0.25">
      <c r="A99" s="19">
        <v>360</v>
      </c>
      <c r="B99" s="19">
        <v>6</v>
      </c>
      <c r="C99" s="20">
        <v>98</v>
      </c>
      <c r="D99" s="21">
        <v>101</v>
      </c>
      <c r="E99" s="16">
        <v>74</v>
      </c>
      <c r="F99" s="19" t="s">
        <v>64</v>
      </c>
      <c r="G99" s="19" t="s">
        <v>64</v>
      </c>
      <c r="H99" s="19" t="s">
        <v>64</v>
      </c>
      <c r="I99" s="19" t="s">
        <v>64</v>
      </c>
      <c r="J99" s="20" t="s">
        <v>1021</v>
      </c>
      <c r="K99" s="16" t="str">
        <f>IF(ISERROR(VLOOKUP($A99,[4]MFA_codes!$B$2:$G$239,6,FALSE)),"",VLOOKUP($A99,[4]MFA_codes!$B$2:$G$239,6,FALSE))</f>
        <v>Asia</v>
      </c>
      <c r="L99" s="16" t="str">
        <f>IF(ISERROR(VLOOKUP($D99,[4]WirseniusRegions!$A$5:$D$233,3,FALSE)),"",VLOOKUP($D99,[4]WirseniusRegions!$A$5:$D$233,3,FALSE))</f>
        <v>Asia</v>
      </c>
      <c r="M99" s="16" t="str">
        <f>IF(ISERROR(VLOOKUP($D99,[4]WirseniusRegions!$A$5:$D$233,4,FALSE)),"",VLOOKUP($D99,[4]WirseniusRegions!$A$5:$D$233,4,FALSE))</f>
        <v>East Asia</v>
      </c>
      <c r="N99" s="16" t="s">
        <v>189</v>
      </c>
      <c r="O99" s="16" t="s">
        <v>1030</v>
      </c>
      <c r="Q99" s="16">
        <v>1</v>
      </c>
      <c r="R99" s="16" t="str">
        <f>VLOOKUP($A99,[3]Countries_Outsorting!$BA$10:$BC$272,3,FALSE)</f>
        <v>ok</v>
      </c>
      <c r="S99" s="16" t="s">
        <v>1020</v>
      </c>
      <c r="U99" s="16" t="s">
        <v>64</v>
      </c>
      <c r="V99" s="16" t="s">
        <v>1027</v>
      </c>
      <c r="W99" s="16" t="s">
        <v>1020</v>
      </c>
      <c r="Y99" s="16" t="s">
        <v>258</v>
      </c>
      <c r="AA99" s="16" t="s">
        <v>1045</v>
      </c>
      <c r="AB99" s="16" t="str">
        <f>VLOOKUP($A99,'[4]UN codes and regions'!$B$8:$E$292,4,FALSE)</f>
        <v>South-Eastern Asia</v>
      </c>
      <c r="AD99" s="16">
        <f t="shared" si="5"/>
        <v>101</v>
      </c>
      <c r="AE99" s="16">
        <f t="shared" si="3"/>
        <v>360</v>
      </c>
      <c r="AF99" s="21">
        <v>158</v>
      </c>
      <c r="AG99" s="16" t="str">
        <f>IF(ISERROR(VLOOKUP(D99,'[4]GEA Codes'!$A$2:$B$180,2,FALSE)),"",VLOOKUP(D99,'[4]GEA Codes'!$A$2:$B$180,2,FALSE))</f>
        <v>PAS</v>
      </c>
      <c r="AH99" s="16" t="str">
        <f t="shared" si="4"/>
        <v/>
      </c>
      <c r="AI99" s="18" t="s">
        <v>1020</v>
      </c>
      <c r="AJ99" s="18" t="s">
        <v>1020</v>
      </c>
      <c r="AK99" s="18" t="s">
        <v>1020</v>
      </c>
      <c r="AL99" s="18" t="s">
        <v>1020</v>
      </c>
      <c r="AM99" s="18" t="s">
        <v>1020</v>
      </c>
    </row>
    <row r="100" spans="1:39" ht="13.2" x14ac:dyDescent="0.25">
      <c r="A100" s="19">
        <v>364</v>
      </c>
      <c r="B100" s="19">
        <v>6</v>
      </c>
      <c r="C100" s="20">
        <v>99</v>
      </c>
      <c r="D100" s="21">
        <v>102</v>
      </c>
      <c r="E100" s="16">
        <v>75</v>
      </c>
      <c r="F100" s="19" t="s">
        <v>292</v>
      </c>
      <c r="G100" s="19" t="s">
        <v>292</v>
      </c>
      <c r="H100" s="19" t="s">
        <v>292</v>
      </c>
      <c r="I100" s="19" t="s">
        <v>292</v>
      </c>
      <c r="J100" s="20" t="s">
        <v>1021</v>
      </c>
      <c r="K100" s="16" t="str">
        <f>IF(ISERROR(VLOOKUP($A100,[4]MFA_codes!$B$2:$G$239,6,FALSE)),"",VLOOKUP($A100,[4]MFA_codes!$B$2:$G$239,6,FALSE))</f>
        <v>Asia</v>
      </c>
      <c r="L100" s="16" t="str">
        <f>IF(ISERROR(VLOOKUP($D100,[4]WirseniusRegions!$A$5:$D$233,3,FALSE)),"",VLOOKUP($D100,[4]WirseniusRegions!$A$5:$D$233,3,FALSE))</f>
        <v>Asia</v>
      </c>
      <c r="M100" s="16" t="str">
        <f>IF(ISERROR(VLOOKUP($D100,[4]WirseniusRegions!$A$5:$D$233,4,FALSE)),"",VLOOKUP($D100,[4]WirseniusRegions!$A$5:$D$233,4,FALSE))</f>
        <v>South &amp; Central Asia</v>
      </c>
      <c r="N100" s="16" t="s">
        <v>189</v>
      </c>
      <c r="O100" s="16" t="s">
        <v>1024</v>
      </c>
      <c r="Q100" s="16">
        <v>1</v>
      </c>
      <c r="R100" s="16" t="str">
        <f>VLOOKUP($A100,[3]Countries_Outsorting!$BA$10:$BC$272,3,FALSE)</f>
        <v>ok</v>
      </c>
      <c r="S100" s="16" t="s">
        <v>1020</v>
      </c>
      <c r="U100" s="16" t="s">
        <v>719</v>
      </c>
      <c r="V100" s="16" t="s">
        <v>1027</v>
      </c>
      <c r="W100" s="16" t="s">
        <v>1020</v>
      </c>
      <c r="Y100" s="16" t="s">
        <v>260</v>
      </c>
      <c r="AA100" s="16" t="s">
        <v>260</v>
      </c>
      <c r="AB100" s="16" t="str">
        <f>VLOOKUP($A100,'[4]UN codes and regions'!$B$8:$E$292,4,FALSE)</f>
        <v>Southern Asia</v>
      </c>
      <c r="AD100" s="16">
        <f t="shared" si="5"/>
        <v>102</v>
      </c>
      <c r="AE100" s="16">
        <f t="shared" si="3"/>
        <v>364</v>
      </c>
      <c r="AF100" s="21">
        <v>92</v>
      </c>
      <c r="AG100" s="16" t="str">
        <f>IF(ISERROR(VLOOKUP(D100,'[4]GEA Codes'!$A$2:$B$180,2,FALSE)),"",VLOOKUP(D100,'[4]GEA Codes'!$A$2:$B$180,2,FALSE))</f>
        <v>MEE</v>
      </c>
      <c r="AH100" s="16" t="str">
        <f t="shared" si="4"/>
        <v/>
      </c>
      <c r="AI100" s="18" t="s">
        <v>1020</v>
      </c>
      <c r="AJ100" s="18" t="s">
        <v>1020</v>
      </c>
      <c r="AK100" s="18" t="s">
        <v>1020</v>
      </c>
      <c r="AL100" s="18" t="s">
        <v>1020</v>
      </c>
      <c r="AM100" s="18" t="s">
        <v>1020</v>
      </c>
    </row>
    <row r="101" spans="1:39" ht="13.2" x14ac:dyDescent="0.25">
      <c r="A101" s="19">
        <v>368</v>
      </c>
      <c r="B101" s="19">
        <v>6</v>
      </c>
      <c r="C101" s="20">
        <v>100</v>
      </c>
      <c r="D101" s="21">
        <v>103</v>
      </c>
      <c r="E101" s="16">
        <v>76</v>
      </c>
      <c r="F101" s="19" t="s">
        <v>66</v>
      </c>
      <c r="G101" s="19" t="s">
        <v>66</v>
      </c>
      <c r="H101" s="19" t="s">
        <v>66</v>
      </c>
      <c r="I101" s="19" t="s">
        <v>66</v>
      </c>
      <c r="J101" s="20" t="s">
        <v>1021</v>
      </c>
      <c r="K101" s="16" t="str">
        <f>IF(ISERROR(VLOOKUP($A101,[4]MFA_codes!$B$2:$G$239,6,FALSE)),"",VLOOKUP($A101,[4]MFA_codes!$B$2:$G$239,6,FALSE))</f>
        <v>Asia</v>
      </c>
      <c r="L101" s="16" t="str">
        <f>IF(ISERROR(VLOOKUP($D101,[4]WirseniusRegions!$A$5:$D$233,3,FALSE)),"",VLOOKUP($D101,[4]WirseniusRegions!$A$5:$D$233,3,FALSE))</f>
        <v>Africa/Asia</v>
      </c>
      <c r="M101" s="16" t="str">
        <f>IF(ISERROR(VLOOKUP($D101,[4]WirseniusRegions!$A$5:$D$233,4,FALSE)),"",VLOOKUP($D101,[4]WirseniusRegions!$A$5:$D$233,4,FALSE))</f>
        <v>North Africa &amp; West Asia</v>
      </c>
      <c r="N101" s="16" t="s">
        <v>189</v>
      </c>
      <c r="O101" s="16" t="s">
        <v>1024</v>
      </c>
      <c r="Q101" s="16">
        <v>1</v>
      </c>
      <c r="R101" s="16" t="str">
        <f>VLOOKUP($A101,[3]Countries_Outsorting!$BA$10:$BC$272,3,FALSE)</f>
        <v>ok</v>
      </c>
      <c r="S101" s="16" t="s">
        <v>1020</v>
      </c>
      <c r="U101" s="16" t="s">
        <v>66</v>
      </c>
      <c r="V101" s="16" t="s">
        <v>1027</v>
      </c>
      <c r="W101" s="16" t="s">
        <v>1020</v>
      </c>
      <c r="Y101" s="16" t="s">
        <v>271</v>
      </c>
      <c r="AA101" s="16" t="s">
        <v>271</v>
      </c>
      <c r="AB101" s="16" t="str">
        <f>VLOOKUP($A101,'[4]UN codes and regions'!$B$8:$E$292,4,FALSE)</f>
        <v>Northern Africa and Western Asia</v>
      </c>
      <c r="AD101" s="16">
        <f t="shared" si="5"/>
        <v>103</v>
      </c>
      <c r="AE101" s="16">
        <f t="shared" si="3"/>
        <v>368</v>
      </c>
      <c r="AF101" s="21">
        <v>94</v>
      </c>
      <c r="AG101" s="16" t="str">
        <f>IF(ISERROR(VLOOKUP(D101,'[4]GEA Codes'!$A$2:$B$180,2,FALSE)),"",VLOOKUP(D101,'[4]GEA Codes'!$A$2:$B$180,2,FALSE))</f>
        <v>MEE</v>
      </c>
      <c r="AH101" s="16" t="str">
        <f t="shared" si="4"/>
        <v/>
      </c>
      <c r="AI101" s="18" t="s">
        <v>1020</v>
      </c>
      <c r="AJ101" s="18" t="s">
        <v>1020</v>
      </c>
      <c r="AK101" s="18" t="s">
        <v>1020</v>
      </c>
      <c r="AL101" s="18" t="s">
        <v>1020</v>
      </c>
      <c r="AM101" s="18" t="s">
        <v>1020</v>
      </c>
    </row>
    <row r="102" spans="1:39" ht="13.2" x14ac:dyDescent="0.25">
      <c r="A102" s="19">
        <v>372</v>
      </c>
      <c r="B102" s="19">
        <v>7</v>
      </c>
      <c r="C102" s="20">
        <v>101</v>
      </c>
      <c r="D102" s="21">
        <v>104</v>
      </c>
      <c r="E102" s="16">
        <v>77</v>
      </c>
      <c r="F102" s="19" t="s">
        <v>67</v>
      </c>
      <c r="G102" s="19" t="s">
        <v>67</v>
      </c>
      <c r="H102" s="19" t="s">
        <v>67</v>
      </c>
      <c r="I102" s="19" t="s">
        <v>67</v>
      </c>
      <c r="J102" s="20" t="s">
        <v>1032</v>
      </c>
      <c r="K102" s="16" t="str">
        <f>IF(ISERROR(VLOOKUP($A102,[4]MFA_codes!$B$2:$G$239,6,FALSE)),"",VLOOKUP($A102,[4]MFA_codes!$B$2:$G$239,6,FALSE))</f>
        <v>Europe</v>
      </c>
      <c r="L102" s="16" t="str">
        <f>IF(ISERROR(VLOOKUP($D102,[4]WirseniusRegions!$A$5:$D$233,3,FALSE)),"",VLOOKUP($D102,[4]WirseniusRegions!$A$5:$D$233,3,FALSE))</f>
        <v>Europe</v>
      </c>
      <c r="M102" s="16" t="str">
        <f>IF(ISERROR(VLOOKUP($D102,[4]WirseniusRegions!$A$5:$D$233,4,FALSE)),"",VLOOKUP($D102,[4]WirseniusRegions!$A$5:$D$233,4,FALSE))</f>
        <v>West Europe</v>
      </c>
      <c r="N102" s="16" t="s">
        <v>211</v>
      </c>
      <c r="O102" s="16" t="s">
        <v>1024</v>
      </c>
      <c r="Q102" s="16">
        <v>1</v>
      </c>
      <c r="R102" s="16" t="str">
        <f>VLOOKUP($A102,[3]Countries_Outsorting!$BA$10:$BC$272,3,FALSE)</f>
        <v>ok</v>
      </c>
      <c r="S102" s="16" t="s">
        <v>1020</v>
      </c>
      <c r="U102" s="16" t="s">
        <v>67</v>
      </c>
      <c r="V102" s="16" t="s">
        <v>1027</v>
      </c>
      <c r="W102" s="16" t="s">
        <v>1039</v>
      </c>
      <c r="X102" s="16" t="s">
        <v>1040</v>
      </c>
      <c r="Y102" s="16" t="s">
        <v>1029</v>
      </c>
      <c r="AA102" s="16" t="s">
        <v>239</v>
      </c>
      <c r="AB102" s="16" t="str">
        <f>VLOOKUP($A102,'[4]UN codes and regions'!$B$8:$E$292,4,FALSE)</f>
        <v>Western Europe</v>
      </c>
      <c r="AD102" s="16">
        <f t="shared" si="5"/>
        <v>104</v>
      </c>
      <c r="AE102" s="16">
        <f t="shared" si="3"/>
        <v>372</v>
      </c>
      <c r="AF102" s="21">
        <v>63</v>
      </c>
      <c r="AG102" s="16" t="str">
        <f>IF(ISERROR(VLOOKUP(D102,'[4]GEA Codes'!$A$2:$B$180,2,FALSE)),"",VLOOKUP(D102,'[4]GEA Codes'!$A$2:$B$180,2,FALSE))</f>
        <v>WEU</v>
      </c>
      <c r="AH102" s="16" t="str">
        <f t="shared" si="4"/>
        <v/>
      </c>
      <c r="AI102" s="18">
        <v>72</v>
      </c>
      <c r="AJ102" s="18" t="s">
        <v>1057</v>
      </c>
      <c r="AK102" s="18" t="s">
        <v>714</v>
      </c>
      <c r="AL102" s="18" t="s">
        <v>713</v>
      </c>
      <c r="AM102" s="18" t="s">
        <v>714</v>
      </c>
    </row>
    <row r="103" spans="1:39" ht="13.2" x14ac:dyDescent="0.25">
      <c r="A103" s="19">
        <v>376</v>
      </c>
      <c r="B103" s="19">
        <v>6</v>
      </c>
      <c r="C103" s="20">
        <v>102</v>
      </c>
      <c r="D103" s="21">
        <v>105</v>
      </c>
      <c r="E103" s="16">
        <v>78</v>
      </c>
      <c r="F103" s="19" t="s">
        <v>68</v>
      </c>
      <c r="G103" s="19" t="s">
        <v>68</v>
      </c>
      <c r="H103" s="19" t="s">
        <v>68</v>
      </c>
      <c r="I103" s="19" t="s">
        <v>68</v>
      </c>
      <c r="J103" s="20" t="s">
        <v>1032</v>
      </c>
      <c r="K103" s="16" t="str">
        <f>IF(ISERROR(VLOOKUP($A103,[4]MFA_codes!$B$2:$G$239,6,FALSE)),"",VLOOKUP($A103,[4]MFA_codes!$B$2:$G$239,6,FALSE))</f>
        <v>Europe</v>
      </c>
      <c r="L103" s="16" t="str">
        <f>IF(ISERROR(VLOOKUP($D103,[4]WirseniusRegions!$A$5:$D$233,3,FALSE)),"",VLOOKUP($D103,[4]WirseniusRegions!$A$5:$D$233,3,FALSE))</f>
        <v>Africa/Asia</v>
      </c>
      <c r="M103" s="16" t="str">
        <f>IF(ISERROR(VLOOKUP($D103,[4]WirseniusRegions!$A$5:$D$233,4,FALSE)),"",VLOOKUP($D103,[4]WirseniusRegions!$A$5:$D$233,4,FALSE))</f>
        <v>North Africa &amp; West Asia</v>
      </c>
      <c r="N103" s="16" t="s">
        <v>211</v>
      </c>
      <c r="O103" s="16" t="s">
        <v>1024</v>
      </c>
      <c r="Q103" s="16">
        <v>1</v>
      </c>
      <c r="R103" s="16" t="str">
        <f>VLOOKUP($A103,[3]Countries_Outsorting!$BA$10:$BC$272,3,FALSE)</f>
        <v>ok</v>
      </c>
      <c r="S103" s="16" t="s">
        <v>1020</v>
      </c>
      <c r="U103" s="16" t="s">
        <v>68</v>
      </c>
      <c r="V103" s="16" t="s">
        <v>1027</v>
      </c>
      <c r="W103" s="16" t="s">
        <v>1020</v>
      </c>
      <c r="Y103" s="16" t="s">
        <v>271</v>
      </c>
      <c r="AA103" s="16" t="s">
        <v>271</v>
      </c>
      <c r="AB103" s="16" t="str">
        <f>VLOOKUP($A103,'[4]UN codes and regions'!$B$8:$E$292,4,FALSE)</f>
        <v>Northern Africa and Western Asia</v>
      </c>
      <c r="AD103" s="16">
        <f t="shared" si="5"/>
        <v>105</v>
      </c>
      <c r="AE103" s="16">
        <f t="shared" si="3"/>
        <v>376</v>
      </c>
      <c r="AF103" s="21">
        <v>138</v>
      </c>
      <c r="AG103" s="16" t="str">
        <f>IF(ISERROR(VLOOKUP(D103,'[4]GEA Codes'!$A$2:$B$180,2,FALSE)),"",VLOOKUP(D103,'[4]GEA Codes'!$A$2:$B$180,2,FALSE))</f>
        <v>MEE</v>
      </c>
      <c r="AH103" s="16" t="str">
        <f t="shared" si="4"/>
        <v/>
      </c>
      <c r="AI103" s="18" t="s">
        <v>1020</v>
      </c>
      <c r="AJ103" s="18" t="s">
        <v>1020</v>
      </c>
      <c r="AK103" s="18" t="s">
        <v>1020</v>
      </c>
      <c r="AL103" s="18" t="s">
        <v>1020</v>
      </c>
      <c r="AM103" s="18" t="s">
        <v>1020</v>
      </c>
    </row>
    <row r="104" spans="1:39" ht="13.2" x14ac:dyDescent="0.25">
      <c r="A104" s="19">
        <v>380</v>
      </c>
      <c r="B104" s="19">
        <v>7</v>
      </c>
      <c r="C104" s="20">
        <v>103</v>
      </c>
      <c r="D104" s="21">
        <v>106</v>
      </c>
      <c r="E104" s="16">
        <v>79</v>
      </c>
      <c r="F104" s="19" t="s">
        <v>69</v>
      </c>
      <c r="G104" s="19" t="s">
        <v>69</v>
      </c>
      <c r="H104" s="19" t="s">
        <v>69</v>
      </c>
      <c r="I104" s="19" t="s">
        <v>69</v>
      </c>
      <c r="J104" s="20" t="s">
        <v>1032</v>
      </c>
      <c r="K104" s="16" t="str">
        <f>IF(ISERROR(VLOOKUP($A104,[4]MFA_codes!$B$2:$G$239,6,FALSE)),"",VLOOKUP($A104,[4]MFA_codes!$B$2:$G$239,6,FALSE))</f>
        <v>Europe</v>
      </c>
      <c r="L104" s="16" t="str">
        <f>IF(ISERROR(VLOOKUP($D104,[4]WirseniusRegions!$A$5:$D$233,3,FALSE)),"",VLOOKUP($D104,[4]WirseniusRegions!$A$5:$D$233,3,FALSE))</f>
        <v>Europe</v>
      </c>
      <c r="M104" s="16" t="str">
        <f>IF(ISERROR(VLOOKUP($D104,[4]WirseniusRegions!$A$5:$D$233,4,FALSE)),"",VLOOKUP($D104,[4]WirseniusRegions!$A$5:$D$233,4,FALSE))</f>
        <v>West Europe</v>
      </c>
      <c r="N104" s="16" t="s">
        <v>211</v>
      </c>
      <c r="O104" s="16" t="s">
        <v>1024</v>
      </c>
      <c r="Q104" s="16">
        <v>1</v>
      </c>
      <c r="R104" s="16" t="str">
        <f>VLOOKUP($A104,[3]Countries_Outsorting!$BA$10:$BC$272,3,FALSE)</f>
        <v>ok</v>
      </c>
      <c r="S104" s="16" t="s">
        <v>1020</v>
      </c>
      <c r="U104" s="16" t="s">
        <v>69</v>
      </c>
      <c r="V104" s="16" t="s">
        <v>1027</v>
      </c>
      <c r="W104" s="16" t="s">
        <v>1039</v>
      </c>
      <c r="X104" s="16" t="s">
        <v>1040</v>
      </c>
      <c r="Y104" s="16" t="s">
        <v>1029</v>
      </c>
      <c r="AA104" s="16" t="s">
        <v>261</v>
      </c>
      <c r="AB104" s="16" t="str">
        <f>VLOOKUP($A104,'[4]UN codes and regions'!$B$8:$E$292,4,FALSE)</f>
        <v>Western Europe</v>
      </c>
      <c r="AD104" s="16">
        <f t="shared" si="5"/>
        <v>106</v>
      </c>
      <c r="AE104" s="16">
        <f t="shared" si="3"/>
        <v>380</v>
      </c>
      <c r="AF104" s="21">
        <v>71</v>
      </c>
      <c r="AG104" s="16" t="str">
        <f>IF(ISERROR(VLOOKUP(D104,'[4]GEA Codes'!$A$2:$B$180,2,FALSE)),"",VLOOKUP(D104,'[4]GEA Codes'!$A$2:$B$180,2,FALSE))</f>
        <v>WEU</v>
      </c>
      <c r="AH104" s="16" t="str">
        <f t="shared" si="4"/>
        <v/>
      </c>
      <c r="AI104" s="18">
        <v>113</v>
      </c>
      <c r="AJ104" s="18" t="s">
        <v>707</v>
      </c>
      <c r="AK104" s="18" t="s">
        <v>706</v>
      </c>
      <c r="AL104" s="18" t="s">
        <v>707</v>
      </c>
      <c r="AM104" s="18" t="s">
        <v>706</v>
      </c>
    </row>
    <row r="105" spans="1:39" ht="13.2" x14ac:dyDescent="0.25">
      <c r="A105" s="19">
        <v>388</v>
      </c>
      <c r="B105" s="19">
        <v>3</v>
      </c>
      <c r="C105" s="20">
        <v>104</v>
      </c>
      <c r="D105" s="21">
        <v>109</v>
      </c>
      <c r="E105" s="16">
        <v>81</v>
      </c>
      <c r="F105" s="19" t="s">
        <v>70</v>
      </c>
      <c r="G105" s="19" t="s">
        <v>70</v>
      </c>
      <c r="H105" s="19" t="s">
        <v>70</v>
      </c>
      <c r="I105" s="19" t="s">
        <v>70</v>
      </c>
      <c r="J105" s="20" t="s">
        <v>1021</v>
      </c>
      <c r="K105" s="16" t="str">
        <f>IF(ISERROR(VLOOKUP($A105,[4]MFA_codes!$B$2:$G$239,6,FALSE)),"",VLOOKUP($A105,[4]MFA_codes!$B$2:$G$239,6,FALSE))</f>
        <v>Central America + Caribbean</v>
      </c>
      <c r="L105" s="16" t="str">
        <f>IF(ISERROR(VLOOKUP($D105,[4]WirseniusRegions!$A$5:$D$233,3,FALSE)),"",VLOOKUP($D105,[4]WirseniusRegions!$A$5:$D$233,3,FALSE))</f>
        <v>America</v>
      </c>
      <c r="M105" s="16" t="str">
        <f>IF(ISERROR(VLOOKUP($D105,[4]WirseniusRegions!$A$5:$D$233,4,FALSE)),"",VLOOKUP($D105,[4]WirseniusRegions!$A$5:$D$233,4,FALSE))</f>
        <v>Latin America &amp; Caribbean</v>
      </c>
      <c r="N105" s="16" t="s">
        <v>1034</v>
      </c>
      <c r="O105" s="16" t="s">
        <v>1030</v>
      </c>
      <c r="Q105" s="16">
        <v>1</v>
      </c>
      <c r="R105" s="16" t="str">
        <f>VLOOKUP($A105,[3]Countries_Outsorting!$BA$10:$BC$272,3,FALSE)</f>
        <v>ok</v>
      </c>
      <c r="S105" s="16" t="s">
        <v>1020</v>
      </c>
      <c r="U105" s="16" t="s">
        <v>70</v>
      </c>
      <c r="V105" s="16" t="s">
        <v>1027</v>
      </c>
      <c r="W105" s="16" t="s">
        <v>1020</v>
      </c>
      <c r="Y105" s="16" t="s">
        <v>1035</v>
      </c>
      <c r="AA105" s="16" t="s">
        <v>196</v>
      </c>
      <c r="AB105" s="16" t="str">
        <f>VLOOKUP($A105,'[4]UN codes and regions'!$B$8:$E$292,4,FALSE)</f>
        <v>Latin America &amp; the Carribean</v>
      </c>
      <c r="AD105" s="16">
        <f t="shared" si="5"/>
        <v>109</v>
      </c>
      <c r="AE105" s="16">
        <f t="shared" si="3"/>
        <v>388</v>
      </c>
      <c r="AF105" s="21">
        <v>25</v>
      </c>
      <c r="AG105" s="16" t="str">
        <f>IF(ISERROR(VLOOKUP(D105,'[4]GEA Codes'!$A$2:$B$180,2,FALSE)),"",VLOOKUP(D105,'[4]GEA Codes'!$A$2:$B$180,2,FALSE))</f>
        <v>LAC</v>
      </c>
      <c r="AH105" s="16" t="str">
        <f t="shared" si="4"/>
        <v/>
      </c>
      <c r="AI105" s="18" t="s">
        <v>1020</v>
      </c>
      <c r="AJ105" s="18" t="s">
        <v>1020</v>
      </c>
      <c r="AK105" s="18" t="s">
        <v>1020</v>
      </c>
      <c r="AL105" s="18" t="s">
        <v>1020</v>
      </c>
      <c r="AM105" s="18" t="s">
        <v>1020</v>
      </c>
    </row>
    <row r="106" spans="1:39" ht="13.2" x14ac:dyDescent="0.25">
      <c r="A106" s="19">
        <v>392</v>
      </c>
      <c r="B106" s="19">
        <v>6</v>
      </c>
      <c r="C106" s="20">
        <v>105</v>
      </c>
      <c r="D106" s="21">
        <v>110</v>
      </c>
      <c r="E106" s="16">
        <v>82</v>
      </c>
      <c r="F106" s="19" t="s">
        <v>71</v>
      </c>
      <c r="G106" s="19" t="s">
        <v>71</v>
      </c>
      <c r="H106" s="19" t="s">
        <v>71</v>
      </c>
      <c r="I106" s="19" t="s">
        <v>71</v>
      </c>
      <c r="J106" s="20" t="s">
        <v>1032</v>
      </c>
      <c r="K106" s="16" t="str">
        <f>IF(ISERROR(VLOOKUP($A106,[4]MFA_codes!$B$2:$G$239,6,FALSE)),"",VLOOKUP($A106,[4]MFA_codes!$B$2:$G$239,6,FALSE))</f>
        <v>Asia</v>
      </c>
      <c r="L106" s="16" t="str">
        <f>IF(ISERROR(VLOOKUP($D106,[4]WirseniusRegions!$A$5:$D$233,3,FALSE)),"",VLOOKUP($D106,[4]WirseniusRegions!$A$5:$D$233,3,FALSE))</f>
        <v>Asia</v>
      </c>
      <c r="M106" s="16" t="str">
        <f>IF(ISERROR(VLOOKUP($D106,[4]WirseniusRegions!$A$5:$D$233,4,FALSE)),"",VLOOKUP($D106,[4]WirseniusRegions!$A$5:$D$233,4,FALSE))</f>
        <v>East Asia</v>
      </c>
      <c r="N106" s="16" t="s">
        <v>189</v>
      </c>
      <c r="O106" s="16" t="s">
        <v>1024</v>
      </c>
      <c r="Q106" s="16">
        <v>1</v>
      </c>
      <c r="R106" s="16" t="str">
        <f>VLOOKUP($A106,[3]Countries_Outsorting!$BA$10:$BC$272,3,FALSE)</f>
        <v>ok</v>
      </c>
      <c r="S106" s="16" t="s">
        <v>1020</v>
      </c>
      <c r="U106" s="16" t="s">
        <v>71</v>
      </c>
      <c r="V106" s="16" t="s">
        <v>1027</v>
      </c>
      <c r="W106" s="16" t="s">
        <v>1020</v>
      </c>
      <c r="Y106" s="16" t="s">
        <v>1029</v>
      </c>
      <c r="AA106" s="16" t="s">
        <v>209</v>
      </c>
      <c r="AB106" s="16" t="str">
        <f>VLOOKUP($A106,'[4]UN codes and regions'!$B$8:$E$292,4,FALSE)</f>
        <v>Eastern Asia</v>
      </c>
      <c r="AD106" s="16">
        <f t="shared" si="5"/>
        <v>110</v>
      </c>
      <c r="AE106" s="16">
        <f t="shared" si="3"/>
        <v>392</v>
      </c>
      <c r="AF106" s="21">
        <v>6</v>
      </c>
      <c r="AG106" s="16" t="str">
        <f>IF(ISERROR(VLOOKUP(D106,'[4]GEA Codes'!$A$2:$B$180,2,FALSE)),"",VLOOKUP(D106,'[4]GEA Codes'!$A$2:$B$180,2,FALSE))</f>
        <v>JPN</v>
      </c>
      <c r="AH106" s="16" t="str">
        <f t="shared" si="4"/>
        <v/>
      </c>
      <c r="AI106" s="18" t="s">
        <v>1020</v>
      </c>
      <c r="AJ106" s="18" t="s">
        <v>1020</v>
      </c>
      <c r="AK106" s="18" t="s">
        <v>1020</v>
      </c>
      <c r="AL106" s="18" t="s">
        <v>1020</v>
      </c>
      <c r="AM106" s="18" t="s">
        <v>1020</v>
      </c>
    </row>
    <row r="107" spans="1:39" ht="13.2" x14ac:dyDescent="0.25">
      <c r="A107" s="19">
        <v>400</v>
      </c>
      <c r="B107" s="19">
        <v>6</v>
      </c>
      <c r="C107" s="20">
        <v>106</v>
      </c>
      <c r="D107" s="21">
        <v>112</v>
      </c>
      <c r="E107" s="16">
        <v>83</v>
      </c>
      <c r="F107" s="19" t="s">
        <v>72</v>
      </c>
      <c r="G107" s="19" t="s">
        <v>72</v>
      </c>
      <c r="H107" s="19" t="s">
        <v>72</v>
      </c>
      <c r="I107" s="19" t="s">
        <v>72</v>
      </c>
      <c r="J107" s="20" t="s">
        <v>1021</v>
      </c>
      <c r="K107" s="16" t="str">
        <f>IF(ISERROR(VLOOKUP($A107,[4]MFA_codes!$B$2:$G$239,6,FALSE)),"",VLOOKUP($A107,[4]MFA_codes!$B$2:$G$239,6,FALSE))</f>
        <v>Asia</v>
      </c>
      <c r="L107" s="16" t="str">
        <f>IF(ISERROR(VLOOKUP($D107,[4]WirseniusRegions!$A$5:$D$233,3,FALSE)),"",VLOOKUP($D107,[4]WirseniusRegions!$A$5:$D$233,3,FALSE))</f>
        <v>Africa/Asia</v>
      </c>
      <c r="M107" s="16" t="str">
        <f>IF(ISERROR(VLOOKUP($D107,[4]WirseniusRegions!$A$5:$D$233,4,FALSE)),"",VLOOKUP($D107,[4]WirseniusRegions!$A$5:$D$233,4,FALSE))</f>
        <v>North Africa &amp; West Asia</v>
      </c>
      <c r="N107" s="16" t="s">
        <v>189</v>
      </c>
      <c r="O107" s="16" t="s">
        <v>1024</v>
      </c>
      <c r="Q107" s="16">
        <v>1</v>
      </c>
      <c r="R107" s="16" t="str">
        <f>VLOOKUP($A107,[3]Countries_Outsorting!$BA$10:$BC$272,3,FALSE)</f>
        <v>ok</v>
      </c>
      <c r="S107" s="16" t="s">
        <v>1020</v>
      </c>
      <c r="U107" s="16" t="s">
        <v>72</v>
      </c>
      <c r="V107" s="16" t="s">
        <v>1027</v>
      </c>
      <c r="W107" s="16" t="s">
        <v>1020</v>
      </c>
      <c r="Y107" s="16" t="s">
        <v>271</v>
      </c>
      <c r="AA107" s="16" t="s">
        <v>271</v>
      </c>
      <c r="AB107" s="16" t="str">
        <f>VLOOKUP($A107,'[4]UN codes and regions'!$B$8:$E$292,4,FALSE)</f>
        <v>Northern Africa and Western Asia</v>
      </c>
      <c r="AD107" s="16">
        <f t="shared" si="5"/>
        <v>112</v>
      </c>
      <c r="AE107" s="16">
        <f t="shared" si="3"/>
        <v>400</v>
      </c>
      <c r="AF107" s="21">
        <v>136</v>
      </c>
      <c r="AG107" s="16" t="str">
        <f>IF(ISERROR(VLOOKUP(D107,'[4]GEA Codes'!$A$2:$B$180,2,FALSE)),"",VLOOKUP(D107,'[4]GEA Codes'!$A$2:$B$180,2,FALSE))</f>
        <v>MEE</v>
      </c>
      <c r="AH107" s="16" t="str">
        <f t="shared" si="4"/>
        <v/>
      </c>
      <c r="AI107" s="18" t="s">
        <v>1020</v>
      </c>
      <c r="AJ107" s="18" t="s">
        <v>1020</v>
      </c>
      <c r="AK107" s="18" t="s">
        <v>1020</v>
      </c>
      <c r="AL107" s="18" t="s">
        <v>1020</v>
      </c>
      <c r="AM107" s="18" t="s">
        <v>1020</v>
      </c>
    </row>
    <row r="108" spans="1:39" ht="13.2" x14ac:dyDescent="0.25">
      <c r="A108" s="19">
        <v>398</v>
      </c>
      <c r="B108" s="19">
        <v>6</v>
      </c>
      <c r="C108" s="20">
        <v>107</v>
      </c>
      <c r="D108" s="21">
        <v>108</v>
      </c>
      <c r="E108" s="16">
        <v>84</v>
      </c>
      <c r="F108" s="19" t="s">
        <v>162</v>
      </c>
      <c r="G108" s="19" t="s">
        <v>162</v>
      </c>
      <c r="H108" s="19" t="s">
        <v>162</v>
      </c>
      <c r="I108" s="19" t="s">
        <v>162</v>
      </c>
      <c r="J108" s="20" t="s">
        <v>430</v>
      </c>
      <c r="K108" s="16" t="str">
        <f>IF(ISERROR(VLOOKUP($A108,[4]MFA_codes!$B$2:$G$239,6,FALSE)),"",VLOOKUP($A108,[4]MFA_codes!$B$2:$G$239,6,FALSE))</f>
        <v>Asia</v>
      </c>
      <c r="L108" s="16" t="str">
        <f>IF(ISERROR(VLOOKUP($D108,[4]WirseniusRegions!$A$5:$D$233,3,FALSE)),"",VLOOKUP($D108,[4]WirseniusRegions!$A$5:$D$233,3,FALSE))</f>
        <v>Asia</v>
      </c>
      <c r="M108" s="16" t="str">
        <f>IF(ISERROR(VLOOKUP($D108,[4]WirseniusRegions!$A$5:$D$233,4,FALSE)),"",VLOOKUP($D108,[4]WirseniusRegions!$A$5:$D$233,4,FALSE))</f>
        <v>South &amp; Central Asia</v>
      </c>
      <c r="N108" s="16" t="s">
        <v>189</v>
      </c>
      <c r="O108" s="16" t="s">
        <v>1024</v>
      </c>
      <c r="P108" s="16" t="s">
        <v>1036</v>
      </c>
      <c r="Q108" s="16">
        <v>1</v>
      </c>
      <c r="R108" s="16" t="str">
        <f>VLOOKUP($A108,[3]Countries_Outsorting!$BA$10:$BC$272,3,FALSE)</f>
        <v>ok</v>
      </c>
      <c r="S108" s="16" t="s">
        <v>1020</v>
      </c>
      <c r="U108" s="16" t="s">
        <v>162</v>
      </c>
      <c r="V108" s="16" t="s">
        <v>1027</v>
      </c>
      <c r="W108" s="16" t="s">
        <v>1020</v>
      </c>
      <c r="Y108" s="16" t="s">
        <v>1037</v>
      </c>
      <c r="AA108" s="16" t="s">
        <v>199</v>
      </c>
      <c r="AB108" s="16" t="str">
        <f>VLOOKUP($A108,'[4]UN codes and regions'!$B$8:$E$292,4,FALSE)</f>
        <v>Central Asia and Russian Federation</v>
      </c>
      <c r="AD108" s="16">
        <f t="shared" si="5"/>
        <v>108</v>
      </c>
      <c r="AE108" s="16">
        <f t="shared" si="3"/>
        <v>398</v>
      </c>
      <c r="AF108" s="21">
        <v>62</v>
      </c>
      <c r="AG108" s="16" t="str">
        <f>IF(ISERROR(VLOOKUP(D108,'[4]GEA Codes'!$A$2:$B$180,2,FALSE)),"",VLOOKUP(D108,'[4]GEA Codes'!$A$2:$B$180,2,FALSE))</f>
        <v>FSU</v>
      </c>
      <c r="AH108" s="16">
        <f t="shared" si="4"/>
        <v>108</v>
      </c>
      <c r="AI108" s="18" t="s">
        <v>1020</v>
      </c>
      <c r="AJ108" s="18" t="s">
        <v>1020</v>
      </c>
      <c r="AK108" s="18" t="s">
        <v>1020</v>
      </c>
      <c r="AL108" s="18" t="s">
        <v>1020</v>
      </c>
      <c r="AM108" s="18" t="s">
        <v>1020</v>
      </c>
    </row>
    <row r="109" spans="1:39" ht="13.2" x14ac:dyDescent="0.25">
      <c r="A109" s="19">
        <v>404</v>
      </c>
      <c r="B109" s="19">
        <v>2</v>
      </c>
      <c r="C109" s="20">
        <v>108</v>
      </c>
      <c r="D109" s="21">
        <v>114</v>
      </c>
      <c r="E109" s="16">
        <v>85</v>
      </c>
      <c r="F109" s="19" t="s">
        <v>73</v>
      </c>
      <c r="G109" s="19" t="s">
        <v>73</v>
      </c>
      <c r="H109" s="19" t="s">
        <v>73</v>
      </c>
      <c r="I109" s="19" t="s">
        <v>73</v>
      </c>
      <c r="J109" s="20" t="s">
        <v>1021</v>
      </c>
      <c r="K109" s="16" t="str">
        <f>IF(ISERROR(VLOOKUP($A109,[4]MFA_codes!$B$2:$G$239,6,FALSE)),"",VLOOKUP($A109,[4]MFA_codes!$B$2:$G$239,6,FALSE))</f>
        <v>Africa</v>
      </c>
      <c r="L109" s="16" t="str">
        <f>IF(ISERROR(VLOOKUP($D109,[4]WirseniusRegions!$A$5:$D$233,3,FALSE)),"",VLOOKUP($D109,[4]WirseniusRegions!$A$5:$D$233,3,FALSE))</f>
        <v>Africa</v>
      </c>
      <c r="M109" s="16" t="str">
        <f>IF(ISERROR(VLOOKUP($D109,[4]WirseniusRegions!$A$5:$D$233,4,FALSE)),"",VLOOKUP($D109,[4]WirseniusRegions!$A$5:$D$233,4,FALSE))</f>
        <v>Sub-Saharan Africa</v>
      </c>
      <c r="N109" s="16" t="s">
        <v>182</v>
      </c>
      <c r="O109" s="16" t="s">
        <v>1030</v>
      </c>
      <c r="Q109" s="16">
        <v>1</v>
      </c>
      <c r="R109" s="16" t="str">
        <f>VLOOKUP($A109,[3]Countries_Outsorting!$BA$10:$BC$272,3,FALSE)</f>
        <v>ok</v>
      </c>
      <c r="S109" s="16" t="s">
        <v>1033</v>
      </c>
      <c r="U109" s="16" t="s">
        <v>73</v>
      </c>
      <c r="V109" s="16" t="s">
        <v>1027</v>
      </c>
      <c r="W109" s="16" t="s">
        <v>1020</v>
      </c>
      <c r="Y109" s="16" t="s">
        <v>263</v>
      </c>
      <c r="AA109" s="16" t="s">
        <v>208</v>
      </c>
      <c r="AB109" s="16" t="str">
        <f>VLOOKUP($A109,'[4]UN codes and regions'!$B$8:$E$292,4,FALSE)</f>
        <v>Sub-Saharan Africa</v>
      </c>
      <c r="AD109" s="16">
        <f t="shared" si="5"/>
        <v>114</v>
      </c>
      <c r="AE109" s="16">
        <f t="shared" si="3"/>
        <v>404</v>
      </c>
      <c r="AF109" s="21">
        <v>156</v>
      </c>
      <c r="AG109" s="16" t="str">
        <f>IF(ISERROR(VLOOKUP(D109,'[4]GEA Codes'!$A$2:$B$180,2,FALSE)),"",VLOOKUP(D109,'[4]GEA Codes'!$A$2:$B$180,2,FALSE))</f>
        <v>EAF</v>
      </c>
      <c r="AH109" s="16" t="str">
        <f t="shared" si="4"/>
        <v/>
      </c>
      <c r="AI109" s="18" t="s">
        <v>1020</v>
      </c>
      <c r="AJ109" s="18" t="s">
        <v>1020</v>
      </c>
      <c r="AK109" s="18" t="s">
        <v>1020</v>
      </c>
      <c r="AL109" s="18" t="s">
        <v>1020</v>
      </c>
      <c r="AM109" s="18" t="s">
        <v>1020</v>
      </c>
    </row>
    <row r="110" spans="1:39" ht="13.2" x14ac:dyDescent="0.25">
      <c r="A110" s="19">
        <v>296</v>
      </c>
      <c r="B110" s="19">
        <v>9</v>
      </c>
      <c r="C110" s="20">
        <v>109</v>
      </c>
      <c r="D110" s="21">
        <v>83</v>
      </c>
      <c r="E110" s="16">
        <v>86</v>
      </c>
      <c r="F110" s="19" t="s">
        <v>222</v>
      </c>
      <c r="G110" s="19" t="s">
        <v>222</v>
      </c>
      <c r="H110" s="19" t="s">
        <v>222</v>
      </c>
      <c r="I110" s="19" t="s">
        <v>222</v>
      </c>
      <c r="J110" s="20" t="s">
        <v>1025</v>
      </c>
      <c r="K110" s="16" t="str">
        <f>IF(ISERROR(VLOOKUP($A110,[4]MFA_codes!$B$2:$G$239,6,FALSE)),"",VLOOKUP($A110,[4]MFA_codes!$B$2:$G$239,6,FALSE))</f>
        <v>Oceania</v>
      </c>
      <c r="L110" s="16" t="str">
        <f>IF(ISERROR(VLOOKUP($D110,[4]WirseniusRegions!$A$5:$D$233,3,FALSE)),"",VLOOKUP($D110,[4]WirseniusRegions!$A$5:$D$233,3,FALSE))</f>
        <v>America/Australia</v>
      </c>
      <c r="M110" s="16" t="str">
        <f>IF(ISERROR(VLOOKUP($D110,[4]WirseniusRegions!$A$5:$D$233,4,FALSE)),"",VLOOKUP($D110,[4]WirseniusRegions!$A$5:$D$233,4,FALSE))</f>
        <v>North America &amp; Oceania</v>
      </c>
      <c r="N110" s="16" t="s">
        <v>241</v>
      </c>
      <c r="O110" s="16" t="s">
        <v>1030</v>
      </c>
      <c r="Q110" s="16">
        <v>0</v>
      </c>
      <c r="R110" s="16" t="str">
        <f>VLOOKUP($A110,[3]Countries_Outsorting!$BA$10:$BC$272,3,FALSE)</f>
        <v>Small&amp;DataGap</v>
      </c>
      <c r="S110" s="16" t="s">
        <v>1020</v>
      </c>
      <c r="U110" s="16" t="s">
        <v>222</v>
      </c>
      <c r="V110" s="16" t="s">
        <v>1041</v>
      </c>
      <c r="W110" s="16" t="s">
        <v>1020</v>
      </c>
      <c r="Y110" s="16" t="s">
        <v>241</v>
      </c>
      <c r="AA110" s="16" t="s">
        <v>230</v>
      </c>
      <c r="AB110" s="16" t="str">
        <f>VLOOKUP($A110,'[4]UN codes and regions'!$B$8:$E$292,4,FALSE)</f>
        <v>Oceania and Australia</v>
      </c>
      <c r="AD110" s="16">
        <f t="shared" si="5"/>
        <v>83</v>
      </c>
      <c r="AE110" s="16">
        <f t="shared" si="3"/>
        <v>296</v>
      </c>
      <c r="AG110" s="16" t="str">
        <f>IF(ISERROR(VLOOKUP(D110,'[4]GEA Codes'!$A$2:$B$180,2,FALSE)),"",VLOOKUP(D110,'[4]GEA Codes'!$A$2:$B$180,2,FALSE))</f>
        <v/>
      </c>
      <c r="AH110" s="16" t="str">
        <f t="shared" si="4"/>
        <v/>
      </c>
      <c r="AI110" s="18" t="s">
        <v>1020</v>
      </c>
      <c r="AJ110" s="18" t="s">
        <v>1020</v>
      </c>
      <c r="AK110" s="18" t="s">
        <v>1020</v>
      </c>
      <c r="AL110" s="18" t="s">
        <v>1020</v>
      </c>
      <c r="AM110" s="18" t="s">
        <v>1020</v>
      </c>
    </row>
    <row r="111" spans="1:39" ht="13.2" x14ac:dyDescent="0.25">
      <c r="A111" s="19">
        <v>408</v>
      </c>
      <c r="B111" s="19">
        <v>6</v>
      </c>
      <c r="C111" s="20">
        <v>110</v>
      </c>
      <c r="D111" s="21">
        <v>116</v>
      </c>
      <c r="E111" s="16">
        <v>121</v>
      </c>
      <c r="F111" s="19" t="s">
        <v>294</v>
      </c>
      <c r="G111" s="19" t="s">
        <v>294</v>
      </c>
      <c r="H111" s="19" t="s">
        <v>294</v>
      </c>
      <c r="I111" s="19" t="s">
        <v>294</v>
      </c>
      <c r="J111" s="20" t="s">
        <v>1021</v>
      </c>
      <c r="K111" s="16" t="str">
        <f>IF(ISERROR(VLOOKUP($A111,[4]MFA_codes!$B$2:$G$239,6,FALSE)),"",VLOOKUP($A111,[4]MFA_codes!$B$2:$G$239,6,FALSE))</f>
        <v>Asia</v>
      </c>
      <c r="L111" s="16" t="str">
        <f>IF(ISERROR(VLOOKUP($D111,[4]WirseniusRegions!$A$5:$D$233,3,FALSE)),"",VLOOKUP($D111,[4]WirseniusRegions!$A$5:$D$233,3,FALSE))</f>
        <v>Asia</v>
      </c>
      <c r="M111" s="16" t="str">
        <f>IF(ISERROR(VLOOKUP($D111,[4]WirseniusRegions!$A$5:$D$233,4,FALSE)),"",VLOOKUP($D111,[4]WirseniusRegions!$A$5:$D$233,4,FALSE))</f>
        <v>East Asia</v>
      </c>
      <c r="N111" s="16" t="s">
        <v>189</v>
      </c>
      <c r="O111" s="16" t="s">
        <v>1024</v>
      </c>
      <c r="Q111" s="16">
        <v>1</v>
      </c>
      <c r="R111" s="16" t="str">
        <f>VLOOKUP($A111,[3]Countries_Outsorting!$BA$10:$BC$272,3,FALSE)</f>
        <v>ok</v>
      </c>
      <c r="S111" s="16" t="s">
        <v>1020</v>
      </c>
      <c r="U111" s="16" t="s">
        <v>1058</v>
      </c>
      <c r="V111" s="16" t="s">
        <v>1027</v>
      </c>
      <c r="W111" s="16" t="s">
        <v>1020</v>
      </c>
      <c r="Y111" s="16" t="s">
        <v>209</v>
      </c>
      <c r="AA111" s="16" t="s">
        <v>209</v>
      </c>
      <c r="AB111" s="16" t="str">
        <f>VLOOKUP($A111,'[4]UN codes and regions'!$B$8:$E$292,4,FALSE)</f>
        <v>Eastern Asia</v>
      </c>
      <c r="AD111" s="16">
        <f t="shared" si="5"/>
        <v>116</v>
      </c>
      <c r="AE111" s="16">
        <f t="shared" si="3"/>
        <v>408</v>
      </c>
      <c r="AF111" s="21">
        <v>82</v>
      </c>
      <c r="AG111" s="16" t="str">
        <f>IF(ISERROR(VLOOKUP(D111,'[4]GEA Codes'!$A$2:$B$180,2,FALSE)),"",VLOOKUP(D111,'[4]GEA Codes'!$A$2:$B$180,2,FALSE))</f>
        <v>OEA</v>
      </c>
      <c r="AH111" s="16" t="str">
        <f t="shared" si="4"/>
        <v/>
      </c>
      <c r="AI111" s="18" t="s">
        <v>1020</v>
      </c>
      <c r="AJ111" s="18" t="s">
        <v>1020</v>
      </c>
      <c r="AK111" s="18" t="s">
        <v>1020</v>
      </c>
      <c r="AL111" s="18" t="s">
        <v>1020</v>
      </c>
      <c r="AM111" s="18" t="s">
        <v>1020</v>
      </c>
    </row>
    <row r="112" spans="1:39" ht="13.2" x14ac:dyDescent="0.25">
      <c r="A112" s="19">
        <v>410</v>
      </c>
      <c r="B112" s="19">
        <v>6</v>
      </c>
      <c r="C112" s="20">
        <v>111</v>
      </c>
      <c r="D112" s="21">
        <v>117</v>
      </c>
      <c r="E112" s="16">
        <v>150</v>
      </c>
      <c r="F112" s="19" t="s">
        <v>75</v>
      </c>
      <c r="G112" s="19" t="s">
        <v>75</v>
      </c>
      <c r="H112" s="19" t="s">
        <v>75</v>
      </c>
      <c r="I112" s="19" t="s">
        <v>75</v>
      </c>
      <c r="J112" s="20" t="s">
        <v>1021</v>
      </c>
      <c r="K112" s="16" t="str">
        <f>IF(ISERROR(VLOOKUP($A112,[4]MFA_codes!$B$2:$G$239,6,FALSE)),"",VLOOKUP($A112,[4]MFA_codes!$B$2:$G$239,6,FALSE))</f>
        <v>Asia</v>
      </c>
      <c r="L112" s="16" t="str">
        <f>IF(ISERROR(VLOOKUP($D112,[4]WirseniusRegions!$A$5:$D$233,3,FALSE)),"",VLOOKUP($D112,[4]WirseniusRegions!$A$5:$D$233,3,FALSE))</f>
        <v>Asia</v>
      </c>
      <c r="M112" s="16" t="str">
        <f>IF(ISERROR(VLOOKUP($D112,[4]WirseniusRegions!$A$5:$D$233,4,FALSE)),"",VLOOKUP($D112,[4]WirseniusRegions!$A$5:$D$233,4,FALSE))</f>
        <v>East Asia</v>
      </c>
      <c r="N112" s="16" t="s">
        <v>189</v>
      </c>
      <c r="O112" s="16" t="s">
        <v>1024</v>
      </c>
      <c r="Q112" s="16">
        <v>1</v>
      </c>
      <c r="R112" s="16" t="str">
        <f>VLOOKUP($A112,[3]Countries_Outsorting!$BA$10:$BC$272,3,FALSE)</f>
        <v>ok</v>
      </c>
      <c r="S112" s="16" t="s">
        <v>1020</v>
      </c>
      <c r="U112" s="16" t="s">
        <v>1059</v>
      </c>
      <c r="V112" s="16" t="s">
        <v>1027</v>
      </c>
      <c r="W112" s="16" t="s">
        <v>1020</v>
      </c>
      <c r="Y112" s="16" t="s">
        <v>209</v>
      </c>
      <c r="AA112" s="16" t="s">
        <v>209</v>
      </c>
      <c r="AB112" s="16" t="str">
        <f>VLOOKUP($A112,'[4]UN codes and regions'!$B$8:$E$292,4,FALSE)</f>
        <v>Eastern Asia</v>
      </c>
      <c r="AD112" s="16">
        <f t="shared" si="5"/>
        <v>117</v>
      </c>
      <c r="AE112" s="16">
        <f t="shared" si="3"/>
        <v>410</v>
      </c>
      <c r="AF112" s="21">
        <v>4</v>
      </c>
      <c r="AG112" s="16" t="str">
        <f>IF(ISERROR(VLOOKUP(D112,'[4]GEA Codes'!$A$2:$B$180,2,FALSE)),"",VLOOKUP(D112,'[4]GEA Codes'!$A$2:$B$180,2,FALSE))</f>
        <v>PAS</v>
      </c>
      <c r="AH112" s="16" t="str">
        <f t="shared" si="4"/>
        <v/>
      </c>
      <c r="AI112" s="18" t="s">
        <v>1020</v>
      </c>
      <c r="AJ112" s="18" t="s">
        <v>1020</v>
      </c>
      <c r="AK112" s="18" t="s">
        <v>1020</v>
      </c>
      <c r="AL112" s="18" t="s">
        <v>1020</v>
      </c>
      <c r="AM112" s="18" t="s">
        <v>1020</v>
      </c>
    </row>
    <row r="113" spans="1:39" ht="13.2" x14ac:dyDescent="0.25">
      <c r="A113" s="19">
        <v>414</v>
      </c>
      <c r="B113" s="19">
        <v>6</v>
      </c>
      <c r="C113" s="20">
        <v>112</v>
      </c>
      <c r="D113" s="21">
        <v>118</v>
      </c>
      <c r="E113" s="16">
        <v>87</v>
      </c>
      <c r="F113" s="19" t="s">
        <v>76</v>
      </c>
      <c r="G113" s="19" t="s">
        <v>76</v>
      </c>
      <c r="H113" s="19" t="s">
        <v>76</v>
      </c>
      <c r="I113" s="19" t="s">
        <v>76</v>
      </c>
      <c r="J113" s="20" t="s">
        <v>1021</v>
      </c>
      <c r="K113" s="16" t="str">
        <f>IF(ISERROR(VLOOKUP($A113,[4]MFA_codes!$B$2:$G$239,6,FALSE)),"",VLOOKUP($A113,[4]MFA_codes!$B$2:$G$239,6,FALSE))</f>
        <v>Asia</v>
      </c>
      <c r="L113" s="16" t="str">
        <f>IF(ISERROR(VLOOKUP($D113,[4]WirseniusRegions!$A$5:$D$233,3,FALSE)),"",VLOOKUP($D113,[4]WirseniusRegions!$A$5:$D$233,3,FALSE))</f>
        <v>Africa/Asia</v>
      </c>
      <c r="M113" s="16" t="str">
        <f>IF(ISERROR(VLOOKUP($D113,[4]WirseniusRegions!$A$5:$D$233,4,FALSE)),"",VLOOKUP($D113,[4]WirseniusRegions!$A$5:$D$233,4,FALSE))</f>
        <v>North Africa &amp; West Asia</v>
      </c>
      <c r="N113" s="16" t="s">
        <v>189</v>
      </c>
      <c r="O113" s="16" t="s">
        <v>1024</v>
      </c>
      <c r="Q113" s="16">
        <v>1</v>
      </c>
      <c r="R113" s="16" t="str">
        <f>VLOOKUP($A113,[3]Countries_Outsorting!$BA$10:$BC$272,3,FALSE)</f>
        <v>ok</v>
      </c>
      <c r="S113" s="16" t="s">
        <v>1020</v>
      </c>
      <c r="U113" s="16" t="s">
        <v>76</v>
      </c>
      <c r="V113" s="16" t="s">
        <v>1027</v>
      </c>
      <c r="W113" s="16" t="s">
        <v>1020</v>
      </c>
      <c r="Y113" s="16" t="s">
        <v>271</v>
      </c>
      <c r="AA113" s="16" t="s">
        <v>271</v>
      </c>
      <c r="AB113" s="16" t="str">
        <f>VLOOKUP($A113,'[4]UN codes and regions'!$B$8:$E$292,4,FALSE)</f>
        <v>Northern Africa and Western Asia</v>
      </c>
      <c r="AD113" s="16">
        <f t="shared" si="5"/>
        <v>118</v>
      </c>
      <c r="AE113" s="16">
        <f t="shared" si="3"/>
        <v>414</v>
      </c>
      <c r="AF113" s="21">
        <v>101</v>
      </c>
      <c r="AG113" s="16" t="str">
        <f>IF(ISERROR(VLOOKUP(D113,'[4]GEA Codes'!$A$2:$B$180,2,FALSE)),"",VLOOKUP(D113,'[4]GEA Codes'!$A$2:$B$180,2,FALSE))</f>
        <v>MEE</v>
      </c>
      <c r="AH113" s="16" t="str">
        <f t="shared" si="4"/>
        <v/>
      </c>
      <c r="AI113" s="18" t="s">
        <v>1020</v>
      </c>
      <c r="AJ113" s="18" t="s">
        <v>1020</v>
      </c>
      <c r="AK113" s="18" t="s">
        <v>1020</v>
      </c>
      <c r="AL113" s="18" t="s">
        <v>1020</v>
      </c>
      <c r="AM113" s="18" t="s">
        <v>1020</v>
      </c>
    </row>
    <row r="114" spans="1:39" ht="13.2" x14ac:dyDescent="0.25">
      <c r="A114" s="19">
        <v>417</v>
      </c>
      <c r="B114" s="19">
        <v>6</v>
      </c>
      <c r="C114" s="20">
        <v>113</v>
      </c>
      <c r="D114" s="21">
        <v>113</v>
      </c>
      <c r="E114" s="16">
        <v>88</v>
      </c>
      <c r="F114" s="19" t="s">
        <v>163</v>
      </c>
      <c r="G114" s="19" t="s">
        <v>163</v>
      </c>
      <c r="H114" s="19" t="s">
        <v>163</v>
      </c>
      <c r="I114" s="19" t="s">
        <v>163</v>
      </c>
      <c r="J114" s="20" t="s">
        <v>430</v>
      </c>
      <c r="K114" s="16" t="str">
        <f>IF(ISERROR(VLOOKUP($A114,[4]MFA_codes!$B$2:$G$239,6,FALSE)),"",VLOOKUP($A114,[4]MFA_codes!$B$2:$G$239,6,FALSE))</f>
        <v>Asia</v>
      </c>
      <c r="L114" s="16" t="str">
        <f>IF(ISERROR(VLOOKUP($D114,[4]WirseniusRegions!$A$5:$D$233,3,FALSE)),"",VLOOKUP($D114,[4]WirseniusRegions!$A$5:$D$233,3,FALSE))</f>
        <v>Asia</v>
      </c>
      <c r="M114" s="16" t="str">
        <f>IF(ISERROR(VLOOKUP($D114,[4]WirseniusRegions!$A$5:$D$233,4,FALSE)),"",VLOOKUP($D114,[4]WirseniusRegions!$A$5:$D$233,4,FALSE))</f>
        <v>South &amp; Central Asia</v>
      </c>
      <c r="N114" s="16" t="s">
        <v>189</v>
      </c>
      <c r="O114" s="16" t="s">
        <v>1024</v>
      </c>
      <c r="P114" s="16" t="s">
        <v>1036</v>
      </c>
      <c r="Q114" s="16">
        <v>1</v>
      </c>
      <c r="R114" s="16" t="str">
        <f>VLOOKUP($A114,[3]Countries_Outsorting!$BA$10:$BC$272,3,FALSE)</f>
        <v>ok</v>
      </c>
      <c r="S114" s="16" t="s">
        <v>1020</v>
      </c>
      <c r="U114" s="16" t="s">
        <v>163</v>
      </c>
      <c r="V114" s="16" t="s">
        <v>1027</v>
      </c>
      <c r="W114" s="16" t="s">
        <v>1020</v>
      </c>
      <c r="Y114" s="16" t="s">
        <v>1037</v>
      </c>
      <c r="AA114" s="16" t="s">
        <v>199</v>
      </c>
      <c r="AB114" s="16" t="str">
        <f>VLOOKUP($A114,'[4]UN codes and regions'!$B$8:$E$292,4,FALSE)</f>
        <v>Central Asia and Russian Federation</v>
      </c>
      <c r="AD114" s="16">
        <f t="shared" si="5"/>
        <v>113</v>
      </c>
      <c r="AE114" s="16">
        <f t="shared" si="3"/>
        <v>417</v>
      </c>
      <c r="AF114" s="21">
        <v>81</v>
      </c>
      <c r="AG114" s="16" t="str">
        <f>IF(ISERROR(VLOOKUP(D114,'[4]GEA Codes'!$A$2:$B$180,2,FALSE)),"",VLOOKUP(D114,'[4]GEA Codes'!$A$2:$B$180,2,FALSE))</f>
        <v>FSU</v>
      </c>
      <c r="AH114" s="16">
        <f t="shared" si="4"/>
        <v>113</v>
      </c>
      <c r="AI114" s="18" t="s">
        <v>1020</v>
      </c>
      <c r="AJ114" s="18" t="s">
        <v>1020</v>
      </c>
      <c r="AK114" s="18" t="s">
        <v>1020</v>
      </c>
      <c r="AL114" s="18" t="s">
        <v>1020</v>
      </c>
      <c r="AM114" s="18" t="s">
        <v>1020</v>
      </c>
    </row>
    <row r="115" spans="1:39" ht="13.2" x14ac:dyDescent="0.25">
      <c r="A115" s="19">
        <v>418</v>
      </c>
      <c r="B115" s="19">
        <v>6</v>
      </c>
      <c r="C115" s="20">
        <v>114</v>
      </c>
      <c r="D115" s="21">
        <v>120</v>
      </c>
      <c r="E115" s="16">
        <v>89</v>
      </c>
      <c r="F115" s="19" t="s">
        <v>223</v>
      </c>
      <c r="G115" s="19" t="s">
        <v>223</v>
      </c>
      <c r="H115" s="19" t="s">
        <v>223</v>
      </c>
      <c r="I115" s="19" t="s">
        <v>223</v>
      </c>
      <c r="J115" s="20" t="s">
        <v>1025</v>
      </c>
      <c r="K115" s="16" t="str">
        <f>IF(ISERROR(VLOOKUP($A115,[4]MFA_codes!$B$2:$G$239,6,FALSE)),"",VLOOKUP($A115,[4]MFA_codes!$B$2:$G$239,6,FALSE))</f>
        <v>Asia</v>
      </c>
      <c r="L115" s="16" t="str">
        <f>IF(ISERROR(VLOOKUP($D115,[4]WirseniusRegions!$A$5:$D$233,3,FALSE)),"",VLOOKUP($D115,[4]WirseniusRegions!$A$5:$D$233,3,FALSE))</f>
        <v>Asia</v>
      </c>
      <c r="M115" s="16" t="str">
        <f>IF(ISERROR(VLOOKUP($D115,[4]WirseniusRegions!$A$5:$D$233,4,FALSE)),"",VLOOKUP($D115,[4]WirseniusRegions!$A$5:$D$233,4,FALSE))</f>
        <v>East Asia</v>
      </c>
      <c r="N115" s="16" t="s">
        <v>189</v>
      </c>
      <c r="O115" s="16" t="s">
        <v>1030</v>
      </c>
      <c r="Q115" s="16">
        <v>1</v>
      </c>
      <c r="R115" s="16" t="str">
        <f>VLOOKUP($A115,[3]Countries_Outsorting!$BA$10:$BC$272,3,FALSE)</f>
        <v>ok</v>
      </c>
      <c r="S115" s="16" t="s">
        <v>1020</v>
      </c>
      <c r="U115" s="16" t="s">
        <v>77</v>
      </c>
      <c r="V115" s="16" t="s">
        <v>1026</v>
      </c>
      <c r="W115" s="16" t="s">
        <v>1020</v>
      </c>
      <c r="Y115" s="16" t="s">
        <v>258</v>
      </c>
      <c r="AA115" s="16" t="s">
        <v>1045</v>
      </c>
      <c r="AB115" s="16" t="str">
        <f>VLOOKUP($A115,'[4]UN codes and regions'!$B$8:$E$292,4,FALSE)</f>
        <v>South-Eastern Asia</v>
      </c>
      <c r="AD115" s="16">
        <f t="shared" si="5"/>
        <v>120</v>
      </c>
      <c r="AE115" s="16">
        <f t="shared" si="3"/>
        <v>418</v>
      </c>
      <c r="AF115" s="21">
        <v>18</v>
      </c>
      <c r="AG115" s="16" t="str">
        <f>IF(ISERROR(VLOOKUP(D115,'[4]GEA Codes'!$A$2:$B$180,2,FALSE)),"",VLOOKUP(D115,'[4]GEA Codes'!$A$2:$B$180,2,FALSE))</f>
        <v>OEA</v>
      </c>
      <c r="AH115" s="16" t="str">
        <f t="shared" si="4"/>
        <v/>
      </c>
      <c r="AI115" s="18" t="s">
        <v>1020</v>
      </c>
      <c r="AJ115" s="18" t="s">
        <v>1020</v>
      </c>
      <c r="AK115" s="18" t="s">
        <v>1020</v>
      </c>
      <c r="AL115" s="18" t="s">
        <v>1020</v>
      </c>
      <c r="AM115" s="18" t="s">
        <v>1020</v>
      </c>
    </row>
    <row r="116" spans="1:39" ht="13.2" x14ac:dyDescent="0.25">
      <c r="A116" s="19">
        <v>428</v>
      </c>
      <c r="B116" s="19">
        <v>7</v>
      </c>
      <c r="C116" s="20">
        <v>115</v>
      </c>
      <c r="D116" s="21">
        <v>119</v>
      </c>
      <c r="E116" s="16">
        <v>90</v>
      </c>
      <c r="F116" s="19" t="s">
        <v>164</v>
      </c>
      <c r="G116" s="19" t="s">
        <v>164</v>
      </c>
      <c r="H116" s="19" t="s">
        <v>164</v>
      </c>
      <c r="I116" s="19" t="s">
        <v>164</v>
      </c>
      <c r="J116" s="20" t="s">
        <v>430</v>
      </c>
      <c r="K116" s="16" t="str">
        <f>IF(ISERROR(VLOOKUP($A116,[4]MFA_codes!$B$2:$G$239,6,FALSE)),"",VLOOKUP($A116,[4]MFA_codes!$B$2:$G$239,6,FALSE))</f>
        <v>Europe</v>
      </c>
      <c r="L116" s="16" t="str">
        <f>IF(ISERROR(VLOOKUP($D116,[4]WirseniusRegions!$A$5:$D$233,3,FALSE)),"",VLOOKUP($D116,[4]WirseniusRegions!$A$5:$D$233,3,FALSE))</f>
        <v>Europe</v>
      </c>
      <c r="M116" s="16" t="str">
        <f>IF(ISERROR(VLOOKUP($D116,[4]WirseniusRegions!$A$5:$D$233,4,FALSE)),"",VLOOKUP($D116,[4]WirseniusRegions!$A$5:$D$233,4,FALSE))</f>
        <v>East Europe</v>
      </c>
      <c r="N116" s="16" t="s">
        <v>211</v>
      </c>
      <c r="O116" s="16" t="s">
        <v>1042</v>
      </c>
      <c r="P116" s="16" t="s">
        <v>1036</v>
      </c>
      <c r="Q116" s="16">
        <v>1</v>
      </c>
      <c r="R116" s="16" t="str">
        <f>VLOOKUP($A116,[3]Countries_Outsorting!$BA$10:$BC$272,3,FALSE)</f>
        <v>ok</v>
      </c>
      <c r="S116" s="16" t="s">
        <v>1020</v>
      </c>
      <c r="U116" s="16" t="s">
        <v>164</v>
      </c>
      <c r="V116" s="16" t="s">
        <v>1027</v>
      </c>
      <c r="W116" s="16" t="s">
        <v>1049</v>
      </c>
      <c r="X116" s="16" t="s">
        <v>1040</v>
      </c>
      <c r="Y116" s="16" t="s">
        <v>1029</v>
      </c>
      <c r="AA116" s="16" t="s">
        <v>239</v>
      </c>
      <c r="AB116" s="16" t="str">
        <f>VLOOKUP($A116,'[4]UN codes and regions'!$B$8:$E$292,4,FALSE)</f>
        <v>Eastern &amp; South-Eastern Europe</v>
      </c>
      <c r="AD116" s="16">
        <f t="shared" si="5"/>
        <v>119</v>
      </c>
      <c r="AE116" s="16">
        <f t="shared" si="3"/>
        <v>428</v>
      </c>
      <c r="AF116" s="21">
        <v>58</v>
      </c>
      <c r="AG116" s="16" t="str">
        <f>IF(ISERROR(VLOOKUP(D116,'[4]GEA Codes'!$A$2:$B$180,2,FALSE)),"",VLOOKUP(D116,'[4]GEA Codes'!$A$2:$B$180,2,FALSE))</f>
        <v>FSU</v>
      </c>
      <c r="AH116" s="16">
        <f t="shared" si="4"/>
        <v>119</v>
      </c>
      <c r="AI116" s="18">
        <v>158</v>
      </c>
      <c r="AJ116" s="18" t="s">
        <v>1060</v>
      </c>
      <c r="AK116" s="18" t="s">
        <v>681</v>
      </c>
      <c r="AL116" s="18" t="s">
        <v>680</v>
      </c>
      <c r="AM116" s="18" t="s">
        <v>681</v>
      </c>
    </row>
    <row r="117" spans="1:39" ht="13.2" x14ac:dyDescent="0.25">
      <c r="A117" s="19">
        <v>422</v>
      </c>
      <c r="B117" s="19">
        <v>6</v>
      </c>
      <c r="C117" s="20">
        <v>116</v>
      </c>
      <c r="D117" s="21">
        <v>121</v>
      </c>
      <c r="E117" s="16">
        <v>91</v>
      </c>
      <c r="F117" s="19" t="s">
        <v>78</v>
      </c>
      <c r="G117" s="19" t="s">
        <v>78</v>
      </c>
      <c r="H117" s="19" t="s">
        <v>78</v>
      </c>
      <c r="I117" s="19" t="s">
        <v>78</v>
      </c>
      <c r="J117" s="20" t="s">
        <v>1021</v>
      </c>
      <c r="K117" s="16" t="str">
        <f>IF(ISERROR(VLOOKUP($A117,[4]MFA_codes!$B$2:$G$239,6,FALSE)),"",VLOOKUP($A117,[4]MFA_codes!$B$2:$G$239,6,FALSE))</f>
        <v>Asia</v>
      </c>
      <c r="L117" s="16" t="str">
        <f>IF(ISERROR(VLOOKUP($D117,[4]WirseniusRegions!$A$5:$D$233,3,FALSE)),"",VLOOKUP($D117,[4]WirseniusRegions!$A$5:$D$233,3,FALSE))</f>
        <v>Africa/Asia</v>
      </c>
      <c r="M117" s="16" t="str">
        <f>IF(ISERROR(VLOOKUP($D117,[4]WirseniusRegions!$A$5:$D$233,4,FALSE)),"",VLOOKUP($D117,[4]WirseniusRegions!$A$5:$D$233,4,FALSE))</f>
        <v>North Africa &amp; West Asia</v>
      </c>
      <c r="N117" s="16" t="s">
        <v>189</v>
      </c>
      <c r="O117" s="16" t="s">
        <v>1024</v>
      </c>
      <c r="Q117" s="16">
        <v>1</v>
      </c>
      <c r="R117" s="16" t="str">
        <f>VLOOKUP($A117,[3]Countries_Outsorting!$BA$10:$BC$272,3,FALSE)</f>
        <v>ok</v>
      </c>
      <c r="S117" s="16" t="s">
        <v>1020</v>
      </c>
      <c r="U117" s="16" t="s">
        <v>78</v>
      </c>
      <c r="V117" s="16" t="s">
        <v>1027</v>
      </c>
      <c r="W117" s="16" t="s">
        <v>1020</v>
      </c>
      <c r="Y117" s="16" t="s">
        <v>271</v>
      </c>
      <c r="AA117" s="16" t="s">
        <v>271</v>
      </c>
      <c r="AB117" s="16" t="str">
        <f>VLOOKUP($A117,'[4]UN codes and regions'!$B$8:$E$292,4,FALSE)</f>
        <v>Northern Africa and Western Asia</v>
      </c>
      <c r="AD117" s="16">
        <f t="shared" si="5"/>
        <v>121</v>
      </c>
      <c r="AE117" s="16">
        <f t="shared" si="3"/>
        <v>422</v>
      </c>
      <c r="AF117" s="21">
        <v>99</v>
      </c>
      <c r="AG117" s="16" t="str">
        <f>IF(ISERROR(VLOOKUP(D117,'[4]GEA Codes'!$A$2:$B$180,2,FALSE)),"",VLOOKUP(D117,'[4]GEA Codes'!$A$2:$B$180,2,FALSE))</f>
        <v>MEE</v>
      </c>
      <c r="AH117" s="16" t="str">
        <f t="shared" si="4"/>
        <v/>
      </c>
      <c r="AI117" s="18" t="s">
        <v>1020</v>
      </c>
      <c r="AJ117" s="18" t="s">
        <v>1020</v>
      </c>
      <c r="AK117" s="18" t="s">
        <v>1020</v>
      </c>
      <c r="AL117" s="18" t="s">
        <v>1020</v>
      </c>
      <c r="AM117" s="18" t="s">
        <v>1020</v>
      </c>
    </row>
    <row r="118" spans="1:39" ht="13.2" x14ac:dyDescent="0.25">
      <c r="A118" s="19">
        <v>426</v>
      </c>
      <c r="B118" s="19">
        <v>2</v>
      </c>
      <c r="C118" s="20">
        <v>117</v>
      </c>
      <c r="D118" s="21">
        <v>122</v>
      </c>
      <c r="E118" s="16">
        <v>92</v>
      </c>
      <c r="F118" s="19" t="s">
        <v>79</v>
      </c>
      <c r="G118" s="19" t="s">
        <v>79</v>
      </c>
      <c r="H118" s="19" t="s">
        <v>79</v>
      </c>
      <c r="I118" s="19" t="s">
        <v>79</v>
      </c>
      <c r="J118" s="20" t="s">
        <v>1025</v>
      </c>
      <c r="K118" s="16" t="str">
        <f>IF(ISERROR(VLOOKUP($A118,[4]MFA_codes!$B$2:$G$239,6,FALSE)),"",VLOOKUP($A118,[4]MFA_codes!$B$2:$G$239,6,FALSE))</f>
        <v>Africa</v>
      </c>
      <c r="L118" s="16" t="str">
        <f>IF(ISERROR(VLOOKUP($D118,[4]WirseniusRegions!$A$5:$D$233,3,FALSE)),"",VLOOKUP($D118,[4]WirseniusRegions!$A$5:$D$233,3,FALSE))</f>
        <v>Africa</v>
      </c>
      <c r="M118" s="16" t="str">
        <f>IF(ISERROR(VLOOKUP($D118,[4]WirseniusRegions!$A$5:$D$233,4,FALSE)),"",VLOOKUP($D118,[4]WirseniusRegions!$A$5:$D$233,4,FALSE))</f>
        <v>Sub-Saharan Africa</v>
      </c>
      <c r="N118" s="16" t="s">
        <v>182</v>
      </c>
      <c r="O118" s="16" t="s">
        <v>1024</v>
      </c>
      <c r="Q118" s="16">
        <v>1</v>
      </c>
      <c r="R118" s="16" t="str">
        <f>VLOOKUP($A118,[3]Countries_Outsorting!$BA$10:$BC$272,3,FALSE)</f>
        <v>ok</v>
      </c>
      <c r="S118" s="16" t="s">
        <v>1020</v>
      </c>
      <c r="U118" s="16" t="s">
        <v>79</v>
      </c>
      <c r="V118" s="16" t="s">
        <v>1041</v>
      </c>
      <c r="W118" s="16" t="s">
        <v>1020</v>
      </c>
      <c r="Y118" s="16" t="s">
        <v>263</v>
      </c>
      <c r="AA118" s="16" t="s">
        <v>259</v>
      </c>
      <c r="AB118" s="16" t="str">
        <f>VLOOKUP($A118,'[4]UN codes and regions'!$B$8:$E$292,4,FALSE)</f>
        <v>Sub-Saharan Africa</v>
      </c>
      <c r="AD118" s="16">
        <f t="shared" si="5"/>
        <v>122</v>
      </c>
      <c r="AE118" s="16">
        <f t="shared" si="3"/>
        <v>426</v>
      </c>
      <c r="AF118" s="21">
        <v>53</v>
      </c>
      <c r="AG118" s="16" t="str">
        <f>IF(ISERROR(VLOOKUP(D118,'[4]GEA Codes'!$A$2:$B$180,2,FALSE)),"",VLOOKUP(D118,'[4]GEA Codes'!$A$2:$B$180,2,FALSE))</f>
        <v>SAF</v>
      </c>
      <c r="AH118" s="16" t="str">
        <f t="shared" si="4"/>
        <v/>
      </c>
      <c r="AI118" s="18" t="s">
        <v>1020</v>
      </c>
      <c r="AJ118" s="18" t="s">
        <v>1020</v>
      </c>
      <c r="AK118" s="18" t="s">
        <v>1020</v>
      </c>
      <c r="AL118" s="18" t="s">
        <v>1020</v>
      </c>
      <c r="AM118" s="18" t="s">
        <v>1020</v>
      </c>
    </row>
    <row r="119" spans="1:39" ht="13.2" x14ac:dyDescent="0.25">
      <c r="A119" s="19">
        <v>430</v>
      </c>
      <c r="B119" s="19">
        <v>2</v>
      </c>
      <c r="C119" s="20">
        <v>118</v>
      </c>
      <c r="D119" s="21">
        <v>123</v>
      </c>
      <c r="E119" s="16">
        <v>93</v>
      </c>
      <c r="F119" s="19" t="s">
        <v>80</v>
      </c>
      <c r="G119" s="19" t="s">
        <v>80</v>
      </c>
      <c r="H119" s="19" t="s">
        <v>80</v>
      </c>
      <c r="I119" s="19" t="s">
        <v>80</v>
      </c>
      <c r="J119" s="20" t="s">
        <v>1025</v>
      </c>
      <c r="K119" s="16" t="str">
        <f>IF(ISERROR(VLOOKUP($A119,[4]MFA_codes!$B$2:$G$239,6,FALSE)),"",VLOOKUP($A119,[4]MFA_codes!$B$2:$G$239,6,FALSE))</f>
        <v>Africa</v>
      </c>
      <c r="L119" s="16" t="str">
        <f>IF(ISERROR(VLOOKUP($D119,[4]WirseniusRegions!$A$5:$D$233,3,FALSE)),"",VLOOKUP($D119,[4]WirseniusRegions!$A$5:$D$233,3,FALSE))</f>
        <v>Africa</v>
      </c>
      <c r="M119" s="16" t="str">
        <f>IF(ISERROR(VLOOKUP($D119,[4]WirseniusRegions!$A$5:$D$233,4,FALSE)),"",VLOOKUP($D119,[4]WirseniusRegions!$A$5:$D$233,4,FALSE))</f>
        <v>Sub-Saharan Africa</v>
      </c>
      <c r="N119" s="16" t="s">
        <v>182</v>
      </c>
      <c r="O119" s="16" t="s">
        <v>1030</v>
      </c>
      <c r="Q119" s="16">
        <v>1</v>
      </c>
      <c r="R119" s="16" t="str">
        <f>VLOOKUP($A119,[3]Countries_Outsorting!$BA$10:$BC$272,3,FALSE)</f>
        <v>ok</v>
      </c>
      <c r="S119" s="16" t="s">
        <v>1033</v>
      </c>
      <c r="U119" s="16" t="s">
        <v>80</v>
      </c>
      <c r="V119" s="16" t="s">
        <v>1026</v>
      </c>
      <c r="W119" s="16" t="s">
        <v>1020</v>
      </c>
      <c r="Y119" s="16" t="s">
        <v>263</v>
      </c>
      <c r="AA119" s="16" t="s">
        <v>270</v>
      </c>
      <c r="AB119" s="16" t="str">
        <f>VLOOKUP($A119,'[4]UN codes and regions'!$B$8:$E$292,4,FALSE)</f>
        <v>Sub-Saharan Africa</v>
      </c>
      <c r="AD119" s="16">
        <f t="shared" si="5"/>
        <v>123</v>
      </c>
      <c r="AE119" s="16">
        <f t="shared" si="3"/>
        <v>430</v>
      </c>
      <c r="AF119" s="21">
        <v>35</v>
      </c>
      <c r="AG119" s="16" t="str">
        <f>IF(ISERROR(VLOOKUP(D119,'[4]GEA Codes'!$A$2:$B$180,2,FALSE)),"",VLOOKUP(D119,'[4]GEA Codes'!$A$2:$B$180,2,FALSE))</f>
        <v>WCA</v>
      </c>
      <c r="AH119" s="16" t="str">
        <f t="shared" si="4"/>
        <v/>
      </c>
      <c r="AI119" s="18" t="s">
        <v>1020</v>
      </c>
      <c r="AJ119" s="18" t="s">
        <v>1020</v>
      </c>
      <c r="AK119" s="18" t="s">
        <v>1020</v>
      </c>
      <c r="AL119" s="18" t="s">
        <v>1020</v>
      </c>
      <c r="AM119" s="18" t="s">
        <v>1020</v>
      </c>
    </row>
    <row r="120" spans="1:39" ht="13.2" x14ac:dyDescent="0.25">
      <c r="A120" s="19">
        <v>434</v>
      </c>
      <c r="B120" s="19">
        <v>2</v>
      </c>
      <c r="C120" s="20">
        <v>119</v>
      </c>
      <c r="D120" s="21">
        <v>124</v>
      </c>
      <c r="E120" s="16">
        <v>94</v>
      </c>
      <c r="F120" s="19" t="s">
        <v>297</v>
      </c>
      <c r="G120" s="19" t="s">
        <v>297</v>
      </c>
      <c r="H120" s="19" t="s">
        <v>297</v>
      </c>
      <c r="I120" s="19" t="s">
        <v>297</v>
      </c>
      <c r="J120" s="20" t="s">
        <v>1021</v>
      </c>
      <c r="K120" s="16" t="str">
        <f>IF(ISERROR(VLOOKUP($A120,[4]MFA_codes!$B$2:$G$239,6,FALSE)),"",VLOOKUP($A120,[4]MFA_codes!$B$2:$G$239,6,FALSE))</f>
        <v>Africa</v>
      </c>
      <c r="L120" s="16" t="str">
        <f>IF(ISERROR(VLOOKUP($D120,[4]WirseniusRegions!$A$5:$D$233,3,FALSE)),"",VLOOKUP($D120,[4]WirseniusRegions!$A$5:$D$233,3,FALSE))</f>
        <v>Africa/Asia</v>
      </c>
      <c r="M120" s="16" t="str">
        <f>IF(ISERROR(VLOOKUP($D120,[4]WirseniusRegions!$A$5:$D$233,4,FALSE)),"",VLOOKUP($D120,[4]WirseniusRegions!$A$5:$D$233,4,FALSE))</f>
        <v>North Africa &amp; West Asia</v>
      </c>
      <c r="N120" s="16" t="s">
        <v>182</v>
      </c>
      <c r="O120" s="16" t="s">
        <v>1024</v>
      </c>
      <c r="Q120" s="16">
        <v>1</v>
      </c>
      <c r="R120" s="16" t="str">
        <f>VLOOKUP($A120,[3]Countries_Outsorting!$BA$10:$BC$272,3,FALSE)</f>
        <v>ok</v>
      </c>
      <c r="S120" s="16" t="s">
        <v>1020</v>
      </c>
      <c r="U120" s="16" t="s">
        <v>1061</v>
      </c>
      <c r="V120" s="16" t="s">
        <v>1027</v>
      </c>
      <c r="W120" s="16" t="s">
        <v>1020</v>
      </c>
      <c r="Y120" s="16" t="s">
        <v>237</v>
      </c>
      <c r="AA120" s="16" t="s">
        <v>237</v>
      </c>
      <c r="AB120" s="16" t="str">
        <f>VLOOKUP($A120,'[4]UN codes and regions'!$B$8:$E$292,4,FALSE)</f>
        <v>Northern Africa and Western Asia</v>
      </c>
      <c r="AD120" s="16">
        <f t="shared" si="5"/>
        <v>124</v>
      </c>
      <c r="AE120" s="16">
        <f t="shared" si="3"/>
        <v>434</v>
      </c>
      <c r="AF120" s="21">
        <v>137</v>
      </c>
      <c r="AG120" s="16" t="str">
        <f>IF(ISERROR(VLOOKUP(D120,'[4]GEA Codes'!$A$2:$B$180,2,FALSE)),"",VLOOKUP(D120,'[4]GEA Codes'!$A$2:$B$180,2,FALSE))</f>
        <v>NAF</v>
      </c>
      <c r="AH120" s="16" t="str">
        <f t="shared" si="4"/>
        <v/>
      </c>
      <c r="AI120" s="18" t="s">
        <v>1020</v>
      </c>
      <c r="AJ120" s="18" t="s">
        <v>1020</v>
      </c>
      <c r="AK120" s="18" t="s">
        <v>1020</v>
      </c>
      <c r="AL120" s="18" t="s">
        <v>1020</v>
      </c>
      <c r="AM120" s="18" t="s">
        <v>1020</v>
      </c>
    </row>
    <row r="121" spans="1:39" ht="13.2" x14ac:dyDescent="0.25">
      <c r="A121" s="19">
        <v>438</v>
      </c>
      <c r="B121" s="19">
        <v>7</v>
      </c>
      <c r="C121" s="20">
        <v>120</v>
      </c>
      <c r="D121" s="21">
        <v>125</v>
      </c>
      <c r="E121" s="16" t="s">
        <v>1020</v>
      </c>
      <c r="F121" s="19" t="s">
        <v>225</v>
      </c>
      <c r="G121" s="19" t="s">
        <v>225</v>
      </c>
      <c r="H121" s="19" t="s">
        <v>225</v>
      </c>
      <c r="I121" s="19" t="s">
        <v>225</v>
      </c>
      <c r="J121" s="20" t="s">
        <v>1032</v>
      </c>
      <c r="K121" s="16" t="str">
        <f>IF(ISERROR(VLOOKUP($A121,[4]MFA_codes!$B$2:$G$239,6,FALSE)),"",VLOOKUP($A121,[4]MFA_codes!$B$2:$G$239,6,FALSE))</f>
        <v>Europe</v>
      </c>
      <c r="L121" s="16" t="str">
        <f>IF(ISERROR(VLOOKUP($D121,[4]WirseniusRegions!$A$5:$D$233,3,FALSE)),"",VLOOKUP($D121,[4]WirseniusRegions!$A$5:$D$233,3,FALSE))</f>
        <v>Europe</v>
      </c>
      <c r="M121" s="16" t="str">
        <f>IF(ISERROR(VLOOKUP($D121,[4]WirseniusRegions!$A$5:$D$233,4,FALSE)),"",VLOOKUP($D121,[4]WirseniusRegions!$A$5:$D$233,4,FALSE))</f>
        <v>West Europe</v>
      </c>
      <c r="N121" s="16" t="s">
        <v>211</v>
      </c>
      <c r="O121" s="16" t="s">
        <v>1024</v>
      </c>
      <c r="Q121" s="16">
        <v>0</v>
      </c>
      <c r="R121" s="16" t="str">
        <f>VLOOKUP($A121,[3]Countries_Outsorting!$BA$10:$BC$272,3,FALSE)</f>
        <v>TooSmall</v>
      </c>
      <c r="S121" s="16" t="s">
        <v>1020</v>
      </c>
      <c r="U121" s="16" t="s">
        <v>225</v>
      </c>
      <c r="V121" s="16" t="s">
        <v>1031</v>
      </c>
      <c r="W121" s="16" t="s">
        <v>1020</v>
      </c>
      <c r="X121" s="16" t="s">
        <v>1040</v>
      </c>
      <c r="Y121" s="16" t="s">
        <v>1029</v>
      </c>
      <c r="AA121" s="16" t="s">
        <v>272</v>
      </c>
      <c r="AB121" s="16" t="str">
        <f>VLOOKUP($A121,'[4]UN codes and regions'!$B$8:$E$292,4,FALSE)</f>
        <v>Western Europe</v>
      </c>
      <c r="AD121" s="16">
        <f t="shared" si="5"/>
        <v>125</v>
      </c>
      <c r="AE121" s="16">
        <f t="shared" si="3"/>
        <v>438</v>
      </c>
      <c r="AG121" s="16" t="str">
        <f>IF(ISERROR(VLOOKUP(D121,'[4]GEA Codes'!$A$2:$B$180,2,FALSE)),"",VLOOKUP(D121,'[4]GEA Codes'!$A$2:$B$180,2,FALSE))</f>
        <v/>
      </c>
      <c r="AH121" s="16" t="str">
        <f t="shared" si="4"/>
        <v/>
      </c>
      <c r="AI121" s="18" t="s">
        <v>1020</v>
      </c>
      <c r="AJ121" s="18" t="s">
        <v>1020</v>
      </c>
      <c r="AK121" s="18" t="s">
        <v>1020</v>
      </c>
      <c r="AL121" s="18" t="s">
        <v>1020</v>
      </c>
      <c r="AM121" s="18" t="s">
        <v>1020</v>
      </c>
    </row>
    <row r="122" spans="1:39" ht="13.2" x14ac:dyDescent="0.25">
      <c r="A122" s="19">
        <v>440</v>
      </c>
      <c r="B122" s="19">
        <v>7</v>
      </c>
      <c r="C122" s="20">
        <v>121</v>
      </c>
      <c r="D122" s="21">
        <v>126</v>
      </c>
      <c r="E122" s="16">
        <v>95</v>
      </c>
      <c r="F122" s="19" t="s">
        <v>165</v>
      </c>
      <c r="G122" s="19" t="s">
        <v>165</v>
      </c>
      <c r="H122" s="19" t="s">
        <v>165</v>
      </c>
      <c r="I122" s="19" t="s">
        <v>165</v>
      </c>
      <c r="J122" s="20" t="s">
        <v>430</v>
      </c>
      <c r="K122" s="16" t="str">
        <f>IF(ISERROR(VLOOKUP($A122,[4]MFA_codes!$B$2:$G$239,6,FALSE)),"",VLOOKUP($A122,[4]MFA_codes!$B$2:$G$239,6,FALSE))</f>
        <v>Europe</v>
      </c>
      <c r="L122" s="16" t="str">
        <f>IF(ISERROR(VLOOKUP($D122,[4]WirseniusRegions!$A$5:$D$233,3,FALSE)),"",VLOOKUP($D122,[4]WirseniusRegions!$A$5:$D$233,3,FALSE))</f>
        <v>Europe</v>
      </c>
      <c r="M122" s="16" t="str">
        <f>IF(ISERROR(VLOOKUP($D122,[4]WirseniusRegions!$A$5:$D$233,4,FALSE)),"",VLOOKUP($D122,[4]WirseniusRegions!$A$5:$D$233,4,FALSE))</f>
        <v>East Europe</v>
      </c>
      <c r="N122" s="16" t="s">
        <v>211</v>
      </c>
      <c r="O122" s="16" t="s">
        <v>1042</v>
      </c>
      <c r="P122" s="16" t="s">
        <v>1036</v>
      </c>
      <c r="Q122" s="16">
        <v>1</v>
      </c>
      <c r="R122" s="16" t="str">
        <f>VLOOKUP($A122,[3]Countries_Outsorting!$BA$10:$BC$272,3,FALSE)</f>
        <v>ok</v>
      </c>
      <c r="S122" s="16" t="s">
        <v>1020</v>
      </c>
      <c r="U122" s="16" t="s">
        <v>165</v>
      </c>
      <c r="V122" s="16" t="s">
        <v>1027</v>
      </c>
      <c r="W122" s="16" t="s">
        <v>1049</v>
      </c>
      <c r="X122" s="16" t="s">
        <v>1040</v>
      </c>
      <c r="Y122" s="16" t="s">
        <v>1029</v>
      </c>
      <c r="AA122" s="16" t="s">
        <v>239</v>
      </c>
      <c r="AB122" s="16" t="str">
        <f>VLOOKUP($A122,'[4]UN codes and regions'!$B$8:$E$292,4,FALSE)</f>
        <v>Eastern &amp; South-Eastern Europe</v>
      </c>
      <c r="AD122" s="16">
        <f t="shared" si="5"/>
        <v>126</v>
      </c>
      <c r="AE122" s="16">
        <f t="shared" si="3"/>
        <v>440</v>
      </c>
      <c r="AF122" s="21">
        <v>59</v>
      </c>
      <c r="AG122" s="16" t="str">
        <f>IF(ISERROR(VLOOKUP(D122,'[4]GEA Codes'!$A$2:$B$180,2,FALSE)),"",VLOOKUP(D122,'[4]GEA Codes'!$A$2:$B$180,2,FALSE))</f>
        <v>FSU</v>
      </c>
      <c r="AH122" s="16">
        <f t="shared" si="4"/>
        <v>126</v>
      </c>
      <c r="AI122" s="18">
        <v>159</v>
      </c>
      <c r="AJ122" s="18" t="s">
        <v>1062</v>
      </c>
      <c r="AK122" s="18" t="s">
        <v>669</v>
      </c>
      <c r="AL122" s="18" t="s">
        <v>668</v>
      </c>
      <c r="AM122" s="18" t="s">
        <v>669</v>
      </c>
    </row>
    <row r="123" spans="1:39" ht="13.2" x14ac:dyDescent="0.25">
      <c r="A123" s="19">
        <v>442</v>
      </c>
      <c r="B123" s="19">
        <v>7</v>
      </c>
      <c r="C123" s="20">
        <v>122</v>
      </c>
      <c r="D123" s="21">
        <v>256</v>
      </c>
      <c r="E123" s="16">
        <v>96</v>
      </c>
      <c r="F123" s="19" t="s">
        <v>166</v>
      </c>
      <c r="G123" s="19" t="s">
        <v>166</v>
      </c>
      <c r="H123" s="19" t="s">
        <v>166</v>
      </c>
      <c r="I123" s="19" t="s">
        <v>166</v>
      </c>
      <c r="J123" s="20" t="s">
        <v>1032</v>
      </c>
      <c r="K123" s="16" t="str">
        <f>IF(ISERROR(VLOOKUP($A123,[4]MFA_codes!$B$2:$G$239,6,FALSE)),"",VLOOKUP($A123,[4]MFA_codes!$B$2:$G$239,6,FALSE))</f>
        <v>Europe</v>
      </c>
      <c r="L123" s="16" t="str">
        <f>IF(ISERROR(VLOOKUP($D123,[4]WirseniusRegions!$A$5:$D$233,3,FALSE)),"",VLOOKUP($D123,[4]WirseniusRegions!$A$5:$D$233,3,FALSE))</f>
        <v>Europe</v>
      </c>
      <c r="M123" s="16" t="str">
        <f>IF(ISERROR(VLOOKUP($D123,[4]WirseniusRegions!$A$5:$D$233,4,FALSE)),"",VLOOKUP($D123,[4]WirseniusRegions!$A$5:$D$233,4,FALSE))</f>
        <v>West Europe</v>
      </c>
      <c r="N123" s="16" t="s">
        <v>211</v>
      </c>
      <c r="O123" s="16" t="s">
        <v>1024</v>
      </c>
      <c r="P123" s="19" t="s">
        <v>177</v>
      </c>
      <c r="Q123" s="16">
        <v>0</v>
      </c>
      <c r="R123" s="16" t="str">
        <f>VLOOKUP($A123,[3]Countries_Outsorting!$BA$10:$BC$272,3,FALSE)</f>
        <v>NoData</v>
      </c>
      <c r="S123" s="16" t="s">
        <v>1020</v>
      </c>
      <c r="U123" s="16" t="s">
        <v>166</v>
      </c>
      <c r="V123" s="16" t="s">
        <v>1031</v>
      </c>
      <c r="W123" s="16" t="s">
        <v>1039</v>
      </c>
      <c r="X123" s="16" t="s">
        <v>1040</v>
      </c>
      <c r="Y123" s="16" t="s">
        <v>1029</v>
      </c>
      <c r="AA123" s="16" t="s">
        <v>272</v>
      </c>
      <c r="AB123" s="16" t="str">
        <f>VLOOKUP($A123,'[4]UN codes and regions'!$B$8:$E$292,4,FALSE)</f>
        <v>Western Europe</v>
      </c>
      <c r="AD123" s="16">
        <f t="shared" si="5"/>
        <v>256</v>
      </c>
      <c r="AE123" s="16">
        <f t="shared" si="3"/>
        <v>442</v>
      </c>
      <c r="AF123" s="21">
        <v>1</v>
      </c>
      <c r="AG123" s="16" t="str">
        <f>IF(ISERROR(VLOOKUP(D123,'[4]GEA Codes'!$A$2:$B$180,2,FALSE)),"",VLOOKUP(D123,'[4]GEA Codes'!$A$2:$B$180,2,FALSE))</f>
        <v/>
      </c>
      <c r="AH123" s="16" t="str">
        <f t="shared" si="4"/>
        <v/>
      </c>
      <c r="AI123" s="18">
        <v>142</v>
      </c>
      <c r="AJ123" s="18" t="s">
        <v>667</v>
      </c>
      <c r="AK123" s="18" t="s">
        <v>666</v>
      </c>
      <c r="AL123" s="18" t="s">
        <v>667</v>
      </c>
      <c r="AM123" s="18" t="s">
        <v>666</v>
      </c>
    </row>
    <row r="124" spans="1:39" ht="13.2" x14ac:dyDescent="0.25">
      <c r="A124" s="19">
        <v>807</v>
      </c>
      <c r="B124" s="19">
        <v>7</v>
      </c>
      <c r="C124" s="20">
        <v>123</v>
      </c>
      <c r="D124" s="21">
        <v>154</v>
      </c>
      <c r="E124" s="16">
        <v>97</v>
      </c>
      <c r="F124" s="19" t="s">
        <v>322</v>
      </c>
      <c r="G124" s="19" t="s">
        <v>322</v>
      </c>
      <c r="H124" s="19" t="s">
        <v>322</v>
      </c>
      <c r="I124" s="19" t="s">
        <v>322</v>
      </c>
      <c r="J124" s="20" t="s">
        <v>430</v>
      </c>
      <c r="K124" s="16" t="str">
        <f>IF(ISERROR(VLOOKUP($A124,[4]MFA_codes!$B$2:$G$239,6,FALSE)),"",VLOOKUP($A124,[4]MFA_codes!$B$2:$G$239,6,FALSE))</f>
        <v>Europe</v>
      </c>
      <c r="L124" s="16" t="str">
        <f>IF(ISERROR(VLOOKUP($D124,[4]WirseniusRegions!$A$5:$D$233,3,FALSE)),"",VLOOKUP($D124,[4]WirseniusRegions!$A$5:$D$233,3,FALSE))</f>
        <v>Europe</v>
      </c>
      <c r="M124" s="16" t="str">
        <f>IF(ISERROR(VLOOKUP($D124,[4]WirseniusRegions!$A$5:$D$233,4,FALSE)),"",VLOOKUP($D124,[4]WirseniusRegions!$A$5:$D$233,4,FALSE))</f>
        <v>East Europe</v>
      </c>
      <c r="N124" s="16" t="s">
        <v>211</v>
      </c>
      <c r="O124" s="16" t="s">
        <v>1024</v>
      </c>
      <c r="P124" s="16" t="s">
        <v>1043</v>
      </c>
      <c r="Q124" s="16">
        <v>1</v>
      </c>
      <c r="R124" s="16" t="str">
        <f>VLOOKUP($A124,[3]Countries_Outsorting!$BA$10:$BC$272,3,FALSE)</f>
        <v>ok</v>
      </c>
      <c r="S124" s="16" t="s">
        <v>1020</v>
      </c>
      <c r="U124" s="16" t="s">
        <v>1063</v>
      </c>
      <c r="V124" s="16" t="s">
        <v>1027</v>
      </c>
      <c r="W124" s="16" t="s">
        <v>1020</v>
      </c>
      <c r="X124" s="16" t="s">
        <v>1028</v>
      </c>
      <c r="Y124" s="16" t="s">
        <v>1029</v>
      </c>
      <c r="AA124" s="16" t="s">
        <v>261</v>
      </c>
      <c r="AB124" s="16" t="str">
        <f>VLOOKUP($A124,'[4]UN codes and regions'!$B$8:$E$292,4,FALSE)</f>
        <v>Eastern &amp; South-Eastern Europe</v>
      </c>
      <c r="AD124" s="16">
        <f t="shared" si="5"/>
        <v>154</v>
      </c>
      <c r="AE124" s="16">
        <f t="shared" si="3"/>
        <v>807</v>
      </c>
      <c r="AF124" s="21">
        <v>85</v>
      </c>
      <c r="AG124" s="16" t="str">
        <f>IF(ISERROR(VLOOKUP(D124,'[4]GEA Codes'!$A$2:$B$180,2,FALSE)),"",VLOOKUP(D124,'[4]GEA Codes'!$A$2:$B$180,2,FALSE))</f>
        <v>EEU</v>
      </c>
      <c r="AH124" s="16" t="str">
        <f t="shared" si="4"/>
        <v/>
      </c>
      <c r="AI124" s="18" t="s">
        <v>1020</v>
      </c>
      <c r="AJ124" s="18" t="s">
        <v>1020</v>
      </c>
      <c r="AK124" s="18" t="s">
        <v>1020</v>
      </c>
      <c r="AL124" s="18" t="s">
        <v>1020</v>
      </c>
      <c r="AM124" s="18" t="s">
        <v>1020</v>
      </c>
    </row>
    <row r="125" spans="1:39" ht="13.2" x14ac:dyDescent="0.25">
      <c r="A125" s="19">
        <v>450</v>
      </c>
      <c r="B125" s="19">
        <v>2</v>
      </c>
      <c r="C125" s="20">
        <v>124</v>
      </c>
      <c r="D125" s="21">
        <v>129</v>
      </c>
      <c r="E125" s="16">
        <v>98</v>
      </c>
      <c r="F125" s="19" t="s">
        <v>82</v>
      </c>
      <c r="G125" s="19" t="s">
        <v>82</v>
      </c>
      <c r="H125" s="19" t="s">
        <v>82</v>
      </c>
      <c r="I125" s="19" t="s">
        <v>82</v>
      </c>
      <c r="J125" s="20" t="s">
        <v>1025</v>
      </c>
      <c r="K125" s="16" t="str">
        <f>IF(ISERROR(VLOOKUP($A125,[4]MFA_codes!$B$2:$G$239,6,FALSE)),"",VLOOKUP($A125,[4]MFA_codes!$B$2:$G$239,6,FALSE))</f>
        <v>Africa</v>
      </c>
      <c r="L125" s="16" t="str">
        <f>IF(ISERROR(VLOOKUP($D125,[4]WirseniusRegions!$A$5:$D$233,3,FALSE)),"",VLOOKUP($D125,[4]WirseniusRegions!$A$5:$D$233,3,FALSE))</f>
        <v>Africa</v>
      </c>
      <c r="M125" s="16" t="str">
        <f>IF(ISERROR(VLOOKUP($D125,[4]WirseniusRegions!$A$5:$D$233,4,FALSE)),"",VLOOKUP($D125,[4]WirseniusRegions!$A$5:$D$233,4,FALSE))</f>
        <v>Sub-Saharan Africa</v>
      </c>
      <c r="N125" s="16" t="s">
        <v>182</v>
      </c>
      <c r="O125" s="16" t="s">
        <v>1030</v>
      </c>
      <c r="Q125" s="16">
        <v>1</v>
      </c>
      <c r="R125" s="16" t="str">
        <f>VLOOKUP($A125,[3]Countries_Outsorting!$BA$10:$BC$272,3,FALSE)</f>
        <v>ok</v>
      </c>
      <c r="S125" s="16" t="s">
        <v>1020</v>
      </c>
      <c r="U125" s="16" t="s">
        <v>82</v>
      </c>
      <c r="V125" s="16" t="s">
        <v>1026</v>
      </c>
      <c r="W125" s="16" t="s">
        <v>1020</v>
      </c>
      <c r="Y125" s="16" t="s">
        <v>263</v>
      </c>
      <c r="AA125" s="16" t="s">
        <v>208</v>
      </c>
      <c r="AB125" s="16" t="str">
        <f>VLOOKUP($A125,'[4]UN codes and regions'!$B$8:$E$292,4,FALSE)</f>
        <v>Sub-Saharan Africa</v>
      </c>
      <c r="AD125" s="16">
        <f t="shared" si="5"/>
        <v>129</v>
      </c>
      <c r="AE125" s="16">
        <f t="shared" si="3"/>
        <v>450</v>
      </c>
      <c r="AF125" s="21">
        <v>45</v>
      </c>
      <c r="AG125" s="16" t="str">
        <f>IF(ISERROR(VLOOKUP(D125,'[4]GEA Codes'!$A$2:$B$180,2,FALSE)),"",VLOOKUP(D125,'[4]GEA Codes'!$A$2:$B$180,2,FALSE))</f>
        <v>EAF</v>
      </c>
      <c r="AH125" s="16" t="str">
        <f t="shared" si="4"/>
        <v/>
      </c>
      <c r="AI125" s="18" t="s">
        <v>1020</v>
      </c>
      <c r="AJ125" s="18" t="s">
        <v>1020</v>
      </c>
      <c r="AK125" s="18" t="s">
        <v>1020</v>
      </c>
      <c r="AL125" s="18" t="s">
        <v>1020</v>
      </c>
      <c r="AM125" s="18" t="s">
        <v>1020</v>
      </c>
    </row>
    <row r="126" spans="1:39" ht="13.2" x14ac:dyDescent="0.25">
      <c r="A126" s="19">
        <v>454</v>
      </c>
      <c r="B126" s="19">
        <v>2</v>
      </c>
      <c r="C126" s="20">
        <v>125</v>
      </c>
      <c r="D126" s="21">
        <v>130</v>
      </c>
      <c r="E126" s="16">
        <v>99</v>
      </c>
      <c r="F126" s="19" t="s">
        <v>83</v>
      </c>
      <c r="G126" s="19" t="s">
        <v>83</v>
      </c>
      <c r="H126" s="19" t="s">
        <v>83</v>
      </c>
      <c r="I126" s="19" t="s">
        <v>83</v>
      </c>
      <c r="J126" s="20" t="s">
        <v>1025</v>
      </c>
      <c r="K126" s="16" t="str">
        <f>IF(ISERROR(VLOOKUP($A126,[4]MFA_codes!$B$2:$G$239,6,FALSE)),"",VLOOKUP($A126,[4]MFA_codes!$B$2:$G$239,6,FALSE))</f>
        <v>Africa</v>
      </c>
      <c r="L126" s="16" t="str">
        <f>IF(ISERROR(VLOOKUP($D126,[4]WirseniusRegions!$A$5:$D$233,3,FALSE)),"",VLOOKUP($D126,[4]WirseniusRegions!$A$5:$D$233,3,FALSE))</f>
        <v>Africa</v>
      </c>
      <c r="M126" s="16" t="str">
        <f>IF(ISERROR(VLOOKUP($D126,[4]WirseniusRegions!$A$5:$D$233,4,FALSE)),"",VLOOKUP($D126,[4]WirseniusRegions!$A$5:$D$233,4,FALSE))</f>
        <v>Sub-Saharan Africa</v>
      </c>
      <c r="N126" s="16" t="s">
        <v>182</v>
      </c>
      <c r="O126" s="16" t="s">
        <v>1030</v>
      </c>
      <c r="Q126" s="16">
        <v>1</v>
      </c>
      <c r="R126" s="16" t="str">
        <f>VLOOKUP($A126,[3]Countries_Outsorting!$BA$10:$BC$272,3,FALSE)</f>
        <v>ok</v>
      </c>
      <c r="S126" s="16" t="s">
        <v>1033</v>
      </c>
      <c r="U126" s="16" t="s">
        <v>83</v>
      </c>
      <c r="V126" s="16" t="s">
        <v>1026</v>
      </c>
      <c r="W126" s="16" t="s">
        <v>1020</v>
      </c>
      <c r="Y126" s="16" t="s">
        <v>263</v>
      </c>
      <c r="AA126" s="16" t="s">
        <v>208</v>
      </c>
      <c r="AB126" s="16" t="str">
        <f>VLOOKUP($A126,'[4]UN codes and regions'!$B$8:$E$292,4,FALSE)</f>
        <v>Sub-Saharan Africa</v>
      </c>
      <c r="AD126" s="16">
        <f t="shared" si="5"/>
        <v>130</v>
      </c>
      <c r="AE126" s="16">
        <f t="shared" si="3"/>
        <v>454</v>
      </c>
      <c r="AF126" s="21">
        <v>42</v>
      </c>
      <c r="AG126" s="16" t="str">
        <f>IF(ISERROR(VLOOKUP(D126,'[4]GEA Codes'!$A$2:$B$180,2,FALSE)),"",VLOOKUP(D126,'[4]GEA Codes'!$A$2:$B$180,2,FALSE))</f>
        <v>SAF</v>
      </c>
      <c r="AH126" s="16" t="str">
        <f t="shared" si="4"/>
        <v/>
      </c>
      <c r="AI126" s="18" t="s">
        <v>1020</v>
      </c>
      <c r="AJ126" s="18" t="s">
        <v>1020</v>
      </c>
      <c r="AK126" s="18" t="s">
        <v>1020</v>
      </c>
      <c r="AL126" s="18" t="s">
        <v>1020</v>
      </c>
      <c r="AM126" s="18" t="s">
        <v>1020</v>
      </c>
    </row>
    <row r="127" spans="1:39" ht="13.2" x14ac:dyDescent="0.25">
      <c r="A127" s="19">
        <v>458</v>
      </c>
      <c r="B127" s="19">
        <v>6</v>
      </c>
      <c r="C127" s="20">
        <v>126</v>
      </c>
      <c r="D127" s="21">
        <v>131</v>
      </c>
      <c r="E127" s="16">
        <v>100</v>
      </c>
      <c r="F127" s="19" t="s">
        <v>84</v>
      </c>
      <c r="G127" s="19" t="s">
        <v>84</v>
      </c>
      <c r="H127" s="19" t="s">
        <v>84</v>
      </c>
      <c r="I127" s="19" t="s">
        <v>84</v>
      </c>
      <c r="J127" s="20" t="s">
        <v>1021</v>
      </c>
      <c r="K127" s="16" t="str">
        <f>IF(ISERROR(VLOOKUP($A127,[4]MFA_codes!$B$2:$G$239,6,FALSE)),"",VLOOKUP($A127,[4]MFA_codes!$B$2:$G$239,6,FALSE))</f>
        <v>Asia</v>
      </c>
      <c r="L127" s="16" t="str">
        <f>IF(ISERROR(VLOOKUP($D127,[4]WirseniusRegions!$A$5:$D$233,3,FALSE)),"",VLOOKUP($D127,[4]WirseniusRegions!$A$5:$D$233,3,FALSE))</f>
        <v>Asia</v>
      </c>
      <c r="M127" s="16" t="str">
        <f>IF(ISERROR(VLOOKUP($D127,[4]WirseniusRegions!$A$5:$D$233,4,FALSE)),"",VLOOKUP($D127,[4]WirseniusRegions!$A$5:$D$233,4,FALSE))</f>
        <v>East Asia</v>
      </c>
      <c r="N127" s="16" t="s">
        <v>189</v>
      </c>
      <c r="O127" s="16" t="s">
        <v>1030</v>
      </c>
      <c r="Q127" s="16">
        <v>1</v>
      </c>
      <c r="R127" s="16" t="str">
        <f>VLOOKUP($A127,[3]Countries_Outsorting!$BA$10:$BC$272,3,FALSE)</f>
        <v>ok</v>
      </c>
      <c r="S127" s="16" t="s">
        <v>1020</v>
      </c>
      <c r="U127" s="16" t="s">
        <v>84</v>
      </c>
      <c r="V127" s="16" t="s">
        <v>1027</v>
      </c>
      <c r="W127" s="16" t="s">
        <v>1020</v>
      </c>
      <c r="Y127" s="16" t="s">
        <v>258</v>
      </c>
      <c r="AA127" s="16" t="s">
        <v>1045</v>
      </c>
      <c r="AB127" s="16" t="str">
        <f>VLOOKUP($A127,'[4]UN codes and regions'!$B$8:$E$292,4,FALSE)</f>
        <v>South-Eastern Asia</v>
      </c>
      <c r="AD127" s="16">
        <f t="shared" si="5"/>
        <v>131</v>
      </c>
      <c r="AE127" s="16">
        <f t="shared" si="3"/>
        <v>458</v>
      </c>
      <c r="AF127" s="21">
        <v>114</v>
      </c>
      <c r="AG127" s="16" t="str">
        <f>IF(ISERROR(VLOOKUP(D127,'[4]GEA Codes'!$A$2:$B$180,2,FALSE)),"",VLOOKUP(D127,'[4]GEA Codes'!$A$2:$B$180,2,FALSE))</f>
        <v>PAS</v>
      </c>
      <c r="AH127" s="16" t="str">
        <f t="shared" si="4"/>
        <v/>
      </c>
      <c r="AI127" s="18" t="s">
        <v>1020</v>
      </c>
      <c r="AJ127" s="18" t="s">
        <v>1020</v>
      </c>
      <c r="AK127" s="18" t="s">
        <v>1020</v>
      </c>
      <c r="AL127" s="18" t="s">
        <v>1020</v>
      </c>
      <c r="AM127" s="18" t="s">
        <v>1020</v>
      </c>
    </row>
    <row r="128" spans="1:39" ht="13.2" x14ac:dyDescent="0.25">
      <c r="A128" s="19">
        <v>462</v>
      </c>
      <c r="B128" s="19">
        <v>2</v>
      </c>
      <c r="C128" s="20">
        <v>127</v>
      </c>
      <c r="D128" s="21">
        <v>132</v>
      </c>
      <c r="E128" s="16">
        <v>101</v>
      </c>
      <c r="F128" s="19" t="s">
        <v>226</v>
      </c>
      <c r="G128" s="19" t="s">
        <v>226</v>
      </c>
      <c r="H128" s="19" t="s">
        <v>226</v>
      </c>
      <c r="I128" s="19" t="s">
        <v>226</v>
      </c>
      <c r="J128" s="20" t="s">
        <v>1025</v>
      </c>
      <c r="K128" s="16" t="str">
        <f>IF(ISERROR(VLOOKUP($A128,[4]MFA_codes!$B$2:$G$239,6,FALSE)),"",VLOOKUP($A128,[4]MFA_codes!$B$2:$G$239,6,FALSE))</f>
        <v>Asia</v>
      </c>
      <c r="L128" s="16" t="str">
        <f>IF(ISERROR(VLOOKUP($D128,[4]WirseniusRegions!$A$5:$D$233,3,FALSE)),"",VLOOKUP($D128,[4]WirseniusRegions!$A$5:$D$233,3,FALSE))</f>
        <v>Asia</v>
      </c>
      <c r="M128" s="16" t="str">
        <f>IF(ISERROR(VLOOKUP($D128,[4]WirseniusRegions!$A$5:$D$233,4,FALSE)),"",VLOOKUP($D128,[4]WirseniusRegions!$A$5:$D$233,4,FALSE))</f>
        <v>South &amp; Central Asia</v>
      </c>
      <c r="N128" s="16" t="s">
        <v>189</v>
      </c>
      <c r="O128" s="16" t="s">
        <v>1030</v>
      </c>
      <c r="Q128" s="16">
        <v>0</v>
      </c>
      <c r="R128" s="16" t="str">
        <f>VLOOKUP($A128,[3]Countries_Outsorting!$BA$10:$BC$272,3,FALSE)</f>
        <v>Small&amp;DataGap</v>
      </c>
      <c r="S128" s="16" t="s">
        <v>1020</v>
      </c>
      <c r="U128" s="16" t="s">
        <v>226</v>
      </c>
      <c r="V128" s="16" t="s">
        <v>1031</v>
      </c>
      <c r="W128" s="16" t="s">
        <v>1020</v>
      </c>
      <c r="Y128" s="16" t="s">
        <v>260</v>
      </c>
      <c r="AA128" s="16" t="s">
        <v>260</v>
      </c>
      <c r="AB128" s="16" t="str">
        <f>VLOOKUP($A128,'[4]UN codes and regions'!$B$8:$E$292,4,FALSE)</f>
        <v>Southern Asia</v>
      </c>
      <c r="AD128" s="16">
        <f t="shared" si="5"/>
        <v>132</v>
      </c>
      <c r="AE128" s="16">
        <f t="shared" si="3"/>
        <v>462</v>
      </c>
      <c r="AG128" s="16" t="str">
        <f>IF(ISERROR(VLOOKUP(D128,'[4]GEA Codes'!$A$2:$B$180,2,FALSE)),"",VLOOKUP(D128,'[4]GEA Codes'!$A$2:$B$180,2,FALSE))</f>
        <v/>
      </c>
      <c r="AH128" s="16" t="str">
        <f t="shared" si="4"/>
        <v/>
      </c>
      <c r="AI128" s="18" t="s">
        <v>1020</v>
      </c>
      <c r="AJ128" s="18" t="s">
        <v>1020</v>
      </c>
      <c r="AK128" s="18" t="s">
        <v>1020</v>
      </c>
      <c r="AL128" s="18" t="s">
        <v>1020</v>
      </c>
      <c r="AM128" s="18" t="s">
        <v>1020</v>
      </c>
    </row>
    <row r="129" spans="1:39" ht="13.2" x14ac:dyDescent="0.25">
      <c r="A129" s="19">
        <v>466</v>
      </c>
      <c r="B129" s="19">
        <v>2</v>
      </c>
      <c r="C129" s="20">
        <v>128</v>
      </c>
      <c r="D129" s="21">
        <v>133</v>
      </c>
      <c r="E129" s="16">
        <v>102</v>
      </c>
      <c r="F129" s="19" t="s">
        <v>85</v>
      </c>
      <c r="G129" s="19" t="s">
        <v>85</v>
      </c>
      <c r="H129" s="19" t="s">
        <v>85</v>
      </c>
      <c r="I129" s="19" t="s">
        <v>85</v>
      </c>
      <c r="J129" s="20" t="s">
        <v>1025</v>
      </c>
      <c r="K129" s="16" t="str">
        <f>IF(ISERROR(VLOOKUP($A129,[4]MFA_codes!$B$2:$G$239,6,FALSE)),"",VLOOKUP($A129,[4]MFA_codes!$B$2:$G$239,6,FALSE))</f>
        <v>Africa</v>
      </c>
      <c r="L129" s="16" t="str">
        <f>IF(ISERROR(VLOOKUP($D129,[4]WirseniusRegions!$A$5:$D$233,3,FALSE)),"",VLOOKUP($D129,[4]WirseniusRegions!$A$5:$D$233,3,FALSE))</f>
        <v>Africa</v>
      </c>
      <c r="M129" s="16" t="str">
        <f>IF(ISERROR(VLOOKUP($D129,[4]WirseniusRegions!$A$5:$D$233,4,FALSE)),"",VLOOKUP($D129,[4]WirseniusRegions!$A$5:$D$233,4,FALSE))</f>
        <v>Sub-Saharan Africa</v>
      </c>
      <c r="N129" s="16" t="s">
        <v>182</v>
      </c>
      <c r="O129" s="16" t="s">
        <v>1024</v>
      </c>
      <c r="Q129" s="16">
        <v>1</v>
      </c>
      <c r="R129" s="16" t="str">
        <f>VLOOKUP($A129,[3]Countries_Outsorting!$BA$10:$BC$272,3,FALSE)</f>
        <v>ok</v>
      </c>
      <c r="S129" s="16" t="s">
        <v>1020</v>
      </c>
      <c r="U129" s="16" t="s">
        <v>85</v>
      </c>
      <c r="V129" s="16" t="s">
        <v>1026</v>
      </c>
      <c r="W129" s="16" t="s">
        <v>1020</v>
      </c>
      <c r="Y129" s="16" t="s">
        <v>263</v>
      </c>
      <c r="AA129" s="16" t="s">
        <v>270</v>
      </c>
      <c r="AB129" s="16" t="str">
        <f>VLOOKUP($A129,'[4]UN codes and regions'!$B$8:$E$292,4,FALSE)</f>
        <v>Sub-Saharan Africa</v>
      </c>
      <c r="AD129" s="16">
        <f t="shared" si="5"/>
        <v>133</v>
      </c>
      <c r="AE129" s="16">
        <f t="shared" si="3"/>
        <v>466</v>
      </c>
      <c r="AF129" s="21">
        <v>12</v>
      </c>
      <c r="AG129" s="16" t="str">
        <f>IF(ISERROR(VLOOKUP(D129,'[4]GEA Codes'!$A$2:$B$180,2,FALSE)),"",VLOOKUP(D129,'[4]GEA Codes'!$A$2:$B$180,2,FALSE))</f>
        <v>WCA</v>
      </c>
      <c r="AH129" s="16" t="str">
        <f t="shared" si="4"/>
        <v/>
      </c>
      <c r="AI129" s="18" t="s">
        <v>1020</v>
      </c>
      <c r="AJ129" s="18" t="s">
        <v>1020</v>
      </c>
      <c r="AK129" s="18" t="s">
        <v>1020</v>
      </c>
      <c r="AL129" s="18" t="s">
        <v>1020</v>
      </c>
      <c r="AM129" s="18" t="s">
        <v>1020</v>
      </c>
    </row>
    <row r="130" spans="1:39" ht="13.2" x14ac:dyDescent="0.25">
      <c r="A130" s="19">
        <v>470</v>
      </c>
      <c r="B130" s="19">
        <v>7</v>
      </c>
      <c r="C130" s="20">
        <v>129</v>
      </c>
      <c r="D130" s="21">
        <v>134</v>
      </c>
      <c r="E130" s="16" t="s">
        <v>1020</v>
      </c>
      <c r="F130" s="19" t="s">
        <v>86</v>
      </c>
      <c r="G130" s="19" t="s">
        <v>86</v>
      </c>
      <c r="H130" s="19" t="s">
        <v>86</v>
      </c>
      <c r="I130" s="19" t="s">
        <v>86</v>
      </c>
      <c r="J130" s="20" t="s">
        <v>1032</v>
      </c>
      <c r="K130" s="16" t="str">
        <f>IF(ISERROR(VLOOKUP($A130,[4]MFA_codes!$B$2:$G$239,6,FALSE)),"",VLOOKUP($A130,[4]MFA_codes!$B$2:$G$239,6,FALSE))</f>
        <v>Europe</v>
      </c>
      <c r="L130" s="16" t="str">
        <f>IF(ISERROR(VLOOKUP($D130,[4]WirseniusRegions!$A$5:$D$233,3,FALSE)),"",VLOOKUP($D130,[4]WirseniusRegions!$A$5:$D$233,3,FALSE))</f>
        <v>Europe</v>
      </c>
      <c r="M130" s="16" t="str">
        <f>IF(ISERROR(VLOOKUP($D130,[4]WirseniusRegions!$A$5:$D$233,4,FALSE)),"",VLOOKUP($D130,[4]WirseniusRegions!$A$5:$D$233,4,FALSE))</f>
        <v>West Europe</v>
      </c>
      <c r="N130" s="16" t="s">
        <v>211</v>
      </c>
      <c r="O130" s="16" t="s">
        <v>1024</v>
      </c>
      <c r="Q130" s="16">
        <v>0</v>
      </c>
      <c r="R130" s="16" t="str">
        <f>VLOOKUP($A130,[3]Countries_Outsorting!$BA$10:$BC$272,3,FALSE)</f>
        <v>Small&amp;DataGap</v>
      </c>
      <c r="S130" s="16" t="s">
        <v>1020</v>
      </c>
      <c r="U130" s="16" t="s">
        <v>86</v>
      </c>
      <c r="V130" s="16" t="s">
        <v>1027</v>
      </c>
      <c r="W130" s="16" t="s">
        <v>1049</v>
      </c>
      <c r="X130" s="16" t="s">
        <v>1040</v>
      </c>
      <c r="Y130" s="16" t="s">
        <v>1029</v>
      </c>
      <c r="AA130" s="16" t="s">
        <v>261</v>
      </c>
      <c r="AB130" s="16" t="str">
        <f>VLOOKUP($A130,'[4]UN codes and regions'!$B$8:$E$292,4,FALSE)</f>
        <v>Western Europe</v>
      </c>
      <c r="AD130" s="16">
        <f t="shared" si="5"/>
        <v>134</v>
      </c>
      <c r="AE130" s="16">
        <f t="shared" ref="AE130:AE193" si="6">A130</f>
        <v>470</v>
      </c>
      <c r="AG130" s="16" t="str">
        <f>IF(ISERROR(VLOOKUP(D130,'[4]GEA Codes'!$A$2:$B$180,2,FALSE)),"",VLOOKUP(D130,'[4]GEA Codes'!$A$2:$B$180,2,FALSE))</f>
        <v>WEU</v>
      </c>
      <c r="AH130" s="16" t="str">
        <f t="shared" ref="AH130:AH193" si="7">IF(P130="former USSR",D130,"")</f>
        <v/>
      </c>
      <c r="AI130" s="18">
        <v>115</v>
      </c>
      <c r="AJ130" s="18" t="s">
        <v>650</v>
      </c>
      <c r="AK130" s="18" t="s">
        <v>658</v>
      </c>
      <c r="AL130" s="18" t="s">
        <v>650</v>
      </c>
      <c r="AM130" s="18" t="s">
        <v>658</v>
      </c>
    </row>
    <row r="131" spans="1:39" ht="13.2" x14ac:dyDescent="0.25">
      <c r="A131" s="19">
        <v>584</v>
      </c>
      <c r="B131" s="19" t="s">
        <v>1020</v>
      </c>
      <c r="C131" s="20">
        <v>130</v>
      </c>
      <c r="D131" s="21">
        <v>127</v>
      </c>
      <c r="E131" s="16">
        <v>103</v>
      </c>
      <c r="F131" s="19" t="s">
        <v>227</v>
      </c>
      <c r="G131" s="19" t="s">
        <v>227</v>
      </c>
      <c r="H131" s="19" t="s">
        <v>227</v>
      </c>
      <c r="I131" s="19" t="s">
        <v>227</v>
      </c>
      <c r="J131" s="20" t="s">
        <v>1021</v>
      </c>
      <c r="K131" s="16" t="str">
        <f>IF(ISERROR(VLOOKUP($A131,[4]MFA_codes!$B$2:$G$239,6,FALSE)),"",VLOOKUP($A131,[4]MFA_codes!$B$2:$G$239,6,FALSE))</f>
        <v>Oceania</v>
      </c>
      <c r="L131" s="16" t="str">
        <f>IF(ISERROR(VLOOKUP($D131,[4]WirseniusRegions!$A$5:$D$233,3,FALSE)),"",VLOOKUP($D131,[4]WirseniusRegions!$A$5:$D$233,3,FALSE))</f>
        <v>America/Australia</v>
      </c>
      <c r="M131" s="16" t="str">
        <f>IF(ISERROR(VLOOKUP($D131,[4]WirseniusRegions!$A$5:$D$233,4,FALSE)),"",VLOOKUP($D131,[4]WirseniusRegions!$A$5:$D$233,4,FALSE))</f>
        <v>North America &amp; Oceania</v>
      </c>
      <c r="N131" s="16" t="s">
        <v>241</v>
      </c>
      <c r="O131" s="16" t="s">
        <v>1030</v>
      </c>
      <c r="Q131" s="16">
        <v>0</v>
      </c>
      <c r="R131" s="16" t="str">
        <f>VLOOKUP($A131,[3]Countries_Outsorting!$BA$10:$BC$272,3,FALSE)</f>
        <v>Small&amp;DataGap</v>
      </c>
      <c r="S131" s="16" t="s">
        <v>1020</v>
      </c>
      <c r="U131" s="16" t="s">
        <v>227</v>
      </c>
      <c r="V131" s="16" t="s">
        <v>1031</v>
      </c>
      <c r="W131" s="16" t="s">
        <v>1020</v>
      </c>
      <c r="Y131" s="16" t="s">
        <v>241</v>
      </c>
      <c r="AA131" s="16" t="s">
        <v>230</v>
      </c>
      <c r="AB131" s="16" t="str">
        <f>VLOOKUP($A131,'[4]UN codes and regions'!$B$8:$E$292,4,FALSE)</f>
        <v>Oceania and Australia</v>
      </c>
      <c r="AD131" s="16">
        <f t="shared" ref="AD131:AD194" si="8">D131</f>
        <v>127</v>
      </c>
      <c r="AE131" s="16">
        <f t="shared" si="6"/>
        <v>584</v>
      </c>
      <c r="AG131" s="16" t="str">
        <f>IF(ISERROR(VLOOKUP(D131,'[4]GEA Codes'!$A$2:$B$180,2,FALSE)),"",VLOOKUP(D131,'[4]GEA Codes'!$A$2:$B$180,2,FALSE))</f>
        <v/>
      </c>
      <c r="AH131" s="16" t="str">
        <f t="shared" si="7"/>
        <v/>
      </c>
      <c r="AI131" s="18" t="s">
        <v>1020</v>
      </c>
      <c r="AJ131" s="18" t="s">
        <v>1020</v>
      </c>
      <c r="AK131" s="18" t="s">
        <v>1020</v>
      </c>
      <c r="AL131" s="18" t="s">
        <v>1020</v>
      </c>
      <c r="AM131" s="18" t="s">
        <v>1020</v>
      </c>
    </row>
    <row r="132" spans="1:39" ht="13.2" x14ac:dyDescent="0.25">
      <c r="A132" s="19">
        <v>474</v>
      </c>
      <c r="B132" s="19">
        <v>3</v>
      </c>
      <c r="C132" s="20">
        <v>131</v>
      </c>
      <c r="D132" s="21">
        <v>135</v>
      </c>
      <c r="E132" s="16" t="s">
        <v>1020</v>
      </c>
      <c r="F132" s="19" t="s">
        <v>87</v>
      </c>
      <c r="G132" s="19" t="s">
        <v>87</v>
      </c>
      <c r="H132" s="19" t="s">
        <v>87</v>
      </c>
      <c r="I132" s="19" t="s">
        <v>87</v>
      </c>
      <c r="J132" s="20" t="s">
        <v>1021</v>
      </c>
      <c r="K132" s="16" t="str">
        <f>IF(ISERROR(VLOOKUP($A132,[4]MFA_codes!$B$2:$G$239,6,FALSE)),"",VLOOKUP($A132,[4]MFA_codes!$B$2:$G$239,6,FALSE))</f>
        <v>Central America + Caribbean</v>
      </c>
      <c r="L132" s="16" t="str">
        <f>IF(ISERROR(VLOOKUP($D132,[4]WirseniusRegions!$A$5:$D$233,3,FALSE)),"",VLOOKUP($D132,[4]WirseniusRegions!$A$5:$D$233,3,FALSE))</f>
        <v>America</v>
      </c>
      <c r="M132" s="16" t="str">
        <f>IF(ISERROR(VLOOKUP($D132,[4]WirseniusRegions!$A$5:$D$233,4,FALSE)),"",VLOOKUP($D132,[4]WirseniusRegions!$A$5:$D$233,4,FALSE))</f>
        <v>Latin America &amp; Caribbean</v>
      </c>
      <c r="N132" s="16" t="s">
        <v>1034</v>
      </c>
      <c r="O132" s="16" t="s">
        <v>1030</v>
      </c>
      <c r="Q132" s="16">
        <v>0</v>
      </c>
      <c r="R132" s="16" t="str">
        <f>VLOOKUP($A132,[3]Countries_Outsorting!$BA$10:$BC$272,3,FALSE)</f>
        <v>NoData</v>
      </c>
      <c r="S132" s="16" t="s">
        <v>1020</v>
      </c>
      <c r="U132" s="16" t="s">
        <v>87</v>
      </c>
      <c r="V132" s="16" t="s">
        <v>1041</v>
      </c>
      <c r="W132" s="16" t="s">
        <v>1020</v>
      </c>
      <c r="Y132" s="16" t="s">
        <v>1035</v>
      </c>
      <c r="AA132" s="16" t="s">
        <v>196</v>
      </c>
      <c r="AB132" s="16" t="str">
        <f>VLOOKUP($A132,'[4]UN codes and regions'!$B$8:$E$292,4,FALSE)</f>
        <v>Latin America &amp; the Carribean</v>
      </c>
      <c r="AD132" s="16">
        <f t="shared" si="8"/>
        <v>135</v>
      </c>
      <c r="AE132" s="16">
        <f t="shared" si="6"/>
        <v>474</v>
      </c>
      <c r="AG132" s="16" t="str">
        <f>IF(ISERROR(VLOOKUP(D132,'[4]GEA Codes'!$A$2:$B$180,2,FALSE)),"",VLOOKUP(D132,'[4]GEA Codes'!$A$2:$B$180,2,FALSE))</f>
        <v>LAC</v>
      </c>
      <c r="AH132" s="16" t="str">
        <f t="shared" si="7"/>
        <v/>
      </c>
      <c r="AI132" s="18" t="s">
        <v>1020</v>
      </c>
      <c r="AJ132" s="18" t="s">
        <v>1020</v>
      </c>
      <c r="AK132" s="18" t="s">
        <v>1020</v>
      </c>
      <c r="AL132" s="18" t="s">
        <v>1020</v>
      </c>
      <c r="AM132" s="18" t="s">
        <v>1020</v>
      </c>
    </row>
    <row r="133" spans="1:39" ht="13.2" x14ac:dyDescent="0.25">
      <c r="A133" s="19">
        <v>478</v>
      </c>
      <c r="B133" s="19">
        <v>2</v>
      </c>
      <c r="C133" s="20">
        <v>132</v>
      </c>
      <c r="D133" s="21">
        <v>136</v>
      </c>
      <c r="E133" s="16">
        <v>104</v>
      </c>
      <c r="F133" s="19" t="s">
        <v>88</v>
      </c>
      <c r="G133" s="19" t="s">
        <v>88</v>
      </c>
      <c r="H133" s="19" t="s">
        <v>88</v>
      </c>
      <c r="I133" s="19" t="s">
        <v>88</v>
      </c>
      <c r="J133" s="20" t="s">
        <v>1025</v>
      </c>
      <c r="K133" s="16" t="str">
        <f>IF(ISERROR(VLOOKUP($A133,[4]MFA_codes!$B$2:$G$239,6,FALSE)),"",VLOOKUP($A133,[4]MFA_codes!$B$2:$G$239,6,FALSE))</f>
        <v>Africa</v>
      </c>
      <c r="L133" s="16" t="str">
        <f>IF(ISERROR(VLOOKUP($D133,[4]WirseniusRegions!$A$5:$D$233,3,FALSE)),"",VLOOKUP($D133,[4]WirseniusRegions!$A$5:$D$233,3,FALSE))</f>
        <v>Africa</v>
      </c>
      <c r="M133" s="16" t="str">
        <f>IF(ISERROR(VLOOKUP($D133,[4]WirseniusRegions!$A$5:$D$233,4,FALSE)),"",VLOOKUP($D133,[4]WirseniusRegions!$A$5:$D$233,4,FALSE))</f>
        <v>Sub-Saharan Africa</v>
      </c>
      <c r="N133" s="16" t="s">
        <v>182</v>
      </c>
      <c r="O133" s="16" t="s">
        <v>1024</v>
      </c>
      <c r="Q133" s="16">
        <v>1</v>
      </c>
      <c r="R133" s="16" t="str">
        <f>VLOOKUP($A133,[3]Countries_Outsorting!$BA$10:$BC$272,3,FALSE)</f>
        <v>ok</v>
      </c>
      <c r="S133" s="16" t="s">
        <v>1020</v>
      </c>
      <c r="U133" s="16" t="s">
        <v>88</v>
      </c>
      <c r="V133" s="16" t="s">
        <v>1026</v>
      </c>
      <c r="W133" s="16" t="s">
        <v>1020</v>
      </c>
      <c r="Y133" s="16" t="s">
        <v>263</v>
      </c>
      <c r="AA133" s="16" t="s">
        <v>270</v>
      </c>
      <c r="AB133" s="16" t="str">
        <f>VLOOKUP($A133,'[4]UN codes and regions'!$B$8:$E$292,4,FALSE)</f>
        <v>Sub-Saharan Africa</v>
      </c>
      <c r="AD133" s="16">
        <f t="shared" si="8"/>
        <v>136</v>
      </c>
      <c r="AE133" s="16">
        <f t="shared" si="6"/>
        <v>478</v>
      </c>
      <c r="AF133" s="21">
        <v>142</v>
      </c>
      <c r="AG133" s="16" t="str">
        <f>IF(ISERROR(VLOOKUP(D133,'[4]GEA Codes'!$A$2:$B$180,2,FALSE)),"",VLOOKUP(D133,'[4]GEA Codes'!$A$2:$B$180,2,FALSE))</f>
        <v>WCA</v>
      </c>
      <c r="AH133" s="16" t="str">
        <f t="shared" si="7"/>
        <v/>
      </c>
      <c r="AI133" s="18" t="s">
        <v>1020</v>
      </c>
      <c r="AJ133" s="18" t="s">
        <v>1020</v>
      </c>
      <c r="AK133" s="18" t="s">
        <v>1020</v>
      </c>
      <c r="AL133" s="18" t="s">
        <v>1020</v>
      </c>
      <c r="AM133" s="18" t="s">
        <v>1020</v>
      </c>
    </row>
    <row r="134" spans="1:39" ht="13.2" x14ac:dyDescent="0.25">
      <c r="A134" s="19">
        <v>480</v>
      </c>
      <c r="B134" s="19">
        <v>2</v>
      </c>
      <c r="C134" s="20">
        <v>133</v>
      </c>
      <c r="D134" s="21">
        <v>137</v>
      </c>
      <c r="E134" s="16">
        <v>105</v>
      </c>
      <c r="F134" s="19" t="s">
        <v>89</v>
      </c>
      <c r="G134" s="19" t="s">
        <v>89</v>
      </c>
      <c r="H134" s="19" t="s">
        <v>89</v>
      </c>
      <c r="I134" s="19" t="s">
        <v>89</v>
      </c>
      <c r="J134" s="20" t="s">
        <v>1021</v>
      </c>
      <c r="K134" s="16" t="str">
        <f>IF(ISERROR(VLOOKUP($A134,[4]MFA_codes!$B$2:$G$239,6,FALSE)),"",VLOOKUP($A134,[4]MFA_codes!$B$2:$G$239,6,FALSE))</f>
        <v>Africa</v>
      </c>
      <c r="L134" s="16" t="str">
        <f>IF(ISERROR(VLOOKUP($D134,[4]WirseniusRegions!$A$5:$D$233,3,FALSE)),"",VLOOKUP($D134,[4]WirseniusRegions!$A$5:$D$233,3,FALSE))</f>
        <v>Africa</v>
      </c>
      <c r="M134" s="16" t="str">
        <f>IF(ISERROR(VLOOKUP($D134,[4]WirseniusRegions!$A$5:$D$233,4,FALSE)),"",VLOOKUP($D134,[4]WirseniusRegions!$A$5:$D$233,4,FALSE))</f>
        <v>Sub-Saharan Africa</v>
      </c>
      <c r="N134" s="16" t="s">
        <v>182</v>
      </c>
      <c r="O134" s="16" t="s">
        <v>1030</v>
      </c>
      <c r="Q134" s="16">
        <v>0</v>
      </c>
      <c r="R134" s="16" t="str">
        <f>VLOOKUP($A134,[3]Countries_Outsorting!$BA$10:$BC$272,3,FALSE)</f>
        <v>NoData</v>
      </c>
      <c r="S134" s="16" t="s">
        <v>1020</v>
      </c>
      <c r="U134" s="16" t="s">
        <v>89</v>
      </c>
      <c r="V134" s="16" t="s">
        <v>1041</v>
      </c>
      <c r="W134" s="16" t="s">
        <v>1020</v>
      </c>
      <c r="Y134" s="16" t="s">
        <v>263</v>
      </c>
      <c r="AA134" s="16" t="s">
        <v>208</v>
      </c>
      <c r="AB134" s="16" t="str">
        <f>VLOOKUP($A134,'[4]UN codes and regions'!$B$8:$E$292,4,FALSE)</f>
        <v>Sub-Saharan Africa</v>
      </c>
      <c r="AD134" s="16">
        <f t="shared" si="8"/>
        <v>137</v>
      </c>
      <c r="AE134" s="16">
        <f t="shared" si="6"/>
        <v>480</v>
      </c>
      <c r="AG134" s="16" t="str">
        <f>IF(ISERROR(VLOOKUP(D134,'[4]GEA Codes'!$A$2:$B$180,2,FALSE)),"",VLOOKUP(D134,'[4]GEA Codes'!$A$2:$B$180,2,FALSE))</f>
        <v>EAF</v>
      </c>
      <c r="AH134" s="16" t="str">
        <f t="shared" si="7"/>
        <v/>
      </c>
      <c r="AI134" s="18" t="s">
        <v>1020</v>
      </c>
      <c r="AJ134" s="18" t="s">
        <v>1020</v>
      </c>
      <c r="AK134" s="18" t="s">
        <v>1020</v>
      </c>
      <c r="AL134" s="18" t="s">
        <v>1020</v>
      </c>
      <c r="AM134" s="18" t="s">
        <v>1020</v>
      </c>
    </row>
    <row r="135" spans="1:39" ht="13.2" x14ac:dyDescent="0.25">
      <c r="A135" s="19">
        <v>484</v>
      </c>
      <c r="B135" s="19">
        <v>3</v>
      </c>
      <c r="C135" s="20">
        <v>134</v>
      </c>
      <c r="D135" s="21">
        <v>138</v>
      </c>
      <c r="E135" s="16">
        <v>106</v>
      </c>
      <c r="F135" s="19" t="s">
        <v>90</v>
      </c>
      <c r="G135" s="19" t="s">
        <v>90</v>
      </c>
      <c r="H135" s="19" t="s">
        <v>90</v>
      </c>
      <c r="I135" s="19" t="s">
        <v>90</v>
      </c>
      <c r="J135" s="20" t="s">
        <v>1021</v>
      </c>
      <c r="K135" s="16" t="str">
        <f>IF(ISERROR(VLOOKUP($A135,[4]MFA_codes!$B$2:$G$239,6,FALSE)),"",VLOOKUP($A135,[4]MFA_codes!$B$2:$G$239,6,FALSE))</f>
        <v>Central America + Caribbean</v>
      </c>
      <c r="L135" s="16" t="str">
        <f>IF(ISERROR(VLOOKUP($D135,[4]WirseniusRegions!$A$5:$D$233,3,FALSE)),"",VLOOKUP($D135,[4]WirseniusRegions!$A$5:$D$233,3,FALSE))</f>
        <v>America</v>
      </c>
      <c r="M135" s="16" t="str">
        <f>IF(ISERROR(VLOOKUP($D135,[4]WirseniusRegions!$A$5:$D$233,4,FALSE)),"",VLOOKUP($D135,[4]WirseniusRegions!$A$5:$D$233,4,FALSE))</f>
        <v>Latin America &amp; Caribbean</v>
      </c>
      <c r="N135" s="16" t="s">
        <v>1034</v>
      </c>
      <c r="O135" s="16" t="s">
        <v>1030</v>
      </c>
      <c r="Q135" s="16">
        <v>1</v>
      </c>
      <c r="R135" s="16" t="str">
        <f>VLOOKUP($A135,[3]Countries_Outsorting!$BA$10:$BC$272,3,FALSE)</f>
        <v>ok</v>
      </c>
      <c r="S135" s="16" t="s">
        <v>1020</v>
      </c>
      <c r="U135" s="16" t="s">
        <v>90</v>
      </c>
      <c r="V135" s="16" t="s">
        <v>1027</v>
      </c>
      <c r="W135" s="16" t="s">
        <v>1020</v>
      </c>
      <c r="Y135" s="16" t="s">
        <v>1035</v>
      </c>
      <c r="AA135" s="16" t="s">
        <v>198</v>
      </c>
      <c r="AB135" s="16" t="str">
        <f>VLOOKUP($A135,'[4]UN codes and regions'!$B$8:$E$292,4,FALSE)</f>
        <v>Latin America &amp; the Carribean</v>
      </c>
      <c r="AD135" s="16">
        <f t="shared" si="8"/>
        <v>138</v>
      </c>
      <c r="AE135" s="16">
        <f t="shared" si="6"/>
        <v>484</v>
      </c>
      <c r="AF135" s="21">
        <v>100</v>
      </c>
      <c r="AG135" s="16" t="str">
        <f>IF(ISERROR(VLOOKUP(D135,'[4]GEA Codes'!$A$2:$B$180,2,FALSE)),"",VLOOKUP(D135,'[4]GEA Codes'!$A$2:$B$180,2,FALSE))</f>
        <v>LAC</v>
      </c>
      <c r="AH135" s="16" t="str">
        <f t="shared" si="7"/>
        <v/>
      </c>
      <c r="AI135" s="18" t="s">
        <v>1020</v>
      </c>
      <c r="AJ135" s="18" t="s">
        <v>1020</v>
      </c>
      <c r="AK135" s="18" t="s">
        <v>1020</v>
      </c>
      <c r="AL135" s="18" t="s">
        <v>1020</v>
      </c>
      <c r="AM135" s="18" t="s">
        <v>1020</v>
      </c>
    </row>
    <row r="136" spans="1:39" ht="13.2" x14ac:dyDescent="0.25">
      <c r="A136" s="19">
        <v>583</v>
      </c>
      <c r="B136" s="19" t="s">
        <v>1020</v>
      </c>
      <c r="C136" s="20">
        <v>135</v>
      </c>
      <c r="D136" s="21">
        <v>145</v>
      </c>
      <c r="E136" s="16">
        <v>51</v>
      </c>
      <c r="F136" s="19" t="s">
        <v>307</v>
      </c>
      <c r="G136" s="19" t="s">
        <v>307</v>
      </c>
      <c r="H136" s="19" t="s">
        <v>307</v>
      </c>
      <c r="I136" s="19" t="s">
        <v>307</v>
      </c>
      <c r="J136" s="20" t="s">
        <v>1021</v>
      </c>
      <c r="K136" s="16" t="str">
        <f>IF(ISERROR(VLOOKUP($A136,[4]MFA_codes!$B$2:$G$239,6,FALSE)),"",VLOOKUP($A136,[4]MFA_codes!$B$2:$G$239,6,FALSE))</f>
        <v>Oceania</v>
      </c>
      <c r="L136" s="16" t="str">
        <f>IF(ISERROR(VLOOKUP($D136,[4]WirseniusRegions!$A$5:$D$233,3,FALSE)),"",VLOOKUP($D136,[4]WirseniusRegions!$A$5:$D$233,3,FALSE))</f>
        <v>America/Australia</v>
      </c>
      <c r="M136" s="16" t="str">
        <f>IF(ISERROR(VLOOKUP($D136,[4]WirseniusRegions!$A$5:$D$233,4,FALSE)),"",VLOOKUP($D136,[4]WirseniusRegions!$A$5:$D$233,4,FALSE))</f>
        <v>North America &amp; Oceania</v>
      </c>
      <c r="N136" s="16" t="s">
        <v>241</v>
      </c>
      <c r="O136" s="16" t="s">
        <v>1030</v>
      </c>
      <c r="Q136" s="16">
        <v>0</v>
      </c>
      <c r="R136" s="16" t="str">
        <f>VLOOKUP($A136,[3]Countries_Outsorting!$BA$10:$BC$272,3,FALSE)</f>
        <v>Small&amp;DataGap</v>
      </c>
      <c r="S136" s="16" t="s">
        <v>1020</v>
      </c>
      <c r="U136" s="16" t="s">
        <v>1064</v>
      </c>
      <c r="V136" s="16" t="s">
        <v>1041</v>
      </c>
      <c r="W136" s="16" t="s">
        <v>1020</v>
      </c>
      <c r="Y136" s="16" t="s">
        <v>241</v>
      </c>
      <c r="AA136" s="16" t="s">
        <v>230</v>
      </c>
      <c r="AB136" s="16" t="str">
        <f>VLOOKUP($A136,'[4]UN codes and regions'!$B$8:$E$292,4,FALSE)</f>
        <v>Oceania and Australia</v>
      </c>
      <c r="AD136" s="16">
        <f t="shared" si="8"/>
        <v>145</v>
      </c>
      <c r="AE136" s="16">
        <f t="shared" si="6"/>
        <v>583</v>
      </c>
      <c r="AG136" s="16" t="str">
        <f>IF(ISERROR(VLOOKUP(D136,'[4]GEA Codes'!$A$2:$B$180,2,FALSE)),"",VLOOKUP(D136,'[4]GEA Codes'!$A$2:$B$180,2,FALSE))</f>
        <v/>
      </c>
      <c r="AH136" s="16" t="str">
        <f t="shared" si="7"/>
        <v/>
      </c>
      <c r="AI136" s="18" t="s">
        <v>1020</v>
      </c>
      <c r="AJ136" s="18" t="s">
        <v>1020</v>
      </c>
      <c r="AK136" s="18" t="s">
        <v>1020</v>
      </c>
      <c r="AL136" s="18" t="s">
        <v>1020</v>
      </c>
      <c r="AM136" s="18" t="s">
        <v>1020</v>
      </c>
    </row>
    <row r="137" spans="1:39" ht="13.2" x14ac:dyDescent="0.25">
      <c r="A137" s="19">
        <v>498</v>
      </c>
      <c r="B137" s="19">
        <v>7</v>
      </c>
      <c r="C137" s="20">
        <v>136</v>
      </c>
      <c r="D137" s="21">
        <v>146</v>
      </c>
      <c r="E137" s="16">
        <v>107</v>
      </c>
      <c r="F137" s="19" t="s">
        <v>245</v>
      </c>
      <c r="G137" s="19" t="s">
        <v>245</v>
      </c>
      <c r="H137" s="19" t="s">
        <v>245</v>
      </c>
      <c r="I137" s="19" t="s">
        <v>245</v>
      </c>
      <c r="J137" s="20" t="s">
        <v>430</v>
      </c>
      <c r="K137" s="16" t="str">
        <f>IF(ISERROR(VLOOKUP($A137,[4]MFA_codes!$B$2:$G$239,6,FALSE)),"",VLOOKUP($A137,[4]MFA_codes!$B$2:$G$239,6,FALSE))</f>
        <v>Europe</v>
      </c>
      <c r="L137" s="16" t="str">
        <f>IF(ISERROR(VLOOKUP($D137,[4]WirseniusRegions!$A$5:$D$233,3,FALSE)),"",VLOOKUP($D137,[4]WirseniusRegions!$A$5:$D$233,3,FALSE))</f>
        <v>Europe</v>
      </c>
      <c r="M137" s="16" t="str">
        <f>IF(ISERROR(VLOOKUP($D137,[4]WirseniusRegions!$A$5:$D$233,4,FALSE)),"",VLOOKUP($D137,[4]WirseniusRegions!$A$5:$D$233,4,FALSE))</f>
        <v>East Europe</v>
      </c>
      <c r="N137" s="16" t="s">
        <v>211</v>
      </c>
      <c r="O137" s="16" t="s">
        <v>1024</v>
      </c>
      <c r="P137" s="16" t="s">
        <v>1036</v>
      </c>
      <c r="Q137" s="16">
        <v>1</v>
      </c>
      <c r="R137" s="16" t="str">
        <f>VLOOKUP($A137,[3]Countries_Outsorting!$BA$10:$BC$272,3,FALSE)</f>
        <v>ok</v>
      </c>
      <c r="S137" s="16" t="s">
        <v>1020</v>
      </c>
      <c r="U137" s="16" t="s">
        <v>1065</v>
      </c>
      <c r="V137" s="16" t="s">
        <v>1027</v>
      </c>
      <c r="W137" s="16" t="s">
        <v>1020</v>
      </c>
      <c r="Y137" s="16" t="s">
        <v>1037</v>
      </c>
      <c r="AA137" s="16" t="s">
        <v>210</v>
      </c>
      <c r="AB137" s="16" t="str">
        <f>VLOOKUP($A137,'[4]UN codes and regions'!$B$8:$E$292,4,FALSE)</f>
        <v>Eastern &amp; South-Eastern Europe</v>
      </c>
      <c r="AD137" s="16">
        <f t="shared" si="8"/>
        <v>146</v>
      </c>
      <c r="AE137" s="16">
        <f t="shared" si="6"/>
        <v>498</v>
      </c>
      <c r="AF137" s="21">
        <v>69</v>
      </c>
      <c r="AG137" s="16" t="str">
        <f>IF(ISERROR(VLOOKUP(D137,'[4]GEA Codes'!$A$2:$B$180,2,FALSE)),"",VLOOKUP(D137,'[4]GEA Codes'!$A$2:$B$180,2,FALSE))</f>
        <v>FSU</v>
      </c>
      <c r="AH137" s="16">
        <f t="shared" si="7"/>
        <v>146</v>
      </c>
      <c r="AI137" s="18" t="s">
        <v>1020</v>
      </c>
      <c r="AJ137" s="18" t="s">
        <v>1020</v>
      </c>
      <c r="AK137" s="18" t="s">
        <v>1020</v>
      </c>
      <c r="AL137" s="18" t="s">
        <v>1020</v>
      </c>
      <c r="AM137" s="18" t="s">
        <v>1020</v>
      </c>
    </row>
    <row r="138" spans="1:39" ht="13.2" x14ac:dyDescent="0.25">
      <c r="A138" s="19">
        <v>496</v>
      </c>
      <c r="B138" s="19">
        <v>6</v>
      </c>
      <c r="C138" s="20">
        <v>137</v>
      </c>
      <c r="D138" s="21">
        <v>141</v>
      </c>
      <c r="E138" s="16">
        <v>108</v>
      </c>
      <c r="F138" s="19" t="s">
        <v>91</v>
      </c>
      <c r="G138" s="19" t="s">
        <v>91</v>
      </c>
      <c r="H138" s="19" t="s">
        <v>91</v>
      </c>
      <c r="I138" s="19" t="s">
        <v>91</v>
      </c>
      <c r="J138" s="20" t="s">
        <v>1021</v>
      </c>
      <c r="K138" s="16" t="str">
        <f>IF(ISERROR(VLOOKUP($A138,[4]MFA_codes!$B$2:$G$239,6,FALSE)),"",VLOOKUP($A138,[4]MFA_codes!$B$2:$G$239,6,FALSE))</f>
        <v>Asia</v>
      </c>
      <c r="L138" s="16" t="str">
        <f>IF(ISERROR(VLOOKUP($D138,[4]WirseniusRegions!$A$5:$D$233,3,FALSE)),"",VLOOKUP($D138,[4]WirseniusRegions!$A$5:$D$233,3,FALSE))</f>
        <v>Asia</v>
      </c>
      <c r="M138" s="16" t="str">
        <f>IF(ISERROR(VLOOKUP($D138,[4]WirseniusRegions!$A$5:$D$233,4,FALSE)),"",VLOOKUP($D138,[4]WirseniusRegions!$A$5:$D$233,4,FALSE))</f>
        <v>East Asia</v>
      </c>
      <c r="N138" s="16" t="s">
        <v>189</v>
      </c>
      <c r="O138" s="16" t="s">
        <v>1024</v>
      </c>
      <c r="Q138" s="16">
        <v>1</v>
      </c>
      <c r="R138" s="16" t="str">
        <f>VLOOKUP($A138,[3]Countries_Outsorting!$BA$10:$BC$272,3,FALSE)</f>
        <v>ok</v>
      </c>
      <c r="S138" s="16" t="s">
        <v>1020</v>
      </c>
      <c r="U138" s="16" t="s">
        <v>91</v>
      </c>
      <c r="V138" s="16" t="s">
        <v>1026</v>
      </c>
      <c r="W138" s="16" t="s">
        <v>1020</v>
      </c>
      <c r="Y138" s="16" t="s">
        <v>209</v>
      </c>
      <c r="AA138" s="16" t="s">
        <v>209</v>
      </c>
      <c r="AB138" s="16" t="str">
        <f>VLOOKUP($A138,'[4]UN codes and regions'!$B$8:$E$292,4,FALSE)</f>
        <v>Eastern Asia</v>
      </c>
      <c r="AD138" s="16">
        <f t="shared" si="8"/>
        <v>141</v>
      </c>
      <c r="AE138" s="16">
        <f t="shared" si="6"/>
        <v>496</v>
      </c>
      <c r="AF138" s="21">
        <v>65</v>
      </c>
      <c r="AG138" s="16" t="str">
        <f>IF(ISERROR(VLOOKUP(D138,'[4]GEA Codes'!$A$2:$B$180,2,FALSE)),"",VLOOKUP(D138,'[4]GEA Codes'!$A$2:$B$180,2,FALSE))</f>
        <v>OEA</v>
      </c>
      <c r="AH138" s="16" t="str">
        <f t="shared" si="7"/>
        <v/>
      </c>
      <c r="AI138" s="18" t="s">
        <v>1020</v>
      </c>
      <c r="AJ138" s="18" t="s">
        <v>1020</v>
      </c>
      <c r="AK138" s="18" t="s">
        <v>1020</v>
      </c>
      <c r="AL138" s="18" t="s">
        <v>1020</v>
      </c>
      <c r="AM138" s="18" t="s">
        <v>1020</v>
      </c>
    </row>
    <row r="139" spans="1:39" ht="13.2" x14ac:dyDescent="0.25">
      <c r="A139" s="19">
        <v>500</v>
      </c>
      <c r="B139" s="19">
        <v>3</v>
      </c>
      <c r="C139" s="20">
        <v>138</v>
      </c>
      <c r="D139" s="21">
        <v>142</v>
      </c>
      <c r="E139" s="16" t="s">
        <v>1020</v>
      </c>
      <c r="F139" s="19" t="s">
        <v>234</v>
      </c>
      <c r="G139" s="19" t="s">
        <v>234</v>
      </c>
      <c r="H139" s="19" t="s">
        <v>234</v>
      </c>
      <c r="I139" s="19" t="s">
        <v>234</v>
      </c>
      <c r="J139" s="20" t="s">
        <v>1021</v>
      </c>
      <c r="K139" s="16" t="str">
        <f>IF(ISERROR(VLOOKUP($A139,[4]MFA_codes!$B$2:$G$239,6,FALSE)),"",VLOOKUP($A139,[4]MFA_codes!$B$2:$G$239,6,FALSE))</f>
        <v>Central America + Caribbean</v>
      </c>
      <c r="L139" s="16" t="str">
        <f>IF(ISERROR(VLOOKUP($D139,[4]WirseniusRegions!$A$5:$D$233,3,FALSE)),"",VLOOKUP($D139,[4]WirseniusRegions!$A$5:$D$233,3,FALSE))</f>
        <v>America</v>
      </c>
      <c r="M139" s="16" t="str">
        <f>IF(ISERROR(VLOOKUP($D139,[4]WirseniusRegions!$A$5:$D$233,4,FALSE)),"",VLOOKUP($D139,[4]WirseniusRegions!$A$5:$D$233,4,FALSE))</f>
        <v>Latin America &amp; Caribbean</v>
      </c>
      <c r="N139" s="16" t="s">
        <v>1034</v>
      </c>
      <c r="O139" s="16" t="s">
        <v>1030</v>
      </c>
      <c r="Q139" s="16">
        <v>0</v>
      </c>
      <c r="R139" s="16" t="str">
        <f>VLOOKUP($A139,[3]Countries_Outsorting!$BA$10:$BC$272,3,FALSE)</f>
        <v>Small&amp;DataGap</v>
      </c>
      <c r="S139" s="16" t="s">
        <v>1020</v>
      </c>
      <c r="U139" s="16" t="s">
        <v>1020</v>
      </c>
      <c r="V139" s="16" t="s">
        <v>1031</v>
      </c>
      <c r="W139" s="16" t="s">
        <v>1020</v>
      </c>
      <c r="Y139" s="16" t="s">
        <v>1035</v>
      </c>
      <c r="AA139" s="16" t="s">
        <v>196</v>
      </c>
      <c r="AB139" s="16" t="str">
        <f>VLOOKUP($A139,'[4]UN codes and regions'!$B$8:$E$292,4,FALSE)</f>
        <v>Latin America &amp; the Carribean</v>
      </c>
      <c r="AD139" s="16">
        <f t="shared" si="8"/>
        <v>142</v>
      </c>
      <c r="AE139" s="16">
        <f t="shared" si="6"/>
        <v>500</v>
      </c>
      <c r="AG139" s="16" t="str">
        <f>IF(ISERROR(VLOOKUP(D139,'[4]GEA Codes'!$A$2:$B$180,2,FALSE)),"",VLOOKUP(D139,'[4]GEA Codes'!$A$2:$B$180,2,FALSE))</f>
        <v/>
      </c>
      <c r="AH139" s="16" t="str">
        <f t="shared" si="7"/>
        <v/>
      </c>
      <c r="AI139" s="18" t="s">
        <v>1020</v>
      </c>
      <c r="AJ139" s="18" t="s">
        <v>1020</v>
      </c>
      <c r="AK139" s="18" t="s">
        <v>1020</v>
      </c>
      <c r="AL139" s="18" t="s">
        <v>1020</v>
      </c>
      <c r="AM139" s="18" t="s">
        <v>1020</v>
      </c>
    </row>
    <row r="140" spans="1:39" ht="13.2" x14ac:dyDescent="0.25">
      <c r="A140" s="19">
        <v>504</v>
      </c>
      <c r="B140" s="19">
        <v>2</v>
      </c>
      <c r="C140" s="20">
        <v>139</v>
      </c>
      <c r="D140" s="21">
        <v>143</v>
      </c>
      <c r="E140" s="16">
        <v>110</v>
      </c>
      <c r="F140" s="19" t="s">
        <v>92</v>
      </c>
      <c r="G140" s="19" t="s">
        <v>92</v>
      </c>
      <c r="H140" s="19" t="s">
        <v>92</v>
      </c>
      <c r="I140" s="19" t="s">
        <v>92</v>
      </c>
      <c r="J140" s="20" t="s">
        <v>1021</v>
      </c>
      <c r="K140" s="16" t="str">
        <f>IF(ISERROR(VLOOKUP($A140,[4]MFA_codes!$B$2:$G$239,6,FALSE)),"",VLOOKUP($A140,[4]MFA_codes!$B$2:$G$239,6,FALSE))</f>
        <v>Africa</v>
      </c>
      <c r="L140" s="16" t="str">
        <f>IF(ISERROR(VLOOKUP($D140,[4]WirseniusRegions!$A$5:$D$233,3,FALSE)),"",VLOOKUP($D140,[4]WirseniusRegions!$A$5:$D$233,3,FALSE))</f>
        <v>Africa/Asia</v>
      </c>
      <c r="M140" s="16" t="str">
        <f>IF(ISERROR(VLOOKUP($D140,[4]WirseniusRegions!$A$5:$D$233,4,FALSE)),"",VLOOKUP($D140,[4]WirseniusRegions!$A$5:$D$233,4,FALSE))</f>
        <v>North Africa &amp; West Asia</v>
      </c>
      <c r="N140" s="16" t="s">
        <v>182</v>
      </c>
      <c r="O140" s="16" t="s">
        <v>1024</v>
      </c>
      <c r="Q140" s="16">
        <v>1</v>
      </c>
      <c r="R140" s="16" t="str">
        <f>VLOOKUP($A140,[3]Countries_Outsorting!$BA$10:$BC$272,3,FALSE)</f>
        <v>ok</v>
      </c>
      <c r="S140" s="16" t="s">
        <v>1020</v>
      </c>
      <c r="U140" s="16" t="s">
        <v>92</v>
      </c>
      <c r="V140" s="16" t="s">
        <v>1027</v>
      </c>
      <c r="W140" s="16" t="s">
        <v>1020</v>
      </c>
      <c r="Y140" s="16" t="s">
        <v>237</v>
      </c>
      <c r="AA140" s="16" t="s">
        <v>237</v>
      </c>
      <c r="AB140" s="16" t="str">
        <f>VLOOKUP($A140,'[4]UN codes and regions'!$B$8:$E$292,4,FALSE)</f>
        <v>Northern Africa and Western Asia</v>
      </c>
      <c r="AD140" s="16">
        <f t="shared" si="8"/>
        <v>143</v>
      </c>
      <c r="AE140" s="16">
        <f t="shared" si="6"/>
        <v>504</v>
      </c>
      <c r="AF140" s="21">
        <v>98</v>
      </c>
      <c r="AG140" s="16" t="str">
        <f>IF(ISERROR(VLOOKUP(D140,'[4]GEA Codes'!$A$2:$B$180,2,FALSE)),"",VLOOKUP(D140,'[4]GEA Codes'!$A$2:$B$180,2,FALSE))</f>
        <v>NAF</v>
      </c>
      <c r="AH140" s="16" t="str">
        <f t="shared" si="7"/>
        <v/>
      </c>
      <c r="AI140" s="18" t="s">
        <v>1020</v>
      </c>
      <c r="AJ140" s="18" t="s">
        <v>1020</v>
      </c>
      <c r="AK140" s="18" t="s">
        <v>1020</v>
      </c>
      <c r="AL140" s="18" t="s">
        <v>1020</v>
      </c>
      <c r="AM140" s="18" t="s">
        <v>1020</v>
      </c>
    </row>
    <row r="141" spans="1:39" ht="13.2" x14ac:dyDescent="0.25">
      <c r="A141" s="19">
        <v>508</v>
      </c>
      <c r="B141" s="19">
        <v>2</v>
      </c>
      <c r="C141" s="20">
        <v>140</v>
      </c>
      <c r="D141" s="21">
        <v>144</v>
      </c>
      <c r="E141" s="16">
        <v>111</v>
      </c>
      <c r="F141" s="19" t="s">
        <v>93</v>
      </c>
      <c r="G141" s="19" t="s">
        <v>93</v>
      </c>
      <c r="H141" s="19" t="s">
        <v>93</v>
      </c>
      <c r="I141" s="19" t="s">
        <v>93</v>
      </c>
      <c r="J141" s="20" t="s">
        <v>1025</v>
      </c>
      <c r="K141" s="16" t="str">
        <f>IF(ISERROR(VLOOKUP($A141,[4]MFA_codes!$B$2:$G$239,6,FALSE)),"",VLOOKUP($A141,[4]MFA_codes!$B$2:$G$239,6,FALSE))</f>
        <v>Africa</v>
      </c>
      <c r="L141" s="16" t="str">
        <f>IF(ISERROR(VLOOKUP($D141,[4]WirseniusRegions!$A$5:$D$233,3,FALSE)),"",VLOOKUP($D141,[4]WirseniusRegions!$A$5:$D$233,3,FALSE))</f>
        <v>Africa</v>
      </c>
      <c r="M141" s="16" t="str">
        <f>IF(ISERROR(VLOOKUP($D141,[4]WirseniusRegions!$A$5:$D$233,4,FALSE)),"",VLOOKUP($D141,[4]WirseniusRegions!$A$5:$D$233,4,FALSE))</f>
        <v>Sub-Saharan Africa</v>
      </c>
      <c r="N141" s="16" t="s">
        <v>182</v>
      </c>
      <c r="O141" s="16" t="s">
        <v>1030</v>
      </c>
      <c r="Q141" s="16">
        <v>1</v>
      </c>
      <c r="R141" s="16" t="str">
        <f>VLOOKUP($A141,[3]Countries_Outsorting!$BA$10:$BC$272,3,FALSE)</f>
        <v>ok</v>
      </c>
      <c r="S141" s="16" t="s">
        <v>1033</v>
      </c>
      <c r="U141" s="16" t="s">
        <v>93</v>
      </c>
      <c r="V141" s="16" t="s">
        <v>1027</v>
      </c>
      <c r="W141" s="16" t="s">
        <v>1020</v>
      </c>
      <c r="Y141" s="16" t="s">
        <v>263</v>
      </c>
      <c r="AA141" s="16" t="s">
        <v>208</v>
      </c>
      <c r="AB141" s="16" t="str">
        <f>VLOOKUP($A141,'[4]UN codes and regions'!$B$8:$E$292,4,FALSE)</f>
        <v>Sub-Saharan Africa</v>
      </c>
      <c r="AD141" s="16">
        <f t="shared" si="8"/>
        <v>144</v>
      </c>
      <c r="AE141" s="16">
        <f t="shared" si="6"/>
        <v>508</v>
      </c>
      <c r="AF141" s="21">
        <v>44</v>
      </c>
      <c r="AG141" s="16" t="str">
        <f>IF(ISERROR(VLOOKUP(D141,'[4]GEA Codes'!$A$2:$B$180,2,FALSE)),"",VLOOKUP(D141,'[4]GEA Codes'!$A$2:$B$180,2,FALSE))</f>
        <v>SAF</v>
      </c>
      <c r="AH141" s="16" t="str">
        <f t="shared" si="7"/>
        <v/>
      </c>
      <c r="AI141" s="18" t="s">
        <v>1020</v>
      </c>
      <c r="AJ141" s="18" t="s">
        <v>1020</v>
      </c>
      <c r="AK141" s="18" t="s">
        <v>1020</v>
      </c>
      <c r="AL141" s="18" t="s">
        <v>1020</v>
      </c>
      <c r="AM141" s="18" t="s">
        <v>1020</v>
      </c>
    </row>
    <row r="142" spans="1:39" ht="13.2" x14ac:dyDescent="0.25">
      <c r="A142" s="19">
        <v>104</v>
      </c>
      <c r="B142" s="19">
        <v>6</v>
      </c>
      <c r="C142" s="20">
        <v>141</v>
      </c>
      <c r="D142" s="21">
        <v>28</v>
      </c>
      <c r="E142" s="16">
        <v>112</v>
      </c>
      <c r="F142" s="19" t="s">
        <v>94</v>
      </c>
      <c r="G142" s="19" t="s">
        <v>94</v>
      </c>
      <c r="H142" s="19" t="s">
        <v>94</v>
      </c>
      <c r="I142" s="19" t="s">
        <v>94</v>
      </c>
      <c r="J142" s="20" t="s">
        <v>1025</v>
      </c>
      <c r="K142" s="16" t="str">
        <f>IF(ISERROR(VLOOKUP($A142,[4]MFA_codes!$B$2:$G$239,6,FALSE)),"",VLOOKUP($A142,[4]MFA_codes!$B$2:$G$239,6,FALSE))</f>
        <v>Asia</v>
      </c>
      <c r="L142" s="16" t="str">
        <f>IF(ISERROR(VLOOKUP($D142,[4]WirseniusRegions!$A$5:$D$233,3,FALSE)),"",VLOOKUP($D142,[4]WirseniusRegions!$A$5:$D$233,3,FALSE))</f>
        <v>Asia</v>
      </c>
      <c r="M142" s="16" t="str">
        <f>IF(ISERROR(VLOOKUP($D142,[4]WirseniusRegions!$A$5:$D$233,4,FALSE)),"",VLOOKUP($D142,[4]WirseniusRegions!$A$5:$D$233,4,FALSE))</f>
        <v>East Asia</v>
      </c>
      <c r="N142" s="16" t="s">
        <v>189</v>
      </c>
      <c r="O142" s="16" t="s">
        <v>1030</v>
      </c>
      <c r="Q142" s="16">
        <v>1</v>
      </c>
      <c r="R142" s="16" t="str">
        <f>VLOOKUP($A142,[3]Countries_Outsorting!$BA$10:$BC$272,3,FALSE)</f>
        <v>ok</v>
      </c>
      <c r="S142" s="16" t="s">
        <v>1020</v>
      </c>
      <c r="U142" s="16" t="s">
        <v>94</v>
      </c>
      <c r="V142" s="16" t="s">
        <v>1027</v>
      </c>
      <c r="W142" s="16" t="s">
        <v>1020</v>
      </c>
      <c r="Y142" s="16" t="s">
        <v>258</v>
      </c>
      <c r="AA142" s="16" t="s">
        <v>1045</v>
      </c>
      <c r="AB142" s="16" t="str">
        <f>VLOOKUP($A142,'[4]UN codes and regions'!$B$8:$E$292,4,FALSE)</f>
        <v>South-Eastern Asia</v>
      </c>
      <c r="AD142" s="16">
        <f t="shared" si="8"/>
        <v>28</v>
      </c>
      <c r="AE142" s="16">
        <f t="shared" si="6"/>
        <v>104</v>
      </c>
      <c r="AF142" s="21">
        <v>102</v>
      </c>
      <c r="AG142" s="16" t="str">
        <f>IF(ISERROR(VLOOKUP(D142,'[4]GEA Codes'!$A$2:$B$180,2,FALSE)),"",VLOOKUP(D142,'[4]GEA Codes'!$A$2:$B$180,2,FALSE))</f>
        <v>PAS</v>
      </c>
      <c r="AH142" s="16" t="str">
        <f t="shared" si="7"/>
        <v/>
      </c>
      <c r="AI142" s="18" t="s">
        <v>1020</v>
      </c>
      <c r="AJ142" s="18" t="s">
        <v>1020</v>
      </c>
      <c r="AK142" s="18" t="s">
        <v>1020</v>
      </c>
      <c r="AL142" s="18" t="s">
        <v>1020</v>
      </c>
      <c r="AM142" s="18" t="s">
        <v>1020</v>
      </c>
    </row>
    <row r="143" spans="1:39" ht="13.2" x14ac:dyDescent="0.25">
      <c r="A143" s="19">
        <v>516</v>
      </c>
      <c r="B143" s="19">
        <v>2</v>
      </c>
      <c r="C143" s="20">
        <v>142</v>
      </c>
      <c r="D143" s="21">
        <v>147</v>
      </c>
      <c r="E143" s="16">
        <v>113</v>
      </c>
      <c r="F143" s="19" t="s">
        <v>95</v>
      </c>
      <c r="G143" s="19" t="s">
        <v>95</v>
      </c>
      <c r="H143" s="19" t="s">
        <v>95</v>
      </c>
      <c r="I143" s="19" t="s">
        <v>95</v>
      </c>
      <c r="J143" s="20" t="s">
        <v>1021</v>
      </c>
      <c r="K143" s="16" t="str">
        <f>IF(ISERROR(VLOOKUP($A143,[4]MFA_codes!$B$2:$G$239,6,FALSE)),"",VLOOKUP($A143,[4]MFA_codes!$B$2:$G$239,6,FALSE))</f>
        <v>Africa</v>
      </c>
      <c r="L143" s="16" t="str">
        <f>IF(ISERROR(VLOOKUP($D143,[4]WirseniusRegions!$A$5:$D$233,3,FALSE)),"",VLOOKUP($D143,[4]WirseniusRegions!$A$5:$D$233,3,FALSE))</f>
        <v>Africa</v>
      </c>
      <c r="M143" s="16" t="str">
        <f>IF(ISERROR(VLOOKUP($D143,[4]WirseniusRegions!$A$5:$D$233,4,FALSE)),"",VLOOKUP($D143,[4]WirseniusRegions!$A$5:$D$233,4,FALSE))</f>
        <v>Sub-Saharan Africa</v>
      </c>
      <c r="N143" s="16" t="s">
        <v>182</v>
      </c>
      <c r="O143" s="16" t="s">
        <v>1024</v>
      </c>
      <c r="Q143" s="16">
        <v>1</v>
      </c>
      <c r="R143" s="16" t="str">
        <f>VLOOKUP($A143,[3]Countries_Outsorting!$BA$10:$BC$272,3,FALSE)</f>
        <v>ok</v>
      </c>
      <c r="S143" s="16" t="s">
        <v>1020</v>
      </c>
      <c r="U143" s="16" t="s">
        <v>95</v>
      </c>
      <c r="V143" s="16" t="s">
        <v>1027</v>
      </c>
      <c r="W143" s="16" t="s">
        <v>1020</v>
      </c>
      <c r="Y143" s="16" t="s">
        <v>263</v>
      </c>
      <c r="AA143" s="16" t="s">
        <v>259</v>
      </c>
      <c r="AB143" s="16" t="str">
        <f>VLOOKUP($A143,'[4]UN codes and regions'!$B$8:$E$292,4,FALSE)</f>
        <v>Sub-Saharan Africa</v>
      </c>
      <c r="AD143" s="16">
        <f t="shared" si="8"/>
        <v>147</v>
      </c>
      <c r="AE143" s="16">
        <f t="shared" si="6"/>
        <v>516</v>
      </c>
      <c r="AF143" s="21">
        <v>47</v>
      </c>
      <c r="AG143" s="16" t="str">
        <f>IF(ISERROR(VLOOKUP(D143,'[4]GEA Codes'!$A$2:$B$180,2,FALSE)),"",VLOOKUP(D143,'[4]GEA Codes'!$A$2:$B$180,2,FALSE))</f>
        <v>SAF</v>
      </c>
      <c r="AH143" s="16" t="str">
        <f t="shared" si="7"/>
        <v/>
      </c>
      <c r="AI143" s="18" t="s">
        <v>1020</v>
      </c>
      <c r="AJ143" s="18" t="s">
        <v>1020</v>
      </c>
      <c r="AK143" s="18" t="s">
        <v>1020</v>
      </c>
      <c r="AL143" s="18" t="s">
        <v>1020</v>
      </c>
      <c r="AM143" s="18" t="s">
        <v>1020</v>
      </c>
    </row>
    <row r="144" spans="1:39" ht="13.2" x14ac:dyDescent="0.25">
      <c r="A144" s="19">
        <v>520</v>
      </c>
      <c r="B144" s="19">
        <v>9</v>
      </c>
      <c r="C144" s="20">
        <v>143</v>
      </c>
      <c r="D144" s="21">
        <v>148</v>
      </c>
      <c r="E144" s="16" t="s">
        <v>1020</v>
      </c>
      <c r="F144" s="19" t="s">
        <v>235</v>
      </c>
      <c r="G144" s="19" t="s">
        <v>235</v>
      </c>
      <c r="H144" s="19" t="s">
        <v>235</v>
      </c>
      <c r="I144" s="19" t="s">
        <v>235</v>
      </c>
      <c r="J144" s="20" t="s">
        <v>1021</v>
      </c>
      <c r="K144" s="16" t="str">
        <f>IF(ISERROR(VLOOKUP($A144,[4]MFA_codes!$B$2:$G$239,6,FALSE)),"",VLOOKUP($A144,[4]MFA_codes!$B$2:$G$239,6,FALSE))</f>
        <v>Oceania</v>
      </c>
      <c r="L144" s="16" t="str">
        <f>IF(ISERROR(VLOOKUP($D144,[4]WirseniusRegions!$A$5:$D$233,3,FALSE)),"",VLOOKUP($D144,[4]WirseniusRegions!$A$5:$D$233,3,FALSE))</f>
        <v>America/Australia</v>
      </c>
      <c r="M144" s="16" t="str">
        <f>IF(ISERROR(VLOOKUP($D144,[4]WirseniusRegions!$A$5:$D$233,4,FALSE)),"",VLOOKUP($D144,[4]WirseniusRegions!$A$5:$D$233,4,FALSE))</f>
        <v>North America &amp; Oceania</v>
      </c>
      <c r="N144" s="16" t="s">
        <v>241</v>
      </c>
      <c r="O144" s="16" t="s">
        <v>1030</v>
      </c>
      <c r="Q144" s="16">
        <v>0</v>
      </c>
      <c r="R144" s="16" t="str">
        <f>VLOOKUP($A144,[3]Countries_Outsorting!$BA$10:$BC$272,3,FALSE)</f>
        <v>Small&amp;DataGap</v>
      </c>
      <c r="S144" s="16" t="s">
        <v>1020</v>
      </c>
      <c r="U144" s="16" t="s">
        <v>235</v>
      </c>
      <c r="V144" s="16" t="s">
        <v>1031</v>
      </c>
      <c r="W144" s="16" t="s">
        <v>1020</v>
      </c>
      <c r="Y144" s="16" t="s">
        <v>241</v>
      </c>
      <c r="AA144" s="16" t="s">
        <v>230</v>
      </c>
      <c r="AB144" s="16" t="str">
        <f>VLOOKUP($A144,'[4]UN codes and regions'!$B$8:$E$292,4,FALSE)</f>
        <v>Oceania and Australia</v>
      </c>
      <c r="AD144" s="16">
        <f t="shared" si="8"/>
        <v>148</v>
      </c>
      <c r="AE144" s="16">
        <f t="shared" si="6"/>
        <v>520</v>
      </c>
      <c r="AG144" s="16" t="str">
        <f>IF(ISERROR(VLOOKUP(D144,'[4]GEA Codes'!$A$2:$B$180,2,FALSE)),"",VLOOKUP(D144,'[4]GEA Codes'!$A$2:$B$180,2,FALSE))</f>
        <v/>
      </c>
      <c r="AH144" s="16" t="str">
        <f t="shared" si="7"/>
        <v/>
      </c>
      <c r="AI144" s="18" t="s">
        <v>1020</v>
      </c>
      <c r="AJ144" s="18" t="s">
        <v>1020</v>
      </c>
      <c r="AK144" s="18" t="s">
        <v>1020</v>
      </c>
      <c r="AL144" s="18" t="s">
        <v>1020</v>
      </c>
      <c r="AM144" s="18" t="s">
        <v>1020</v>
      </c>
    </row>
    <row r="145" spans="1:39" ht="13.2" x14ac:dyDescent="0.25">
      <c r="A145" s="19">
        <v>524</v>
      </c>
      <c r="B145" s="19">
        <v>6</v>
      </c>
      <c r="C145" s="20">
        <v>144</v>
      </c>
      <c r="D145" s="21">
        <v>149</v>
      </c>
      <c r="E145" s="16">
        <v>114</v>
      </c>
      <c r="F145" s="19" t="s">
        <v>96</v>
      </c>
      <c r="G145" s="19" t="s">
        <v>96</v>
      </c>
      <c r="H145" s="19" t="s">
        <v>96</v>
      </c>
      <c r="I145" s="19" t="s">
        <v>96</v>
      </c>
      <c r="J145" s="20" t="s">
        <v>1025</v>
      </c>
      <c r="K145" s="16" t="str">
        <f>IF(ISERROR(VLOOKUP($A145,[4]MFA_codes!$B$2:$G$239,6,FALSE)),"",VLOOKUP($A145,[4]MFA_codes!$B$2:$G$239,6,FALSE))</f>
        <v>Asia</v>
      </c>
      <c r="L145" s="16" t="str">
        <f>IF(ISERROR(VLOOKUP($D145,[4]WirseniusRegions!$A$5:$D$233,3,FALSE)),"",VLOOKUP($D145,[4]WirseniusRegions!$A$5:$D$233,3,FALSE))</f>
        <v>Asia</v>
      </c>
      <c r="M145" s="16" t="str">
        <f>IF(ISERROR(VLOOKUP($D145,[4]WirseniusRegions!$A$5:$D$233,4,FALSE)),"",VLOOKUP($D145,[4]WirseniusRegions!$A$5:$D$233,4,FALSE))</f>
        <v>South &amp; Central Asia</v>
      </c>
      <c r="N145" s="16" t="s">
        <v>189</v>
      </c>
      <c r="O145" s="16" t="s">
        <v>1042</v>
      </c>
      <c r="Q145" s="16">
        <v>1</v>
      </c>
      <c r="R145" s="16" t="str">
        <f>VLOOKUP($A145,[3]Countries_Outsorting!$BA$10:$BC$272,3,FALSE)</f>
        <v>ok</v>
      </c>
      <c r="S145" s="16" t="s">
        <v>1020</v>
      </c>
      <c r="U145" s="16" t="s">
        <v>96</v>
      </c>
      <c r="V145" s="16" t="s">
        <v>1027</v>
      </c>
      <c r="W145" s="16" t="s">
        <v>1020</v>
      </c>
      <c r="Y145" s="16" t="s">
        <v>260</v>
      </c>
      <c r="AA145" s="16" t="s">
        <v>260</v>
      </c>
      <c r="AB145" s="16" t="str">
        <f>VLOOKUP($A145,'[4]UN codes and regions'!$B$8:$E$292,4,FALSE)</f>
        <v>Southern Asia</v>
      </c>
      <c r="AD145" s="16">
        <f t="shared" si="8"/>
        <v>149</v>
      </c>
      <c r="AE145" s="16">
        <f t="shared" si="6"/>
        <v>524</v>
      </c>
      <c r="AF145" s="21">
        <v>141</v>
      </c>
      <c r="AG145" s="16" t="str">
        <f>IF(ISERROR(VLOOKUP(D145,'[4]GEA Codes'!$A$2:$B$180,2,FALSE)),"",VLOOKUP(D145,'[4]GEA Codes'!$A$2:$B$180,2,FALSE))</f>
        <v>OSA</v>
      </c>
      <c r="AH145" s="16" t="str">
        <f t="shared" si="7"/>
        <v/>
      </c>
      <c r="AI145" s="18" t="s">
        <v>1020</v>
      </c>
      <c r="AJ145" s="18" t="s">
        <v>1020</v>
      </c>
      <c r="AK145" s="18" t="s">
        <v>1020</v>
      </c>
      <c r="AL145" s="18" t="s">
        <v>1020</v>
      </c>
      <c r="AM145" s="18" t="s">
        <v>1020</v>
      </c>
    </row>
    <row r="146" spans="1:39" ht="13.2" x14ac:dyDescent="0.25">
      <c r="A146" s="19">
        <v>528</v>
      </c>
      <c r="B146" s="19">
        <v>7</v>
      </c>
      <c r="C146" s="20">
        <v>145</v>
      </c>
      <c r="D146" s="21">
        <v>150</v>
      </c>
      <c r="E146" s="16">
        <v>115</v>
      </c>
      <c r="F146" s="19" t="s">
        <v>97</v>
      </c>
      <c r="G146" s="19" t="s">
        <v>97</v>
      </c>
      <c r="H146" s="19" t="s">
        <v>97</v>
      </c>
      <c r="I146" s="19" t="s">
        <v>97</v>
      </c>
      <c r="J146" s="20" t="s">
        <v>1032</v>
      </c>
      <c r="K146" s="16" t="str">
        <f>IF(ISERROR(VLOOKUP($A146,[4]MFA_codes!$B$2:$G$239,6,FALSE)),"",VLOOKUP($A146,[4]MFA_codes!$B$2:$G$239,6,FALSE))</f>
        <v>Europe</v>
      </c>
      <c r="L146" s="16" t="str">
        <f>IF(ISERROR(VLOOKUP($D146,[4]WirseniusRegions!$A$5:$D$233,3,FALSE)),"",VLOOKUP($D146,[4]WirseniusRegions!$A$5:$D$233,3,FALSE))</f>
        <v>Europe</v>
      </c>
      <c r="M146" s="16" t="str">
        <f>IF(ISERROR(VLOOKUP($D146,[4]WirseniusRegions!$A$5:$D$233,4,FALSE)),"",VLOOKUP($D146,[4]WirseniusRegions!$A$5:$D$233,4,FALSE))</f>
        <v>West Europe</v>
      </c>
      <c r="N146" s="16" t="s">
        <v>211</v>
      </c>
      <c r="O146" s="16" t="s">
        <v>1024</v>
      </c>
      <c r="Q146" s="16">
        <v>1</v>
      </c>
      <c r="R146" s="16" t="str">
        <f>VLOOKUP($A146,[3]Countries_Outsorting!$BA$10:$BC$272,3,FALSE)</f>
        <v>ok</v>
      </c>
      <c r="S146" s="16" t="s">
        <v>1020</v>
      </c>
      <c r="U146" s="16" t="s">
        <v>97</v>
      </c>
      <c r="V146" s="16" t="s">
        <v>1027</v>
      </c>
      <c r="W146" s="16" t="s">
        <v>1039</v>
      </c>
      <c r="X146" s="16" t="s">
        <v>1040</v>
      </c>
      <c r="Y146" s="16" t="s">
        <v>1029</v>
      </c>
      <c r="AA146" s="16" t="s">
        <v>272</v>
      </c>
      <c r="AB146" s="16" t="str">
        <f>VLOOKUP($A146,'[4]UN codes and regions'!$B$8:$E$292,4,FALSE)</f>
        <v>Western Europe</v>
      </c>
      <c r="AD146" s="16">
        <f t="shared" si="8"/>
        <v>150</v>
      </c>
      <c r="AE146" s="16">
        <f t="shared" si="6"/>
        <v>528</v>
      </c>
      <c r="AF146" s="21">
        <v>129</v>
      </c>
      <c r="AG146" s="16" t="str">
        <f>IF(ISERROR(VLOOKUP(D146,'[4]GEA Codes'!$A$2:$B$180,2,FALSE)),"",VLOOKUP(D146,'[4]GEA Codes'!$A$2:$B$180,2,FALSE))</f>
        <v>WEU</v>
      </c>
      <c r="AH146" s="16" t="str">
        <f t="shared" si="7"/>
        <v/>
      </c>
      <c r="AI146" s="18">
        <v>143</v>
      </c>
      <c r="AJ146" s="18" t="s">
        <v>617</v>
      </c>
      <c r="AK146" s="18" t="s">
        <v>619</v>
      </c>
      <c r="AL146" s="18" t="s">
        <v>617</v>
      </c>
      <c r="AM146" s="18" t="s">
        <v>619</v>
      </c>
    </row>
    <row r="147" spans="1:39" ht="13.2" x14ac:dyDescent="0.25">
      <c r="A147" s="19">
        <v>530</v>
      </c>
      <c r="B147" s="19">
        <v>3</v>
      </c>
      <c r="C147" s="20">
        <v>146</v>
      </c>
      <c r="D147" s="21">
        <v>151</v>
      </c>
      <c r="E147" s="16" t="s">
        <v>1020</v>
      </c>
      <c r="F147" s="19" t="s">
        <v>303</v>
      </c>
      <c r="G147" s="19" t="s">
        <v>303</v>
      </c>
      <c r="H147" s="19" t="s">
        <v>303</v>
      </c>
      <c r="I147" s="19" t="s">
        <v>303</v>
      </c>
      <c r="J147" s="20" t="s">
        <v>1021</v>
      </c>
      <c r="K147" s="16" t="str">
        <f>IF(ISERROR(VLOOKUP($A147,[4]MFA_codes!$B$2:$G$239,6,FALSE)),"",VLOOKUP($A147,[4]MFA_codes!$B$2:$G$239,6,FALSE))</f>
        <v>Central America + Caribbean</v>
      </c>
      <c r="L147" s="16" t="str">
        <f>IF(ISERROR(VLOOKUP($D147,[4]WirseniusRegions!$A$5:$D$233,3,FALSE)),"",VLOOKUP($D147,[4]WirseniusRegions!$A$5:$D$233,3,FALSE))</f>
        <v>America</v>
      </c>
      <c r="M147" s="16" t="str">
        <f>IF(ISERROR(VLOOKUP($D147,[4]WirseniusRegions!$A$5:$D$233,4,FALSE)),"",VLOOKUP($D147,[4]WirseniusRegions!$A$5:$D$233,4,FALSE))</f>
        <v>Latin America &amp; Caribbean</v>
      </c>
      <c r="N147" s="16" t="s">
        <v>1034</v>
      </c>
      <c r="O147" s="16" t="s">
        <v>1030</v>
      </c>
      <c r="Q147" s="16">
        <v>0</v>
      </c>
      <c r="R147" s="16" t="str">
        <f>VLOOKUP($A147,[3]Countries_Outsorting!$BA$10:$BC$272,3,FALSE)</f>
        <v>Small&amp;DataGap</v>
      </c>
      <c r="S147" s="16" t="s">
        <v>1020</v>
      </c>
      <c r="U147" s="16" t="s">
        <v>1020</v>
      </c>
      <c r="V147" s="16" t="s">
        <v>1031</v>
      </c>
      <c r="W147" s="16" t="s">
        <v>1020</v>
      </c>
      <c r="Y147" s="16" t="s">
        <v>1035</v>
      </c>
      <c r="AA147" s="16" t="s">
        <v>196</v>
      </c>
      <c r="AB147" s="16" t="str">
        <f>VLOOKUP($A147,'[4]UN codes and regions'!$B$8:$E$292,4,FALSE)</f>
        <v>Latin America &amp; the Carribean</v>
      </c>
      <c r="AD147" s="16">
        <f t="shared" si="8"/>
        <v>151</v>
      </c>
      <c r="AE147" s="16">
        <f t="shared" si="6"/>
        <v>530</v>
      </c>
      <c r="AG147" s="16" t="str">
        <f>IF(ISERROR(VLOOKUP(D147,'[4]GEA Codes'!$A$2:$B$180,2,FALSE)),"",VLOOKUP(D147,'[4]GEA Codes'!$A$2:$B$180,2,FALSE))</f>
        <v/>
      </c>
      <c r="AH147" s="16" t="str">
        <f t="shared" si="7"/>
        <v/>
      </c>
      <c r="AI147" s="18" t="s">
        <v>1020</v>
      </c>
      <c r="AJ147" s="18" t="s">
        <v>1020</v>
      </c>
      <c r="AK147" s="18" t="s">
        <v>1020</v>
      </c>
      <c r="AL147" s="18" t="s">
        <v>1020</v>
      </c>
      <c r="AM147" s="18" t="s">
        <v>1020</v>
      </c>
    </row>
    <row r="148" spans="1:39" ht="13.2" x14ac:dyDescent="0.25">
      <c r="A148" s="19">
        <v>540</v>
      </c>
      <c r="B148" s="19">
        <v>9</v>
      </c>
      <c r="C148" s="20">
        <v>147</v>
      </c>
      <c r="D148" s="21">
        <v>153</v>
      </c>
      <c r="E148" s="16">
        <v>116</v>
      </c>
      <c r="F148" s="19" t="s">
        <v>98</v>
      </c>
      <c r="G148" s="19" t="s">
        <v>98</v>
      </c>
      <c r="H148" s="19" t="s">
        <v>98</v>
      </c>
      <c r="I148" s="19" t="s">
        <v>98</v>
      </c>
      <c r="J148" s="20" t="s">
        <v>1021</v>
      </c>
      <c r="K148" s="16" t="str">
        <f>IF(ISERROR(VLOOKUP($A148,[4]MFA_codes!$B$2:$G$239,6,FALSE)),"",VLOOKUP($A148,[4]MFA_codes!$B$2:$G$239,6,FALSE))</f>
        <v>Oceania</v>
      </c>
      <c r="L148" s="16" t="str">
        <f>IF(ISERROR(VLOOKUP($D148,[4]WirseniusRegions!$A$5:$D$233,3,FALSE)),"",VLOOKUP($D148,[4]WirseniusRegions!$A$5:$D$233,3,FALSE))</f>
        <v>America/Australia</v>
      </c>
      <c r="M148" s="16" t="str">
        <f>IF(ISERROR(VLOOKUP($D148,[4]WirseniusRegions!$A$5:$D$233,4,FALSE)),"",VLOOKUP($D148,[4]WirseniusRegions!$A$5:$D$233,4,FALSE))</f>
        <v>North America &amp; Oceania</v>
      </c>
      <c r="N148" s="16" t="s">
        <v>241</v>
      </c>
      <c r="O148" s="16" t="s">
        <v>1030</v>
      </c>
      <c r="Q148" s="16">
        <v>0</v>
      </c>
      <c r="R148" s="16" t="str">
        <f>VLOOKUP($A148,[3]Countries_Outsorting!$BA$10:$BC$272,3,FALSE)</f>
        <v>NoData</v>
      </c>
      <c r="S148" s="16" t="s">
        <v>1020</v>
      </c>
      <c r="U148" s="16" t="s">
        <v>98</v>
      </c>
      <c r="V148" s="16" t="s">
        <v>1041</v>
      </c>
      <c r="W148" s="16" t="s">
        <v>1020</v>
      </c>
      <c r="Y148" s="16" t="s">
        <v>241</v>
      </c>
      <c r="AA148" s="16" t="s">
        <v>229</v>
      </c>
      <c r="AB148" s="16" t="str">
        <f>VLOOKUP($A148,'[4]UN codes and regions'!$B$8:$E$292,4,FALSE)</f>
        <v>Oceania and Australia</v>
      </c>
      <c r="AD148" s="16">
        <f t="shared" si="8"/>
        <v>153</v>
      </c>
      <c r="AE148" s="16">
        <f t="shared" si="6"/>
        <v>540</v>
      </c>
      <c r="AG148" s="16" t="str">
        <f>IF(ISERROR(VLOOKUP(D148,'[4]GEA Codes'!$A$2:$B$180,2,FALSE)),"",VLOOKUP(D148,'[4]GEA Codes'!$A$2:$B$180,2,FALSE))</f>
        <v>PAS</v>
      </c>
      <c r="AH148" s="16" t="str">
        <f t="shared" si="7"/>
        <v/>
      </c>
      <c r="AI148" s="18" t="s">
        <v>1020</v>
      </c>
      <c r="AJ148" s="18" t="s">
        <v>1020</v>
      </c>
      <c r="AK148" s="18" t="s">
        <v>1020</v>
      </c>
      <c r="AL148" s="18" t="s">
        <v>1020</v>
      </c>
      <c r="AM148" s="18" t="s">
        <v>1020</v>
      </c>
    </row>
    <row r="149" spans="1:39" ht="13.2" x14ac:dyDescent="0.25">
      <c r="A149" s="19">
        <v>554</v>
      </c>
      <c r="B149" s="19">
        <v>9</v>
      </c>
      <c r="C149" s="20">
        <v>148</v>
      </c>
      <c r="D149" s="21">
        <v>156</v>
      </c>
      <c r="E149" s="16">
        <v>117</v>
      </c>
      <c r="F149" s="19" t="s">
        <v>99</v>
      </c>
      <c r="G149" s="19" t="s">
        <v>99</v>
      </c>
      <c r="H149" s="19" t="s">
        <v>99</v>
      </c>
      <c r="I149" s="19" t="s">
        <v>99</v>
      </c>
      <c r="J149" s="20" t="s">
        <v>1032</v>
      </c>
      <c r="K149" s="16" t="str">
        <f>IF(ISERROR(VLOOKUP($A149,[4]MFA_codes!$B$2:$G$239,6,FALSE)),"",VLOOKUP($A149,[4]MFA_codes!$B$2:$G$239,6,FALSE))</f>
        <v>Oceania</v>
      </c>
      <c r="L149" s="16" t="str">
        <f>IF(ISERROR(VLOOKUP($D149,[4]WirseniusRegions!$A$5:$D$233,3,FALSE)),"",VLOOKUP($D149,[4]WirseniusRegions!$A$5:$D$233,3,FALSE))</f>
        <v>America/Australia</v>
      </c>
      <c r="M149" s="16" t="str">
        <f>IF(ISERROR(VLOOKUP($D149,[4]WirseniusRegions!$A$5:$D$233,4,FALSE)),"",VLOOKUP($D149,[4]WirseniusRegions!$A$5:$D$233,4,FALSE))</f>
        <v>North America &amp; Oceania</v>
      </c>
      <c r="N149" s="16" t="s">
        <v>241</v>
      </c>
      <c r="O149" s="16" t="s">
        <v>1024</v>
      </c>
      <c r="Q149" s="16">
        <v>1</v>
      </c>
      <c r="R149" s="16" t="str">
        <f>VLOOKUP($A149,[3]Countries_Outsorting!$BA$10:$BC$272,3,FALSE)</f>
        <v>ok</v>
      </c>
      <c r="S149" s="16" t="s">
        <v>1020</v>
      </c>
      <c r="U149" s="16" t="s">
        <v>99</v>
      </c>
      <c r="V149" s="16" t="s">
        <v>1027</v>
      </c>
      <c r="W149" s="16" t="s">
        <v>1020</v>
      </c>
      <c r="Y149" s="16" t="s">
        <v>1029</v>
      </c>
      <c r="AA149" s="16" t="s">
        <v>190</v>
      </c>
      <c r="AB149" s="16" t="str">
        <f>VLOOKUP($A149,'[4]UN codes and regions'!$B$8:$E$292,4,FALSE)</f>
        <v>Oceania and Australia</v>
      </c>
      <c r="AD149" s="16">
        <f t="shared" si="8"/>
        <v>156</v>
      </c>
      <c r="AE149" s="16">
        <f t="shared" si="6"/>
        <v>554</v>
      </c>
      <c r="AF149" s="21">
        <v>54</v>
      </c>
      <c r="AG149" s="16" t="str">
        <f>IF(ISERROR(VLOOKUP(D149,'[4]GEA Codes'!$A$2:$B$180,2,FALSE)),"",VLOOKUP(D149,'[4]GEA Codes'!$A$2:$B$180,2,FALSE))</f>
        <v>OCN</v>
      </c>
      <c r="AH149" s="16" t="str">
        <f t="shared" si="7"/>
        <v/>
      </c>
      <c r="AI149" s="18" t="s">
        <v>1020</v>
      </c>
      <c r="AJ149" s="18" t="s">
        <v>1020</v>
      </c>
      <c r="AK149" s="18" t="s">
        <v>1020</v>
      </c>
      <c r="AL149" s="18" t="s">
        <v>1020</v>
      </c>
      <c r="AM149" s="18" t="s">
        <v>1020</v>
      </c>
    </row>
    <row r="150" spans="1:39" ht="13.2" x14ac:dyDescent="0.25">
      <c r="A150" s="19">
        <v>558</v>
      </c>
      <c r="B150" s="19">
        <v>3</v>
      </c>
      <c r="C150" s="20">
        <v>149</v>
      </c>
      <c r="D150" s="21">
        <v>157</v>
      </c>
      <c r="E150" s="16">
        <v>118</v>
      </c>
      <c r="F150" s="19" t="s">
        <v>100</v>
      </c>
      <c r="G150" s="19" t="s">
        <v>100</v>
      </c>
      <c r="H150" s="19" t="s">
        <v>100</v>
      </c>
      <c r="I150" s="19" t="s">
        <v>100</v>
      </c>
      <c r="J150" s="20" t="s">
        <v>1021</v>
      </c>
      <c r="K150" s="16" t="str">
        <f>IF(ISERROR(VLOOKUP($A150,[4]MFA_codes!$B$2:$G$239,6,FALSE)),"",VLOOKUP($A150,[4]MFA_codes!$B$2:$G$239,6,FALSE))</f>
        <v>Central America + Caribbean</v>
      </c>
      <c r="L150" s="16" t="str">
        <f>IF(ISERROR(VLOOKUP($D150,[4]WirseniusRegions!$A$5:$D$233,3,FALSE)),"",VLOOKUP($D150,[4]WirseniusRegions!$A$5:$D$233,3,FALSE))</f>
        <v>America</v>
      </c>
      <c r="M150" s="16" t="str">
        <f>IF(ISERROR(VLOOKUP($D150,[4]WirseniusRegions!$A$5:$D$233,4,FALSE)),"",VLOOKUP($D150,[4]WirseniusRegions!$A$5:$D$233,4,FALSE))</f>
        <v>Latin America &amp; Caribbean</v>
      </c>
      <c r="N150" s="16" t="s">
        <v>1034</v>
      </c>
      <c r="O150" s="16" t="s">
        <v>1030</v>
      </c>
      <c r="Q150" s="16">
        <v>1</v>
      </c>
      <c r="R150" s="16" t="str">
        <f>VLOOKUP($A150,[3]Countries_Outsorting!$BA$10:$BC$272,3,FALSE)</f>
        <v>ok</v>
      </c>
      <c r="S150" s="16" t="s">
        <v>1020</v>
      </c>
      <c r="U150" s="16" t="s">
        <v>100</v>
      </c>
      <c r="V150" s="16" t="s">
        <v>1027</v>
      </c>
      <c r="W150" s="16" t="s">
        <v>1020</v>
      </c>
      <c r="Y150" s="16" t="s">
        <v>1035</v>
      </c>
      <c r="AA150" s="16" t="s">
        <v>198</v>
      </c>
      <c r="AB150" s="16" t="str">
        <f>VLOOKUP($A150,'[4]UN codes and regions'!$B$8:$E$292,4,FALSE)</f>
        <v>Latin America &amp; the Carribean</v>
      </c>
      <c r="AD150" s="16">
        <f t="shared" si="8"/>
        <v>157</v>
      </c>
      <c r="AE150" s="16">
        <f t="shared" si="6"/>
        <v>558</v>
      </c>
      <c r="AF150" s="21">
        <v>27</v>
      </c>
      <c r="AG150" s="16" t="str">
        <f>IF(ISERROR(VLOOKUP(D150,'[4]GEA Codes'!$A$2:$B$180,2,FALSE)),"",VLOOKUP(D150,'[4]GEA Codes'!$A$2:$B$180,2,FALSE))</f>
        <v>LAC</v>
      </c>
      <c r="AH150" s="16" t="str">
        <f t="shared" si="7"/>
        <v/>
      </c>
      <c r="AI150" s="18" t="s">
        <v>1020</v>
      </c>
      <c r="AJ150" s="18" t="s">
        <v>1020</v>
      </c>
      <c r="AK150" s="18" t="s">
        <v>1020</v>
      </c>
      <c r="AL150" s="18" t="s">
        <v>1020</v>
      </c>
      <c r="AM150" s="18" t="s">
        <v>1020</v>
      </c>
    </row>
    <row r="151" spans="1:39" ht="13.2" x14ac:dyDescent="0.25">
      <c r="A151" s="19">
        <v>562</v>
      </c>
      <c r="B151" s="19">
        <v>2</v>
      </c>
      <c r="C151" s="20">
        <v>150</v>
      </c>
      <c r="D151" s="21">
        <v>158</v>
      </c>
      <c r="E151" s="16">
        <v>119</v>
      </c>
      <c r="F151" s="19" t="s">
        <v>101</v>
      </c>
      <c r="G151" s="19" t="s">
        <v>101</v>
      </c>
      <c r="H151" s="19" t="s">
        <v>101</v>
      </c>
      <c r="I151" s="19" t="s">
        <v>101</v>
      </c>
      <c r="J151" s="20" t="s">
        <v>1025</v>
      </c>
      <c r="K151" s="16" t="str">
        <f>IF(ISERROR(VLOOKUP($A151,[4]MFA_codes!$B$2:$G$239,6,FALSE)),"",VLOOKUP($A151,[4]MFA_codes!$B$2:$G$239,6,FALSE))</f>
        <v>Africa</v>
      </c>
      <c r="L151" s="16" t="str">
        <f>IF(ISERROR(VLOOKUP($D151,[4]WirseniusRegions!$A$5:$D$233,3,FALSE)),"",VLOOKUP($D151,[4]WirseniusRegions!$A$5:$D$233,3,FALSE))</f>
        <v>Africa</v>
      </c>
      <c r="M151" s="16" t="str">
        <f>IF(ISERROR(VLOOKUP($D151,[4]WirseniusRegions!$A$5:$D$233,4,FALSE)),"",VLOOKUP($D151,[4]WirseniusRegions!$A$5:$D$233,4,FALSE))</f>
        <v>Sub-Saharan Africa</v>
      </c>
      <c r="N151" s="16" t="s">
        <v>182</v>
      </c>
      <c r="O151" s="16" t="s">
        <v>1024</v>
      </c>
      <c r="Q151" s="16">
        <v>1</v>
      </c>
      <c r="R151" s="16" t="str">
        <f>VLOOKUP($A151,[3]Countries_Outsorting!$BA$10:$BC$272,3,FALSE)</f>
        <v>ok</v>
      </c>
      <c r="S151" s="16" t="s">
        <v>1020</v>
      </c>
      <c r="U151" s="16" t="s">
        <v>101</v>
      </c>
      <c r="V151" s="16" t="s">
        <v>1026</v>
      </c>
      <c r="W151" s="16" t="s">
        <v>1020</v>
      </c>
      <c r="Y151" s="16" t="s">
        <v>263</v>
      </c>
      <c r="AA151" s="16" t="s">
        <v>270</v>
      </c>
      <c r="AB151" s="16" t="str">
        <f>VLOOKUP($A151,'[4]UN codes and regions'!$B$8:$E$292,4,FALSE)</f>
        <v>Sub-Saharan Africa</v>
      </c>
      <c r="AD151" s="16">
        <f t="shared" si="8"/>
        <v>158</v>
      </c>
      <c r="AE151" s="16">
        <f t="shared" si="6"/>
        <v>562</v>
      </c>
      <c r="AF151" s="21">
        <v>14</v>
      </c>
      <c r="AG151" s="16" t="str">
        <f>IF(ISERROR(VLOOKUP(D151,'[4]GEA Codes'!$A$2:$B$180,2,FALSE)),"",VLOOKUP(D151,'[4]GEA Codes'!$A$2:$B$180,2,FALSE))</f>
        <v>WCA</v>
      </c>
      <c r="AH151" s="16" t="str">
        <f t="shared" si="7"/>
        <v/>
      </c>
      <c r="AI151" s="18" t="s">
        <v>1020</v>
      </c>
      <c r="AJ151" s="18" t="s">
        <v>1020</v>
      </c>
      <c r="AK151" s="18" t="s">
        <v>1020</v>
      </c>
      <c r="AL151" s="18" t="s">
        <v>1020</v>
      </c>
      <c r="AM151" s="18" t="s">
        <v>1020</v>
      </c>
    </row>
    <row r="152" spans="1:39" ht="13.2" x14ac:dyDescent="0.25">
      <c r="A152" s="19">
        <v>566</v>
      </c>
      <c r="B152" s="19">
        <v>2</v>
      </c>
      <c r="C152" s="20">
        <v>151</v>
      </c>
      <c r="D152" s="21">
        <v>159</v>
      </c>
      <c r="E152" s="16">
        <v>120</v>
      </c>
      <c r="F152" s="19" t="s">
        <v>102</v>
      </c>
      <c r="G152" s="19" t="s">
        <v>102</v>
      </c>
      <c r="H152" s="19" t="s">
        <v>102</v>
      </c>
      <c r="I152" s="19" t="s">
        <v>102</v>
      </c>
      <c r="J152" s="20" t="s">
        <v>1021</v>
      </c>
      <c r="K152" s="16" t="str">
        <f>IF(ISERROR(VLOOKUP($A152,[4]MFA_codes!$B$2:$G$239,6,FALSE)),"",VLOOKUP($A152,[4]MFA_codes!$B$2:$G$239,6,FALSE))</f>
        <v>Africa</v>
      </c>
      <c r="L152" s="16" t="str">
        <f>IF(ISERROR(VLOOKUP($D152,[4]WirseniusRegions!$A$5:$D$233,3,FALSE)),"",VLOOKUP($D152,[4]WirseniusRegions!$A$5:$D$233,3,FALSE))</f>
        <v>Africa</v>
      </c>
      <c r="M152" s="16" t="str">
        <f>IF(ISERROR(VLOOKUP($D152,[4]WirseniusRegions!$A$5:$D$233,4,FALSE)),"",VLOOKUP($D152,[4]WirseniusRegions!$A$5:$D$233,4,FALSE))</f>
        <v>Sub-Saharan Africa</v>
      </c>
      <c r="N152" s="16" t="s">
        <v>182</v>
      </c>
      <c r="O152" s="16" t="s">
        <v>1030</v>
      </c>
      <c r="Q152" s="16">
        <v>1</v>
      </c>
      <c r="R152" s="16" t="str">
        <f>VLOOKUP($A152,[3]Countries_Outsorting!$BA$10:$BC$272,3,FALSE)</f>
        <v>ok</v>
      </c>
      <c r="S152" s="16" t="s">
        <v>1033</v>
      </c>
      <c r="U152" s="16" t="s">
        <v>102</v>
      </c>
      <c r="V152" s="16" t="s">
        <v>1027</v>
      </c>
      <c r="W152" s="16" t="s">
        <v>1020</v>
      </c>
      <c r="Y152" s="16" t="s">
        <v>263</v>
      </c>
      <c r="AA152" s="16" t="s">
        <v>270</v>
      </c>
      <c r="AB152" s="16" t="str">
        <f>VLOOKUP($A152,'[4]UN codes and regions'!$B$8:$E$292,4,FALSE)</f>
        <v>Sub-Saharan Africa</v>
      </c>
      <c r="AD152" s="16">
        <f t="shared" si="8"/>
        <v>159</v>
      </c>
      <c r="AE152" s="16">
        <f t="shared" si="6"/>
        <v>566</v>
      </c>
      <c r="AF152" s="21">
        <v>132</v>
      </c>
      <c r="AG152" s="16" t="str">
        <f>IF(ISERROR(VLOOKUP(D152,'[4]GEA Codes'!$A$2:$B$180,2,FALSE)),"",VLOOKUP(D152,'[4]GEA Codes'!$A$2:$B$180,2,FALSE))</f>
        <v>WCA</v>
      </c>
      <c r="AH152" s="16" t="str">
        <f t="shared" si="7"/>
        <v/>
      </c>
      <c r="AI152" s="18" t="s">
        <v>1020</v>
      </c>
      <c r="AJ152" s="18" t="s">
        <v>1020</v>
      </c>
      <c r="AK152" s="18" t="s">
        <v>1020</v>
      </c>
      <c r="AL152" s="18" t="s">
        <v>1020</v>
      </c>
      <c r="AM152" s="18" t="s">
        <v>1020</v>
      </c>
    </row>
    <row r="153" spans="1:39" ht="13.2" x14ac:dyDescent="0.25">
      <c r="A153" s="19">
        <v>570</v>
      </c>
      <c r="B153" s="19">
        <v>9</v>
      </c>
      <c r="C153" s="20">
        <v>152</v>
      </c>
      <c r="D153" s="21">
        <v>160</v>
      </c>
      <c r="E153" s="16" t="s">
        <v>1020</v>
      </c>
      <c r="F153" s="19" t="s">
        <v>236</v>
      </c>
      <c r="G153" s="19" t="s">
        <v>236</v>
      </c>
      <c r="H153" s="19" t="s">
        <v>236</v>
      </c>
      <c r="I153" s="19" t="s">
        <v>236</v>
      </c>
      <c r="J153" s="20" t="s">
        <v>1021</v>
      </c>
      <c r="K153" s="16" t="str">
        <f>IF(ISERROR(VLOOKUP($A153,[4]MFA_codes!$B$2:$G$239,6,FALSE)),"",VLOOKUP($A153,[4]MFA_codes!$B$2:$G$239,6,FALSE))</f>
        <v>Oceania</v>
      </c>
      <c r="L153" s="16" t="str">
        <f>IF(ISERROR(VLOOKUP($D153,[4]WirseniusRegions!$A$5:$D$233,3,FALSE)),"",VLOOKUP($D153,[4]WirseniusRegions!$A$5:$D$233,3,FALSE))</f>
        <v>America/Australia</v>
      </c>
      <c r="M153" s="16" t="str">
        <f>IF(ISERROR(VLOOKUP($D153,[4]WirseniusRegions!$A$5:$D$233,4,FALSE)),"",VLOOKUP($D153,[4]WirseniusRegions!$A$5:$D$233,4,FALSE))</f>
        <v>North America &amp; Oceania</v>
      </c>
      <c r="N153" s="16" t="s">
        <v>241</v>
      </c>
      <c r="O153" s="16" t="s">
        <v>1030</v>
      </c>
      <c r="Q153" s="16">
        <v>0</v>
      </c>
      <c r="R153" s="16" t="str">
        <f>VLOOKUP($A153,[3]Countries_Outsorting!$BA$10:$BC$272,3,FALSE)</f>
        <v>Small&amp;DataGap</v>
      </c>
      <c r="S153" s="16" t="s">
        <v>1020</v>
      </c>
      <c r="U153" s="16" t="s">
        <v>236</v>
      </c>
      <c r="V153" s="16" t="s">
        <v>1031</v>
      </c>
      <c r="W153" s="16" t="s">
        <v>1020</v>
      </c>
      <c r="Y153" s="16" t="s">
        <v>241</v>
      </c>
      <c r="AA153" s="16" t="s">
        <v>243</v>
      </c>
      <c r="AB153" s="16" t="str">
        <f>VLOOKUP($A153,'[4]UN codes and regions'!$B$8:$E$292,4,FALSE)</f>
        <v>Oceania and Australia</v>
      </c>
      <c r="AD153" s="16">
        <f t="shared" si="8"/>
        <v>160</v>
      </c>
      <c r="AE153" s="16">
        <f t="shared" si="6"/>
        <v>570</v>
      </c>
      <c r="AG153" s="16" t="str">
        <f>IF(ISERROR(VLOOKUP(D153,'[4]GEA Codes'!$A$2:$B$180,2,FALSE)),"",VLOOKUP(D153,'[4]GEA Codes'!$A$2:$B$180,2,FALSE))</f>
        <v/>
      </c>
      <c r="AH153" s="16" t="str">
        <f t="shared" si="7"/>
        <v/>
      </c>
      <c r="AI153" s="18" t="s">
        <v>1020</v>
      </c>
      <c r="AJ153" s="18" t="s">
        <v>1020</v>
      </c>
      <c r="AK153" s="18" t="s">
        <v>1020</v>
      </c>
      <c r="AL153" s="18" t="s">
        <v>1020</v>
      </c>
      <c r="AM153" s="18" t="s">
        <v>1020</v>
      </c>
    </row>
    <row r="154" spans="1:39" ht="13.2" x14ac:dyDescent="0.25">
      <c r="A154" s="19">
        <v>578</v>
      </c>
      <c r="B154" s="19">
        <v>7</v>
      </c>
      <c r="C154" s="20">
        <v>155</v>
      </c>
      <c r="D154" s="21">
        <v>162</v>
      </c>
      <c r="E154" s="16">
        <v>123</v>
      </c>
      <c r="F154" s="19" t="s">
        <v>103</v>
      </c>
      <c r="G154" s="19" t="s">
        <v>103</v>
      </c>
      <c r="H154" s="19" t="s">
        <v>103</v>
      </c>
      <c r="I154" s="19" t="s">
        <v>103</v>
      </c>
      <c r="J154" s="20" t="s">
        <v>1032</v>
      </c>
      <c r="K154" s="16" t="str">
        <f>IF(ISERROR(VLOOKUP($A154,[4]MFA_codes!$B$2:$G$239,6,FALSE)),"",VLOOKUP($A154,[4]MFA_codes!$B$2:$G$239,6,FALSE))</f>
        <v>Europe</v>
      </c>
      <c r="L154" s="16" t="str">
        <f>IF(ISERROR(VLOOKUP($D154,[4]WirseniusRegions!$A$5:$D$233,3,FALSE)),"",VLOOKUP($D154,[4]WirseniusRegions!$A$5:$D$233,3,FALSE))</f>
        <v>Europe</v>
      </c>
      <c r="M154" s="16" t="str">
        <f>IF(ISERROR(VLOOKUP($D154,[4]WirseniusRegions!$A$5:$D$233,4,FALSE)),"",VLOOKUP($D154,[4]WirseniusRegions!$A$5:$D$233,4,FALSE))</f>
        <v>West Europe</v>
      </c>
      <c r="N154" s="16" t="s">
        <v>211</v>
      </c>
      <c r="O154" s="16" t="s">
        <v>1042</v>
      </c>
      <c r="Q154" s="16">
        <v>1</v>
      </c>
      <c r="R154" s="16" t="str">
        <f>VLOOKUP($A154,[3]Countries_Outsorting!$BA$10:$BC$272,3,FALSE)</f>
        <v>ok</v>
      </c>
      <c r="S154" s="16" t="s">
        <v>1020</v>
      </c>
      <c r="U154" s="16" t="s">
        <v>103</v>
      </c>
      <c r="V154" s="16" t="s">
        <v>1027</v>
      </c>
      <c r="W154" s="16" t="s">
        <v>1020</v>
      </c>
      <c r="X154" s="16" t="s">
        <v>1040</v>
      </c>
      <c r="Y154" s="16" t="s">
        <v>1029</v>
      </c>
      <c r="AA154" s="16" t="s">
        <v>239</v>
      </c>
      <c r="AB154" s="16" t="str">
        <f>VLOOKUP($A154,'[4]UN codes and regions'!$B$8:$E$292,4,FALSE)</f>
        <v>Western Europe</v>
      </c>
      <c r="AD154" s="16">
        <f t="shared" si="8"/>
        <v>162</v>
      </c>
      <c r="AE154" s="16">
        <f t="shared" si="6"/>
        <v>578</v>
      </c>
      <c r="AF154" s="21">
        <v>162</v>
      </c>
      <c r="AG154" s="16" t="str">
        <f>IF(ISERROR(VLOOKUP(D154,'[4]GEA Codes'!$A$2:$B$180,2,FALSE)),"",VLOOKUP(D154,'[4]GEA Codes'!$A$2:$B$180,2,FALSE))</f>
        <v>WEU</v>
      </c>
      <c r="AH154" s="16" t="str">
        <f t="shared" si="7"/>
        <v/>
      </c>
      <c r="AI154" s="18">
        <v>146</v>
      </c>
      <c r="AJ154" s="18" t="s">
        <v>594</v>
      </c>
      <c r="AK154" s="18" t="s">
        <v>468</v>
      </c>
      <c r="AL154" s="18" t="s">
        <v>594</v>
      </c>
      <c r="AM154" s="18" t="s">
        <v>468</v>
      </c>
    </row>
    <row r="155" spans="1:39" ht="13.2" x14ac:dyDescent="0.25">
      <c r="A155" s="19">
        <v>512</v>
      </c>
      <c r="B155" s="19">
        <v>6</v>
      </c>
      <c r="C155" s="20">
        <v>156</v>
      </c>
      <c r="D155" s="21">
        <v>221</v>
      </c>
      <c r="E155" s="16">
        <v>124</v>
      </c>
      <c r="F155" s="19" t="s">
        <v>104</v>
      </c>
      <c r="G155" s="19" t="s">
        <v>104</v>
      </c>
      <c r="H155" s="19" t="s">
        <v>104</v>
      </c>
      <c r="I155" s="19" t="s">
        <v>104</v>
      </c>
      <c r="J155" s="20" t="s">
        <v>1021</v>
      </c>
      <c r="K155" s="16" t="str">
        <f>IF(ISERROR(VLOOKUP($A155,[4]MFA_codes!$B$2:$G$239,6,FALSE)),"",VLOOKUP($A155,[4]MFA_codes!$B$2:$G$239,6,FALSE))</f>
        <v>Asia</v>
      </c>
      <c r="L155" s="16" t="str">
        <f>IF(ISERROR(VLOOKUP($D155,[4]WirseniusRegions!$A$5:$D$233,3,FALSE)),"",VLOOKUP($D155,[4]WirseniusRegions!$A$5:$D$233,3,FALSE))</f>
        <v>Africa/Asia</v>
      </c>
      <c r="M155" s="16" t="str">
        <f>IF(ISERROR(VLOOKUP($D155,[4]WirseniusRegions!$A$5:$D$233,4,FALSE)),"",VLOOKUP($D155,[4]WirseniusRegions!$A$5:$D$233,4,FALSE))</f>
        <v>North Africa &amp; West Asia</v>
      </c>
      <c r="N155" s="16" t="s">
        <v>189</v>
      </c>
      <c r="O155" s="16" t="s">
        <v>1030</v>
      </c>
      <c r="Q155" s="16">
        <v>1</v>
      </c>
      <c r="R155" s="16" t="str">
        <f>VLOOKUP($A155,[3]Countries_Outsorting!$BA$10:$BC$272,3,FALSE)</f>
        <v>ok</v>
      </c>
      <c r="S155" s="16" t="s">
        <v>1020</v>
      </c>
      <c r="U155" s="16" t="s">
        <v>104</v>
      </c>
      <c r="V155" s="16" t="s">
        <v>1027</v>
      </c>
      <c r="W155" s="16" t="s">
        <v>1020</v>
      </c>
      <c r="Y155" s="16" t="s">
        <v>271</v>
      </c>
      <c r="AA155" s="16" t="s">
        <v>271</v>
      </c>
      <c r="AB155" s="16" t="str">
        <f>VLOOKUP($A155,'[4]UN codes and regions'!$B$8:$E$292,4,FALSE)</f>
        <v>Northern Africa and Western Asia</v>
      </c>
      <c r="AD155" s="16">
        <f t="shared" si="8"/>
        <v>221</v>
      </c>
      <c r="AE155" s="16">
        <f t="shared" si="6"/>
        <v>512</v>
      </c>
      <c r="AF155" s="21">
        <v>13</v>
      </c>
      <c r="AG155" s="16" t="str">
        <f>IF(ISERROR(VLOOKUP(D155,'[4]GEA Codes'!$A$2:$B$180,2,FALSE)),"",VLOOKUP(D155,'[4]GEA Codes'!$A$2:$B$180,2,FALSE))</f>
        <v>MEE</v>
      </c>
      <c r="AH155" s="16" t="str">
        <f t="shared" si="7"/>
        <v/>
      </c>
      <c r="AI155" s="18" t="s">
        <v>1020</v>
      </c>
      <c r="AJ155" s="18" t="s">
        <v>1020</v>
      </c>
      <c r="AK155" s="18" t="s">
        <v>1020</v>
      </c>
      <c r="AL155" s="18" t="s">
        <v>1020</v>
      </c>
      <c r="AM155" s="18" t="s">
        <v>1020</v>
      </c>
    </row>
    <row r="156" spans="1:39" x14ac:dyDescent="0.3">
      <c r="E156" s="16" t="s">
        <v>1020</v>
      </c>
      <c r="M156" s="16" t="s">
        <v>348</v>
      </c>
      <c r="Q156" s="16">
        <v>0</v>
      </c>
      <c r="S156" s="16" t="s">
        <v>1020</v>
      </c>
      <c r="U156" s="16" t="s">
        <v>1020</v>
      </c>
      <c r="V156" s="16" t="s">
        <v>1054</v>
      </c>
      <c r="W156" s="16" t="s">
        <v>1020</v>
      </c>
      <c r="AB156" s="16" t="s">
        <v>1055</v>
      </c>
      <c r="AD156" s="16">
        <f t="shared" si="8"/>
        <v>0</v>
      </c>
      <c r="AE156" s="16">
        <f t="shared" si="6"/>
        <v>0</v>
      </c>
      <c r="AG156" s="16" t="str">
        <f>IF(ISERROR(VLOOKUP(D156,'[4]GEA Codes'!$A$2:$B$180,2,FALSE)),"",VLOOKUP(D156,'[4]GEA Codes'!$A$2:$B$180,2,FALSE))</f>
        <v/>
      </c>
      <c r="AH156" s="16" t="str">
        <f t="shared" si="7"/>
        <v/>
      </c>
      <c r="AI156" s="18" t="s">
        <v>1020</v>
      </c>
      <c r="AJ156" s="18" t="s">
        <v>1020</v>
      </c>
      <c r="AK156" s="18" t="s">
        <v>1020</v>
      </c>
      <c r="AL156" s="18" t="s">
        <v>1020</v>
      </c>
      <c r="AM156" s="18" t="s">
        <v>1020</v>
      </c>
    </row>
    <row r="157" spans="1:39" ht="13.2" x14ac:dyDescent="0.25">
      <c r="A157" s="19">
        <v>586</v>
      </c>
      <c r="B157" s="19">
        <v>6</v>
      </c>
      <c r="C157" s="20">
        <v>157</v>
      </c>
      <c r="D157" s="21">
        <v>165</v>
      </c>
      <c r="E157" s="16">
        <v>125</v>
      </c>
      <c r="F157" s="19" t="s">
        <v>105</v>
      </c>
      <c r="G157" s="19" t="s">
        <v>105</v>
      </c>
      <c r="H157" s="19" t="s">
        <v>105</v>
      </c>
      <c r="I157" s="19" t="s">
        <v>105</v>
      </c>
      <c r="J157" s="20" t="s">
        <v>1021</v>
      </c>
      <c r="K157" s="16" t="str">
        <f>IF(ISERROR(VLOOKUP($A157,[4]MFA_codes!$B$2:$G$239,6,FALSE)),"",VLOOKUP($A157,[4]MFA_codes!$B$2:$G$239,6,FALSE))</f>
        <v>Asia</v>
      </c>
      <c r="L157" s="16" t="str">
        <f>IF(ISERROR(VLOOKUP($D157,[4]WirseniusRegions!$A$5:$D$233,3,FALSE)),"",VLOOKUP($D157,[4]WirseniusRegions!$A$5:$D$233,3,FALSE))</f>
        <v>Asia</v>
      </c>
      <c r="M157" s="16" t="str">
        <f>IF(ISERROR(VLOOKUP($D157,[4]WirseniusRegions!$A$5:$D$233,4,FALSE)),"",VLOOKUP($D157,[4]WirseniusRegions!$A$5:$D$233,4,FALSE))</f>
        <v>South &amp; Central Asia</v>
      </c>
      <c r="N157" s="16" t="s">
        <v>189</v>
      </c>
      <c r="O157" s="16" t="s">
        <v>1024</v>
      </c>
      <c r="Q157" s="16">
        <v>1</v>
      </c>
      <c r="R157" s="16" t="str">
        <f>VLOOKUP($A157,[3]Countries_Outsorting!$BA$10:$BC$272,3,FALSE)</f>
        <v>ok</v>
      </c>
      <c r="S157" s="16" t="s">
        <v>1020</v>
      </c>
      <c r="U157" s="16" t="s">
        <v>105</v>
      </c>
      <c r="V157" s="16" t="s">
        <v>1027</v>
      </c>
      <c r="W157" s="16" t="s">
        <v>1020</v>
      </c>
      <c r="Y157" s="16" t="s">
        <v>260</v>
      </c>
      <c r="AA157" s="16" t="s">
        <v>260</v>
      </c>
      <c r="AB157" s="16" t="str">
        <f>VLOOKUP($A157,'[4]UN codes and regions'!$B$8:$E$292,4,FALSE)</f>
        <v>Southern Asia</v>
      </c>
      <c r="AD157" s="16">
        <f t="shared" si="8"/>
        <v>165</v>
      </c>
      <c r="AE157" s="16">
        <f t="shared" si="6"/>
        <v>586</v>
      </c>
      <c r="AF157" s="21">
        <v>134</v>
      </c>
      <c r="AG157" s="16" t="str">
        <f>IF(ISERROR(VLOOKUP(D157,'[4]GEA Codes'!$A$2:$B$180,2,FALSE)),"",VLOOKUP(D157,'[4]GEA Codes'!$A$2:$B$180,2,FALSE))</f>
        <v>OSA</v>
      </c>
      <c r="AH157" s="16" t="str">
        <f t="shared" si="7"/>
        <v/>
      </c>
      <c r="AI157" s="18" t="s">
        <v>1020</v>
      </c>
      <c r="AJ157" s="18" t="s">
        <v>1020</v>
      </c>
      <c r="AK157" s="18" t="s">
        <v>1020</v>
      </c>
      <c r="AL157" s="18" t="s">
        <v>1020</v>
      </c>
      <c r="AM157" s="18" t="s">
        <v>1020</v>
      </c>
    </row>
    <row r="158" spans="1:39" ht="13.2" x14ac:dyDescent="0.25">
      <c r="A158" s="19">
        <v>585</v>
      </c>
      <c r="B158" s="19">
        <v>9</v>
      </c>
      <c r="C158" s="20">
        <v>158</v>
      </c>
      <c r="D158" s="21">
        <v>180</v>
      </c>
      <c r="E158" s="16" t="s">
        <v>1020</v>
      </c>
      <c r="F158" s="19" t="s">
        <v>242</v>
      </c>
      <c r="G158" s="19" t="s">
        <v>242</v>
      </c>
      <c r="H158" s="19" t="s">
        <v>242</v>
      </c>
      <c r="I158" s="19" t="s">
        <v>242</v>
      </c>
      <c r="J158" s="20" t="s">
        <v>1021</v>
      </c>
      <c r="K158" s="16" t="str">
        <f>IF(ISERROR(VLOOKUP($A158,[4]MFA_codes!$B$2:$G$239,6,FALSE)),"",VLOOKUP($A158,[4]MFA_codes!$B$2:$G$239,6,FALSE))</f>
        <v>Oceania</v>
      </c>
      <c r="L158" s="16" t="str">
        <f>IF(ISERROR(VLOOKUP($D158,[4]WirseniusRegions!$A$5:$D$233,3,FALSE)),"",VLOOKUP($D158,[4]WirseniusRegions!$A$5:$D$233,3,FALSE))</f>
        <v>America/Australia</v>
      </c>
      <c r="M158" s="16" t="str">
        <f>IF(ISERROR(VLOOKUP($D158,[4]WirseniusRegions!$A$5:$D$233,4,FALSE)),"",VLOOKUP($D158,[4]WirseniusRegions!$A$5:$D$233,4,FALSE))</f>
        <v>North America &amp; Oceania</v>
      </c>
      <c r="N158" s="16" t="s">
        <v>241</v>
      </c>
      <c r="O158" s="16" t="s">
        <v>1030</v>
      </c>
      <c r="Q158" s="16">
        <v>0</v>
      </c>
      <c r="R158" s="16" t="str">
        <f>VLOOKUP($A158,[3]Countries_Outsorting!$BA$10:$BC$272,3,FALSE)</f>
        <v>Small&amp;DataGap</v>
      </c>
      <c r="S158" s="16" t="s">
        <v>1020</v>
      </c>
      <c r="U158" s="16" t="s">
        <v>1020</v>
      </c>
      <c r="V158" s="16" t="s">
        <v>1031</v>
      </c>
      <c r="W158" s="16" t="s">
        <v>1020</v>
      </c>
      <c r="Y158" s="16" t="s">
        <v>241</v>
      </c>
      <c r="AA158" s="16" t="s">
        <v>230</v>
      </c>
      <c r="AB158" s="16" t="str">
        <f>VLOOKUP($A158,'[4]UN codes and regions'!$B$8:$E$292,4,FALSE)</f>
        <v>Oceania and Australia</v>
      </c>
      <c r="AD158" s="16">
        <f t="shared" si="8"/>
        <v>180</v>
      </c>
      <c r="AE158" s="16">
        <f t="shared" si="6"/>
        <v>585</v>
      </c>
      <c r="AG158" s="16" t="str">
        <f>IF(ISERROR(VLOOKUP(D158,'[4]GEA Codes'!$A$2:$B$180,2,FALSE)),"",VLOOKUP(D158,'[4]GEA Codes'!$A$2:$B$180,2,FALSE))</f>
        <v/>
      </c>
      <c r="AH158" s="16" t="str">
        <f t="shared" si="7"/>
        <v/>
      </c>
      <c r="AI158" s="18" t="s">
        <v>1020</v>
      </c>
      <c r="AJ158" s="18" t="s">
        <v>1020</v>
      </c>
      <c r="AK158" s="18" t="s">
        <v>1020</v>
      </c>
      <c r="AL158" s="18" t="s">
        <v>1020</v>
      </c>
      <c r="AM158" s="18" t="s">
        <v>1020</v>
      </c>
    </row>
    <row r="159" spans="1:39" ht="13.2" x14ac:dyDescent="0.25">
      <c r="A159" s="19"/>
      <c r="B159" s="19"/>
      <c r="C159" s="20">
        <v>159</v>
      </c>
      <c r="D159" s="21">
        <v>299</v>
      </c>
      <c r="E159" s="16" t="s">
        <v>1020</v>
      </c>
      <c r="F159" s="16" t="s">
        <v>1066</v>
      </c>
      <c r="G159" s="16" t="s">
        <v>1066</v>
      </c>
      <c r="H159" s="16" t="s">
        <v>1066</v>
      </c>
      <c r="I159" s="16" t="s">
        <v>1066</v>
      </c>
      <c r="J159" s="20" t="s">
        <v>1021</v>
      </c>
      <c r="K159" s="16" t="s">
        <v>189</v>
      </c>
      <c r="L159" s="16" t="s">
        <v>1022</v>
      </c>
      <c r="M159" s="16" t="s">
        <v>1023</v>
      </c>
      <c r="N159" s="16" t="s">
        <v>189</v>
      </c>
      <c r="Q159" s="16">
        <v>0</v>
      </c>
      <c r="U159" s="16" t="s">
        <v>1020</v>
      </c>
      <c r="W159" s="16" t="s">
        <v>1020</v>
      </c>
      <c r="Y159" s="16" t="s">
        <v>271</v>
      </c>
      <c r="AB159" s="16" t="s">
        <v>1055</v>
      </c>
      <c r="AD159" s="16">
        <f t="shared" si="8"/>
        <v>299</v>
      </c>
      <c r="AE159" s="16">
        <f t="shared" si="6"/>
        <v>0</v>
      </c>
      <c r="AG159" s="16" t="str">
        <f>IF(ISERROR(VLOOKUP(D159,'[4]GEA Codes'!$A$2:$B$180,2,FALSE)),"",VLOOKUP(D159,'[4]GEA Codes'!$A$2:$B$180,2,FALSE))</f>
        <v/>
      </c>
      <c r="AH159" s="16" t="str">
        <f t="shared" si="7"/>
        <v/>
      </c>
      <c r="AI159" s="18" t="s">
        <v>1020</v>
      </c>
      <c r="AJ159" s="18" t="s">
        <v>1020</v>
      </c>
      <c r="AK159" s="18" t="s">
        <v>1020</v>
      </c>
      <c r="AL159" s="18" t="s">
        <v>1020</v>
      </c>
      <c r="AM159" s="18" t="s">
        <v>1020</v>
      </c>
    </row>
    <row r="160" spans="1:39" ht="13.2" x14ac:dyDescent="0.25">
      <c r="A160" s="19">
        <v>591</v>
      </c>
      <c r="B160" s="19">
        <v>3</v>
      </c>
      <c r="C160" s="20">
        <v>160</v>
      </c>
      <c r="D160" s="21">
        <v>166</v>
      </c>
      <c r="E160" s="16">
        <v>126</v>
      </c>
      <c r="F160" s="19" t="s">
        <v>106</v>
      </c>
      <c r="G160" s="19" t="s">
        <v>106</v>
      </c>
      <c r="H160" s="19" t="s">
        <v>106</v>
      </c>
      <c r="I160" s="19" t="s">
        <v>106</v>
      </c>
      <c r="J160" s="20" t="s">
        <v>1021</v>
      </c>
      <c r="K160" s="16" t="str">
        <f>IF(ISERROR(VLOOKUP($A160,[4]MFA_codes!$B$2:$G$239,6,FALSE)),"",VLOOKUP($A160,[4]MFA_codes!$B$2:$G$239,6,FALSE))</f>
        <v>Central America + Caribbean</v>
      </c>
      <c r="L160" s="16" t="str">
        <f>IF(ISERROR(VLOOKUP($D160,[4]WirseniusRegions!$A$5:$D$233,3,FALSE)),"",VLOOKUP($D160,[4]WirseniusRegions!$A$5:$D$233,3,FALSE))</f>
        <v>America</v>
      </c>
      <c r="M160" s="16" t="str">
        <f>IF(ISERROR(VLOOKUP($D160,[4]WirseniusRegions!$A$5:$D$233,4,FALSE)),"",VLOOKUP($D160,[4]WirseniusRegions!$A$5:$D$233,4,FALSE))</f>
        <v>Latin America &amp; Caribbean</v>
      </c>
      <c r="N160" s="16" t="s">
        <v>1034</v>
      </c>
      <c r="O160" s="16" t="s">
        <v>1030</v>
      </c>
      <c r="Q160" s="16">
        <v>1</v>
      </c>
      <c r="R160" s="16" t="str">
        <f>VLOOKUP($A160,[3]Countries_Outsorting!$BA$10:$BC$272,3,FALSE)</f>
        <v>ok</v>
      </c>
      <c r="S160" s="16" t="s">
        <v>1020</v>
      </c>
      <c r="U160" s="16" t="s">
        <v>106</v>
      </c>
      <c r="V160" s="16" t="s">
        <v>1027</v>
      </c>
      <c r="W160" s="16" t="s">
        <v>1020</v>
      </c>
      <c r="Y160" s="16" t="s">
        <v>1035</v>
      </c>
      <c r="AA160" s="16" t="s">
        <v>198</v>
      </c>
      <c r="AB160" s="16" t="str">
        <f>VLOOKUP($A160,'[4]UN codes and regions'!$B$8:$E$292,4,FALSE)</f>
        <v>Latin America &amp; the Carribean</v>
      </c>
      <c r="AD160" s="16">
        <f t="shared" si="8"/>
        <v>166</v>
      </c>
      <c r="AE160" s="16">
        <f t="shared" si="6"/>
        <v>591</v>
      </c>
      <c r="AF160" s="21">
        <v>33</v>
      </c>
      <c r="AG160" s="16" t="str">
        <f>IF(ISERROR(VLOOKUP(D160,'[4]GEA Codes'!$A$2:$B$180,2,FALSE)),"",VLOOKUP(D160,'[4]GEA Codes'!$A$2:$B$180,2,FALSE))</f>
        <v>LAC</v>
      </c>
      <c r="AH160" s="16" t="str">
        <f t="shared" si="7"/>
        <v/>
      </c>
      <c r="AI160" s="18" t="s">
        <v>1020</v>
      </c>
      <c r="AJ160" s="18" t="s">
        <v>1020</v>
      </c>
      <c r="AK160" s="18" t="s">
        <v>1020</v>
      </c>
      <c r="AL160" s="18" t="s">
        <v>1020</v>
      </c>
      <c r="AM160" s="18" t="s">
        <v>1020</v>
      </c>
    </row>
    <row r="161" spans="1:39" ht="13.2" x14ac:dyDescent="0.25">
      <c r="A161" s="19">
        <v>598</v>
      </c>
      <c r="B161" s="19">
        <v>9</v>
      </c>
      <c r="C161" s="20">
        <v>161</v>
      </c>
      <c r="D161" s="21">
        <v>168</v>
      </c>
      <c r="E161" s="16">
        <v>127</v>
      </c>
      <c r="F161" s="19" t="s">
        <v>107</v>
      </c>
      <c r="G161" s="19" t="s">
        <v>107</v>
      </c>
      <c r="H161" s="19" t="s">
        <v>107</v>
      </c>
      <c r="I161" s="19" t="s">
        <v>107</v>
      </c>
      <c r="J161" s="20" t="s">
        <v>1021</v>
      </c>
      <c r="K161" s="16" t="str">
        <f>IF(ISERROR(VLOOKUP($A161,[4]MFA_codes!$B$2:$G$239,6,FALSE)),"",VLOOKUP($A161,[4]MFA_codes!$B$2:$G$239,6,FALSE))</f>
        <v>Oceania</v>
      </c>
      <c r="L161" s="16" t="str">
        <f>IF(ISERROR(VLOOKUP($D161,[4]WirseniusRegions!$A$5:$D$233,3,FALSE)),"",VLOOKUP($D161,[4]WirseniusRegions!$A$5:$D$233,3,FALSE))</f>
        <v>America/Australia</v>
      </c>
      <c r="M161" s="16" t="str">
        <f>IF(ISERROR(VLOOKUP($D161,[4]WirseniusRegions!$A$5:$D$233,4,FALSE)),"",VLOOKUP($D161,[4]WirseniusRegions!$A$5:$D$233,4,FALSE))</f>
        <v>North America &amp; Oceania</v>
      </c>
      <c r="N161" s="16" t="s">
        <v>241</v>
      </c>
      <c r="O161" s="16" t="s">
        <v>1030</v>
      </c>
      <c r="Q161" s="16">
        <v>1</v>
      </c>
      <c r="R161" s="16" t="str">
        <f>VLOOKUP($A161,[3]Countries_Outsorting!$BA$10:$BC$272,3,FALSE)</f>
        <v>ok</v>
      </c>
      <c r="S161" s="16" t="s">
        <v>1020</v>
      </c>
      <c r="U161" s="16" t="s">
        <v>107</v>
      </c>
      <c r="V161" s="16" t="s">
        <v>1026</v>
      </c>
      <c r="W161" s="16" t="s">
        <v>1020</v>
      </c>
      <c r="Y161" s="16" t="s">
        <v>241</v>
      </c>
      <c r="AA161" s="16" t="s">
        <v>229</v>
      </c>
      <c r="AB161" s="16" t="str">
        <f>VLOOKUP($A161,'[4]UN codes and regions'!$B$8:$E$292,4,FALSE)</f>
        <v>Oceania and Australia</v>
      </c>
      <c r="AD161" s="16">
        <f t="shared" si="8"/>
        <v>168</v>
      </c>
      <c r="AE161" s="16">
        <f t="shared" si="6"/>
        <v>598</v>
      </c>
      <c r="AF161" s="21">
        <v>123</v>
      </c>
      <c r="AG161" s="16" t="str">
        <f>IF(ISERROR(VLOOKUP(D161,'[4]GEA Codes'!$A$2:$B$180,2,FALSE)),"",VLOOKUP(D161,'[4]GEA Codes'!$A$2:$B$180,2,FALSE))</f>
        <v>PAS</v>
      </c>
      <c r="AH161" s="16" t="str">
        <f t="shared" si="7"/>
        <v/>
      </c>
      <c r="AI161" s="18" t="s">
        <v>1020</v>
      </c>
      <c r="AJ161" s="18" t="s">
        <v>1020</v>
      </c>
      <c r="AK161" s="18" t="s">
        <v>1020</v>
      </c>
      <c r="AL161" s="18" t="s">
        <v>1020</v>
      </c>
      <c r="AM161" s="18" t="s">
        <v>1020</v>
      </c>
    </row>
    <row r="162" spans="1:39" ht="13.2" x14ac:dyDescent="0.25">
      <c r="A162" s="19">
        <v>600</v>
      </c>
      <c r="B162" s="19">
        <v>5</v>
      </c>
      <c r="C162" s="20">
        <v>162</v>
      </c>
      <c r="D162" s="21">
        <v>169</v>
      </c>
      <c r="E162" s="16">
        <v>128</v>
      </c>
      <c r="F162" s="19" t="s">
        <v>108</v>
      </c>
      <c r="G162" s="19" t="s">
        <v>108</v>
      </c>
      <c r="H162" s="19" t="s">
        <v>108</v>
      </c>
      <c r="I162" s="19" t="s">
        <v>108</v>
      </c>
      <c r="J162" s="20" t="s">
        <v>1021</v>
      </c>
      <c r="K162" s="16" t="str">
        <f>IF(ISERROR(VLOOKUP($A162,[4]MFA_codes!$B$2:$G$239,6,FALSE)),"",VLOOKUP($A162,[4]MFA_codes!$B$2:$G$239,6,FALSE))</f>
        <v>South America</v>
      </c>
      <c r="L162" s="16" t="str">
        <f>IF(ISERROR(VLOOKUP($D162,[4]WirseniusRegions!$A$5:$D$233,3,FALSE)),"",VLOOKUP($D162,[4]WirseniusRegions!$A$5:$D$233,3,FALSE))</f>
        <v>America</v>
      </c>
      <c r="M162" s="16" t="str">
        <f>IF(ISERROR(VLOOKUP($D162,[4]WirseniusRegions!$A$5:$D$233,4,FALSE)),"",VLOOKUP($D162,[4]WirseniusRegions!$A$5:$D$233,4,FALSE))</f>
        <v>Latin America &amp; Caribbean</v>
      </c>
      <c r="N162" s="16" t="s">
        <v>1034</v>
      </c>
      <c r="O162" s="16" t="s">
        <v>1024</v>
      </c>
      <c r="Q162" s="16">
        <v>1</v>
      </c>
      <c r="R162" s="16" t="str">
        <f>VLOOKUP($A162,[3]Countries_Outsorting!$BA$10:$BC$272,3,FALSE)</f>
        <v>ok</v>
      </c>
      <c r="S162" s="16" t="s">
        <v>1020</v>
      </c>
      <c r="U162" s="16" t="s">
        <v>108</v>
      </c>
      <c r="V162" s="16" t="s">
        <v>1027</v>
      </c>
      <c r="W162" s="16" t="s">
        <v>1020</v>
      </c>
      <c r="Y162" s="16" t="s">
        <v>1035</v>
      </c>
      <c r="AA162" s="16" t="s">
        <v>256</v>
      </c>
      <c r="AB162" s="16" t="str">
        <f>VLOOKUP($A162,'[4]UN codes and regions'!$B$8:$E$292,4,FALSE)</f>
        <v>Latin America &amp; the Carribean</v>
      </c>
      <c r="AD162" s="16">
        <f t="shared" si="8"/>
        <v>169</v>
      </c>
      <c r="AE162" s="16">
        <f t="shared" si="6"/>
        <v>600</v>
      </c>
      <c r="AF162" s="21">
        <v>50</v>
      </c>
      <c r="AG162" s="16" t="str">
        <f>IF(ISERROR(VLOOKUP(D162,'[4]GEA Codes'!$A$2:$B$180,2,FALSE)),"",VLOOKUP(D162,'[4]GEA Codes'!$A$2:$B$180,2,FALSE))</f>
        <v>LAC</v>
      </c>
      <c r="AH162" s="16" t="str">
        <f t="shared" si="7"/>
        <v/>
      </c>
      <c r="AI162" s="18" t="s">
        <v>1020</v>
      </c>
      <c r="AJ162" s="18" t="s">
        <v>1020</v>
      </c>
      <c r="AK162" s="18" t="s">
        <v>1020</v>
      </c>
      <c r="AL162" s="18" t="s">
        <v>1020</v>
      </c>
      <c r="AM162" s="18" t="s">
        <v>1020</v>
      </c>
    </row>
    <row r="163" spans="1:39" ht="13.2" x14ac:dyDescent="0.25">
      <c r="A163" s="19">
        <v>604</v>
      </c>
      <c r="B163" s="19">
        <v>5</v>
      </c>
      <c r="C163" s="20">
        <v>163</v>
      </c>
      <c r="D163" s="21">
        <v>170</v>
      </c>
      <c r="E163" s="16">
        <v>129</v>
      </c>
      <c r="F163" s="19" t="s">
        <v>109</v>
      </c>
      <c r="G163" s="19" t="s">
        <v>109</v>
      </c>
      <c r="H163" s="19" t="s">
        <v>109</v>
      </c>
      <c r="I163" s="19" t="s">
        <v>109</v>
      </c>
      <c r="J163" s="20" t="s">
        <v>1021</v>
      </c>
      <c r="K163" s="16" t="str">
        <f>IF(ISERROR(VLOOKUP($A163,[4]MFA_codes!$B$2:$G$239,6,FALSE)),"",VLOOKUP($A163,[4]MFA_codes!$B$2:$G$239,6,FALSE))</f>
        <v>South America</v>
      </c>
      <c r="L163" s="16" t="str">
        <f>IF(ISERROR(VLOOKUP($D163,[4]WirseniusRegions!$A$5:$D$233,3,FALSE)),"",VLOOKUP($D163,[4]WirseniusRegions!$A$5:$D$233,3,FALSE))</f>
        <v>America</v>
      </c>
      <c r="M163" s="16" t="str">
        <f>IF(ISERROR(VLOOKUP($D163,[4]WirseniusRegions!$A$5:$D$233,4,FALSE)),"",VLOOKUP($D163,[4]WirseniusRegions!$A$5:$D$233,4,FALSE))</f>
        <v>Latin America &amp; Caribbean</v>
      </c>
      <c r="N163" s="16" t="s">
        <v>1034</v>
      </c>
      <c r="O163" s="16" t="s">
        <v>1030</v>
      </c>
      <c r="Q163" s="16">
        <v>1</v>
      </c>
      <c r="R163" s="16" t="str">
        <f>VLOOKUP($A163,[3]Countries_Outsorting!$BA$10:$BC$272,3,FALSE)</f>
        <v>ok</v>
      </c>
      <c r="S163" s="16" t="s">
        <v>1020</v>
      </c>
      <c r="U163" s="16" t="s">
        <v>109</v>
      </c>
      <c r="V163" s="16" t="s">
        <v>1027</v>
      </c>
      <c r="W163" s="16" t="s">
        <v>1020</v>
      </c>
      <c r="Y163" s="16" t="s">
        <v>1035</v>
      </c>
      <c r="AA163" s="16" t="s">
        <v>256</v>
      </c>
      <c r="AB163" s="16" t="str">
        <f>VLOOKUP($A163,'[4]UN codes and regions'!$B$8:$E$292,4,FALSE)</f>
        <v>Latin America &amp; the Carribean</v>
      </c>
      <c r="AD163" s="16">
        <f t="shared" si="8"/>
        <v>170</v>
      </c>
      <c r="AE163" s="16">
        <f t="shared" si="6"/>
        <v>604</v>
      </c>
      <c r="AF163" s="21">
        <v>121</v>
      </c>
      <c r="AG163" s="16" t="str">
        <f>IF(ISERROR(VLOOKUP(D163,'[4]GEA Codes'!$A$2:$B$180,2,FALSE)),"",VLOOKUP(D163,'[4]GEA Codes'!$A$2:$B$180,2,FALSE))</f>
        <v>LAC</v>
      </c>
      <c r="AH163" s="16" t="str">
        <f t="shared" si="7"/>
        <v/>
      </c>
      <c r="AI163" s="18" t="s">
        <v>1020</v>
      </c>
      <c r="AJ163" s="18" t="s">
        <v>1020</v>
      </c>
      <c r="AK163" s="18" t="s">
        <v>1020</v>
      </c>
      <c r="AL163" s="18" t="s">
        <v>1020</v>
      </c>
      <c r="AM163" s="18" t="s">
        <v>1020</v>
      </c>
    </row>
    <row r="164" spans="1:39" ht="13.2" x14ac:dyDescent="0.25">
      <c r="A164" s="19">
        <v>608</v>
      </c>
      <c r="B164" s="19">
        <v>6</v>
      </c>
      <c r="C164" s="20">
        <v>164</v>
      </c>
      <c r="D164" s="21">
        <v>171</v>
      </c>
      <c r="E164" s="16">
        <v>130</v>
      </c>
      <c r="F164" s="19" t="s">
        <v>110</v>
      </c>
      <c r="G164" s="19" t="s">
        <v>110</v>
      </c>
      <c r="H164" s="19" t="s">
        <v>110</v>
      </c>
      <c r="I164" s="19" t="s">
        <v>110</v>
      </c>
      <c r="J164" s="20" t="s">
        <v>1021</v>
      </c>
      <c r="K164" s="16" t="str">
        <f>IF(ISERROR(VLOOKUP($A164,[4]MFA_codes!$B$2:$G$239,6,FALSE)),"",VLOOKUP($A164,[4]MFA_codes!$B$2:$G$239,6,FALSE))</f>
        <v>Asia</v>
      </c>
      <c r="L164" s="16" t="str">
        <f>IF(ISERROR(VLOOKUP($D164,[4]WirseniusRegions!$A$5:$D$233,3,FALSE)),"",VLOOKUP($D164,[4]WirseniusRegions!$A$5:$D$233,3,FALSE))</f>
        <v>Asia</v>
      </c>
      <c r="M164" s="16" t="str">
        <f>IF(ISERROR(VLOOKUP($D164,[4]WirseniusRegions!$A$5:$D$233,4,FALSE)),"",VLOOKUP($D164,[4]WirseniusRegions!$A$5:$D$233,4,FALSE))</f>
        <v>East Asia</v>
      </c>
      <c r="N164" s="16" t="s">
        <v>189</v>
      </c>
      <c r="O164" s="16" t="s">
        <v>1030</v>
      </c>
      <c r="Q164" s="16">
        <v>1</v>
      </c>
      <c r="R164" s="16" t="str">
        <f>VLOOKUP($A164,[3]Countries_Outsorting!$BA$10:$BC$272,3,FALSE)</f>
        <v>ok</v>
      </c>
      <c r="S164" s="16" t="s">
        <v>1020</v>
      </c>
      <c r="U164" s="16" t="s">
        <v>110</v>
      </c>
      <c r="V164" s="16" t="s">
        <v>1027</v>
      </c>
      <c r="W164" s="16" t="s">
        <v>1020</v>
      </c>
      <c r="Y164" s="16" t="s">
        <v>258</v>
      </c>
      <c r="AA164" s="16" t="s">
        <v>1045</v>
      </c>
      <c r="AB164" s="16" t="str">
        <f>VLOOKUP($A164,'[4]UN codes and regions'!$B$8:$E$292,4,FALSE)</f>
        <v>South-Eastern Asia</v>
      </c>
      <c r="AD164" s="16">
        <f t="shared" si="8"/>
        <v>171</v>
      </c>
      <c r="AE164" s="16">
        <f t="shared" si="6"/>
        <v>608</v>
      </c>
      <c r="AF164" s="21">
        <v>23</v>
      </c>
      <c r="AG164" s="16" t="str">
        <f>IF(ISERROR(VLOOKUP(D164,'[4]GEA Codes'!$A$2:$B$180,2,FALSE)),"",VLOOKUP(D164,'[4]GEA Codes'!$A$2:$B$180,2,FALSE))</f>
        <v>PAS</v>
      </c>
      <c r="AH164" s="16" t="str">
        <f t="shared" si="7"/>
        <v/>
      </c>
      <c r="AI164" s="18" t="s">
        <v>1020</v>
      </c>
      <c r="AJ164" s="18" t="s">
        <v>1020</v>
      </c>
      <c r="AK164" s="18" t="s">
        <v>1020</v>
      </c>
      <c r="AL164" s="18" t="s">
        <v>1020</v>
      </c>
      <c r="AM164" s="18" t="s">
        <v>1020</v>
      </c>
    </row>
    <row r="165" spans="1:39" ht="13.2" x14ac:dyDescent="0.25">
      <c r="A165" s="19">
        <v>616</v>
      </c>
      <c r="B165" s="19">
        <v>7</v>
      </c>
      <c r="C165" s="20">
        <v>165</v>
      </c>
      <c r="D165" s="21">
        <v>173</v>
      </c>
      <c r="E165" s="16">
        <v>132</v>
      </c>
      <c r="F165" s="19" t="s">
        <v>111</v>
      </c>
      <c r="G165" s="19" t="s">
        <v>111</v>
      </c>
      <c r="H165" s="19" t="s">
        <v>111</v>
      </c>
      <c r="I165" s="19" t="s">
        <v>111</v>
      </c>
      <c r="J165" s="20" t="s">
        <v>430</v>
      </c>
      <c r="K165" s="16" t="str">
        <f>IF(ISERROR(VLOOKUP($A165,[4]MFA_codes!$B$2:$G$239,6,FALSE)),"",VLOOKUP($A165,[4]MFA_codes!$B$2:$G$239,6,FALSE))</f>
        <v>Europe</v>
      </c>
      <c r="L165" s="16" t="str">
        <f>IF(ISERROR(VLOOKUP($D165,[4]WirseniusRegions!$A$5:$D$233,3,FALSE)),"",VLOOKUP($D165,[4]WirseniusRegions!$A$5:$D$233,3,FALSE))</f>
        <v>Europe</v>
      </c>
      <c r="M165" s="16" t="str">
        <f>IF(ISERROR(VLOOKUP($D165,[4]WirseniusRegions!$A$5:$D$233,4,FALSE)),"",VLOOKUP($D165,[4]WirseniusRegions!$A$5:$D$233,4,FALSE))</f>
        <v>East Europe</v>
      </c>
      <c r="N165" s="16" t="s">
        <v>211</v>
      </c>
      <c r="O165" s="16" t="s">
        <v>1024</v>
      </c>
      <c r="Q165" s="16">
        <v>1</v>
      </c>
      <c r="R165" s="16" t="str">
        <f>VLOOKUP($A165,[3]Countries_Outsorting!$BA$10:$BC$272,3,FALSE)</f>
        <v>ok</v>
      </c>
      <c r="S165" s="16" t="s">
        <v>1020</v>
      </c>
      <c r="U165" s="16" t="s">
        <v>111</v>
      </c>
      <c r="V165" s="16" t="s">
        <v>1027</v>
      </c>
      <c r="W165" s="16" t="s">
        <v>1049</v>
      </c>
      <c r="X165" s="16" t="s">
        <v>1040</v>
      </c>
      <c r="Y165" s="16" t="s">
        <v>1029</v>
      </c>
      <c r="AA165" s="16" t="s">
        <v>210</v>
      </c>
      <c r="AB165" s="16" t="str">
        <f>VLOOKUP($A165,'[4]UN codes and regions'!$B$8:$E$292,4,FALSE)</f>
        <v>Eastern &amp; South-Eastern Europe</v>
      </c>
      <c r="AD165" s="16">
        <f t="shared" si="8"/>
        <v>173</v>
      </c>
      <c r="AE165" s="16">
        <f t="shared" si="6"/>
        <v>616</v>
      </c>
      <c r="AF165" s="21">
        <v>128</v>
      </c>
      <c r="AG165" s="16" t="str">
        <f>IF(ISERROR(VLOOKUP(D165,'[4]GEA Codes'!$A$2:$B$180,2,FALSE)),"",VLOOKUP(D165,'[4]GEA Codes'!$A$2:$B$180,2,FALSE))</f>
        <v>EEU</v>
      </c>
      <c r="AH165" s="16" t="str">
        <f t="shared" si="7"/>
        <v/>
      </c>
      <c r="AI165" s="18">
        <v>152</v>
      </c>
      <c r="AJ165" s="18" t="s">
        <v>570</v>
      </c>
      <c r="AK165" s="18" t="s">
        <v>571</v>
      </c>
      <c r="AL165" s="18" t="s">
        <v>570</v>
      </c>
      <c r="AM165" s="18" t="s">
        <v>571</v>
      </c>
    </row>
    <row r="166" spans="1:39" ht="13.2" x14ac:dyDescent="0.25">
      <c r="A166" s="19">
        <v>620</v>
      </c>
      <c r="B166" s="19">
        <v>7</v>
      </c>
      <c r="C166" s="20">
        <v>166</v>
      </c>
      <c r="D166" s="21">
        <v>174</v>
      </c>
      <c r="E166" s="16">
        <v>133</v>
      </c>
      <c r="F166" s="19" t="s">
        <v>112</v>
      </c>
      <c r="G166" s="19" t="s">
        <v>112</v>
      </c>
      <c r="H166" s="19" t="s">
        <v>112</v>
      </c>
      <c r="I166" s="19" t="s">
        <v>112</v>
      </c>
      <c r="J166" s="20" t="s">
        <v>1032</v>
      </c>
      <c r="K166" s="16" t="str">
        <f>IF(ISERROR(VLOOKUP($A166,[4]MFA_codes!$B$2:$G$239,6,FALSE)),"",VLOOKUP($A166,[4]MFA_codes!$B$2:$G$239,6,FALSE))</f>
        <v>Europe</v>
      </c>
      <c r="L166" s="16" t="str">
        <f>IF(ISERROR(VLOOKUP($D166,[4]WirseniusRegions!$A$5:$D$233,3,FALSE)),"",VLOOKUP($D166,[4]WirseniusRegions!$A$5:$D$233,3,FALSE))</f>
        <v>Europe</v>
      </c>
      <c r="M166" s="16" t="str">
        <f>IF(ISERROR(VLOOKUP($D166,[4]WirseniusRegions!$A$5:$D$233,4,FALSE)),"",VLOOKUP($D166,[4]WirseniusRegions!$A$5:$D$233,4,FALSE))</f>
        <v>West Europe</v>
      </c>
      <c r="N166" s="16" t="s">
        <v>211</v>
      </c>
      <c r="O166" s="16" t="s">
        <v>1024</v>
      </c>
      <c r="Q166" s="16">
        <v>1</v>
      </c>
      <c r="R166" s="16" t="str">
        <f>VLOOKUP($A166,[3]Countries_Outsorting!$BA$10:$BC$272,3,FALSE)</f>
        <v>ok</v>
      </c>
      <c r="S166" s="16" t="s">
        <v>1020</v>
      </c>
      <c r="U166" s="16" t="s">
        <v>112</v>
      </c>
      <c r="V166" s="16" t="s">
        <v>1027</v>
      </c>
      <c r="W166" s="16" t="s">
        <v>1039</v>
      </c>
      <c r="X166" s="16" t="s">
        <v>1040</v>
      </c>
      <c r="Y166" s="16" t="s">
        <v>1029</v>
      </c>
      <c r="AA166" s="16" t="s">
        <v>261</v>
      </c>
      <c r="AB166" s="16" t="str">
        <f>VLOOKUP($A166,'[4]UN codes and regions'!$B$8:$E$292,4,FALSE)</f>
        <v>Western Europe</v>
      </c>
      <c r="AD166" s="16">
        <f t="shared" si="8"/>
        <v>174</v>
      </c>
      <c r="AE166" s="16">
        <f t="shared" si="6"/>
        <v>620</v>
      </c>
      <c r="AF166" s="21">
        <v>86</v>
      </c>
      <c r="AG166" s="16" t="str">
        <f>IF(ISERROR(VLOOKUP(D166,'[4]GEA Codes'!$A$2:$B$180,2,FALSE)),"",VLOOKUP(D166,'[4]GEA Codes'!$A$2:$B$180,2,FALSE))</f>
        <v>WEU</v>
      </c>
      <c r="AH166" s="16" t="str">
        <f t="shared" si="7"/>
        <v/>
      </c>
      <c r="AI166" s="18">
        <v>79</v>
      </c>
      <c r="AJ166" s="18" t="s">
        <v>1067</v>
      </c>
      <c r="AK166" s="18" t="s">
        <v>568</v>
      </c>
      <c r="AL166" s="18" t="s">
        <v>569</v>
      </c>
      <c r="AM166" s="18" t="s">
        <v>568</v>
      </c>
    </row>
    <row r="167" spans="1:39" ht="13.2" x14ac:dyDescent="0.25">
      <c r="A167" s="19">
        <v>630</v>
      </c>
      <c r="B167" s="19">
        <v>3</v>
      </c>
      <c r="C167" s="20">
        <v>167</v>
      </c>
      <c r="D167" s="21">
        <v>177</v>
      </c>
      <c r="E167" s="16">
        <v>134</v>
      </c>
      <c r="F167" s="19" t="s">
        <v>113</v>
      </c>
      <c r="G167" s="19" t="s">
        <v>113</v>
      </c>
      <c r="H167" s="19" t="s">
        <v>113</v>
      </c>
      <c r="I167" s="19" t="s">
        <v>113</v>
      </c>
      <c r="J167" s="20" t="s">
        <v>1021</v>
      </c>
      <c r="K167" s="16" t="str">
        <f>IF(ISERROR(VLOOKUP($A167,[4]MFA_codes!$B$2:$G$239,6,FALSE)),"",VLOOKUP($A167,[4]MFA_codes!$B$2:$G$239,6,FALSE))</f>
        <v>Central America + Caribbean</v>
      </c>
      <c r="L167" s="16" t="str">
        <f>IF(ISERROR(VLOOKUP($D167,[4]WirseniusRegions!$A$5:$D$233,3,FALSE)),"",VLOOKUP($D167,[4]WirseniusRegions!$A$5:$D$233,3,FALSE))</f>
        <v>America</v>
      </c>
      <c r="M167" s="16" t="str">
        <f>IF(ISERROR(VLOOKUP($D167,[4]WirseniusRegions!$A$5:$D$233,4,FALSE)),"",VLOOKUP($D167,[4]WirseniusRegions!$A$5:$D$233,4,FALSE))</f>
        <v>Latin America &amp; Caribbean</v>
      </c>
      <c r="N167" s="16" t="s">
        <v>1034</v>
      </c>
      <c r="O167" s="16" t="s">
        <v>1030</v>
      </c>
      <c r="Q167" s="16">
        <v>1</v>
      </c>
      <c r="R167" s="16" t="str">
        <f>VLOOKUP($A167,[3]Countries_Outsorting!$BA$10:$BC$272,3,FALSE)</f>
        <v>ok</v>
      </c>
      <c r="S167" s="16" t="s">
        <v>1020</v>
      </c>
      <c r="U167" s="16" t="s">
        <v>113</v>
      </c>
      <c r="V167" s="16" t="s">
        <v>1047</v>
      </c>
      <c r="W167" s="16" t="s">
        <v>1020</v>
      </c>
      <c r="Y167" s="16" t="s">
        <v>1035</v>
      </c>
      <c r="AA167" s="16" t="s">
        <v>196</v>
      </c>
      <c r="AB167" s="16" t="str">
        <f>VLOOKUP($A167,'[4]UN codes and regions'!$B$8:$E$292,4,FALSE)</f>
        <v>Latin America &amp; the Carribean</v>
      </c>
      <c r="AD167" s="16">
        <f t="shared" si="8"/>
        <v>177</v>
      </c>
      <c r="AE167" s="16">
        <f t="shared" si="6"/>
        <v>630</v>
      </c>
      <c r="AF167" s="21">
        <v>24</v>
      </c>
      <c r="AG167" s="16" t="str">
        <f>IF(ISERROR(VLOOKUP(D167,'[4]GEA Codes'!$A$2:$B$180,2,FALSE)),"",VLOOKUP(D167,'[4]GEA Codes'!$A$2:$B$180,2,FALSE))</f>
        <v>LAC</v>
      </c>
      <c r="AH167" s="16" t="str">
        <f t="shared" si="7"/>
        <v/>
      </c>
      <c r="AI167" s="18" t="s">
        <v>1020</v>
      </c>
      <c r="AJ167" s="18" t="s">
        <v>1020</v>
      </c>
      <c r="AK167" s="18" t="s">
        <v>1020</v>
      </c>
      <c r="AL167" s="18" t="s">
        <v>1020</v>
      </c>
      <c r="AM167" s="18" t="s">
        <v>1020</v>
      </c>
    </row>
    <row r="168" spans="1:39" ht="13.2" x14ac:dyDescent="0.25">
      <c r="A168" s="19">
        <v>634</v>
      </c>
      <c r="B168" s="19">
        <v>6</v>
      </c>
      <c r="C168" s="20">
        <v>168</v>
      </c>
      <c r="D168" s="21">
        <v>179</v>
      </c>
      <c r="E168" s="16">
        <v>135</v>
      </c>
      <c r="F168" s="19" t="s">
        <v>114</v>
      </c>
      <c r="G168" s="19" t="s">
        <v>114</v>
      </c>
      <c r="H168" s="19" t="s">
        <v>114</v>
      </c>
      <c r="I168" s="19" t="s">
        <v>114</v>
      </c>
      <c r="J168" s="20" t="s">
        <v>1021</v>
      </c>
      <c r="K168" s="16" t="str">
        <f>IF(ISERROR(VLOOKUP($A168,[4]MFA_codes!$B$2:$G$239,6,FALSE)),"",VLOOKUP($A168,[4]MFA_codes!$B$2:$G$239,6,FALSE))</f>
        <v>Asia</v>
      </c>
      <c r="L168" s="16" t="str">
        <f>IF(ISERROR(VLOOKUP($D168,[4]WirseniusRegions!$A$5:$D$233,3,FALSE)),"",VLOOKUP($D168,[4]WirseniusRegions!$A$5:$D$233,3,FALSE))</f>
        <v>Africa/Asia</v>
      </c>
      <c r="M168" s="16" t="str">
        <f>IF(ISERROR(VLOOKUP($D168,[4]WirseniusRegions!$A$5:$D$233,4,FALSE)),"",VLOOKUP($D168,[4]WirseniusRegions!$A$5:$D$233,4,FALSE))</f>
        <v>North Africa &amp; West Asia</v>
      </c>
      <c r="N168" s="16" t="s">
        <v>189</v>
      </c>
      <c r="O168" s="16" t="s">
        <v>1024</v>
      </c>
      <c r="Q168" s="16">
        <v>1</v>
      </c>
      <c r="R168" s="16" t="str">
        <f>VLOOKUP($A168,[3]Countries_Outsorting!$BA$10:$BC$272,3,FALSE)</f>
        <v>ok</v>
      </c>
      <c r="S168" s="16" t="s">
        <v>1020</v>
      </c>
      <c r="U168" s="16" t="s">
        <v>114</v>
      </c>
      <c r="V168" s="16" t="s">
        <v>1027</v>
      </c>
      <c r="W168" s="16" t="s">
        <v>1020</v>
      </c>
      <c r="Y168" s="16" t="s">
        <v>271</v>
      </c>
      <c r="AA168" s="16" t="s">
        <v>271</v>
      </c>
      <c r="AB168" s="16" t="str">
        <f>VLOOKUP($A168,'[4]UN codes and regions'!$B$8:$E$292,4,FALSE)</f>
        <v>Northern Africa and Western Asia</v>
      </c>
      <c r="AD168" s="16">
        <f t="shared" si="8"/>
        <v>179</v>
      </c>
      <c r="AE168" s="16">
        <f t="shared" si="6"/>
        <v>634</v>
      </c>
      <c r="AF168" s="21">
        <v>9</v>
      </c>
      <c r="AG168" s="16" t="str">
        <f>IF(ISERROR(VLOOKUP(D168,'[4]GEA Codes'!$A$2:$B$180,2,FALSE)),"",VLOOKUP(D168,'[4]GEA Codes'!$A$2:$B$180,2,FALSE))</f>
        <v>MEE</v>
      </c>
      <c r="AH168" s="16" t="str">
        <f t="shared" si="7"/>
        <v/>
      </c>
      <c r="AI168" s="18" t="s">
        <v>1020</v>
      </c>
      <c r="AJ168" s="18" t="s">
        <v>1020</v>
      </c>
      <c r="AK168" s="18" t="s">
        <v>1020</v>
      </c>
      <c r="AL168" s="18" t="s">
        <v>1020</v>
      </c>
      <c r="AM168" s="18" t="s">
        <v>1020</v>
      </c>
    </row>
    <row r="169" spans="1:39" ht="13.2" x14ac:dyDescent="0.25">
      <c r="A169" s="19">
        <v>642</v>
      </c>
      <c r="B169" s="19">
        <v>7</v>
      </c>
      <c r="C169" s="20">
        <v>169</v>
      </c>
      <c r="D169" s="21">
        <v>183</v>
      </c>
      <c r="E169" s="16">
        <v>137</v>
      </c>
      <c r="F169" s="19" t="s">
        <v>115</v>
      </c>
      <c r="G169" s="19" t="s">
        <v>115</v>
      </c>
      <c r="H169" s="19" t="s">
        <v>115</v>
      </c>
      <c r="I169" s="19" t="s">
        <v>115</v>
      </c>
      <c r="J169" s="20" t="s">
        <v>430</v>
      </c>
      <c r="K169" s="16" t="str">
        <f>IF(ISERROR(VLOOKUP($A169,[4]MFA_codes!$B$2:$G$239,6,FALSE)),"",VLOOKUP($A169,[4]MFA_codes!$B$2:$G$239,6,FALSE))</f>
        <v>Europe</v>
      </c>
      <c r="L169" s="16" t="str">
        <f>IF(ISERROR(VLOOKUP($D169,[4]WirseniusRegions!$A$5:$D$233,3,FALSE)),"",VLOOKUP($D169,[4]WirseniusRegions!$A$5:$D$233,3,FALSE))</f>
        <v>Europe</v>
      </c>
      <c r="M169" s="16" t="str">
        <f>IF(ISERROR(VLOOKUP($D169,[4]WirseniusRegions!$A$5:$D$233,4,FALSE)),"",VLOOKUP($D169,[4]WirseniusRegions!$A$5:$D$233,4,FALSE))</f>
        <v>East Europe</v>
      </c>
      <c r="N169" s="16" t="s">
        <v>211</v>
      </c>
      <c r="O169" s="16" t="s">
        <v>1024</v>
      </c>
      <c r="Q169" s="16">
        <v>1</v>
      </c>
      <c r="R169" s="16" t="str">
        <f>VLOOKUP($A169,[3]Countries_Outsorting!$BA$10:$BC$272,3,FALSE)</f>
        <v>ok</v>
      </c>
      <c r="S169" s="16" t="s">
        <v>1020</v>
      </c>
      <c r="U169" s="16" t="s">
        <v>115</v>
      </c>
      <c r="V169" s="16" t="s">
        <v>1027</v>
      </c>
      <c r="W169" s="16" t="s">
        <v>1020</v>
      </c>
      <c r="X169" s="16" t="s">
        <v>1040</v>
      </c>
      <c r="Y169" s="16" t="s">
        <v>1029</v>
      </c>
      <c r="AA169" s="16" t="s">
        <v>210</v>
      </c>
      <c r="AB169" s="16" t="str">
        <f>VLOOKUP($A169,'[4]UN codes and regions'!$B$8:$E$292,4,FALSE)</f>
        <v>Eastern &amp; South-Eastern Europe</v>
      </c>
      <c r="AD169" s="16">
        <f t="shared" si="8"/>
        <v>183</v>
      </c>
      <c r="AE169" s="16">
        <f t="shared" si="6"/>
        <v>642</v>
      </c>
      <c r="AF169" s="21">
        <v>70</v>
      </c>
      <c r="AG169" s="16" t="str">
        <f>IF(ISERROR(VLOOKUP(D169,'[4]GEA Codes'!$A$2:$B$180,2,FALSE)),"",VLOOKUP(D169,'[4]GEA Codes'!$A$2:$B$180,2,FALSE))</f>
        <v>EEU</v>
      </c>
      <c r="AH169" s="16" t="str">
        <f t="shared" si="7"/>
        <v/>
      </c>
      <c r="AI169" s="18">
        <v>161</v>
      </c>
      <c r="AJ169" s="18" t="s">
        <v>555</v>
      </c>
      <c r="AK169" s="18" t="s">
        <v>1068</v>
      </c>
      <c r="AL169" s="18" t="s">
        <v>555</v>
      </c>
      <c r="AM169" s="18" t="s">
        <v>387</v>
      </c>
    </row>
    <row r="170" spans="1:39" ht="13.2" x14ac:dyDescent="0.25">
      <c r="A170" s="19">
        <v>643</v>
      </c>
      <c r="B170" s="19">
        <v>7</v>
      </c>
      <c r="C170" s="20">
        <v>170</v>
      </c>
      <c r="D170" s="21">
        <v>185</v>
      </c>
      <c r="E170" s="16">
        <v>195</v>
      </c>
      <c r="F170" s="19" t="s">
        <v>169</v>
      </c>
      <c r="G170" s="19" t="s">
        <v>169</v>
      </c>
      <c r="H170" s="19" t="s">
        <v>169</v>
      </c>
      <c r="I170" s="19" t="s">
        <v>169</v>
      </c>
      <c r="J170" s="20" t="s">
        <v>430</v>
      </c>
      <c r="K170" s="16" t="str">
        <f>IF(ISERROR(VLOOKUP($A170,[4]MFA_codes!$B$2:$G$239,6,FALSE)),"",VLOOKUP($A170,[4]MFA_codes!$B$2:$G$239,6,FALSE))</f>
        <v>Asia</v>
      </c>
      <c r="L170" s="16" t="str">
        <f>IF(ISERROR(VLOOKUP($D170,[4]WirseniusRegions!$A$5:$D$233,3,FALSE)),"",VLOOKUP($D170,[4]WirseniusRegions!$A$5:$D$233,3,FALSE))</f>
        <v>Europe</v>
      </c>
      <c r="M170" s="16" t="str">
        <f>IF(ISERROR(VLOOKUP($D170,[4]WirseniusRegions!$A$5:$D$233,4,FALSE)),"",VLOOKUP($D170,[4]WirseniusRegions!$A$5:$D$233,4,FALSE))</f>
        <v>East Europe</v>
      </c>
      <c r="N170" s="16" t="s">
        <v>189</v>
      </c>
      <c r="O170" s="16" t="s">
        <v>1042</v>
      </c>
      <c r="P170" s="16" t="s">
        <v>1036</v>
      </c>
      <c r="Q170" s="16">
        <v>1</v>
      </c>
      <c r="R170" s="16" t="str">
        <f>VLOOKUP($A170,[3]Countries_Outsorting!$BA$10:$BC$272,3,FALSE)</f>
        <v>ok</v>
      </c>
      <c r="S170" s="16" t="s">
        <v>1020</v>
      </c>
      <c r="U170" s="16" t="s">
        <v>169</v>
      </c>
      <c r="V170" s="16" t="s">
        <v>1027</v>
      </c>
      <c r="W170" s="16" t="s">
        <v>1020</v>
      </c>
      <c r="Y170" s="16" t="s">
        <v>1037</v>
      </c>
      <c r="AA170" s="16" t="s">
        <v>210</v>
      </c>
      <c r="AB170" s="16" t="str">
        <f>VLOOKUP($A170,'[4]UN codes and regions'!$B$8:$E$292,4,FALSE)</f>
        <v>Central Asia and Russian Federation</v>
      </c>
      <c r="AD170" s="16">
        <f t="shared" si="8"/>
        <v>185</v>
      </c>
      <c r="AE170" s="16">
        <f t="shared" si="6"/>
        <v>643</v>
      </c>
      <c r="AF170" s="21">
        <v>161</v>
      </c>
      <c r="AG170" s="16" t="str">
        <f>IF(ISERROR(VLOOKUP(D170,'[4]GEA Codes'!$A$2:$B$180,2,FALSE)),"",VLOOKUP(D170,'[4]GEA Codes'!$A$2:$B$180,2,FALSE))</f>
        <v>FSU</v>
      </c>
      <c r="AH170" s="16">
        <f t="shared" si="7"/>
        <v>185</v>
      </c>
      <c r="AI170" s="18" t="s">
        <v>1020</v>
      </c>
      <c r="AJ170" s="18" t="s">
        <v>1020</v>
      </c>
      <c r="AK170" s="18" t="s">
        <v>1020</v>
      </c>
      <c r="AL170" s="18" t="s">
        <v>1020</v>
      </c>
      <c r="AM170" s="18" t="s">
        <v>1020</v>
      </c>
    </row>
    <row r="171" spans="1:39" ht="13.2" x14ac:dyDescent="0.25">
      <c r="A171" s="19">
        <v>646</v>
      </c>
      <c r="B171" s="19">
        <v>2</v>
      </c>
      <c r="C171" s="20">
        <v>171</v>
      </c>
      <c r="D171" s="21">
        <v>184</v>
      </c>
      <c r="E171" s="16">
        <v>138</v>
      </c>
      <c r="F171" s="19" t="s">
        <v>116</v>
      </c>
      <c r="G171" s="19" t="s">
        <v>116</v>
      </c>
      <c r="H171" s="19" t="s">
        <v>116</v>
      </c>
      <c r="I171" s="19" t="s">
        <v>116</v>
      </c>
      <c r="J171" s="20" t="s">
        <v>1025</v>
      </c>
      <c r="K171" s="16" t="str">
        <f>IF(ISERROR(VLOOKUP($A171,[4]MFA_codes!$B$2:$G$239,6,FALSE)),"",VLOOKUP($A171,[4]MFA_codes!$B$2:$G$239,6,FALSE))</f>
        <v>Africa</v>
      </c>
      <c r="L171" s="16" t="str">
        <f>IF(ISERROR(VLOOKUP($D171,[4]WirseniusRegions!$A$5:$D$233,3,FALSE)),"",VLOOKUP($D171,[4]WirseniusRegions!$A$5:$D$233,3,FALSE))</f>
        <v>Africa</v>
      </c>
      <c r="M171" s="16" t="str">
        <f>IF(ISERROR(VLOOKUP($D171,[4]WirseniusRegions!$A$5:$D$233,4,FALSE)),"",VLOOKUP($D171,[4]WirseniusRegions!$A$5:$D$233,4,FALSE))</f>
        <v>Sub-Saharan Africa</v>
      </c>
      <c r="N171" s="16" t="s">
        <v>182</v>
      </c>
      <c r="O171" s="16" t="s">
        <v>1030</v>
      </c>
      <c r="Q171" s="16">
        <v>1</v>
      </c>
      <c r="R171" s="16" t="str">
        <f>VLOOKUP($A171,[3]Countries_Outsorting!$BA$10:$BC$272,3,FALSE)</f>
        <v>ok</v>
      </c>
      <c r="S171" s="16" t="s">
        <v>1033</v>
      </c>
      <c r="U171" s="16" t="s">
        <v>116</v>
      </c>
      <c r="V171" s="16" t="s">
        <v>1041</v>
      </c>
      <c r="W171" s="16" t="s">
        <v>1020</v>
      </c>
      <c r="Y171" s="16" t="s">
        <v>263</v>
      </c>
      <c r="AA171" s="16" t="s">
        <v>208</v>
      </c>
      <c r="AB171" s="16" t="str">
        <f>VLOOKUP($A171,'[4]UN codes and regions'!$B$8:$E$292,4,FALSE)</f>
        <v>Sub-Saharan Africa</v>
      </c>
      <c r="AD171" s="16">
        <f t="shared" si="8"/>
        <v>184</v>
      </c>
      <c r="AE171" s="16">
        <f t="shared" si="6"/>
        <v>646</v>
      </c>
      <c r="AF171" s="21">
        <v>38</v>
      </c>
      <c r="AG171" s="16" t="str">
        <f>IF(ISERROR(VLOOKUP(D171,'[4]GEA Codes'!$A$2:$B$180,2,FALSE)),"",VLOOKUP(D171,'[4]GEA Codes'!$A$2:$B$180,2,FALSE))</f>
        <v>SAF</v>
      </c>
      <c r="AH171" s="16" t="str">
        <f t="shared" si="7"/>
        <v/>
      </c>
      <c r="AI171" s="18" t="s">
        <v>1020</v>
      </c>
      <c r="AJ171" s="18" t="s">
        <v>1020</v>
      </c>
      <c r="AK171" s="18" t="s">
        <v>1020</v>
      </c>
      <c r="AL171" s="18" t="s">
        <v>1020</v>
      </c>
      <c r="AM171" s="18" t="s">
        <v>1020</v>
      </c>
    </row>
    <row r="172" spans="1:39" ht="13.2" x14ac:dyDescent="0.25">
      <c r="A172" s="19">
        <v>638</v>
      </c>
      <c r="B172" s="19">
        <v>2</v>
      </c>
      <c r="C172" s="20">
        <v>172</v>
      </c>
      <c r="D172" s="21">
        <v>182</v>
      </c>
      <c r="E172" s="16">
        <v>136</v>
      </c>
      <c r="F172" s="19" t="s">
        <v>117</v>
      </c>
      <c r="G172" s="19" t="s">
        <v>117</v>
      </c>
      <c r="H172" s="19" t="s">
        <v>117</v>
      </c>
      <c r="I172" s="19" t="s">
        <v>117</v>
      </c>
      <c r="J172" s="20" t="s">
        <v>1021</v>
      </c>
      <c r="K172" s="16" t="str">
        <f>IF(ISERROR(VLOOKUP($A172,[4]MFA_codes!$B$2:$G$239,6,FALSE)),"",VLOOKUP($A172,[4]MFA_codes!$B$2:$G$239,6,FALSE))</f>
        <v>Africa</v>
      </c>
      <c r="L172" s="16" t="str">
        <f>IF(ISERROR(VLOOKUP($D172,[4]WirseniusRegions!$A$5:$D$233,3,FALSE)),"",VLOOKUP($D172,[4]WirseniusRegions!$A$5:$D$233,3,FALSE))</f>
        <v>Africa</v>
      </c>
      <c r="M172" s="16" t="str">
        <f>IF(ISERROR(VLOOKUP($D172,[4]WirseniusRegions!$A$5:$D$233,4,FALSE)),"",VLOOKUP($D172,[4]WirseniusRegions!$A$5:$D$233,4,FALSE))</f>
        <v>Sub-Saharan Africa</v>
      </c>
      <c r="N172" s="16" t="s">
        <v>182</v>
      </c>
      <c r="O172" s="16" t="s">
        <v>1030</v>
      </c>
      <c r="Q172" s="16">
        <v>0</v>
      </c>
      <c r="R172" s="16" t="str">
        <f>VLOOKUP($A172,[3]Countries_Outsorting!$BA$10:$BC$272,3,FALSE)</f>
        <v>NoData</v>
      </c>
      <c r="U172" s="16" t="s">
        <v>1069</v>
      </c>
      <c r="V172" s="16" t="s">
        <v>1041</v>
      </c>
      <c r="W172" s="16" t="s">
        <v>1020</v>
      </c>
      <c r="Y172" s="16" t="s">
        <v>263</v>
      </c>
      <c r="AA172" s="16" t="s">
        <v>208</v>
      </c>
      <c r="AB172" s="16" t="str">
        <f>VLOOKUP($A172,'[4]UN codes and regions'!$B$8:$E$292,4,FALSE)</f>
        <v>Sub-Saharan Africa</v>
      </c>
      <c r="AD172" s="16">
        <f t="shared" si="8"/>
        <v>182</v>
      </c>
      <c r="AE172" s="16">
        <f t="shared" si="6"/>
        <v>638</v>
      </c>
      <c r="AG172" s="16" t="str">
        <f>IF(ISERROR(VLOOKUP(D172,'[4]GEA Codes'!$A$2:$B$180,2,FALSE)),"",VLOOKUP(D172,'[4]GEA Codes'!$A$2:$B$180,2,FALSE))</f>
        <v>SAF</v>
      </c>
      <c r="AH172" s="16" t="str">
        <f t="shared" si="7"/>
        <v/>
      </c>
      <c r="AI172" s="18" t="s">
        <v>1020</v>
      </c>
      <c r="AJ172" s="18" t="s">
        <v>1020</v>
      </c>
      <c r="AK172" s="18" t="s">
        <v>1020</v>
      </c>
      <c r="AL172" s="18" t="s">
        <v>1020</v>
      </c>
      <c r="AM172" s="18" t="s">
        <v>1020</v>
      </c>
    </row>
    <row r="173" spans="1:39" ht="13.2" x14ac:dyDescent="0.25">
      <c r="A173" s="19">
        <v>654</v>
      </c>
      <c r="B173" s="19">
        <v>2</v>
      </c>
      <c r="C173" s="20">
        <v>173</v>
      </c>
      <c r="D173" s="21">
        <v>187</v>
      </c>
      <c r="E173" s="16" t="s">
        <v>1020</v>
      </c>
      <c r="F173" s="19" t="s">
        <v>313</v>
      </c>
      <c r="G173" s="19" t="s">
        <v>313</v>
      </c>
      <c r="H173" s="19" t="s">
        <v>313</v>
      </c>
      <c r="I173" s="19" t="s">
        <v>313</v>
      </c>
      <c r="J173" s="20" t="s">
        <v>1021</v>
      </c>
      <c r="K173" s="16" t="str">
        <f>IF(ISERROR(VLOOKUP($A173,[4]MFA_codes!$B$2:$G$239,6,FALSE)),"",VLOOKUP($A173,[4]MFA_codes!$B$2:$G$239,6,FALSE))</f>
        <v>Africa</v>
      </c>
      <c r="L173" s="16" t="str">
        <f>IF(ISERROR(VLOOKUP($D173,[4]WirseniusRegions!$A$5:$D$233,3,FALSE)),"",VLOOKUP($D173,[4]WirseniusRegions!$A$5:$D$233,3,FALSE))</f>
        <v>Africa</v>
      </c>
      <c r="M173" s="16" t="str">
        <f>IF(ISERROR(VLOOKUP($D173,[4]WirseniusRegions!$A$5:$D$233,4,FALSE)),"",VLOOKUP($D173,[4]WirseniusRegions!$A$5:$D$233,4,FALSE))</f>
        <v>Sub-Saharan Africa</v>
      </c>
      <c r="N173" s="16" t="s">
        <v>182</v>
      </c>
      <c r="O173" s="16" t="s">
        <v>1030</v>
      </c>
      <c r="Q173" s="16">
        <v>0</v>
      </c>
      <c r="R173" s="16" t="str">
        <f>VLOOKUP($A173,[3]Countries_Outsorting!$BA$10:$BC$272,3,FALSE)</f>
        <v>Small&amp;DataGap</v>
      </c>
      <c r="S173" s="16" t="s">
        <v>1020</v>
      </c>
      <c r="U173" s="16" t="s">
        <v>1020</v>
      </c>
      <c r="V173" s="16" t="s">
        <v>1031</v>
      </c>
      <c r="W173" s="16" t="s">
        <v>1020</v>
      </c>
      <c r="AA173" s="16" t="s">
        <v>270</v>
      </c>
      <c r="AB173" s="16" t="str">
        <f>VLOOKUP($A173,'[4]UN codes and regions'!$B$8:$E$292,4,FALSE)</f>
        <v>Sub-Saharan Africa</v>
      </c>
      <c r="AD173" s="16">
        <f t="shared" si="8"/>
        <v>187</v>
      </c>
      <c r="AE173" s="16">
        <f t="shared" si="6"/>
        <v>654</v>
      </c>
      <c r="AG173" s="16" t="str">
        <f>IF(ISERROR(VLOOKUP(D173,'[4]GEA Codes'!$A$2:$B$180,2,FALSE)),"",VLOOKUP(D173,'[4]GEA Codes'!$A$2:$B$180,2,FALSE))</f>
        <v/>
      </c>
      <c r="AH173" s="16" t="str">
        <f t="shared" si="7"/>
        <v/>
      </c>
      <c r="AI173" s="18" t="s">
        <v>1020</v>
      </c>
      <c r="AJ173" s="18" t="s">
        <v>1020</v>
      </c>
      <c r="AK173" s="18" t="s">
        <v>1020</v>
      </c>
      <c r="AL173" s="18" t="s">
        <v>1020</v>
      </c>
      <c r="AM173" s="18" t="s">
        <v>1020</v>
      </c>
    </row>
    <row r="174" spans="1:39" ht="13.2" x14ac:dyDescent="0.25">
      <c r="A174" s="19">
        <v>659</v>
      </c>
      <c r="B174" s="19">
        <v>3</v>
      </c>
      <c r="C174" s="20">
        <v>174</v>
      </c>
      <c r="D174" s="21">
        <v>188</v>
      </c>
      <c r="E174" s="16" t="s">
        <v>1020</v>
      </c>
      <c r="F174" s="19" t="s">
        <v>315</v>
      </c>
      <c r="G174" s="19" t="s">
        <v>315</v>
      </c>
      <c r="H174" s="19" t="s">
        <v>315</v>
      </c>
      <c r="I174" s="19" t="s">
        <v>315</v>
      </c>
      <c r="J174" s="20" t="s">
        <v>1021</v>
      </c>
      <c r="K174" s="16" t="str">
        <f>IF(ISERROR(VLOOKUP($A174,[4]MFA_codes!$B$2:$G$239,6,FALSE)),"",VLOOKUP($A174,[4]MFA_codes!$B$2:$G$239,6,FALSE))</f>
        <v>Central America + Caribbean</v>
      </c>
      <c r="L174" s="16" t="str">
        <f>IF(ISERROR(VLOOKUP($D174,[4]WirseniusRegions!$A$5:$D$233,3,FALSE)),"",VLOOKUP($D174,[4]WirseniusRegions!$A$5:$D$233,3,FALSE))</f>
        <v>America</v>
      </c>
      <c r="M174" s="16" t="str">
        <f>IF(ISERROR(VLOOKUP($D174,[4]WirseniusRegions!$A$5:$D$233,4,FALSE)),"",VLOOKUP($D174,[4]WirseniusRegions!$A$5:$D$233,4,FALSE))</f>
        <v>Latin America &amp; Caribbean</v>
      </c>
      <c r="N174" s="16" t="s">
        <v>1034</v>
      </c>
      <c r="O174" s="16" t="s">
        <v>1030</v>
      </c>
      <c r="Q174" s="16">
        <v>0</v>
      </c>
      <c r="R174" s="16" t="str">
        <f>VLOOKUP($A174,[3]Countries_Outsorting!$BA$10:$BC$272,3,FALSE)</f>
        <v>Small&amp;DataGap</v>
      </c>
      <c r="S174" s="16" t="s">
        <v>1020</v>
      </c>
      <c r="U174" s="16" t="s">
        <v>1070</v>
      </c>
      <c r="V174" s="16" t="s">
        <v>1031</v>
      </c>
      <c r="W174" s="16" t="s">
        <v>1020</v>
      </c>
      <c r="Y174" s="16" t="s">
        <v>1035</v>
      </c>
      <c r="AA174" s="16" t="s">
        <v>196</v>
      </c>
      <c r="AB174" s="16" t="str">
        <f>VLOOKUP($A174,'[4]UN codes and regions'!$B$8:$E$292,4,FALSE)</f>
        <v>Latin America &amp; the Carribean</v>
      </c>
      <c r="AD174" s="16">
        <f t="shared" si="8"/>
        <v>188</v>
      </c>
      <c r="AE174" s="16">
        <f t="shared" si="6"/>
        <v>659</v>
      </c>
      <c r="AG174" s="16" t="str">
        <f>IF(ISERROR(VLOOKUP(D174,'[4]GEA Codes'!$A$2:$B$180,2,FALSE)),"",VLOOKUP(D174,'[4]GEA Codes'!$A$2:$B$180,2,FALSE))</f>
        <v/>
      </c>
      <c r="AH174" s="16" t="str">
        <f t="shared" si="7"/>
        <v/>
      </c>
      <c r="AI174" s="18" t="s">
        <v>1020</v>
      </c>
      <c r="AJ174" s="18" t="s">
        <v>1020</v>
      </c>
      <c r="AK174" s="18" t="s">
        <v>1020</v>
      </c>
      <c r="AL174" s="18" t="s">
        <v>1020</v>
      </c>
      <c r="AM174" s="18" t="s">
        <v>1020</v>
      </c>
    </row>
    <row r="175" spans="1:39" ht="13.2" x14ac:dyDescent="0.25">
      <c r="A175" s="19">
        <v>662</v>
      </c>
      <c r="B175" s="19">
        <v>3</v>
      </c>
      <c r="C175" s="20">
        <v>175</v>
      </c>
      <c r="D175" s="21">
        <v>189</v>
      </c>
      <c r="E175" s="16" t="s">
        <v>1020</v>
      </c>
      <c r="F175" s="19" t="s">
        <v>316</v>
      </c>
      <c r="G175" s="19" t="s">
        <v>316</v>
      </c>
      <c r="H175" s="19" t="s">
        <v>316</v>
      </c>
      <c r="I175" s="19" t="s">
        <v>316</v>
      </c>
      <c r="J175" s="20" t="s">
        <v>1021</v>
      </c>
      <c r="K175" s="16" t="str">
        <f>IF(ISERROR(VLOOKUP($A175,[4]MFA_codes!$B$2:$G$239,6,FALSE)),"",VLOOKUP($A175,[4]MFA_codes!$B$2:$G$239,6,FALSE))</f>
        <v>Central America + Caribbean</v>
      </c>
      <c r="L175" s="16" t="str">
        <f>IF(ISERROR(VLOOKUP($D175,[4]WirseniusRegions!$A$5:$D$233,3,FALSE)),"",VLOOKUP($D175,[4]WirseniusRegions!$A$5:$D$233,3,FALSE))</f>
        <v>America</v>
      </c>
      <c r="M175" s="16" t="str">
        <f>IF(ISERROR(VLOOKUP($D175,[4]WirseniusRegions!$A$5:$D$233,4,FALSE)),"",VLOOKUP($D175,[4]WirseniusRegions!$A$5:$D$233,4,FALSE))</f>
        <v>Latin America &amp; Caribbean</v>
      </c>
      <c r="N175" s="16" t="s">
        <v>1034</v>
      </c>
      <c r="O175" s="16" t="s">
        <v>1030</v>
      </c>
      <c r="Q175" s="16">
        <v>0</v>
      </c>
      <c r="R175" s="16" t="str">
        <f>VLOOKUP($A175,[3]Countries_Outsorting!$BA$10:$BC$272,3,FALSE)</f>
        <v>Small&amp;DataGap</v>
      </c>
      <c r="S175" s="16" t="s">
        <v>1020</v>
      </c>
      <c r="U175" s="16" t="s">
        <v>248</v>
      </c>
      <c r="V175" s="16" t="s">
        <v>1031</v>
      </c>
      <c r="W175" s="16" t="s">
        <v>1020</v>
      </c>
      <c r="Y175" s="16" t="s">
        <v>1035</v>
      </c>
      <c r="AA175" s="16" t="s">
        <v>196</v>
      </c>
      <c r="AB175" s="16" t="str">
        <f>VLOOKUP($A175,'[4]UN codes and regions'!$B$8:$E$292,4,FALSE)</f>
        <v>Latin America &amp; the Carribean</v>
      </c>
      <c r="AD175" s="16">
        <f t="shared" si="8"/>
        <v>189</v>
      </c>
      <c r="AE175" s="16">
        <f t="shared" si="6"/>
        <v>662</v>
      </c>
      <c r="AG175" s="16" t="str">
        <f>IF(ISERROR(VLOOKUP(D175,'[4]GEA Codes'!$A$2:$B$180,2,FALSE)),"",VLOOKUP(D175,'[4]GEA Codes'!$A$2:$B$180,2,FALSE))</f>
        <v/>
      </c>
      <c r="AH175" s="16" t="str">
        <f t="shared" si="7"/>
        <v/>
      </c>
      <c r="AI175" s="18" t="s">
        <v>1020</v>
      </c>
      <c r="AJ175" s="18" t="s">
        <v>1020</v>
      </c>
      <c r="AK175" s="18" t="s">
        <v>1020</v>
      </c>
      <c r="AL175" s="18" t="s">
        <v>1020</v>
      </c>
      <c r="AM175" s="18" t="s">
        <v>1020</v>
      </c>
    </row>
    <row r="176" spans="1:39" ht="13.2" x14ac:dyDescent="0.25">
      <c r="A176" s="19">
        <v>666</v>
      </c>
      <c r="B176" s="19">
        <v>3</v>
      </c>
      <c r="C176" s="20">
        <v>176</v>
      </c>
      <c r="D176" s="21">
        <v>190</v>
      </c>
      <c r="E176" s="16" t="s">
        <v>1020</v>
      </c>
      <c r="F176" s="19" t="s">
        <v>317</v>
      </c>
      <c r="G176" s="19" t="s">
        <v>317</v>
      </c>
      <c r="H176" s="19" t="s">
        <v>317</v>
      </c>
      <c r="I176" s="19" t="s">
        <v>317</v>
      </c>
      <c r="J176" s="20" t="s">
        <v>1021</v>
      </c>
      <c r="K176" s="16" t="str">
        <f>IF(ISERROR(VLOOKUP($A176,[4]MFA_codes!$B$2:$G$239,6,FALSE)),"",VLOOKUP($A176,[4]MFA_codes!$B$2:$G$239,6,FALSE))</f>
        <v>North America</v>
      </c>
      <c r="L176" s="16" t="str">
        <f>IF(ISERROR(VLOOKUP($D176,[4]WirseniusRegions!$A$5:$D$233,3,FALSE)),"",VLOOKUP($D176,[4]WirseniusRegions!$A$5:$D$233,3,FALSE))</f>
        <v>America/Australia</v>
      </c>
      <c r="M176" s="16" t="str">
        <f>IF(ISERROR(VLOOKUP($D176,[4]WirseniusRegions!$A$5:$D$233,4,FALSE)),"",VLOOKUP($D176,[4]WirseniusRegions!$A$5:$D$233,4,FALSE))</f>
        <v>North America &amp; Oceania</v>
      </c>
      <c r="N176" s="16" t="s">
        <v>1034</v>
      </c>
      <c r="O176" s="16" t="s">
        <v>1030</v>
      </c>
      <c r="Q176" s="16">
        <v>0</v>
      </c>
      <c r="R176" s="16" t="str">
        <f>VLOOKUP($A176,[3]Countries_Outsorting!$BA$10:$BC$272,3,FALSE)</f>
        <v>Small&amp;DataGap</v>
      </c>
      <c r="S176" s="16" t="s">
        <v>1020</v>
      </c>
      <c r="U176" s="16" t="s">
        <v>1020</v>
      </c>
      <c r="V176" s="16" t="s">
        <v>1031</v>
      </c>
      <c r="W176" s="16" t="s">
        <v>1020</v>
      </c>
      <c r="AA176" s="16" t="s">
        <v>238</v>
      </c>
      <c r="AB176" s="16" t="str">
        <f>VLOOKUP($A176,'[4]UN codes and regions'!$B$8:$E$292,4,FALSE)</f>
        <v>Northern America</v>
      </c>
      <c r="AD176" s="16">
        <f t="shared" si="8"/>
        <v>190</v>
      </c>
      <c r="AE176" s="16">
        <f t="shared" si="6"/>
        <v>666</v>
      </c>
      <c r="AG176" s="16" t="str">
        <f>IF(ISERROR(VLOOKUP(D176,'[4]GEA Codes'!$A$2:$B$180,2,FALSE)),"",VLOOKUP(D176,'[4]GEA Codes'!$A$2:$B$180,2,FALSE))</f>
        <v/>
      </c>
      <c r="AH176" s="16" t="str">
        <f t="shared" si="7"/>
        <v/>
      </c>
      <c r="AI176" s="18" t="s">
        <v>1020</v>
      </c>
      <c r="AJ176" s="18" t="s">
        <v>1020</v>
      </c>
      <c r="AK176" s="18" t="s">
        <v>1020</v>
      </c>
      <c r="AL176" s="18" t="s">
        <v>1020</v>
      </c>
      <c r="AM176" s="18" t="s">
        <v>1020</v>
      </c>
    </row>
    <row r="177" spans="1:39" ht="13.2" x14ac:dyDescent="0.25">
      <c r="A177" s="19">
        <v>670</v>
      </c>
      <c r="B177" s="19">
        <v>3</v>
      </c>
      <c r="C177" s="20">
        <v>177</v>
      </c>
      <c r="D177" s="21">
        <v>191</v>
      </c>
      <c r="E177" s="16">
        <v>153</v>
      </c>
      <c r="F177" s="19" t="s">
        <v>318</v>
      </c>
      <c r="G177" s="19" t="s">
        <v>318</v>
      </c>
      <c r="H177" s="19" t="s">
        <v>318</v>
      </c>
      <c r="I177" s="19" t="s">
        <v>318</v>
      </c>
      <c r="J177" s="20" t="s">
        <v>1021</v>
      </c>
      <c r="K177" s="16" t="str">
        <f>IF(ISERROR(VLOOKUP($A177,[4]MFA_codes!$B$2:$G$239,6,FALSE)),"",VLOOKUP($A177,[4]MFA_codes!$B$2:$G$239,6,FALSE))</f>
        <v>Central America + Caribbean</v>
      </c>
      <c r="L177" s="16" t="str">
        <f>IF(ISERROR(VLOOKUP($D177,[4]WirseniusRegions!$A$5:$D$233,3,FALSE)),"",VLOOKUP($D177,[4]WirseniusRegions!$A$5:$D$233,3,FALSE))</f>
        <v>America</v>
      </c>
      <c r="M177" s="16" t="str">
        <f>IF(ISERROR(VLOOKUP($D177,[4]WirseniusRegions!$A$5:$D$233,4,FALSE)),"",VLOOKUP($D177,[4]WirseniusRegions!$A$5:$D$233,4,FALSE))</f>
        <v>Latin America &amp; Caribbean</v>
      </c>
      <c r="N177" s="16" t="s">
        <v>1034</v>
      </c>
      <c r="O177" s="16" t="s">
        <v>1030</v>
      </c>
      <c r="Q177" s="16">
        <v>0</v>
      </c>
      <c r="R177" s="16" t="str">
        <f>VLOOKUP($A177,[3]Countries_Outsorting!$BA$10:$BC$272,3,FALSE)</f>
        <v>Small&amp;DataGap</v>
      </c>
      <c r="S177" s="16" t="s">
        <v>1020</v>
      </c>
      <c r="U177" s="16" t="s">
        <v>1071</v>
      </c>
      <c r="V177" s="16" t="s">
        <v>1031</v>
      </c>
      <c r="W177" s="16" t="s">
        <v>1020</v>
      </c>
      <c r="Y177" s="16" t="s">
        <v>1035</v>
      </c>
      <c r="AA177" s="16" t="s">
        <v>196</v>
      </c>
      <c r="AB177" s="16" t="str">
        <f>VLOOKUP($A177,'[4]UN codes and regions'!$B$8:$E$292,4,FALSE)</f>
        <v>Latin America &amp; the Carribean</v>
      </c>
      <c r="AD177" s="16">
        <f t="shared" si="8"/>
        <v>191</v>
      </c>
      <c r="AE177" s="16">
        <f t="shared" si="6"/>
        <v>670</v>
      </c>
      <c r="AG177" s="16" t="str">
        <f>IF(ISERROR(VLOOKUP(D177,'[4]GEA Codes'!$A$2:$B$180,2,FALSE)),"",VLOOKUP(D177,'[4]GEA Codes'!$A$2:$B$180,2,FALSE))</f>
        <v/>
      </c>
      <c r="AH177" s="16" t="str">
        <f t="shared" si="7"/>
        <v/>
      </c>
      <c r="AI177" s="18" t="s">
        <v>1020</v>
      </c>
      <c r="AJ177" s="18" t="s">
        <v>1020</v>
      </c>
      <c r="AK177" s="18" t="s">
        <v>1020</v>
      </c>
      <c r="AL177" s="18" t="s">
        <v>1020</v>
      </c>
      <c r="AM177" s="18" t="s">
        <v>1020</v>
      </c>
    </row>
    <row r="178" spans="1:39" ht="13.2" x14ac:dyDescent="0.25">
      <c r="A178" s="19">
        <v>882</v>
      </c>
      <c r="B178" s="19">
        <v>9</v>
      </c>
      <c r="C178" s="20">
        <v>178</v>
      </c>
      <c r="D178" s="21">
        <v>244</v>
      </c>
      <c r="E178" s="16">
        <v>185</v>
      </c>
      <c r="F178" s="19" t="s">
        <v>118</v>
      </c>
      <c r="G178" s="19" t="s">
        <v>118</v>
      </c>
      <c r="H178" s="19" t="s">
        <v>118</v>
      </c>
      <c r="I178" s="19" t="s">
        <v>118</v>
      </c>
      <c r="J178" s="20" t="s">
        <v>1025</v>
      </c>
      <c r="K178" s="16" t="str">
        <f>IF(ISERROR(VLOOKUP($A178,[4]MFA_codes!$B$2:$G$239,6,FALSE)),"",VLOOKUP($A178,[4]MFA_codes!$B$2:$G$239,6,FALSE))</f>
        <v>Oceania</v>
      </c>
      <c r="L178" s="16" t="str">
        <f>IF(ISERROR(VLOOKUP($D178,[4]WirseniusRegions!$A$5:$D$233,3,FALSE)),"",VLOOKUP($D178,[4]WirseniusRegions!$A$5:$D$233,3,FALSE))</f>
        <v>America/Australia</v>
      </c>
      <c r="M178" s="16" t="str">
        <f>IF(ISERROR(VLOOKUP($D178,[4]WirseniusRegions!$A$5:$D$233,4,FALSE)),"",VLOOKUP($D178,[4]WirseniusRegions!$A$5:$D$233,4,FALSE))</f>
        <v>North America &amp; Oceania</v>
      </c>
      <c r="N178" s="16" t="s">
        <v>241</v>
      </c>
      <c r="O178" s="16" t="s">
        <v>1030</v>
      </c>
      <c r="Q178" s="16">
        <v>0</v>
      </c>
      <c r="R178" s="16" t="str">
        <f>VLOOKUP($A178,[3]Countries_Outsorting!$BA$10:$BC$272,3,FALSE)</f>
        <v>NoData</v>
      </c>
      <c r="S178" s="16" t="s">
        <v>1020</v>
      </c>
      <c r="U178" s="16" t="s">
        <v>1020</v>
      </c>
      <c r="V178" s="16" t="s">
        <v>1041</v>
      </c>
      <c r="W178" s="16" t="s">
        <v>1020</v>
      </c>
      <c r="Y178" s="16" t="s">
        <v>241</v>
      </c>
      <c r="AA178" s="16" t="s">
        <v>243</v>
      </c>
      <c r="AB178" s="16" t="str">
        <f>VLOOKUP($A178,'[4]UN codes and regions'!$B$8:$E$292,4,FALSE)</f>
        <v>Oceania and Australia</v>
      </c>
      <c r="AD178" s="16">
        <f t="shared" si="8"/>
        <v>244</v>
      </c>
      <c r="AE178" s="16">
        <f t="shared" si="6"/>
        <v>882</v>
      </c>
      <c r="AG178" s="16" t="str">
        <f>IF(ISERROR(VLOOKUP(D178,'[4]GEA Codes'!$A$2:$B$180,2,FALSE)),"",VLOOKUP(D178,'[4]GEA Codes'!$A$2:$B$180,2,FALSE))</f>
        <v>PAS</v>
      </c>
      <c r="AH178" s="16" t="str">
        <f t="shared" si="7"/>
        <v/>
      </c>
      <c r="AI178" s="18" t="s">
        <v>1020</v>
      </c>
      <c r="AJ178" s="18" t="s">
        <v>1020</v>
      </c>
      <c r="AK178" s="18" t="s">
        <v>1020</v>
      </c>
      <c r="AL178" s="18" t="s">
        <v>1020</v>
      </c>
      <c r="AM178" s="18" t="s">
        <v>1020</v>
      </c>
    </row>
    <row r="179" spans="1:39" ht="13.2" x14ac:dyDescent="0.25">
      <c r="A179" s="19">
        <v>674</v>
      </c>
      <c r="B179" s="19">
        <v>7</v>
      </c>
      <c r="C179" s="20">
        <v>179</v>
      </c>
      <c r="D179" s="21">
        <v>192</v>
      </c>
      <c r="E179" s="16" t="s">
        <v>1020</v>
      </c>
      <c r="F179" s="19" t="s">
        <v>250</v>
      </c>
      <c r="G179" s="19" t="s">
        <v>250</v>
      </c>
      <c r="H179" s="19" t="s">
        <v>250</v>
      </c>
      <c r="I179" s="19" t="s">
        <v>250</v>
      </c>
      <c r="J179" s="20" t="s">
        <v>1032</v>
      </c>
      <c r="K179" s="16" t="str">
        <f>IF(ISERROR(VLOOKUP($A179,[4]MFA_codes!$B$2:$G$239,6,FALSE)),"",VLOOKUP($A179,[4]MFA_codes!$B$2:$G$239,6,FALSE))</f>
        <v>Europe</v>
      </c>
      <c r="L179" s="16" t="str">
        <f>IF(ISERROR(VLOOKUP($D179,[4]WirseniusRegions!$A$5:$D$233,3,FALSE)),"",VLOOKUP($D179,[4]WirseniusRegions!$A$5:$D$233,3,FALSE))</f>
        <v>Europe</v>
      </c>
      <c r="M179" s="16" t="str">
        <f>IF(ISERROR(VLOOKUP($D179,[4]WirseniusRegions!$A$5:$D$233,4,FALSE)),"",VLOOKUP($D179,[4]WirseniusRegions!$A$5:$D$233,4,FALSE))</f>
        <v>West Europe</v>
      </c>
      <c r="N179" s="16" t="s">
        <v>211</v>
      </c>
      <c r="O179" s="16" t="s">
        <v>1024</v>
      </c>
      <c r="Q179" s="16">
        <v>0</v>
      </c>
      <c r="R179" s="16" t="str">
        <f>VLOOKUP($A179,[3]Countries_Outsorting!$BA$10:$BC$272,3,FALSE)</f>
        <v>NoData</v>
      </c>
      <c r="S179" s="16" t="s">
        <v>1020</v>
      </c>
      <c r="U179" s="16" t="s">
        <v>250</v>
      </c>
      <c r="V179" s="16" t="s">
        <v>1031</v>
      </c>
      <c r="W179" s="16" t="s">
        <v>1020</v>
      </c>
      <c r="Y179" s="16" t="s">
        <v>1029</v>
      </c>
      <c r="AA179" s="16" t="s">
        <v>261</v>
      </c>
      <c r="AB179" s="16" t="str">
        <f>VLOOKUP($A179,'[4]UN codes and regions'!$B$8:$E$292,4,FALSE)</f>
        <v>Western Europe</v>
      </c>
      <c r="AD179" s="16">
        <f t="shared" si="8"/>
        <v>192</v>
      </c>
      <c r="AE179" s="16">
        <f t="shared" si="6"/>
        <v>674</v>
      </c>
      <c r="AG179" s="16" t="str">
        <f>IF(ISERROR(VLOOKUP(D179,'[4]GEA Codes'!$A$2:$B$180,2,FALSE)),"",VLOOKUP(D179,'[4]GEA Codes'!$A$2:$B$180,2,FALSE))</f>
        <v/>
      </c>
      <c r="AH179" s="16" t="str">
        <f t="shared" si="7"/>
        <v/>
      </c>
      <c r="AI179" s="18" t="s">
        <v>1020</v>
      </c>
      <c r="AJ179" s="18" t="s">
        <v>1020</v>
      </c>
      <c r="AK179" s="18" t="s">
        <v>1020</v>
      </c>
      <c r="AL179" s="18" t="s">
        <v>1020</v>
      </c>
      <c r="AM179" s="18" t="s">
        <v>1020</v>
      </c>
    </row>
    <row r="180" spans="1:39" ht="13.2" x14ac:dyDescent="0.25">
      <c r="A180" s="19">
        <v>678</v>
      </c>
      <c r="B180" s="19">
        <v>2</v>
      </c>
      <c r="C180" s="20">
        <v>180</v>
      </c>
      <c r="D180" s="21">
        <v>193</v>
      </c>
      <c r="E180" s="16">
        <v>139</v>
      </c>
      <c r="F180" s="19" t="s">
        <v>251</v>
      </c>
      <c r="G180" s="19" t="s">
        <v>251</v>
      </c>
      <c r="H180" s="19" t="s">
        <v>251</v>
      </c>
      <c r="I180" s="19" t="s">
        <v>251</v>
      </c>
      <c r="J180" s="20" t="s">
        <v>1025</v>
      </c>
      <c r="K180" s="16" t="str">
        <f>IF(ISERROR(VLOOKUP($A180,[4]MFA_codes!$B$2:$G$239,6,FALSE)),"",VLOOKUP($A180,[4]MFA_codes!$B$2:$G$239,6,FALSE))</f>
        <v>Africa</v>
      </c>
      <c r="L180" s="16" t="str">
        <f>IF(ISERROR(VLOOKUP($D180,[4]WirseniusRegions!$A$5:$D$233,3,FALSE)),"",VLOOKUP($D180,[4]WirseniusRegions!$A$5:$D$233,3,FALSE))</f>
        <v>America</v>
      </c>
      <c r="M180" s="16" t="str">
        <f>IF(ISERROR(VLOOKUP($D180,[4]WirseniusRegions!$A$5:$D$233,4,FALSE)),"",VLOOKUP($D180,[4]WirseniusRegions!$A$5:$D$233,4,FALSE))</f>
        <v>Latin America &amp; Caribbean</v>
      </c>
      <c r="N180" s="16" t="s">
        <v>182</v>
      </c>
      <c r="O180" s="16" t="s">
        <v>1030</v>
      </c>
      <c r="Q180" s="16">
        <v>0</v>
      </c>
      <c r="R180" s="16" t="str">
        <f>VLOOKUP($A180,[3]Countries_Outsorting!$BA$10:$BC$272,3,FALSE)</f>
        <v>Small&amp;DataGap</v>
      </c>
      <c r="S180" s="16" t="s">
        <v>1020</v>
      </c>
      <c r="U180" s="16" t="s">
        <v>1072</v>
      </c>
      <c r="V180" s="16" t="s">
        <v>1041</v>
      </c>
      <c r="W180" s="16" t="s">
        <v>1020</v>
      </c>
      <c r="Y180" s="16" t="s">
        <v>263</v>
      </c>
      <c r="AA180" s="16" t="s">
        <v>231</v>
      </c>
      <c r="AB180" s="16" t="str">
        <f>VLOOKUP($A180,'[4]UN codes and regions'!$B$8:$E$292,4,FALSE)</f>
        <v>Sub-Saharan Africa</v>
      </c>
      <c r="AD180" s="16">
        <f t="shared" si="8"/>
        <v>193</v>
      </c>
      <c r="AE180" s="16">
        <f t="shared" si="6"/>
        <v>678</v>
      </c>
      <c r="AG180" s="16" t="str">
        <f>IF(ISERROR(VLOOKUP(D180,'[4]GEA Codes'!$A$2:$B$180,2,FALSE)),"",VLOOKUP(D180,'[4]GEA Codes'!$A$2:$B$180,2,FALSE))</f>
        <v/>
      </c>
      <c r="AH180" s="16" t="str">
        <f t="shared" si="7"/>
        <v/>
      </c>
      <c r="AI180" s="18" t="s">
        <v>1020</v>
      </c>
      <c r="AJ180" s="18" t="s">
        <v>1020</v>
      </c>
      <c r="AK180" s="18" t="s">
        <v>1020</v>
      </c>
      <c r="AL180" s="18" t="s">
        <v>1020</v>
      </c>
      <c r="AM180" s="18" t="s">
        <v>1020</v>
      </c>
    </row>
    <row r="181" spans="1:39" ht="13.2" x14ac:dyDescent="0.25">
      <c r="A181" s="19">
        <v>682</v>
      </c>
      <c r="B181" s="19">
        <v>6</v>
      </c>
      <c r="C181" s="20">
        <v>181</v>
      </c>
      <c r="D181" s="21">
        <v>194</v>
      </c>
      <c r="E181" s="16">
        <v>140</v>
      </c>
      <c r="F181" s="19" t="s">
        <v>119</v>
      </c>
      <c r="G181" s="19" t="s">
        <v>119</v>
      </c>
      <c r="H181" s="19" t="s">
        <v>119</v>
      </c>
      <c r="I181" s="19" t="s">
        <v>119</v>
      </c>
      <c r="J181" s="20" t="s">
        <v>1021</v>
      </c>
      <c r="K181" s="16" t="str">
        <f>IF(ISERROR(VLOOKUP($A181,[4]MFA_codes!$B$2:$G$239,6,FALSE)),"",VLOOKUP($A181,[4]MFA_codes!$B$2:$G$239,6,FALSE))</f>
        <v>Asia</v>
      </c>
      <c r="L181" s="16" t="str">
        <f>IF(ISERROR(VLOOKUP($D181,[4]WirseniusRegions!$A$5:$D$233,3,FALSE)),"",VLOOKUP($D181,[4]WirseniusRegions!$A$5:$D$233,3,FALSE))</f>
        <v>Africa/Asia</v>
      </c>
      <c r="M181" s="16" t="str">
        <f>IF(ISERROR(VLOOKUP($D181,[4]WirseniusRegions!$A$5:$D$233,4,FALSE)),"",VLOOKUP($D181,[4]WirseniusRegions!$A$5:$D$233,4,FALSE))</f>
        <v>North Africa &amp; West Asia</v>
      </c>
      <c r="N181" s="16" t="s">
        <v>189</v>
      </c>
      <c r="O181" s="16" t="s">
        <v>1024</v>
      </c>
      <c r="Q181" s="16">
        <v>1</v>
      </c>
      <c r="R181" s="16" t="str">
        <f>VLOOKUP($A181,[3]Countries_Outsorting!$BA$10:$BC$272,3,FALSE)</f>
        <v>ok</v>
      </c>
      <c r="S181" s="16" t="s">
        <v>1020</v>
      </c>
      <c r="U181" s="16" t="s">
        <v>119</v>
      </c>
      <c r="V181" s="16" t="s">
        <v>1027</v>
      </c>
      <c r="W181" s="16" t="s">
        <v>1020</v>
      </c>
      <c r="Y181" s="16" t="s">
        <v>271</v>
      </c>
      <c r="AA181" s="16" t="s">
        <v>271</v>
      </c>
      <c r="AB181" s="16" t="str">
        <f>VLOOKUP($A181,'[4]UN codes and regions'!$B$8:$E$292,4,FALSE)</f>
        <v>Northern Africa and Western Asia</v>
      </c>
      <c r="AD181" s="16">
        <f t="shared" si="8"/>
        <v>194</v>
      </c>
      <c r="AE181" s="16">
        <f t="shared" si="6"/>
        <v>682</v>
      </c>
      <c r="AF181" s="21">
        <v>139</v>
      </c>
      <c r="AG181" s="16" t="str">
        <f>IF(ISERROR(VLOOKUP(D181,'[4]GEA Codes'!$A$2:$B$180,2,FALSE)),"",VLOOKUP(D181,'[4]GEA Codes'!$A$2:$B$180,2,FALSE))</f>
        <v>MEE</v>
      </c>
      <c r="AH181" s="16" t="str">
        <f t="shared" si="7"/>
        <v/>
      </c>
      <c r="AI181" s="18" t="s">
        <v>1020</v>
      </c>
      <c r="AJ181" s="18" t="s">
        <v>1020</v>
      </c>
      <c r="AK181" s="18" t="s">
        <v>1020</v>
      </c>
      <c r="AL181" s="18" t="s">
        <v>1020</v>
      </c>
      <c r="AM181" s="18" t="s">
        <v>1020</v>
      </c>
    </row>
    <row r="182" spans="1:39" ht="13.2" x14ac:dyDescent="0.25">
      <c r="A182" s="19">
        <v>686</v>
      </c>
      <c r="B182" s="19">
        <v>2</v>
      </c>
      <c r="C182" s="20">
        <v>182</v>
      </c>
      <c r="D182" s="21">
        <v>195</v>
      </c>
      <c r="E182" s="16">
        <v>141</v>
      </c>
      <c r="F182" s="19" t="s">
        <v>120</v>
      </c>
      <c r="G182" s="19" t="s">
        <v>120</v>
      </c>
      <c r="H182" s="19" t="s">
        <v>120</v>
      </c>
      <c r="I182" s="19" t="s">
        <v>120</v>
      </c>
      <c r="J182" s="20" t="s">
        <v>1025</v>
      </c>
      <c r="K182" s="16" t="str">
        <f>IF(ISERROR(VLOOKUP($A182,[4]MFA_codes!$B$2:$G$239,6,FALSE)),"",VLOOKUP($A182,[4]MFA_codes!$B$2:$G$239,6,FALSE))</f>
        <v>Africa</v>
      </c>
      <c r="L182" s="16" t="str">
        <f>IF(ISERROR(VLOOKUP($D182,[4]WirseniusRegions!$A$5:$D$233,3,FALSE)),"",VLOOKUP($D182,[4]WirseniusRegions!$A$5:$D$233,3,FALSE))</f>
        <v>Africa</v>
      </c>
      <c r="M182" s="16" t="str">
        <f>IF(ISERROR(VLOOKUP($D182,[4]WirseniusRegions!$A$5:$D$233,4,FALSE)),"",VLOOKUP($D182,[4]WirseniusRegions!$A$5:$D$233,4,FALSE))</f>
        <v>Sub-Saharan Africa</v>
      </c>
      <c r="N182" s="16" t="s">
        <v>182</v>
      </c>
      <c r="O182" s="16" t="s">
        <v>1030</v>
      </c>
      <c r="Q182" s="16">
        <v>1</v>
      </c>
      <c r="R182" s="16" t="str">
        <f>VLOOKUP($A182,[3]Countries_Outsorting!$BA$10:$BC$272,3,FALSE)</f>
        <v>ok</v>
      </c>
      <c r="S182" s="16" t="s">
        <v>1033</v>
      </c>
      <c r="U182" s="16" t="s">
        <v>120</v>
      </c>
      <c r="V182" s="16" t="s">
        <v>1027</v>
      </c>
      <c r="W182" s="16" t="s">
        <v>1020</v>
      </c>
      <c r="Y182" s="16" t="s">
        <v>263</v>
      </c>
      <c r="AA182" s="16" t="s">
        <v>270</v>
      </c>
      <c r="AB182" s="16" t="str">
        <f>VLOOKUP($A182,'[4]UN codes and regions'!$B$8:$E$292,4,FALSE)</f>
        <v>Sub-Saharan Africa</v>
      </c>
      <c r="AD182" s="16">
        <f t="shared" si="8"/>
        <v>195</v>
      </c>
      <c r="AE182" s="16">
        <f t="shared" si="6"/>
        <v>686</v>
      </c>
      <c r="AF182" s="21">
        <v>146</v>
      </c>
      <c r="AG182" s="16" t="str">
        <f>IF(ISERROR(VLOOKUP(D182,'[4]GEA Codes'!$A$2:$B$180,2,FALSE)),"",VLOOKUP(D182,'[4]GEA Codes'!$A$2:$B$180,2,FALSE))</f>
        <v>WCA</v>
      </c>
      <c r="AH182" s="16" t="str">
        <f t="shared" si="7"/>
        <v/>
      </c>
      <c r="AI182" s="18" t="s">
        <v>1020</v>
      </c>
      <c r="AJ182" s="18" t="s">
        <v>1020</v>
      </c>
      <c r="AK182" s="18" t="s">
        <v>1020</v>
      </c>
      <c r="AL182" s="18" t="s">
        <v>1020</v>
      </c>
      <c r="AM182" s="18" t="s">
        <v>1020</v>
      </c>
    </row>
    <row r="183" spans="1:39" ht="13.2" x14ac:dyDescent="0.25">
      <c r="A183" s="19">
        <v>891</v>
      </c>
      <c r="B183" s="19">
        <v>7</v>
      </c>
      <c r="C183" s="20">
        <v>183</v>
      </c>
      <c r="D183" s="21">
        <v>186</v>
      </c>
      <c r="E183" s="16">
        <v>142</v>
      </c>
      <c r="F183" s="19" t="s">
        <v>1073</v>
      </c>
      <c r="G183" s="19" t="s">
        <v>1073</v>
      </c>
      <c r="H183" s="19" t="s">
        <v>1073</v>
      </c>
      <c r="I183" s="19" t="s">
        <v>1073</v>
      </c>
      <c r="J183" s="20" t="s">
        <v>430</v>
      </c>
      <c r="K183" s="16" t="str">
        <f>IF(ISERROR(VLOOKUP($A183,[4]MFA_codes!$B$2:$G$239,6,FALSE)),"",VLOOKUP($A183,[4]MFA_codes!$B$2:$G$239,6,FALSE))</f>
        <v>Europe</v>
      </c>
      <c r="L183" s="16" t="s">
        <v>211</v>
      </c>
      <c r="M183" s="16" t="s">
        <v>1074</v>
      </c>
      <c r="N183" s="16" t="s">
        <v>211</v>
      </c>
      <c r="O183" s="16" t="s">
        <v>1024</v>
      </c>
      <c r="P183" s="16" t="s">
        <v>1043</v>
      </c>
      <c r="Q183" s="16">
        <v>1</v>
      </c>
      <c r="R183" s="16" t="str">
        <f>VLOOKUP($A183,[3]Countries_Outsorting!$BA$10:$BC$272,3,FALSE)</f>
        <v>ok</v>
      </c>
      <c r="S183" s="16" t="s">
        <v>1020</v>
      </c>
      <c r="U183" s="16" t="s">
        <v>1073</v>
      </c>
      <c r="V183" s="16" t="s">
        <v>1027</v>
      </c>
      <c r="W183" s="16" t="s">
        <v>1020</v>
      </c>
      <c r="X183" s="16" t="s">
        <v>1028</v>
      </c>
      <c r="Y183" s="16" t="s">
        <v>1029</v>
      </c>
      <c r="AA183" s="16" t="s">
        <v>261</v>
      </c>
      <c r="AB183" s="16" t="str">
        <f>VLOOKUP($A183,'[4]UN codes and regions'!$B$8:$E$292,4,FALSE)</f>
        <v>Eastern &amp; South-Eastern Europe</v>
      </c>
      <c r="AD183" s="16">
        <f t="shared" si="8"/>
        <v>186</v>
      </c>
      <c r="AE183" s="16">
        <f t="shared" si="6"/>
        <v>891</v>
      </c>
      <c r="AF183" s="21">
        <v>74</v>
      </c>
      <c r="AG183" s="16" t="str">
        <f>IF(ISERROR(VLOOKUP(D183,'[4]GEA Codes'!$A$2:$B$180,2,FALSE)),"",VLOOKUP(D183,'[4]GEA Codes'!$A$2:$B$180,2,FALSE))</f>
        <v>EEU</v>
      </c>
      <c r="AH183" s="16" t="str">
        <f t="shared" si="7"/>
        <v/>
      </c>
      <c r="AI183" s="18" t="s">
        <v>1020</v>
      </c>
      <c r="AJ183" s="18" t="s">
        <v>1020</v>
      </c>
      <c r="AK183" s="18" t="s">
        <v>1020</v>
      </c>
      <c r="AL183" s="18" t="s">
        <v>1020</v>
      </c>
      <c r="AM183" s="18" t="s">
        <v>1020</v>
      </c>
    </row>
    <row r="184" spans="1:39" ht="13.2" x14ac:dyDescent="0.25">
      <c r="A184" s="19">
        <v>690</v>
      </c>
      <c r="B184" s="19">
        <v>2</v>
      </c>
      <c r="C184" s="20">
        <v>184</v>
      </c>
      <c r="D184" s="21">
        <v>196</v>
      </c>
      <c r="E184" s="16" t="s">
        <v>1020</v>
      </c>
      <c r="F184" s="19" t="s">
        <v>253</v>
      </c>
      <c r="G184" s="19" t="s">
        <v>253</v>
      </c>
      <c r="H184" s="19" t="s">
        <v>253</v>
      </c>
      <c r="I184" s="19" t="s">
        <v>253</v>
      </c>
      <c r="J184" s="20" t="s">
        <v>1021</v>
      </c>
      <c r="K184" s="16" t="str">
        <f>IF(ISERROR(VLOOKUP($A184,[4]MFA_codes!$B$2:$G$239,6,FALSE)),"",VLOOKUP($A184,[4]MFA_codes!$B$2:$G$239,6,FALSE))</f>
        <v>Africa</v>
      </c>
      <c r="L184" s="16" t="str">
        <f>IF(ISERROR(VLOOKUP($D184,[4]WirseniusRegions!$A$5:$D$233,3,FALSE)),"",VLOOKUP($D184,[4]WirseniusRegions!$A$5:$D$233,3,FALSE))</f>
        <v>Africa</v>
      </c>
      <c r="M184" s="16" t="str">
        <f>IF(ISERROR(VLOOKUP($D184,[4]WirseniusRegions!$A$5:$D$233,4,FALSE)),"",VLOOKUP($D184,[4]WirseniusRegions!$A$5:$D$233,4,FALSE))</f>
        <v>Sub-Saharan Africa</v>
      </c>
      <c r="N184" s="16" t="s">
        <v>182</v>
      </c>
      <c r="O184" s="16" t="s">
        <v>1030</v>
      </c>
      <c r="Q184" s="16">
        <v>0</v>
      </c>
      <c r="R184" s="16" t="str">
        <f>VLOOKUP($A184,[3]Countries_Outsorting!$BA$10:$BC$272,3,FALSE)</f>
        <v>Small&amp;DataGap</v>
      </c>
      <c r="S184" s="16" t="s">
        <v>1020</v>
      </c>
      <c r="U184" s="16" t="s">
        <v>253</v>
      </c>
      <c r="V184" s="16" t="s">
        <v>1031</v>
      </c>
      <c r="W184" s="16" t="s">
        <v>1020</v>
      </c>
      <c r="Y184" s="16" t="s">
        <v>263</v>
      </c>
      <c r="AA184" s="16" t="s">
        <v>208</v>
      </c>
      <c r="AB184" s="16" t="str">
        <f>VLOOKUP($A184,'[4]UN codes and regions'!$B$8:$E$292,4,FALSE)</f>
        <v>Sub-Saharan Africa</v>
      </c>
      <c r="AD184" s="16">
        <f t="shared" si="8"/>
        <v>196</v>
      </c>
      <c r="AE184" s="16">
        <f t="shared" si="6"/>
        <v>690</v>
      </c>
      <c r="AG184" s="16" t="str">
        <f>IF(ISERROR(VLOOKUP(D184,'[4]GEA Codes'!$A$2:$B$180,2,FALSE)),"",VLOOKUP(D184,'[4]GEA Codes'!$A$2:$B$180,2,FALSE))</f>
        <v/>
      </c>
      <c r="AH184" s="16" t="str">
        <f t="shared" si="7"/>
        <v/>
      </c>
      <c r="AI184" s="18" t="s">
        <v>1020</v>
      </c>
      <c r="AJ184" s="18" t="s">
        <v>1020</v>
      </c>
      <c r="AK184" s="18" t="s">
        <v>1020</v>
      </c>
      <c r="AL184" s="18" t="s">
        <v>1020</v>
      </c>
      <c r="AM184" s="18" t="s">
        <v>1020</v>
      </c>
    </row>
    <row r="185" spans="1:39" ht="13.2" x14ac:dyDescent="0.25">
      <c r="A185" s="19">
        <v>694</v>
      </c>
      <c r="B185" s="19">
        <v>2</v>
      </c>
      <c r="C185" s="20">
        <v>185</v>
      </c>
      <c r="D185" s="21">
        <v>197</v>
      </c>
      <c r="E185" s="16">
        <v>143</v>
      </c>
      <c r="F185" s="19" t="s">
        <v>121</v>
      </c>
      <c r="G185" s="19" t="s">
        <v>121</v>
      </c>
      <c r="H185" s="19" t="s">
        <v>121</v>
      </c>
      <c r="I185" s="19" t="s">
        <v>121</v>
      </c>
      <c r="J185" s="20" t="s">
        <v>1025</v>
      </c>
      <c r="K185" s="16" t="str">
        <f>IF(ISERROR(VLOOKUP($A185,[4]MFA_codes!$B$2:$G$239,6,FALSE)),"",VLOOKUP($A185,[4]MFA_codes!$B$2:$G$239,6,FALSE))</f>
        <v>Africa</v>
      </c>
      <c r="L185" s="16" t="str">
        <f>IF(ISERROR(VLOOKUP($D185,[4]WirseniusRegions!$A$5:$D$233,3,FALSE)),"",VLOOKUP($D185,[4]WirseniusRegions!$A$5:$D$233,3,FALSE))</f>
        <v>Africa</v>
      </c>
      <c r="M185" s="16" t="str">
        <f>IF(ISERROR(VLOOKUP($D185,[4]WirseniusRegions!$A$5:$D$233,4,FALSE)),"",VLOOKUP($D185,[4]WirseniusRegions!$A$5:$D$233,4,FALSE))</f>
        <v>Sub-Saharan Africa</v>
      </c>
      <c r="N185" s="16" t="s">
        <v>182</v>
      </c>
      <c r="O185" s="16" t="s">
        <v>1030</v>
      </c>
      <c r="Q185" s="16">
        <v>1</v>
      </c>
      <c r="R185" s="16" t="str">
        <f>VLOOKUP($A185,[3]Countries_Outsorting!$BA$10:$BC$272,3,FALSE)</f>
        <v>ok</v>
      </c>
      <c r="S185" s="16" t="s">
        <v>1033</v>
      </c>
      <c r="U185" s="16" t="s">
        <v>121</v>
      </c>
      <c r="V185" s="16" t="s">
        <v>1026</v>
      </c>
      <c r="W185" s="16" t="s">
        <v>1020</v>
      </c>
      <c r="Y185" s="16" t="s">
        <v>263</v>
      </c>
      <c r="AA185" s="16" t="s">
        <v>270</v>
      </c>
      <c r="AB185" s="16" t="str">
        <f>VLOOKUP($A185,'[4]UN codes and regions'!$B$8:$E$292,4,FALSE)</f>
        <v>Sub-Saharan Africa</v>
      </c>
      <c r="AD185" s="16">
        <f t="shared" si="8"/>
        <v>197</v>
      </c>
      <c r="AE185" s="16">
        <f t="shared" si="6"/>
        <v>694</v>
      </c>
      <c r="AF185" s="21">
        <v>31</v>
      </c>
      <c r="AG185" s="16" t="str">
        <f>IF(ISERROR(VLOOKUP(D185,'[4]GEA Codes'!$A$2:$B$180,2,FALSE)),"",VLOOKUP(D185,'[4]GEA Codes'!$A$2:$B$180,2,FALSE))</f>
        <v>WCA</v>
      </c>
      <c r="AH185" s="16" t="str">
        <f t="shared" si="7"/>
        <v/>
      </c>
      <c r="AI185" s="18" t="s">
        <v>1020</v>
      </c>
      <c r="AJ185" s="18" t="s">
        <v>1020</v>
      </c>
      <c r="AK185" s="18" t="s">
        <v>1020</v>
      </c>
      <c r="AL185" s="18" t="s">
        <v>1020</v>
      </c>
      <c r="AM185" s="18" t="s">
        <v>1020</v>
      </c>
    </row>
    <row r="186" spans="1:39" ht="13.2" x14ac:dyDescent="0.25">
      <c r="A186" s="19">
        <v>702</v>
      </c>
      <c r="B186" s="19">
        <v>6</v>
      </c>
      <c r="C186" s="20">
        <v>186</v>
      </c>
      <c r="D186" s="21">
        <v>200</v>
      </c>
      <c r="E186" s="16" t="s">
        <v>1020</v>
      </c>
      <c r="F186" s="19" t="s">
        <v>254</v>
      </c>
      <c r="G186" s="19" t="s">
        <v>254</v>
      </c>
      <c r="H186" s="19" t="s">
        <v>254</v>
      </c>
      <c r="I186" s="19" t="s">
        <v>254</v>
      </c>
      <c r="J186" s="20" t="s">
        <v>1021</v>
      </c>
      <c r="K186" s="16" t="str">
        <f>IF(ISERROR(VLOOKUP($A186,[4]MFA_codes!$B$2:$G$239,6,FALSE)),"",VLOOKUP($A186,[4]MFA_codes!$B$2:$G$239,6,FALSE))</f>
        <v>Asia</v>
      </c>
      <c r="L186" s="16" t="str">
        <f>IF(ISERROR(VLOOKUP($D186,[4]WirseniusRegions!$A$5:$D$233,3,FALSE)),"",VLOOKUP($D186,[4]WirseniusRegions!$A$5:$D$233,3,FALSE))</f>
        <v>Asia</v>
      </c>
      <c r="M186" s="16" t="str">
        <f>IF(ISERROR(VLOOKUP($D186,[4]WirseniusRegions!$A$5:$D$233,4,FALSE)),"",VLOOKUP($D186,[4]WirseniusRegions!$A$5:$D$233,4,FALSE))</f>
        <v>East Asia</v>
      </c>
      <c r="N186" s="16" t="s">
        <v>189</v>
      </c>
      <c r="O186" s="16" t="s">
        <v>1030</v>
      </c>
      <c r="Q186" s="16">
        <v>0</v>
      </c>
      <c r="R186" s="16" t="str">
        <f>VLOOKUP($A186,[3]Countries_Outsorting!$BA$10:$BC$272,3,FALSE)</f>
        <v>TooSmall</v>
      </c>
      <c r="S186" s="16" t="s">
        <v>1020</v>
      </c>
      <c r="U186" s="16" t="s">
        <v>254</v>
      </c>
      <c r="V186" s="16" t="s">
        <v>1031</v>
      </c>
      <c r="W186" s="16" t="s">
        <v>1020</v>
      </c>
      <c r="Y186" s="16" t="s">
        <v>258</v>
      </c>
      <c r="AA186" s="16" t="s">
        <v>1045</v>
      </c>
      <c r="AB186" s="16" t="str">
        <f>VLOOKUP($A186,'[4]UN codes and regions'!$B$8:$E$292,4,FALSE)</f>
        <v>South-Eastern Asia</v>
      </c>
      <c r="AD186" s="16">
        <f t="shared" si="8"/>
        <v>200</v>
      </c>
      <c r="AE186" s="16">
        <f t="shared" si="6"/>
        <v>702</v>
      </c>
      <c r="AG186" s="16" t="str">
        <f>IF(ISERROR(VLOOKUP(D186,'[4]GEA Codes'!$A$2:$B$180,2,FALSE)),"",VLOOKUP(D186,'[4]GEA Codes'!$A$2:$B$180,2,FALSE))</f>
        <v/>
      </c>
      <c r="AH186" s="16" t="str">
        <f t="shared" si="7"/>
        <v/>
      </c>
      <c r="AI186" s="18" t="s">
        <v>1020</v>
      </c>
      <c r="AJ186" s="18" t="s">
        <v>1020</v>
      </c>
      <c r="AK186" s="18" t="s">
        <v>1020</v>
      </c>
      <c r="AL186" s="18" t="s">
        <v>1020</v>
      </c>
      <c r="AM186" s="18" t="s">
        <v>1020</v>
      </c>
    </row>
    <row r="187" spans="1:39" ht="13.2" x14ac:dyDescent="0.25">
      <c r="A187" s="19">
        <v>703</v>
      </c>
      <c r="B187" s="19">
        <v>7</v>
      </c>
      <c r="C187" s="20">
        <v>187</v>
      </c>
      <c r="D187" s="21">
        <v>199</v>
      </c>
      <c r="E187" s="16">
        <v>144</v>
      </c>
      <c r="F187" s="19" t="s">
        <v>175</v>
      </c>
      <c r="G187" s="19" t="s">
        <v>175</v>
      </c>
      <c r="H187" s="19" t="s">
        <v>175</v>
      </c>
      <c r="I187" s="19" t="s">
        <v>175</v>
      </c>
      <c r="J187" s="20" t="s">
        <v>430</v>
      </c>
      <c r="K187" s="16" t="str">
        <f>IF(ISERROR(VLOOKUP($A187,[4]MFA_codes!$B$2:$G$239,6,FALSE)),"",VLOOKUP($A187,[4]MFA_codes!$B$2:$G$239,6,FALSE))</f>
        <v>Europe</v>
      </c>
      <c r="L187" s="16" t="str">
        <f>IF(ISERROR(VLOOKUP($D187,[4]WirseniusRegions!$A$5:$D$233,3,FALSE)),"",VLOOKUP($D187,[4]WirseniusRegions!$A$5:$D$233,3,FALSE))</f>
        <v>Europe</v>
      </c>
      <c r="M187" s="16" t="str">
        <f>IF(ISERROR(VLOOKUP($D187,[4]WirseniusRegions!$A$5:$D$233,4,FALSE)),"",VLOOKUP($D187,[4]WirseniusRegions!$A$5:$D$233,4,FALSE))</f>
        <v>East Europe</v>
      </c>
      <c r="N187" s="16" t="s">
        <v>211</v>
      </c>
      <c r="O187" s="16" t="s">
        <v>1024</v>
      </c>
      <c r="Q187" s="16">
        <v>1</v>
      </c>
      <c r="R187" s="16" t="str">
        <f>VLOOKUP($A187,[3]Countries_Outsorting!$BA$10:$BC$272,3,FALSE)</f>
        <v>ok</v>
      </c>
      <c r="S187" s="16" t="s">
        <v>1020</v>
      </c>
      <c r="U187" s="16" t="s">
        <v>175</v>
      </c>
      <c r="V187" s="16" t="s">
        <v>1027</v>
      </c>
      <c r="W187" s="16" t="s">
        <v>1049</v>
      </c>
      <c r="X187" s="16" t="s">
        <v>1040</v>
      </c>
      <c r="Y187" s="16" t="s">
        <v>1029</v>
      </c>
      <c r="AA187" s="16" t="s">
        <v>210</v>
      </c>
      <c r="AB187" s="16" t="str">
        <f>VLOOKUP($A187,'[4]UN codes and regions'!$B$8:$E$292,4,FALSE)</f>
        <v>Eastern &amp; South-Eastern Europe</v>
      </c>
      <c r="AD187" s="16">
        <f t="shared" si="8"/>
        <v>199</v>
      </c>
      <c r="AE187" s="16">
        <f t="shared" si="6"/>
        <v>703</v>
      </c>
      <c r="AF187" s="21">
        <v>67</v>
      </c>
      <c r="AG187" s="16" t="str">
        <f>IF(ISERROR(VLOOKUP(D187,'[4]GEA Codes'!$A$2:$B$180,2,FALSE)),"",VLOOKUP(D187,'[4]GEA Codes'!$A$2:$B$180,2,FALSE))</f>
        <v>EEU</v>
      </c>
      <c r="AH187" s="16" t="str">
        <f t="shared" si="7"/>
        <v/>
      </c>
      <c r="AI187" s="18">
        <v>153</v>
      </c>
      <c r="AJ187" s="18" t="s">
        <v>1075</v>
      </c>
      <c r="AK187" s="18" t="s">
        <v>501</v>
      </c>
      <c r="AL187" s="18" t="s">
        <v>502</v>
      </c>
      <c r="AM187" s="18" t="s">
        <v>501</v>
      </c>
    </row>
    <row r="188" spans="1:39" ht="13.2" x14ac:dyDescent="0.25">
      <c r="A188" s="19">
        <v>705</v>
      </c>
      <c r="B188" s="19">
        <v>7</v>
      </c>
      <c r="C188" s="20">
        <v>188</v>
      </c>
      <c r="D188" s="21">
        <v>198</v>
      </c>
      <c r="E188" s="16">
        <v>145</v>
      </c>
      <c r="F188" s="19" t="s">
        <v>176</v>
      </c>
      <c r="G188" s="19" t="s">
        <v>176</v>
      </c>
      <c r="H188" s="19" t="s">
        <v>176</v>
      </c>
      <c r="I188" s="19" t="s">
        <v>176</v>
      </c>
      <c r="J188" s="20" t="s">
        <v>430</v>
      </c>
      <c r="K188" s="16" t="str">
        <f>IF(ISERROR(VLOOKUP($A188,[4]MFA_codes!$B$2:$G$239,6,FALSE)),"",VLOOKUP($A188,[4]MFA_codes!$B$2:$G$239,6,FALSE))</f>
        <v>Europe</v>
      </c>
      <c r="L188" s="16" t="str">
        <f>IF(ISERROR(VLOOKUP($D188,[4]WirseniusRegions!$A$5:$D$233,3,FALSE)),"",VLOOKUP($D188,[4]WirseniusRegions!$A$5:$D$233,3,FALSE))</f>
        <v>Europe</v>
      </c>
      <c r="M188" s="16" t="str">
        <f>IF(ISERROR(VLOOKUP($D188,[4]WirseniusRegions!$A$5:$D$233,4,FALSE)),"",VLOOKUP($D188,[4]WirseniusRegions!$A$5:$D$233,4,FALSE))</f>
        <v>East Europe</v>
      </c>
      <c r="N188" s="16" t="s">
        <v>211</v>
      </c>
      <c r="O188" s="16" t="s">
        <v>1024</v>
      </c>
      <c r="P188" s="16" t="s">
        <v>1043</v>
      </c>
      <c r="Q188" s="16">
        <v>1</v>
      </c>
      <c r="R188" s="16" t="str">
        <f>VLOOKUP($A188,[3]Countries_Outsorting!$BA$10:$BC$272,3,FALSE)</f>
        <v>ok</v>
      </c>
      <c r="S188" s="16" t="s">
        <v>1020</v>
      </c>
      <c r="U188" s="16" t="s">
        <v>176</v>
      </c>
      <c r="V188" s="16" t="s">
        <v>1027</v>
      </c>
      <c r="W188" s="16" t="s">
        <v>1049</v>
      </c>
      <c r="X188" s="16" t="s">
        <v>1040</v>
      </c>
      <c r="Y188" s="16" t="s">
        <v>1029</v>
      </c>
      <c r="AA188" s="16" t="s">
        <v>261</v>
      </c>
      <c r="AB188" s="16" t="str">
        <f>VLOOKUP($A188,'[4]UN codes and regions'!$B$8:$E$292,4,FALSE)</f>
        <v>Eastern &amp; South-Eastern Europe</v>
      </c>
      <c r="AD188" s="16">
        <f t="shared" si="8"/>
        <v>198</v>
      </c>
      <c r="AE188" s="16">
        <f t="shared" si="6"/>
        <v>705</v>
      </c>
      <c r="AF188" s="21">
        <v>72</v>
      </c>
      <c r="AG188" s="16" t="str">
        <f>IF(ISERROR(VLOOKUP(D188,'[4]GEA Codes'!$A$2:$B$180,2,FALSE)),"",VLOOKUP(D188,'[4]GEA Codes'!$A$2:$B$180,2,FALSE))</f>
        <v>EEU</v>
      </c>
      <c r="AH188" s="16" t="str">
        <f t="shared" si="7"/>
        <v/>
      </c>
      <c r="AI188" s="18">
        <v>154</v>
      </c>
      <c r="AJ188" s="18" t="s">
        <v>496</v>
      </c>
      <c r="AK188" s="18" t="s">
        <v>500</v>
      </c>
      <c r="AL188" s="18" t="s">
        <v>496</v>
      </c>
      <c r="AM188" s="18" t="s">
        <v>500</v>
      </c>
    </row>
    <row r="189" spans="1:39" ht="13.2" x14ac:dyDescent="0.25">
      <c r="A189" s="19">
        <v>90</v>
      </c>
      <c r="B189" s="19">
        <v>9</v>
      </c>
      <c r="C189" s="20">
        <v>189</v>
      </c>
      <c r="D189" s="21">
        <v>25</v>
      </c>
      <c r="E189" s="16">
        <v>146</v>
      </c>
      <c r="F189" s="19" t="s">
        <v>122</v>
      </c>
      <c r="G189" s="19" t="s">
        <v>122</v>
      </c>
      <c r="H189" s="19" t="s">
        <v>122</v>
      </c>
      <c r="I189" s="19" t="s">
        <v>122</v>
      </c>
      <c r="J189" s="20" t="s">
        <v>1025</v>
      </c>
      <c r="K189" s="16" t="str">
        <f>IF(ISERROR(VLOOKUP($A189,[4]MFA_codes!$B$2:$G$239,6,FALSE)),"",VLOOKUP($A189,[4]MFA_codes!$B$2:$G$239,6,FALSE))</f>
        <v>Oceania</v>
      </c>
      <c r="L189" s="16" t="str">
        <f>IF(ISERROR(VLOOKUP($D189,[4]WirseniusRegions!$A$5:$D$233,3,FALSE)),"",VLOOKUP($D189,[4]WirseniusRegions!$A$5:$D$233,3,FALSE))</f>
        <v>America/Australia</v>
      </c>
      <c r="M189" s="16" t="str">
        <f>IF(ISERROR(VLOOKUP($D189,[4]WirseniusRegions!$A$5:$D$233,4,FALSE)),"",VLOOKUP($D189,[4]WirseniusRegions!$A$5:$D$233,4,FALSE))</f>
        <v>North America &amp; Oceania</v>
      </c>
      <c r="N189" s="16" t="s">
        <v>241</v>
      </c>
      <c r="O189" s="16" t="s">
        <v>1030</v>
      </c>
      <c r="Q189" s="16">
        <v>0</v>
      </c>
      <c r="R189" s="16" t="str">
        <f>VLOOKUP($A189,[3]Countries_Outsorting!$BA$10:$BC$272,3,FALSE)</f>
        <v>NoData</v>
      </c>
      <c r="S189" s="16" t="s">
        <v>1020</v>
      </c>
      <c r="U189" s="16" t="s">
        <v>122</v>
      </c>
      <c r="V189" s="16" t="s">
        <v>1041</v>
      </c>
      <c r="W189" s="16" t="s">
        <v>1020</v>
      </c>
      <c r="Y189" s="16" t="s">
        <v>241</v>
      </c>
      <c r="AA189" s="16" t="s">
        <v>229</v>
      </c>
      <c r="AB189" s="16" t="str">
        <f>VLOOKUP($A189,'[4]UN codes and regions'!$B$8:$E$292,4,FALSE)</f>
        <v>Oceania and Australia</v>
      </c>
      <c r="AD189" s="16">
        <f t="shared" si="8"/>
        <v>25</v>
      </c>
      <c r="AE189" s="16">
        <f t="shared" si="6"/>
        <v>90</v>
      </c>
      <c r="AG189" s="16" t="str">
        <f>IF(ISERROR(VLOOKUP(D189,'[4]GEA Codes'!$A$2:$B$180,2,FALSE)),"",VLOOKUP(D189,'[4]GEA Codes'!$A$2:$B$180,2,FALSE))</f>
        <v>PAS</v>
      </c>
      <c r="AH189" s="16" t="str">
        <f t="shared" si="7"/>
        <v/>
      </c>
      <c r="AI189" s="18" t="s">
        <v>1020</v>
      </c>
      <c r="AJ189" s="18" t="s">
        <v>1020</v>
      </c>
      <c r="AK189" s="18" t="s">
        <v>1020</v>
      </c>
      <c r="AL189" s="18" t="s">
        <v>1020</v>
      </c>
      <c r="AM189" s="18" t="s">
        <v>1020</v>
      </c>
    </row>
    <row r="190" spans="1:39" ht="13.2" x14ac:dyDescent="0.25">
      <c r="A190" s="19">
        <v>706</v>
      </c>
      <c r="B190" s="19">
        <v>2</v>
      </c>
      <c r="C190" s="20">
        <v>190</v>
      </c>
      <c r="D190" s="21">
        <v>201</v>
      </c>
      <c r="E190" s="16">
        <v>147</v>
      </c>
      <c r="F190" s="19" t="s">
        <v>123</v>
      </c>
      <c r="G190" s="19" t="s">
        <v>123</v>
      </c>
      <c r="H190" s="19" t="s">
        <v>123</v>
      </c>
      <c r="I190" s="19" t="s">
        <v>123</v>
      </c>
      <c r="J190" s="20" t="s">
        <v>1025</v>
      </c>
      <c r="K190" s="16" t="str">
        <f>IF(ISERROR(VLOOKUP($A190,[4]MFA_codes!$B$2:$G$239,6,FALSE)),"",VLOOKUP($A190,[4]MFA_codes!$B$2:$G$239,6,FALSE))</f>
        <v>Africa</v>
      </c>
      <c r="L190" s="16" t="str">
        <f>IF(ISERROR(VLOOKUP($D190,[4]WirseniusRegions!$A$5:$D$233,3,FALSE)),"",VLOOKUP($D190,[4]WirseniusRegions!$A$5:$D$233,3,FALSE))</f>
        <v>Africa</v>
      </c>
      <c r="M190" s="16" t="str">
        <f>IF(ISERROR(VLOOKUP($D190,[4]WirseniusRegions!$A$5:$D$233,4,FALSE)),"",VLOOKUP($D190,[4]WirseniusRegions!$A$5:$D$233,4,FALSE))</f>
        <v>Sub-Saharan Africa</v>
      </c>
      <c r="N190" s="16" t="s">
        <v>182</v>
      </c>
      <c r="O190" s="16" t="s">
        <v>1030</v>
      </c>
      <c r="Q190" s="16">
        <v>1</v>
      </c>
      <c r="R190" s="16" t="str">
        <f>VLOOKUP($A190,[3]Countries_Outsorting!$BA$10:$BC$272,3,FALSE)</f>
        <v>ok</v>
      </c>
      <c r="S190" s="16" t="s">
        <v>1033</v>
      </c>
      <c r="U190" s="16" t="s">
        <v>123</v>
      </c>
      <c r="V190" s="16" t="s">
        <v>1026</v>
      </c>
      <c r="W190" s="16" t="s">
        <v>1020</v>
      </c>
      <c r="Y190" s="16" t="s">
        <v>263</v>
      </c>
      <c r="AA190" s="16" t="s">
        <v>208</v>
      </c>
      <c r="AB190" s="16" t="str">
        <f>VLOOKUP($A190,'[4]UN codes and regions'!$B$8:$E$292,4,FALSE)</f>
        <v>Sub-Saharan Africa</v>
      </c>
      <c r="AD190" s="16">
        <f t="shared" si="8"/>
        <v>201</v>
      </c>
      <c r="AE190" s="16">
        <f t="shared" si="6"/>
        <v>706</v>
      </c>
      <c r="AF190" s="21">
        <v>153</v>
      </c>
      <c r="AG190" s="16" t="str">
        <f>IF(ISERROR(VLOOKUP(D190,'[4]GEA Codes'!$A$2:$B$180,2,FALSE)),"",VLOOKUP(D190,'[4]GEA Codes'!$A$2:$B$180,2,FALSE))</f>
        <v>EAF</v>
      </c>
      <c r="AH190" s="16" t="str">
        <f t="shared" si="7"/>
        <v/>
      </c>
      <c r="AI190" s="18" t="s">
        <v>1020</v>
      </c>
      <c r="AJ190" s="18" t="s">
        <v>1020</v>
      </c>
      <c r="AK190" s="18" t="s">
        <v>1020</v>
      </c>
      <c r="AL190" s="18" t="s">
        <v>1020</v>
      </c>
      <c r="AM190" s="18" t="s">
        <v>1020</v>
      </c>
    </row>
    <row r="191" spans="1:39" ht="13.2" x14ac:dyDescent="0.25">
      <c r="A191" s="19">
        <v>710</v>
      </c>
      <c r="B191" s="19">
        <v>2</v>
      </c>
      <c r="C191" s="20">
        <v>191</v>
      </c>
      <c r="D191" s="21">
        <v>202</v>
      </c>
      <c r="E191" s="16">
        <v>148</v>
      </c>
      <c r="F191" s="19" t="s">
        <v>124</v>
      </c>
      <c r="G191" s="19" t="s">
        <v>124</v>
      </c>
      <c r="H191" s="19" t="s">
        <v>124</v>
      </c>
      <c r="I191" s="19" t="s">
        <v>124</v>
      </c>
      <c r="J191" s="20" t="s">
        <v>1032</v>
      </c>
      <c r="K191" s="16" t="str">
        <f>IF(ISERROR(VLOOKUP($A191,[4]MFA_codes!$B$2:$G$239,6,FALSE)),"",VLOOKUP($A191,[4]MFA_codes!$B$2:$G$239,6,FALSE))</f>
        <v>Africa</v>
      </c>
      <c r="L191" s="16" t="str">
        <f>IF(ISERROR(VLOOKUP($D191,[4]WirseniusRegions!$A$5:$D$233,3,FALSE)),"",VLOOKUP($D191,[4]WirseniusRegions!$A$5:$D$233,3,FALSE))</f>
        <v>Africa</v>
      </c>
      <c r="M191" s="16" t="str">
        <f>IF(ISERROR(VLOOKUP($D191,[4]WirseniusRegions!$A$5:$D$233,4,FALSE)),"",VLOOKUP($D191,[4]WirseniusRegions!$A$5:$D$233,4,FALSE))</f>
        <v>Sub-Saharan Africa</v>
      </c>
      <c r="N191" s="16" t="s">
        <v>182</v>
      </c>
      <c r="O191" s="16" t="s">
        <v>1024</v>
      </c>
      <c r="Q191" s="16">
        <v>1</v>
      </c>
      <c r="R191" s="16" t="str">
        <f>VLOOKUP($A191,[3]Countries_Outsorting!$BA$10:$BC$272,3,FALSE)</f>
        <v>ok</v>
      </c>
      <c r="S191" s="16" t="s">
        <v>1020</v>
      </c>
      <c r="U191" s="16" t="s">
        <v>124</v>
      </c>
      <c r="V191" s="16" t="s">
        <v>1027</v>
      </c>
      <c r="W191" s="16" t="s">
        <v>1020</v>
      </c>
      <c r="Y191" s="16" t="s">
        <v>263</v>
      </c>
      <c r="AA191" s="16" t="s">
        <v>259</v>
      </c>
      <c r="AB191" s="16" t="str">
        <f>VLOOKUP($A191,'[4]UN codes and regions'!$B$8:$E$292,4,FALSE)</f>
        <v>Sub-Saharan Africa</v>
      </c>
      <c r="AD191" s="16">
        <f t="shared" si="8"/>
        <v>202</v>
      </c>
      <c r="AE191" s="16">
        <f t="shared" si="6"/>
        <v>710</v>
      </c>
      <c r="AF191" s="21">
        <v>51</v>
      </c>
      <c r="AG191" s="16" t="str">
        <f>IF(ISERROR(VLOOKUP(D191,'[4]GEA Codes'!$A$2:$B$180,2,FALSE)),"",VLOOKUP(D191,'[4]GEA Codes'!$A$2:$B$180,2,FALSE))</f>
        <v>SAF</v>
      </c>
      <c r="AH191" s="16" t="str">
        <f t="shared" si="7"/>
        <v/>
      </c>
      <c r="AI191" s="18" t="s">
        <v>1020</v>
      </c>
      <c r="AJ191" s="18" t="s">
        <v>1020</v>
      </c>
      <c r="AK191" s="18" t="s">
        <v>1020</v>
      </c>
      <c r="AL191" s="18" t="s">
        <v>1020</v>
      </c>
      <c r="AM191" s="18" t="s">
        <v>1020</v>
      </c>
    </row>
    <row r="192" spans="1:39" ht="13.2" x14ac:dyDescent="0.25">
      <c r="A192" s="19">
        <v>724</v>
      </c>
      <c r="B192" s="19">
        <v>7</v>
      </c>
      <c r="C192" s="20">
        <v>192</v>
      </c>
      <c r="D192" s="21">
        <v>203</v>
      </c>
      <c r="E192" s="16">
        <v>151</v>
      </c>
      <c r="F192" s="19" t="s">
        <v>125</v>
      </c>
      <c r="G192" s="19" t="s">
        <v>125</v>
      </c>
      <c r="H192" s="19" t="s">
        <v>125</v>
      </c>
      <c r="I192" s="19" t="s">
        <v>125</v>
      </c>
      <c r="J192" s="20" t="s">
        <v>1032</v>
      </c>
      <c r="K192" s="16" t="str">
        <f>IF(ISERROR(VLOOKUP($A192,[4]MFA_codes!$B$2:$G$239,6,FALSE)),"",VLOOKUP($A192,[4]MFA_codes!$B$2:$G$239,6,FALSE))</f>
        <v>Europe</v>
      </c>
      <c r="L192" s="16" t="str">
        <f>IF(ISERROR(VLOOKUP($D192,[4]WirseniusRegions!$A$5:$D$233,3,FALSE)),"",VLOOKUP($D192,[4]WirseniusRegions!$A$5:$D$233,3,FALSE))</f>
        <v>Europe</v>
      </c>
      <c r="M192" s="16" t="str">
        <f>IF(ISERROR(VLOOKUP($D192,[4]WirseniusRegions!$A$5:$D$233,4,FALSE)),"",VLOOKUP($D192,[4]WirseniusRegions!$A$5:$D$233,4,FALSE))</f>
        <v>West Europe</v>
      </c>
      <c r="N192" s="16" t="s">
        <v>211</v>
      </c>
      <c r="O192" s="16" t="s">
        <v>1024</v>
      </c>
      <c r="Q192" s="16">
        <v>1</v>
      </c>
      <c r="R192" s="16" t="str">
        <f>VLOOKUP($A192,[3]Countries_Outsorting!$BA$10:$BC$272,3,FALSE)</f>
        <v>ok</v>
      </c>
      <c r="S192" s="16" t="s">
        <v>1020</v>
      </c>
      <c r="U192" s="16" t="s">
        <v>125</v>
      </c>
      <c r="V192" s="16" t="s">
        <v>1027</v>
      </c>
      <c r="W192" s="16" t="s">
        <v>1039</v>
      </c>
      <c r="X192" s="16" t="s">
        <v>1040</v>
      </c>
      <c r="Y192" s="16" t="s">
        <v>1029</v>
      </c>
      <c r="AA192" s="16" t="s">
        <v>261</v>
      </c>
      <c r="AB192" s="16" t="str">
        <f>VLOOKUP($A192,'[4]UN codes and regions'!$B$8:$E$292,4,FALSE)</f>
        <v>Western Europe</v>
      </c>
      <c r="AD192" s="16">
        <f t="shared" si="8"/>
        <v>203</v>
      </c>
      <c r="AE192" s="16">
        <f t="shared" si="6"/>
        <v>724</v>
      </c>
      <c r="AF192" s="21">
        <v>78</v>
      </c>
      <c r="AG192" s="16" t="str">
        <f>IF(ISERROR(VLOOKUP(D192,'[4]GEA Codes'!$A$2:$B$180,2,FALSE)),"",VLOOKUP(D192,'[4]GEA Codes'!$A$2:$B$180,2,FALSE))</f>
        <v>WEU</v>
      </c>
      <c r="AH192" s="16" t="str">
        <f t="shared" si="7"/>
        <v/>
      </c>
      <c r="AI192" s="18">
        <v>80</v>
      </c>
      <c r="AJ192" s="18" t="s">
        <v>1076</v>
      </c>
      <c r="AK192" s="18" t="s">
        <v>485</v>
      </c>
      <c r="AL192" s="18" t="s">
        <v>486</v>
      </c>
      <c r="AM192" s="18" t="s">
        <v>485</v>
      </c>
    </row>
    <row r="193" spans="1:39" ht="13.2" x14ac:dyDescent="0.25">
      <c r="A193" s="19">
        <v>144</v>
      </c>
      <c r="B193" s="19">
        <v>6</v>
      </c>
      <c r="C193" s="20">
        <v>193</v>
      </c>
      <c r="D193" s="21">
        <v>38</v>
      </c>
      <c r="E193" s="16">
        <v>152</v>
      </c>
      <c r="F193" s="19" t="s">
        <v>126</v>
      </c>
      <c r="G193" s="19" t="s">
        <v>126</v>
      </c>
      <c r="H193" s="19" t="s">
        <v>126</v>
      </c>
      <c r="I193" s="19" t="s">
        <v>126</v>
      </c>
      <c r="J193" s="20" t="s">
        <v>1021</v>
      </c>
      <c r="K193" s="16" t="str">
        <f>IF(ISERROR(VLOOKUP($A193,[4]MFA_codes!$B$2:$G$239,6,FALSE)),"",VLOOKUP($A193,[4]MFA_codes!$B$2:$G$239,6,FALSE))</f>
        <v>Asia</v>
      </c>
      <c r="L193" s="16" t="str">
        <f>IF(ISERROR(VLOOKUP($D193,[4]WirseniusRegions!$A$5:$D$233,3,FALSE)),"",VLOOKUP($D193,[4]WirseniusRegions!$A$5:$D$233,3,FALSE))</f>
        <v>Asia</v>
      </c>
      <c r="M193" s="16" t="str">
        <f>IF(ISERROR(VLOOKUP($D193,[4]WirseniusRegions!$A$5:$D$233,4,FALSE)),"",VLOOKUP($D193,[4]WirseniusRegions!$A$5:$D$233,4,FALSE))</f>
        <v>South &amp; Central Asia</v>
      </c>
      <c r="N193" s="16" t="s">
        <v>189</v>
      </c>
      <c r="O193" s="16" t="s">
        <v>1030</v>
      </c>
      <c r="Q193" s="16">
        <v>1</v>
      </c>
      <c r="R193" s="16" t="str">
        <f>VLOOKUP($A193,[3]Countries_Outsorting!$BA$10:$BC$272,3,FALSE)</f>
        <v>ok</v>
      </c>
      <c r="S193" s="16" t="s">
        <v>1020</v>
      </c>
      <c r="U193" s="16" t="s">
        <v>126</v>
      </c>
      <c r="V193" s="16" t="s">
        <v>1027</v>
      </c>
      <c r="W193" s="16" t="s">
        <v>1020</v>
      </c>
      <c r="Y193" s="16" t="s">
        <v>260</v>
      </c>
      <c r="AA193" s="16" t="s">
        <v>260</v>
      </c>
      <c r="AB193" s="16" t="str">
        <f>VLOOKUP($A193,'[4]UN codes and regions'!$B$8:$E$292,4,FALSE)</f>
        <v>Southern Asia</v>
      </c>
      <c r="AD193" s="16">
        <f t="shared" si="8"/>
        <v>38</v>
      </c>
      <c r="AE193" s="16">
        <f t="shared" si="6"/>
        <v>144</v>
      </c>
      <c r="AF193" s="21">
        <v>32</v>
      </c>
      <c r="AG193" s="16" t="str">
        <f>IF(ISERROR(VLOOKUP(D193,'[4]GEA Codes'!$A$2:$B$180,2,FALSE)),"",VLOOKUP(D193,'[4]GEA Codes'!$A$2:$B$180,2,FALSE))</f>
        <v>OSA</v>
      </c>
      <c r="AH193" s="16" t="str">
        <f t="shared" si="7"/>
        <v/>
      </c>
      <c r="AI193" s="18" t="s">
        <v>1020</v>
      </c>
      <c r="AJ193" s="18" t="s">
        <v>1020</v>
      </c>
      <c r="AK193" s="18" t="s">
        <v>1020</v>
      </c>
      <c r="AL193" s="18" t="s">
        <v>1020</v>
      </c>
      <c r="AM193" s="18" t="s">
        <v>1020</v>
      </c>
    </row>
    <row r="194" spans="1:39" ht="13.2" x14ac:dyDescent="0.25">
      <c r="A194" s="19">
        <v>736</v>
      </c>
      <c r="B194" s="19">
        <v>2</v>
      </c>
      <c r="C194" s="20">
        <v>194</v>
      </c>
      <c r="D194" s="21">
        <v>206</v>
      </c>
      <c r="E194" s="16">
        <v>154</v>
      </c>
      <c r="F194" s="19" t="s">
        <v>127</v>
      </c>
      <c r="G194" s="19" t="s">
        <v>127</v>
      </c>
      <c r="H194" s="19" t="s">
        <v>127</v>
      </c>
      <c r="I194" s="19" t="s">
        <v>127</v>
      </c>
      <c r="J194" s="20" t="s">
        <v>1025</v>
      </c>
      <c r="K194" s="16" t="str">
        <f>IF(ISERROR(VLOOKUP($A194,[4]MFA_codes!$B$2:$G$239,6,FALSE)),"",VLOOKUP($A194,[4]MFA_codes!$B$2:$G$239,6,FALSE))</f>
        <v>Africa</v>
      </c>
      <c r="L194" s="16" t="str">
        <f>IF(ISERROR(VLOOKUP($D194,[4]WirseniusRegions!$A$5:$D$233,3,FALSE)),"",VLOOKUP($D194,[4]WirseniusRegions!$A$5:$D$233,3,FALSE))</f>
        <v>Africa/Asia</v>
      </c>
      <c r="M194" s="16" t="str">
        <f>IF(ISERROR(VLOOKUP($D194,[4]WirseniusRegions!$A$5:$D$233,4,FALSE)),"",VLOOKUP($D194,[4]WirseniusRegions!$A$5:$D$233,4,FALSE))</f>
        <v>North Africa &amp; West Asia</v>
      </c>
      <c r="N194" s="16" t="s">
        <v>182</v>
      </c>
      <c r="O194" s="16" t="s">
        <v>1030</v>
      </c>
      <c r="Q194" s="16">
        <v>1</v>
      </c>
      <c r="R194" s="16" t="str">
        <f>VLOOKUP($A194,[3]Countries_Outsorting!$BA$10:$BC$272,3,FALSE)</f>
        <v>ok</v>
      </c>
      <c r="S194" s="16" t="s">
        <v>1033</v>
      </c>
      <c r="U194" s="16" t="s">
        <v>127</v>
      </c>
      <c r="V194" s="16" t="s">
        <v>1027</v>
      </c>
      <c r="W194" s="16" t="s">
        <v>1020</v>
      </c>
      <c r="Y194" s="16" t="s">
        <v>263</v>
      </c>
      <c r="AA194" s="16" t="s">
        <v>237</v>
      </c>
      <c r="AB194" s="16" t="str">
        <f>VLOOKUP($A194,'[4]UN codes and regions'!$B$8:$E$292,4,FALSE)</f>
        <v>Sub-Saharan Africa</v>
      </c>
      <c r="AD194" s="16">
        <f t="shared" si="8"/>
        <v>206</v>
      </c>
      <c r="AE194" s="16">
        <f t="shared" ref="AE194:AE257" si="9">A194</f>
        <v>736</v>
      </c>
      <c r="AF194" s="21">
        <v>143</v>
      </c>
      <c r="AG194" s="16" t="str">
        <f>IF(ISERROR(VLOOKUP(D194,'[4]GEA Codes'!$A$2:$B$180,2,FALSE)),"",VLOOKUP(D194,'[4]GEA Codes'!$A$2:$B$180,2,FALSE))</f>
        <v>NAF</v>
      </c>
      <c r="AH194" s="16" t="str">
        <f t="shared" ref="AH194:AH261" si="10">IF(P194="former USSR",D194,"")</f>
        <v/>
      </c>
      <c r="AI194" s="18" t="s">
        <v>1020</v>
      </c>
      <c r="AJ194" s="18" t="s">
        <v>1020</v>
      </c>
      <c r="AK194" s="18" t="s">
        <v>1020</v>
      </c>
      <c r="AL194" s="18" t="s">
        <v>1020</v>
      </c>
      <c r="AM194" s="18" t="s">
        <v>1020</v>
      </c>
    </row>
    <row r="195" spans="1:39" ht="13.2" x14ac:dyDescent="0.25">
      <c r="A195" s="19">
        <v>740</v>
      </c>
      <c r="B195" s="19">
        <v>5</v>
      </c>
      <c r="C195" s="20">
        <v>195</v>
      </c>
      <c r="D195" s="21">
        <v>207</v>
      </c>
      <c r="E195" s="16">
        <v>155</v>
      </c>
      <c r="F195" s="19" t="s">
        <v>128</v>
      </c>
      <c r="G195" s="19" t="s">
        <v>128</v>
      </c>
      <c r="H195" s="19" t="s">
        <v>128</v>
      </c>
      <c r="I195" s="19" t="s">
        <v>128</v>
      </c>
      <c r="J195" s="20" t="s">
        <v>1021</v>
      </c>
      <c r="K195" s="16" t="str">
        <f>IF(ISERROR(VLOOKUP($A195,[4]MFA_codes!$B$2:$G$239,6,FALSE)),"",VLOOKUP($A195,[4]MFA_codes!$B$2:$G$239,6,FALSE))</f>
        <v>South America</v>
      </c>
      <c r="L195" s="16" t="str">
        <f>IF(ISERROR(VLOOKUP($D195,[4]WirseniusRegions!$A$5:$D$233,3,FALSE)),"",VLOOKUP($D195,[4]WirseniusRegions!$A$5:$D$233,3,FALSE))</f>
        <v>America</v>
      </c>
      <c r="M195" s="16" t="str">
        <f>IF(ISERROR(VLOOKUP($D195,[4]WirseniusRegions!$A$5:$D$233,4,FALSE)),"",VLOOKUP($D195,[4]WirseniusRegions!$A$5:$D$233,4,FALSE))</f>
        <v>Latin America &amp; Caribbean</v>
      </c>
      <c r="N195" s="16" t="s">
        <v>1034</v>
      </c>
      <c r="O195" s="16" t="s">
        <v>1030</v>
      </c>
      <c r="Q195" s="16">
        <v>1</v>
      </c>
      <c r="R195" s="16" t="str">
        <f>VLOOKUP($A195,[3]Countries_Outsorting!$BA$10:$BC$272,3,FALSE)</f>
        <v>ok</v>
      </c>
      <c r="S195" s="16" t="s">
        <v>1020</v>
      </c>
      <c r="U195" s="16" t="s">
        <v>128</v>
      </c>
      <c r="V195" s="16" t="s">
        <v>1026</v>
      </c>
      <c r="W195" s="16" t="s">
        <v>1020</v>
      </c>
      <c r="Y195" s="16" t="s">
        <v>1035</v>
      </c>
      <c r="AA195" s="16" t="s">
        <v>256</v>
      </c>
      <c r="AB195" s="16" t="str">
        <f>VLOOKUP($A195,'[4]UN codes and regions'!$B$8:$E$292,4,FALSE)</f>
        <v>Latin America &amp; the Carribean</v>
      </c>
      <c r="AD195" s="16">
        <f t="shared" ref="AD195:AD258" si="11">D195</f>
        <v>207</v>
      </c>
      <c r="AE195" s="16">
        <f t="shared" si="9"/>
        <v>740</v>
      </c>
      <c r="AF195" s="21">
        <v>115</v>
      </c>
      <c r="AG195" s="16" t="str">
        <f>IF(ISERROR(VLOOKUP(D195,'[4]GEA Codes'!$A$2:$B$180,2,FALSE)),"",VLOOKUP(D195,'[4]GEA Codes'!$A$2:$B$180,2,FALSE))</f>
        <v>LAC</v>
      </c>
      <c r="AH195" s="16" t="str">
        <f t="shared" si="10"/>
        <v/>
      </c>
      <c r="AI195" s="18" t="s">
        <v>1020</v>
      </c>
      <c r="AJ195" s="18" t="s">
        <v>1020</v>
      </c>
      <c r="AK195" s="18" t="s">
        <v>1020</v>
      </c>
      <c r="AL195" s="18" t="s">
        <v>1020</v>
      </c>
      <c r="AM195" s="18" t="s">
        <v>1020</v>
      </c>
    </row>
    <row r="196" spans="1:39" ht="13.2" x14ac:dyDescent="0.25">
      <c r="A196" s="19">
        <v>748</v>
      </c>
      <c r="B196" s="19">
        <v>2</v>
      </c>
      <c r="C196" s="20">
        <v>196</v>
      </c>
      <c r="D196" s="21">
        <v>209</v>
      </c>
      <c r="E196" s="16">
        <v>157</v>
      </c>
      <c r="F196" s="19" t="s">
        <v>129</v>
      </c>
      <c r="G196" s="19" t="s">
        <v>129</v>
      </c>
      <c r="H196" s="19" t="s">
        <v>129</v>
      </c>
      <c r="I196" s="19" t="s">
        <v>129</v>
      </c>
      <c r="J196" s="20" t="s">
        <v>1021</v>
      </c>
      <c r="K196" s="16" t="str">
        <f>IF(ISERROR(VLOOKUP($A196,[4]MFA_codes!$B$2:$G$239,6,FALSE)),"",VLOOKUP($A196,[4]MFA_codes!$B$2:$G$239,6,FALSE))</f>
        <v>Africa</v>
      </c>
      <c r="L196" s="16" t="str">
        <f>IF(ISERROR(VLOOKUP($D196,[4]WirseniusRegions!$A$5:$D$233,3,FALSE)),"",VLOOKUP($D196,[4]WirseniusRegions!$A$5:$D$233,3,FALSE))</f>
        <v>Africa</v>
      </c>
      <c r="M196" s="16" t="str">
        <f>IF(ISERROR(VLOOKUP($D196,[4]WirseniusRegions!$A$5:$D$233,4,FALSE)),"",VLOOKUP($D196,[4]WirseniusRegions!$A$5:$D$233,4,FALSE))</f>
        <v>Sub-Saharan Africa</v>
      </c>
      <c r="N196" s="16" t="s">
        <v>182</v>
      </c>
      <c r="O196" s="16" t="s">
        <v>1024</v>
      </c>
      <c r="Q196" s="16">
        <v>1</v>
      </c>
      <c r="R196" s="16" t="str">
        <f>VLOOKUP($A196,[3]Countries_Outsorting!$BA$10:$BC$272,3,FALSE)</f>
        <v>ok</v>
      </c>
      <c r="S196" s="16" t="s">
        <v>1020</v>
      </c>
      <c r="U196" s="16" t="s">
        <v>129</v>
      </c>
      <c r="V196" s="16" t="s">
        <v>1041</v>
      </c>
      <c r="W196" s="16" t="s">
        <v>1020</v>
      </c>
      <c r="Y196" s="16" t="s">
        <v>263</v>
      </c>
      <c r="AA196" s="16" t="s">
        <v>259</v>
      </c>
      <c r="AB196" s="16" t="str">
        <f>VLOOKUP($A196,'[4]UN codes and regions'!$B$8:$E$292,4,FALSE)</f>
        <v>Sub-Saharan Africa</v>
      </c>
      <c r="AD196" s="16">
        <f t="shared" si="11"/>
        <v>209</v>
      </c>
      <c r="AE196" s="16">
        <f t="shared" si="9"/>
        <v>748</v>
      </c>
      <c r="AF196" s="21">
        <v>52</v>
      </c>
      <c r="AG196" s="16" t="str">
        <f>IF(ISERROR(VLOOKUP(D196,'[4]GEA Codes'!$A$2:$B$180,2,FALSE)),"",VLOOKUP(D196,'[4]GEA Codes'!$A$2:$B$180,2,FALSE))</f>
        <v>SAF</v>
      </c>
      <c r="AH196" s="16" t="str">
        <f t="shared" si="10"/>
        <v/>
      </c>
      <c r="AI196" s="18" t="s">
        <v>1020</v>
      </c>
      <c r="AJ196" s="18" t="s">
        <v>1020</v>
      </c>
      <c r="AK196" s="18" t="s">
        <v>1020</v>
      </c>
      <c r="AL196" s="18" t="s">
        <v>1020</v>
      </c>
      <c r="AM196" s="18" t="s">
        <v>1020</v>
      </c>
    </row>
    <row r="197" spans="1:39" ht="13.2" x14ac:dyDescent="0.25">
      <c r="A197" s="19">
        <v>752</v>
      </c>
      <c r="B197" s="19">
        <v>7</v>
      </c>
      <c r="C197" s="20">
        <v>197</v>
      </c>
      <c r="D197" s="21">
        <v>210</v>
      </c>
      <c r="E197" s="16">
        <v>158</v>
      </c>
      <c r="F197" s="19" t="s">
        <v>130</v>
      </c>
      <c r="G197" s="19" t="s">
        <v>130</v>
      </c>
      <c r="H197" s="19" t="s">
        <v>130</v>
      </c>
      <c r="I197" s="19" t="s">
        <v>130</v>
      </c>
      <c r="J197" s="20" t="s">
        <v>1032</v>
      </c>
      <c r="K197" s="16" t="str">
        <f>IF(ISERROR(VLOOKUP($A197,[4]MFA_codes!$B$2:$G$239,6,FALSE)),"",VLOOKUP($A197,[4]MFA_codes!$B$2:$G$239,6,FALSE))</f>
        <v>Europe</v>
      </c>
      <c r="L197" s="16" t="str">
        <f>IF(ISERROR(VLOOKUP($D197,[4]WirseniusRegions!$A$5:$D$233,3,FALSE)),"",VLOOKUP($D197,[4]WirseniusRegions!$A$5:$D$233,3,FALSE))</f>
        <v>Europe</v>
      </c>
      <c r="M197" s="16" t="str">
        <f>IF(ISERROR(VLOOKUP($D197,[4]WirseniusRegions!$A$5:$D$233,4,FALSE)),"",VLOOKUP($D197,[4]WirseniusRegions!$A$5:$D$233,4,FALSE))</f>
        <v>West Europe</v>
      </c>
      <c r="N197" s="16" t="s">
        <v>211</v>
      </c>
      <c r="O197" s="16" t="s">
        <v>1042</v>
      </c>
      <c r="Q197" s="16">
        <v>1</v>
      </c>
      <c r="R197" s="16" t="str">
        <f>VLOOKUP($A197,[3]Countries_Outsorting!$BA$10:$BC$272,3,FALSE)</f>
        <v>ok</v>
      </c>
      <c r="S197" s="16" t="s">
        <v>1020</v>
      </c>
      <c r="U197" s="16" t="s">
        <v>130</v>
      </c>
      <c r="V197" s="16" t="s">
        <v>1027</v>
      </c>
      <c r="W197" s="16" t="s">
        <v>1039</v>
      </c>
      <c r="X197" s="16" t="s">
        <v>1040</v>
      </c>
      <c r="Y197" s="16" t="s">
        <v>1029</v>
      </c>
      <c r="AA197" s="16" t="s">
        <v>239</v>
      </c>
      <c r="AB197" s="16" t="str">
        <f>VLOOKUP($A197,'[4]UN codes and regions'!$B$8:$E$292,4,FALSE)</f>
        <v>Western Europe</v>
      </c>
      <c r="AD197" s="16">
        <f t="shared" si="11"/>
        <v>210</v>
      </c>
      <c r="AE197" s="16">
        <f t="shared" si="9"/>
        <v>752</v>
      </c>
      <c r="AF197" s="21">
        <v>164</v>
      </c>
      <c r="AG197" s="16" t="str">
        <f>IF(ISERROR(VLOOKUP(D197,'[4]GEA Codes'!$A$2:$B$180,2,FALSE)),"",VLOOKUP(D197,'[4]GEA Codes'!$A$2:$B$180,2,FALSE))</f>
        <v>WEU</v>
      </c>
      <c r="AH197" s="16" t="str">
        <f t="shared" si="10"/>
        <v/>
      </c>
      <c r="AI197" s="18">
        <v>147</v>
      </c>
      <c r="AJ197" s="18" t="s">
        <v>1077</v>
      </c>
      <c r="AK197" s="18" t="s">
        <v>462</v>
      </c>
      <c r="AL197" s="18" t="s">
        <v>463</v>
      </c>
      <c r="AM197" s="18" t="s">
        <v>462</v>
      </c>
    </row>
    <row r="198" spans="1:39" ht="13.2" x14ac:dyDescent="0.25">
      <c r="A198" s="19">
        <v>756</v>
      </c>
      <c r="B198" s="19">
        <v>7</v>
      </c>
      <c r="C198" s="20">
        <v>198</v>
      </c>
      <c r="D198" s="21">
        <v>211</v>
      </c>
      <c r="E198" s="16">
        <v>159</v>
      </c>
      <c r="F198" s="19" t="s">
        <v>131</v>
      </c>
      <c r="G198" s="19" t="s">
        <v>131</v>
      </c>
      <c r="H198" s="19" t="s">
        <v>131</v>
      </c>
      <c r="I198" s="19" t="s">
        <v>131</v>
      </c>
      <c r="J198" s="20" t="s">
        <v>1032</v>
      </c>
      <c r="K198" s="16" t="str">
        <f>IF(ISERROR(VLOOKUP($A198,[4]MFA_codes!$B$2:$G$239,6,FALSE)),"",VLOOKUP($A198,[4]MFA_codes!$B$2:$G$239,6,FALSE))</f>
        <v>Europe</v>
      </c>
      <c r="L198" s="16" t="str">
        <f>IF(ISERROR(VLOOKUP($D198,[4]WirseniusRegions!$A$5:$D$233,3,FALSE)),"",VLOOKUP($D198,[4]WirseniusRegions!$A$5:$D$233,3,FALSE))</f>
        <v>Europe</v>
      </c>
      <c r="M198" s="16" t="str">
        <f>IF(ISERROR(VLOOKUP($D198,[4]WirseniusRegions!$A$5:$D$233,4,FALSE)),"",VLOOKUP($D198,[4]WirseniusRegions!$A$5:$D$233,4,FALSE))</f>
        <v>West Europe</v>
      </c>
      <c r="N198" s="16" t="s">
        <v>211</v>
      </c>
      <c r="O198" s="16" t="s">
        <v>1024</v>
      </c>
      <c r="Q198" s="16">
        <v>1</v>
      </c>
      <c r="R198" s="16" t="str">
        <f>VLOOKUP($A198,[3]Countries_Outsorting!$BA$10:$BC$272,3,FALSE)</f>
        <v>ok</v>
      </c>
      <c r="S198" s="16" t="s">
        <v>1020</v>
      </c>
      <c r="U198" s="16" t="s">
        <v>131</v>
      </c>
      <c r="V198" s="16" t="s">
        <v>1027</v>
      </c>
      <c r="W198" s="16" t="s">
        <v>1020</v>
      </c>
      <c r="X198" s="16" t="s">
        <v>1028</v>
      </c>
      <c r="Y198" s="16" t="s">
        <v>1029</v>
      </c>
      <c r="AA198" s="16" t="s">
        <v>272</v>
      </c>
      <c r="AB198" s="16" t="str">
        <f>VLOOKUP($A198,'[4]UN codes and regions'!$B$8:$E$292,4,FALSE)</f>
        <v>Western Europe</v>
      </c>
      <c r="AD198" s="16">
        <f t="shared" si="11"/>
        <v>211</v>
      </c>
      <c r="AE198" s="16">
        <f t="shared" si="9"/>
        <v>756</v>
      </c>
      <c r="AF198" s="21">
        <v>2</v>
      </c>
      <c r="AG198" s="16" t="str">
        <f>IF(ISERROR(VLOOKUP(D198,'[4]GEA Codes'!$A$2:$B$180,2,FALSE)),"",VLOOKUP(D198,'[4]GEA Codes'!$A$2:$B$180,2,FALSE))</f>
        <v>WEU</v>
      </c>
      <c r="AH198" s="16" t="str">
        <f t="shared" si="10"/>
        <v/>
      </c>
      <c r="AI198" s="18">
        <v>144</v>
      </c>
      <c r="AJ198" s="18" t="s">
        <v>458</v>
      </c>
      <c r="AK198" s="18" t="s">
        <v>460</v>
      </c>
      <c r="AL198" s="18" t="s">
        <v>459</v>
      </c>
      <c r="AM198" s="18" t="s">
        <v>460</v>
      </c>
    </row>
    <row r="199" spans="1:39" ht="13.2" x14ac:dyDescent="0.25">
      <c r="A199" s="19">
        <v>760</v>
      </c>
      <c r="B199" s="19">
        <v>6</v>
      </c>
      <c r="C199" s="20">
        <v>199</v>
      </c>
      <c r="D199" s="21">
        <v>212</v>
      </c>
      <c r="E199" s="16">
        <v>160</v>
      </c>
      <c r="F199" s="19" t="s">
        <v>132</v>
      </c>
      <c r="G199" s="19" t="s">
        <v>132</v>
      </c>
      <c r="H199" s="19" t="s">
        <v>132</v>
      </c>
      <c r="I199" s="19" t="s">
        <v>132</v>
      </c>
      <c r="J199" s="20" t="s">
        <v>1021</v>
      </c>
      <c r="K199" s="16" t="str">
        <f>IF(ISERROR(VLOOKUP($A199,[4]MFA_codes!$B$2:$G$239,6,FALSE)),"",VLOOKUP($A199,[4]MFA_codes!$B$2:$G$239,6,FALSE))</f>
        <v>Asia</v>
      </c>
      <c r="L199" s="16" t="str">
        <f>IF(ISERROR(VLOOKUP($D199,[4]WirseniusRegions!$A$5:$D$233,3,FALSE)),"",VLOOKUP($D199,[4]WirseniusRegions!$A$5:$D$233,3,FALSE))</f>
        <v>Africa/Asia</v>
      </c>
      <c r="M199" s="16" t="str">
        <f>IF(ISERROR(VLOOKUP($D199,[4]WirseniusRegions!$A$5:$D$233,4,FALSE)),"",VLOOKUP($D199,[4]WirseniusRegions!$A$5:$D$233,4,FALSE))</f>
        <v>North Africa &amp; West Asia</v>
      </c>
      <c r="N199" s="16" t="s">
        <v>189</v>
      </c>
      <c r="O199" s="16" t="s">
        <v>1024</v>
      </c>
      <c r="Q199" s="16">
        <v>1</v>
      </c>
      <c r="R199" s="16" t="str">
        <f>VLOOKUP($A199,[3]Countries_Outsorting!$BA$10:$BC$272,3,FALSE)</f>
        <v>ok</v>
      </c>
      <c r="S199" s="16" t="s">
        <v>1020</v>
      </c>
      <c r="U199" s="16" t="s">
        <v>1078</v>
      </c>
      <c r="V199" s="16" t="s">
        <v>1027</v>
      </c>
      <c r="W199" s="16" t="s">
        <v>1020</v>
      </c>
      <c r="Y199" s="16" t="s">
        <v>271</v>
      </c>
      <c r="AA199" s="16" t="s">
        <v>271</v>
      </c>
      <c r="AB199" s="16" t="str">
        <f>VLOOKUP($A199,'[4]UN codes and regions'!$B$8:$E$292,4,FALSE)</f>
        <v>Northern Africa and Western Asia</v>
      </c>
      <c r="AD199" s="16">
        <f t="shared" si="11"/>
        <v>212</v>
      </c>
      <c r="AE199" s="16">
        <f t="shared" si="9"/>
        <v>760</v>
      </c>
      <c r="AF199" s="21">
        <v>95</v>
      </c>
      <c r="AG199" s="16" t="str">
        <f>IF(ISERROR(VLOOKUP(D199,'[4]GEA Codes'!$A$2:$B$180,2,FALSE)),"",VLOOKUP(D199,'[4]GEA Codes'!$A$2:$B$180,2,FALSE))</f>
        <v>MEE</v>
      </c>
      <c r="AH199" s="16" t="str">
        <f t="shared" si="10"/>
        <v/>
      </c>
      <c r="AI199" s="18" t="s">
        <v>1020</v>
      </c>
      <c r="AJ199" s="18" t="s">
        <v>1020</v>
      </c>
      <c r="AK199" s="18" t="s">
        <v>1020</v>
      </c>
      <c r="AL199" s="18" t="s">
        <v>1020</v>
      </c>
      <c r="AM199" s="18" t="s">
        <v>1020</v>
      </c>
    </row>
    <row r="200" spans="1:39" ht="13.2" x14ac:dyDescent="0.25">
      <c r="A200" s="19">
        <v>762</v>
      </c>
      <c r="B200" s="19">
        <v>6</v>
      </c>
      <c r="C200" s="20">
        <v>200</v>
      </c>
      <c r="D200" s="21">
        <v>208</v>
      </c>
      <c r="E200" s="16">
        <v>162</v>
      </c>
      <c r="F200" s="19" t="s">
        <v>171</v>
      </c>
      <c r="G200" s="19" t="s">
        <v>171</v>
      </c>
      <c r="H200" s="19" t="s">
        <v>171</v>
      </c>
      <c r="I200" s="19" t="s">
        <v>171</v>
      </c>
      <c r="J200" s="20" t="s">
        <v>430</v>
      </c>
      <c r="K200" s="16" t="str">
        <f>IF(ISERROR(VLOOKUP($A200,[4]MFA_codes!$B$2:$G$239,6,FALSE)),"",VLOOKUP($A200,[4]MFA_codes!$B$2:$G$239,6,FALSE))</f>
        <v>Asia</v>
      </c>
      <c r="L200" s="16" t="str">
        <f>IF(ISERROR(VLOOKUP($D200,[4]WirseniusRegions!$A$5:$D$233,3,FALSE)),"",VLOOKUP($D200,[4]WirseniusRegions!$A$5:$D$233,3,FALSE))</f>
        <v>Asia</v>
      </c>
      <c r="M200" s="16" t="str">
        <f>IF(ISERROR(VLOOKUP($D200,[4]WirseniusRegions!$A$5:$D$233,4,FALSE)),"",VLOOKUP($D200,[4]WirseniusRegions!$A$5:$D$233,4,FALSE))</f>
        <v>South &amp; Central Asia</v>
      </c>
      <c r="N200" s="16" t="s">
        <v>189</v>
      </c>
      <c r="O200" s="16" t="s">
        <v>1024</v>
      </c>
      <c r="P200" s="16" t="s">
        <v>1036</v>
      </c>
      <c r="Q200" s="16">
        <v>1</v>
      </c>
      <c r="R200" s="16" t="str">
        <f>VLOOKUP($A200,[3]Countries_Outsorting!$BA$10:$BC$272,3,FALSE)</f>
        <v>ok</v>
      </c>
      <c r="S200" s="16" t="s">
        <v>1020</v>
      </c>
      <c r="U200" s="16" t="s">
        <v>171</v>
      </c>
      <c r="V200" s="16" t="s">
        <v>1027</v>
      </c>
      <c r="W200" s="16" t="s">
        <v>1020</v>
      </c>
      <c r="Y200" s="16" t="s">
        <v>1037</v>
      </c>
      <c r="AA200" s="16" t="s">
        <v>199</v>
      </c>
      <c r="AB200" s="16" t="str">
        <f>VLOOKUP($A200,'[4]UN codes and regions'!$B$8:$E$292,4,FALSE)</f>
        <v>Central Asia and Russian Federation</v>
      </c>
      <c r="AD200" s="16">
        <f t="shared" si="11"/>
        <v>208</v>
      </c>
      <c r="AE200" s="16">
        <f t="shared" si="9"/>
        <v>762</v>
      </c>
      <c r="AF200" s="21">
        <v>91</v>
      </c>
      <c r="AG200" s="16" t="str">
        <f>IF(ISERROR(VLOOKUP(D200,'[4]GEA Codes'!$A$2:$B$180,2,FALSE)),"",VLOOKUP(D200,'[4]GEA Codes'!$A$2:$B$180,2,FALSE))</f>
        <v>FSU</v>
      </c>
      <c r="AH200" s="16">
        <f t="shared" si="10"/>
        <v>208</v>
      </c>
      <c r="AI200" s="18" t="s">
        <v>1020</v>
      </c>
      <c r="AJ200" s="18" t="s">
        <v>1020</v>
      </c>
      <c r="AK200" s="18" t="s">
        <v>1020</v>
      </c>
      <c r="AL200" s="18" t="s">
        <v>1020</v>
      </c>
      <c r="AM200" s="18" t="s">
        <v>1020</v>
      </c>
    </row>
    <row r="201" spans="1:39" ht="13.2" x14ac:dyDescent="0.25">
      <c r="A201" s="19">
        <v>834</v>
      </c>
      <c r="B201" s="19">
        <v>2</v>
      </c>
      <c r="C201" s="20">
        <v>201</v>
      </c>
      <c r="D201" s="21">
        <v>215</v>
      </c>
      <c r="E201" s="16">
        <v>163</v>
      </c>
      <c r="F201" s="19" t="s">
        <v>324</v>
      </c>
      <c r="G201" s="19" t="s">
        <v>324</v>
      </c>
      <c r="H201" s="19" t="s">
        <v>324</v>
      </c>
      <c r="I201" s="19" t="s">
        <v>324</v>
      </c>
      <c r="J201" s="20" t="s">
        <v>1025</v>
      </c>
      <c r="K201" s="16" t="str">
        <f>IF(ISERROR(VLOOKUP($A201,[4]MFA_codes!$B$2:$G$239,6,FALSE)),"",VLOOKUP($A201,[4]MFA_codes!$B$2:$G$239,6,FALSE))</f>
        <v>Africa</v>
      </c>
      <c r="L201" s="16" t="str">
        <f>IF(ISERROR(VLOOKUP($D201,[4]WirseniusRegions!$A$5:$D$233,3,FALSE)),"",VLOOKUP($D201,[4]WirseniusRegions!$A$5:$D$233,3,FALSE))</f>
        <v>Africa</v>
      </c>
      <c r="M201" s="16" t="str">
        <f>IF(ISERROR(VLOOKUP($D201,[4]WirseniusRegions!$A$5:$D$233,4,FALSE)),"",VLOOKUP($D201,[4]WirseniusRegions!$A$5:$D$233,4,FALSE))</f>
        <v>Sub-Saharan Africa</v>
      </c>
      <c r="N201" s="16" t="s">
        <v>182</v>
      </c>
      <c r="O201" s="16" t="s">
        <v>1030</v>
      </c>
      <c r="Q201" s="16">
        <v>1</v>
      </c>
      <c r="R201" s="16" t="str">
        <f>VLOOKUP($A201,[3]Countries_Outsorting!$BA$10:$BC$272,3,FALSE)</f>
        <v>ok</v>
      </c>
      <c r="S201" s="16" t="s">
        <v>1033</v>
      </c>
      <c r="U201" s="16" t="s">
        <v>405</v>
      </c>
      <c r="V201" s="16" t="s">
        <v>1027</v>
      </c>
      <c r="W201" s="16" t="s">
        <v>1020</v>
      </c>
      <c r="Y201" s="16" t="s">
        <v>263</v>
      </c>
      <c r="AA201" s="16" t="s">
        <v>208</v>
      </c>
      <c r="AB201" s="16" t="str">
        <f>VLOOKUP($A201,'[4]UN codes and regions'!$B$8:$E$292,4,FALSE)</f>
        <v>Sub-Saharan Africa</v>
      </c>
      <c r="AD201" s="16">
        <f t="shared" si="11"/>
        <v>215</v>
      </c>
      <c r="AE201" s="16">
        <f t="shared" si="9"/>
        <v>834</v>
      </c>
      <c r="AF201" s="21">
        <v>37</v>
      </c>
      <c r="AG201" s="16" t="str">
        <f>IF(ISERROR(VLOOKUP(D201,'[4]GEA Codes'!$A$2:$B$180,2,FALSE)),"",VLOOKUP(D201,'[4]GEA Codes'!$A$2:$B$180,2,FALSE))</f>
        <v>SAF</v>
      </c>
      <c r="AH201" s="16" t="str">
        <f t="shared" si="10"/>
        <v/>
      </c>
      <c r="AI201" s="18" t="s">
        <v>1020</v>
      </c>
      <c r="AJ201" s="18" t="s">
        <v>1020</v>
      </c>
      <c r="AK201" s="18" t="s">
        <v>1020</v>
      </c>
      <c r="AL201" s="18" t="s">
        <v>1020</v>
      </c>
      <c r="AM201" s="18" t="s">
        <v>1020</v>
      </c>
    </row>
    <row r="202" spans="1:39" ht="13.2" x14ac:dyDescent="0.25">
      <c r="A202" s="19">
        <v>764</v>
      </c>
      <c r="B202" s="19">
        <v>6</v>
      </c>
      <c r="C202" s="20">
        <v>202</v>
      </c>
      <c r="D202" s="21">
        <v>216</v>
      </c>
      <c r="E202" s="16">
        <v>164</v>
      </c>
      <c r="F202" s="19" t="s">
        <v>134</v>
      </c>
      <c r="G202" s="19" t="s">
        <v>134</v>
      </c>
      <c r="H202" s="19" t="s">
        <v>134</v>
      </c>
      <c r="I202" s="19" t="s">
        <v>134</v>
      </c>
      <c r="J202" s="20" t="s">
        <v>1021</v>
      </c>
      <c r="K202" s="16" t="str">
        <f>IF(ISERROR(VLOOKUP($A202,[4]MFA_codes!$B$2:$G$239,6,FALSE)),"",VLOOKUP($A202,[4]MFA_codes!$B$2:$G$239,6,FALSE))</f>
        <v>Asia</v>
      </c>
      <c r="L202" s="16" t="str">
        <f>IF(ISERROR(VLOOKUP($D202,[4]WirseniusRegions!$A$5:$D$233,3,FALSE)),"",VLOOKUP($D202,[4]WirseniusRegions!$A$5:$D$233,3,FALSE))</f>
        <v>Asia</v>
      </c>
      <c r="M202" s="16" t="str">
        <f>IF(ISERROR(VLOOKUP($D202,[4]WirseniusRegions!$A$5:$D$233,4,FALSE)),"",VLOOKUP($D202,[4]WirseniusRegions!$A$5:$D$233,4,FALSE))</f>
        <v>East Asia</v>
      </c>
      <c r="N202" s="16" t="s">
        <v>189</v>
      </c>
      <c r="O202" s="16" t="s">
        <v>1030</v>
      </c>
      <c r="Q202" s="16">
        <v>1</v>
      </c>
      <c r="R202" s="16" t="str">
        <f>VLOOKUP($A202,[3]Countries_Outsorting!$BA$10:$BC$272,3,FALSE)</f>
        <v>ok</v>
      </c>
      <c r="S202" s="16" t="s">
        <v>1020</v>
      </c>
      <c r="U202" s="16" t="s">
        <v>134</v>
      </c>
      <c r="V202" s="16" t="s">
        <v>1027</v>
      </c>
      <c r="W202" s="16" t="s">
        <v>1020</v>
      </c>
      <c r="Y202" s="16" t="s">
        <v>258</v>
      </c>
      <c r="AA202" s="16" t="s">
        <v>1045</v>
      </c>
      <c r="AB202" s="16" t="str">
        <f>VLOOKUP($A202,'[4]UN codes and regions'!$B$8:$E$292,4,FALSE)</f>
        <v>South-Eastern Asia</v>
      </c>
      <c r="AD202" s="16">
        <f t="shared" si="11"/>
        <v>216</v>
      </c>
      <c r="AE202" s="16">
        <f t="shared" si="9"/>
        <v>764</v>
      </c>
      <c r="AF202" s="21">
        <v>104</v>
      </c>
      <c r="AG202" s="16" t="str">
        <f>IF(ISERROR(VLOOKUP(D202,'[4]GEA Codes'!$A$2:$B$180,2,FALSE)),"",VLOOKUP(D202,'[4]GEA Codes'!$A$2:$B$180,2,FALSE))</f>
        <v>PAS</v>
      </c>
      <c r="AH202" s="16" t="str">
        <f t="shared" si="10"/>
        <v/>
      </c>
      <c r="AI202" s="18" t="s">
        <v>1020</v>
      </c>
      <c r="AJ202" s="18" t="s">
        <v>1020</v>
      </c>
      <c r="AK202" s="18" t="s">
        <v>1020</v>
      </c>
      <c r="AL202" s="18" t="s">
        <v>1020</v>
      </c>
      <c r="AM202" s="18" t="s">
        <v>1020</v>
      </c>
    </row>
    <row r="203" spans="1:39" ht="13.2" x14ac:dyDescent="0.25">
      <c r="A203" s="19">
        <v>626</v>
      </c>
      <c r="B203" s="19">
        <v>6</v>
      </c>
      <c r="C203" s="20">
        <v>203</v>
      </c>
      <c r="D203" s="21">
        <v>176</v>
      </c>
      <c r="E203" s="16" t="s">
        <v>1020</v>
      </c>
      <c r="F203" s="19" t="s">
        <v>312</v>
      </c>
      <c r="G203" s="19" t="s">
        <v>312</v>
      </c>
      <c r="H203" s="19" t="s">
        <v>312</v>
      </c>
      <c r="I203" s="19" t="s">
        <v>312</v>
      </c>
      <c r="J203" s="20" t="s">
        <v>1021</v>
      </c>
      <c r="K203" s="16" t="str">
        <f>IF(ISERROR(VLOOKUP($A203,[4]MFA_codes!$B$2:$G$239,6,FALSE)),"",VLOOKUP($A203,[4]MFA_codes!$B$2:$G$239,6,FALSE))</f>
        <v>Asia</v>
      </c>
      <c r="L203" s="16" t="str">
        <f>IF(ISERROR(VLOOKUP($D203,[4]WirseniusRegions!$A$5:$D$233,3,FALSE)),"",VLOOKUP($D203,[4]WirseniusRegions!$A$5:$D$233,3,FALSE))</f>
        <v>Asia</v>
      </c>
      <c r="M203" s="16" t="str">
        <f>IF(ISERROR(VLOOKUP($D203,[4]WirseniusRegions!$A$5:$D$233,4,FALSE)),"",VLOOKUP($D203,[4]WirseniusRegions!$A$5:$D$233,4,FALSE))</f>
        <v>East Asia</v>
      </c>
      <c r="N203" s="16" t="s">
        <v>189</v>
      </c>
      <c r="O203" s="16" t="s">
        <v>1030</v>
      </c>
      <c r="Q203" s="16">
        <v>1</v>
      </c>
      <c r="R203" s="16" t="str">
        <f>VLOOKUP($A203,[3]Countries_Outsorting!$BA$10:$BC$272,3,FALSE)</f>
        <v>ok</v>
      </c>
      <c r="S203" s="16" t="s">
        <v>1020</v>
      </c>
      <c r="U203" s="16" t="s">
        <v>1020</v>
      </c>
      <c r="V203" s="16" t="s">
        <v>1041</v>
      </c>
      <c r="W203" s="16" t="s">
        <v>1020</v>
      </c>
      <c r="Y203" s="16" t="s">
        <v>258</v>
      </c>
      <c r="AA203" s="16" t="s">
        <v>1045</v>
      </c>
      <c r="AB203" s="16" t="str">
        <f>VLOOKUP($A203,'[4]UN codes and regions'!$B$8:$E$292,4,FALSE)</f>
        <v>South-Eastern Asia</v>
      </c>
      <c r="AD203" s="16">
        <f t="shared" si="11"/>
        <v>176</v>
      </c>
      <c r="AE203" s="16">
        <f t="shared" si="9"/>
        <v>626</v>
      </c>
      <c r="AG203" s="16">
        <f>IF(ISERROR(VLOOKUP(D203,'[4]GEA Codes'!$A$2:$B$180,2,FALSE)),"",VLOOKUP(D203,'[4]GEA Codes'!$A$2:$B$180,2,FALSE))</f>
        <v>0</v>
      </c>
      <c r="AH203" s="16" t="str">
        <f t="shared" si="10"/>
        <v/>
      </c>
      <c r="AI203" s="18" t="s">
        <v>1020</v>
      </c>
      <c r="AJ203" s="18" t="s">
        <v>1020</v>
      </c>
      <c r="AK203" s="18" t="s">
        <v>1020</v>
      </c>
      <c r="AL203" s="18" t="s">
        <v>1020</v>
      </c>
      <c r="AM203" s="18" t="s">
        <v>1020</v>
      </c>
    </row>
    <row r="204" spans="1:39" ht="13.2" x14ac:dyDescent="0.25">
      <c r="A204" s="19">
        <v>768</v>
      </c>
      <c r="B204" s="19">
        <v>2</v>
      </c>
      <c r="C204" s="20">
        <v>204</v>
      </c>
      <c r="D204" s="21">
        <v>217</v>
      </c>
      <c r="E204" s="16">
        <v>165</v>
      </c>
      <c r="F204" s="19" t="s">
        <v>136</v>
      </c>
      <c r="G204" s="19" t="s">
        <v>136</v>
      </c>
      <c r="H204" s="19" t="s">
        <v>136</v>
      </c>
      <c r="I204" s="19" t="s">
        <v>136</v>
      </c>
      <c r="J204" s="20" t="s">
        <v>1025</v>
      </c>
      <c r="K204" s="16" t="str">
        <f>IF(ISERROR(VLOOKUP($A204,[4]MFA_codes!$B$2:$G$239,6,FALSE)),"",VLOOKUP($A204,[4]MFA_codes!$B$2:$G$239,6,FALSE))</f>
        <v>Africa</v>
      </c>
      <c r="L204" s="16" t="str">
        <f>IF(ISERROR(VLOOKUP($D204,[4]WirseniusRegions!$A$5:$D$233,3,FALSE)),"",VLOOKUP($D204,[4]WirseniusRegions!$A$5:$D$233,3,FALSE))</f>
        <v>Africa</v>
      </c>
      <c r="M204" s="16" t="str">
        <f>IF(ISERROR(VLOOKUP($D204,[4]WirseniusRegions!$A$5:$D$233,4,FALSE)),"",VLOOKUP($D204,[4]WirseniusRegions!$A$5:$D$233,4,FALSE))</f>
        <v>Sub-Saharan Africa</v>
      </c>
      <c r="N204" s="16" t="s">
        <v>182</v>
      </c>
      <c r="O204" s="16" t="s">
        <v>1030</v>
      </c>
      <c r="Q204" s="16">
        <v>1</v>
      </c>
      <c r="R204" s="16" t="str">
        <f>VLOOKUP($A204,[3]Countries_Outsorting!$BA$10:$BC$272,3,FALSE)</f>
        <v>ok</v>
      </c>
      <c r="S204" s="16" t="s">
        <v>1033</v>
      </c>
      <c r="U204" s="16" t="s">
        <v>136</v>
      </c>
      <c r="V204" s="16" t="s">
        <v>1027</v>
      </c>
      <c r="W204" s="16" t="s">
        <v>1020</v>
      </c>
      <c r="Y204" s="16" t="s">
        <v>263</v>
      </c>
      <c r="AA204" s="16" t="s">
        <v>270</v>
      </c>
      <c r="AB204" s="16" t="str">
        <f>VLOOKUP($A204,'[4]UN codes and regions'!$B$8:$E$292,4,FALSE)</f>
        <v>Sub-Saharan Africa</v>
      </c>
      <c r="AD204" s="16">
        <f t="shared" si="11"/>
        <v>217</v>
      </c>
      <c r="AE204" s="16">
        <f t="shared" si="9"/>
        <v>768</v>
      </c>
      <c r="AF204" s="21">
        <v>112</v>
      </c>
      <c r="AG204" s="16" t="str">
        <f>IF(ISERROR(VLOOKUP(D204,'[4]GEA Codes'!$A$2:$B$180,2,FALSE)),"",VLOOKUP(D204,'[4]GEA Codes'!$A$2:$B$180,2,FALSE))</f>
        <v>WCA</v>
      </c>
      <c r="AH204" s="16" t="str">
        <f t="shared" si="10"/>
        <v/>
      </c>
      <c r="AI204" s="18" t="s">
        <v>1020</v>
      </c>
      <c r="AJ204" s="18" t="s">
        <v>1020</v>
      </c>
      <c r="AK204" s="18" t="s">
        <v>1020</v>
      </c>
      <c r="AL204" s="18" t="s">
        <v>1020</v>
      </c>
      <c r="AM204" s="18" t="s">
        <v>1020</v>
      </c>
    </row>
    <row r="205" spans="1:39" ht="13.2" x14ac:dyDescent="0.25">
      <c r="A205" s="19">
        <v>772</v>
      </c>
      <c r="B205" s="19">
        <v>9</v>
      </c>
      <c r="C205" s="20">
        <v>205</v>
      </c>
      <c r="D205" s="21">
        <v>218</v>
      </c>
      <c r="E205" s="16">
        <v>166</v>
      </c>
      <c r="F205" s="19" t="s">
        <v>264</v>
      </c>
      <c r="G205" s="19" t="s">
        <v>264</v>
      </c>
      <c r="H205" s="19" t="s">
        <v>264</v>
      </c>
      <c r="I205" s="19" t="s">
        <v>264</v>
      </c>
      <c r="J205" s="20" t="s">
        <v>1021</v>
      </c>
      <c r="K205" s="16" t="str">
        <f>IF(ISERROR(VLOOKUP($A205,[4]MFA_codes!$B$2:$G$239,6,FALSE)),"",VLOOKUP($A205,[4]MFA_codes!$B$2:$G$239,6,FALSE))</f>
        <v>Oceania</v>
      </c>
      <c r="L205" s="16" t="str">
        <f>IF(ISERROR(VLOOKUP($D205,[4]WirseniusRegions!$A$5:$D$233,3,FALSE)),"",VLOOKUP($D205,[4]WirseniusRegions!$A$5:$D$233,3,FALSE))</f>
        <v>America/Australia</v>
      </c>
      <c r="M205" s="16" t="str">
        <f>IF(ISERROR(VLOOKUP($D205,[4]WirseniusRegions!$A$5:$D$233,4,FALSE)),"",VLOOKUP($D205,[4]WirseniusRegions!$A$5:$D$233,4,FALSE))</f>
        <v>North America &amp; Oceania</v>
      </c>
      <c r="N205" s="16" t="s">
        <v>241</v>
      </c>
      <c r="O205" s="16" t="s">
        <v>1030</v>
      </c>
      <c r="Q205" s="16">
        <v>0</v>
      </c>
      <c r="R205" s="16" t="str">
        <f>VLOOKUP($A205,[3]Countries_Outsorting!$BA$10:$BC$272,3,FALSE)</f>
        <v>Small&amp;DataGap</v>
      </c>
      <c r="S205" s="16" t="s">
        <v>1020</v>
      </c>
      <c r="U205" s="16" t="s">
        <v>1020</v>
      </c>
      <c r="V205" s="16" t="s">
        <v>1031</v>
      </c>
      <c r="W205" s="16" t="s">
        <v>1020</v>
      </c>
      <c r="Y205" s="16" t="s">
        <v>241</v>
      </c>
      <c r="AA205" s="16" t="s">
        <v>243</v>
      </c>
      <c r="AB205" s="16" t="str">
        <f>VLOOKUP($A205,'[4]UN codes and regions'!$B$8:$E$292,4,FALSE)</f>
        <v>Oceania and Australia</v>
      </c>
      <c r="AD205" s="16">
        <f t="shared" si="11"/>
        <v>218</v>
      </c>
      <c r="AE205" s="16">
        <f t="shared" si="9"/>
        <v>772</v>
      </c>
      <c r="AG205" s="16" t="str">
        <f>IF(ISERROR(VLOOKUP(D205,'[4]GEA Codes'!$A$2:$B$180,2,FALSE)),"",VLOOKUP(D205,'[4]GEA Codes'!$A$2:$B$180,2,FALSE))</f>
        <v/>
      </c>
      <c r="AH205" s="16" t="str">
        <f t="shared" si="10"/>
        <v/>
      </c>
      <c r="AI205" s="18" t="s">
        <v>1020</v>
      </c>
      <c r="AJ205" s="18" t="s">
        <v>1020</v>
      </c>
      <c r="AK205" s="18" t="s">
        <v>1020</v>
      </c>
      <c r="AL205" s="18" t="s">
        <v>1020</v>
      </c>
      <c r="AM205" s="18" t="s">
        <v>1020</v>
      </c>
    </row>
    <row r="206" spans="1:39" ht="13.2" x14ac:dyDescent="0.25">
      <c r="A206" s="19">
        <v>776</v>
      </c>
      <c r="B206" s="19">
        <v>9</v>
      </c>
      <c r="C206" s="20">
        <v>206</v>
      </c>
      <c r="D206" s="21">
        <v>219</v>
      </c>
      <c r="E206" s="16" t="s">
        <v>1020</v>
      </c>
      <c r="F206" s="19" t="s">
        <v>265</v>
      </c>
      <c r="G206" s="19" t="s">
        <v>265</v>
      </c>
      <c r="H206" s="19" t="s">
        <v>265</v>
      </c>
      <c r="I206" s="19" t="s">
        <v>265</v>
      </c>
      <c r="J206" s="20" t="s">
        <v>1021</v>
      </c>
      <c r="K206" s="16" t="str">
        <f>IF(ISERROR(VLOOKUP($A206,[4]MFA_codes!$B$2:$G$239,6,FALSE)),"",VLOOKUP($A206,[4]MFA_codes!$B$2:$G$239,6,FALSE))</f>
        <v>Oceania</v>
      </c>
      <c r="L206" s="16" t="str">
        <f>IF(ISERROR(VLOOKUP($D206,[4]WirseniusRegions!$A$5:$D$233,3,FALSE)),"",VLOOKUP($D206,[4]WirseniusRegions!$A$5:$D$233,3,FALSE))</f>
        <v>America/Australia</v>
      </c>
      <c r="M206" s="16" t="str">
        <f>IF(ISERROR(VLOOKUP($D206,[4]WirseniusRegions!$A$5:$D$233,4,FALSE)),"",VLOOKUP($D206,[4]WirseniusRegions!$A$5:$D$233,4,FALSE))</f>
        <v>North America &amp; Oceania</v>
      </c>
      <c r="N206" s="16" t="s">
        <v>241</v>
      </c>
      <c r="O206" s="16" t="s">
        <v>1030</v>
      </c>
      <c r="Q206" s="16">
        <v>0</v>
      </c>
      <c r="R206" s="16" t="str">
        <f>VLOOKUP($A206,[3]Countries_Outsorting!$BA$10:$BC$272,3,FALSE)</f>
        <v>Small&amp;DataGap</v>
      </c>
      <c r="S206" s="16" t="s">
        <v>1020</v>
      </c>
      <c r="U206" s="16" t="s">
        <v>265</v>
      </c>
      <c r="V206" s="16" t="s">
        <v>1041</v>
      </c>
      <c r="W206" s="16" t="s">
        <v>1020</v>
      </c>
      <c r="Y206" s="16" t="s">
        <v>241</v>
      </c>
      <c r="AA206" s="16" t="s">
        <v>243</v>
      </c>
      <c r="AB206" s="16" t="str">
        <f>VLOOKUP($A206,'[4]UN codes and regions'!$B$8:$E$292,4,FALSE)</f>
        <v>Oceania and Australia</v>
      </c>
      <c r="AD206" s="16">
        <f t="shared" si="11"/>
        <v>219</v>
      </c>
      <c r="AE206" s="16">
        <f t="shared" si="9"/>
        <v>776</v>
      </c>
      <c r="AG206" s="16" t="str">
        <f>IF(ISERROR(VLOOKUP(D206,'[4]GEA Codes'!$A$2:$B$180,2,FALSE)),"",VLOOKUP(D206,'[4]GEA Codes'!$A$2:$B$180,2,FALSE))</f>
        <v/>
      </c>
      <c r="AH206" s="16" t="str">
        <f t="shared" si="10"/>
        <v/>
      </c>
      <c r="AI206" s="18" t="s">
        <v>1020</v>
      </c>
      <c r="AJ206" s="18" t="s">
        <v>1020</v>
      </c>
      <c r="AK206" s="18" t="s">
        <v>1020</v>
      </c>
      <c r="AL206" s="18" t="s">
        <v>1020</v>
      </c>
      <c r="AM206" s="18" t="s">
        <v>1020</v>
      </c>
    </row>
    <row r="207" spans="1:39" ht="13.2" x14ac:dyDescent="0.25">
      <c r="A207" s="19">
        <v>780</v>
      </c>
      <c r="B207" s="19">
        <v>3</v>
      </c>
      <c r="C207" s="20">
        <v>207</v>
      </c>
      <c r="D207" s="21">
        <v>220</v>
      </c>
      <c r="E207" s="16">
        <v>167</v>
      </c>
      <c r="F207" s="19" t="s">
        <v>137</v>
      </c>
      <c r="G207" s="19" t="s">
        <v>137</v>
      </c>
      <c r="H207" s="19" t="s">
        <v>137</v>
      </c>
      <c r="I207" s="19" t="s">
        <v>137</v>
      </c>
      <c r="J207" s="20" t="s">
        <v>1021</v>
      </c>
      <c r="K207" s="16" t="str">
        <f>IF(ISERROR(VLOOKUP($A207,[4]MFA_codes!$B$2:$G$239,6,FALSE)),"",VLOOKUP($A207,[4]MFA_codes!$B$2:$G$239,6,FALSE))</f>
        <v>Central America + Caribbean</v>
      </c>
      <c r="L207" s="16" t="str">
        <f>IF(ISERROR(VLOOKUP($D207,[4]WirseniusRegions!$A$5:$D$233,3,FALSE)),"",VLOOKUP($D207,[4]WirseniusRegions!$A$5:$D$233,3,FALSE))</f>
        <v>America</v>
      </c>
      <c r="M207" s="16" t="str">
        <f>IF(ISERROR(VLOOKUP($D207,[4]WirseniusRegions!$A$5:$D$233,4,FALSE)),"",VLOOKUP($D207,[4]WirseniusRegions!$A$5:$D$233,4,FALSE))</f>
        <v>Latin America &amp; Caribbean</v>
      </c>
      <c r="N207" s="16" t="s">
        <v>1034</v>
      </c>
      <c r="O207" s="16" t="s">
        <v>1030</v>
      </c>
      <c r="Q207" s="16">
        <v>1</v>
      </c>
      <c r="R207" s="16" t="str">
        <f>VLOOKUP($A207,[3]Countries_Outsorting!$BA$10:$BC$272,3,FALSE)</f>
        <v>ok</v>
      </c>
      <c r="S207" s="16" t="s">
        <v>1020</v>
      </c>
      <c r="U207" s="16" t="s">
        <v>436</v>
      </c>
      <c r="V207" s="16" t="s">
        <v>1027</v>
      </c>
      <c r="W207" s="16" t="s">
        <v>1020</v>
      </c>
      <c r="Y207" s="16" t="s">
        <v>1035</v>
      </c>
      <c r="AA207" s="16" t="s">
        <v>196</v>
      </c>
      <c r="AB207" s="16" t="str">
        <f>VLOOKUP($A207,'[4]UN codes and regions'!$B$8:$E$292,4,FALSE)</f>
        <v>Latin America &amp; the Carribean</v>
      </c>
      <c r="AD207" s="16">
        <f t="shared" si="11"/>
        <v>220</v>
      </c>
      <c r="AE207" s="16">
        <f t="shared" si="9"/>
        <v>780</v>
      </c>
      <c r="AF207" s="21">
        <v>154</v>
      </c>
      <c r="AG207" s="16" t="str">
        <f>IF(ISERROR(VLOOKUP(D207,'[4]GEA Codes'!$A$2:$B$180,2,FALSE)),"",VLOOKUP(D207,'[4]GEA Codes'!$A$2:$B$180,2,FALSE))</f>
        <v>LAC</v>
      </c>
      <c r="AH207" s="16" t="str">
        <f t="shared" si="10"/>
        <v/>
      </c>
      <c r="AI207" s="18" t="s">
        <v>1020</v>
      </c>
      <c r="AJ207" s="18" t="s">
        <v>1020</v>
      </c>
      <c r="AK207" s="18" t="s">
        <v>1020</v>
      </c>
      <c r="AL207" s="18" t="s">
        <v>1020</v>
      </c>
      <c r="AM207" s="18" t="s">
        <v>1020</v>
      </c>
    </row>
    <row r="208" spans="1:39" ht="13.2" x14ac:dyDescent="0.25">
      <c r="A208" s="19">
        <v>788</v>
      </c>
      <c r="B208" s="19">
        <v>2</v>
      </c>
      <c r="C208" s="20">
        <v>208</v>
      </c>
      <c r="D208" s="21">
        <v>222</v>
      </c>
      <c r="E208" s="16">
        <v>168</v>
      </c>
      <c r="F208" s="19" t="s">
        <v>138</v>
      </c>
      <c r="G208" s="19" t="s">
        <v>138</v>
      </c>
      <c r="H208" s="19" t="s">
        <v>138</v>
      </c>
      <c r="I208" s="19" t="s">
        <v>138</v>
      </c>
      <c r="J208" s="20" t="s">
        <v>1021</v>
      </c>
      <c r="K208" s="16" t="str">
        <f>IF(ISERROR(VLOOKUP($A208,[4]MFA_codes!$B$2:$G$239,6,FALSE)),"",VLOOKUP($A208,[4]MFA_codes!$B$2:$G$239,6,FALSE))</f>
        <v>Africa</v>
      </c>
      <c r="L208" s="16" t="str">
        <f>IF(ISERROR(VLOOKUP($D208,[4]WirseniusRegions!$A$5:$D$233,3,FALSE)),"",VLOOKUP($D208,[4]WirseniusRegions!$A$5:$D$233,3,FALSE))</f>
        <v>Africa/Asia</v>
      </c>
      <c r="M208" s="16" t="str">
        <f>IF(ISERROR(VLOOKUP($D208,[4]WirseniusRegions!$A$5:$D$233,4,FALSE)),"",VLOOKUP($D208,[4]WirseniusRegions!$A$5:$D$233,4,FALSE))</f>
        <v>North Africa &amp; West Asia</v>
      </c>
      <c r="N208" s="16" t="s">
        <v>182</v>
      </c>
      <c r="O208" s="16" t="s">
        <v>1024</v>
      </c>
      <c r="Q208" s="16">
        <v>1</v>
      </c>
      <c r="R208" s="16" t="str">
        <f>VLOOKUP($A208,[3]Countries_Outsorting!$BA$10:$BC$272,3,FALSE)</f>
        <v>ok</v>
      </c>
      <c r="S208" s="16" t="s">
        <v>1020</v>
      </c>
      <c r="U208" s="16" t="s">
        <v>138</v>
      </c>
      <c r="V208" s="16" t="s">
        <v>1027</v>
      </c>
      <c r="W208" s="16" t="s">
        <v>1020</v>
      </c>
      <c r="Y208" s="16" t="s">
        <v>237</v>
      </c>
      <c r="AA208" s="16" t="s">
        <v>237</v>
      </c>
      <c r="AB208" s="16" t="str">
        <f>VLOOKUP($A208,'[4]UN codes and regions'!$B$8:$E$292,4,FALSE)</f>
        <v>Northern Africa and Western Asia</v>
      </c>
      <c r="AD208" s="16">
        <f t="shared" si="11"/>
        <v>222</v>
      </c>
      <c r="AE208" s="16">
        <f t="shared" si="9"/>
        <v>788</v>
      </c>
      <c r="AF208" s="21">
        <v>96</v>
      </c>
      <c r="AG208" s="16" t="str">
        <f>IF(ISERROR(VLOOKUP(D208,'[4]GEA Codes'!$A$2:$B$180,2,FALSE)),"",VLOOKUP(D208,'[4]GEA Codes'!$A$2:$B$180,2,FALSE))</f>
        <v>NAF</v>
      </c>
      <c r="AH208" s="16" t="str">
        <f t="shared" si="10"/>
        <v/>
      </c>
      <c r="AI208" s="18" t="s">
        <v>1020</v>
      </c>
      <c r="AJ208" s="18" t="s">
        <v>1020</v>
      </c>
      <c r="AK208" s="18" t="s">
        <v>1020</v>
      </c>
      <c r="AL208" s="18" t="s">
        <v>1020</v>
      </c>
      <c r="AM208" s="18" t="s">
        <v>1020</v>
      </c>
    </row>
    <row r="209" spans="1:39" ht="13.2" x14ac:dyDescent="0.25">
      <c r="A209" s="19">
        <v>792</v>
      </c>
      <c r="B209" s="19">
        <v>6</v>
      </c>
      <c r="C209" s="20">
        <v>209</v>
      </c>
      <c r="D209" s="21">
        <v>223</v>
      </c>
      <c r="E209" s="16">
        <v>169</v>
      </c>
      <c r="F209" s="19" t="s">
        <v>139</v>
      </c>
      <c r="G209" s="19" t="s">
        <v>139</v>
      </c>
      <c r="H209" s="19" t="s">
        <v>139</v>
      </c>
      <c r="I209" s="19" t="s">
        <v>139</v>
      </c>
      <c r="J209" s="20" t="s">
        <v>1021</v>
      </c>
      <c r="K209" s="16" t="str">
        <f>IF(ISERROR(VLOOKUP($A209,[4]MFA_codes!$B$2:$G$239,6,FALSE)),"",VLOOKUP($A209,[4]MFA_codes!$B$2:$G$239,6,FALSE))</f>
        <v>Asia</v>
      </c>
      <c r="L209" s="16" t="str">
        <f>IF(ISERROR(VLOOKUP($D209,[4]WirseniusRegions!$A$5:$D$233,3,FALSE)),"",VLOOKUP($D209,[4]WirseniusRegions!$A$5:$D$233,3,FALSE))</f>
        <v>Africa/Asia</v>
      </c>
      <c r="M209" s="16" t="str">
        <f>IF(ISERROR(VLOOKUP($D209,[4]WirseniusRegions!$A$5:$D$233,4,FALSE)),"",VLOOKUP($D209,[4]WirseniusRegions!$A$5:$D$233,4,FALSE))</f>
        <v>North Africa &amp; West Asia</v>
      </c>
      <c r="N209" s="16" t="s">
        <v>189</v>
      </c>
      <c r="O209" s="16" t="s">
        <v>1024</v>
      </c>
      <c r="Q209" s="16">
        <v>1</v>
      </c>
      <c r="R209" s="16" t="str">
        <f>VLOOKUP($A209,[3]Countries_Outsorting!$BA$10:$BC$272,3,FALSE)</f>
        <v>ok</v>
      </c>
      <c r="S209" s="16" t="s">
        <v>1020</v>
      </c>
      <c r="U209" s="16" t="s">
        <v>139</v>
      </c>
      <c r="V209" s="16" t="s">
        <v>1027</v>
      </c>
      <c r="W209" s="16" t="s">
        <v>1020</v>
      </c>
      <c r="X209" s="16" t="s">
        <v>1040</v>
      </c>
      <c r="Y209" s="16" t="s">
        <v>271</v>
      </c>
      <c r="AA209" s="16" t="s">
        <v>271</v>
      </c>
      <c r="AB209" s="16" t="str">
        <f>VLOOKUP($A209,'[4]UN codes and regions'!$B$8:$E$292,4,FALSE)</f>
        <v>Northern Africa and Western Asia</v>
      </c>
      <c r="AD209" s="16">
        <f t="shared" si="11"/>
        <v>223</v>
      </c>
      <c r="AE209" s="16">
        <f t="shared" si="9"/>
        <v>792</v>
      </c>
      <c r="AF209" s="21">
        <v>87</v>
      </c>
      <c r="AG209" s="16" t="str">
        <f>IF(ISERROR(VLOOKUP(D209,'[4]GEA Codes'!$A$2:$B$180,2,FALSE)),"",VLOOKUP(D209,'[4]GEA Codes'!$A$2:$B$180,2,FALSE))</f>
        <v>WEU</v>
      </c>
      <c r="AH209" s="16" t="str">
        <f t="shared" si="10"/>
        <v/>
      </c>
      <c r="AI209" s="18" t="s">
        <v>1020</v>
      </c>
      <c r="AJ209" s="18" t="s">
        <v>1020</v>
      </c>
      <c r="AK209" s="18" t="s">
        <v>1020</v>
      </c>
      <c r="AL209" s="18" t="s">
        <v>1020</v>
      </c>
      <c r="AM209" s="18" t="s">
        <v>1020</v>
      </c>
    </row>
    <row r="210" spans="1:39" ht="13.2" x14ac:dyDescent="0.25">
      <c r="A210" s="19">
        <v>795</v>
      </c>
      <c r="B210" s="19">
        <v>6</v>
      </c>
      <c r="C210" s="20">
        <v>210</v>
      </c>
      <c r="D210" s="21">
        <v>213</v>
      </c>
      <c r="E210" s="16">
        <v>170</v>
      </c>
      <c r="F210" s="19" t="s">
        <v>172</v>
      </c>
      <c r="G210" s="19" t="s">
        <v>172</v>
      </c>
      <c r="H210" s="19" t="s">
        <v>172</v>
      </c>
      <c r="I210" s="19" t="s">
        <v>172</v>
      </c>
      <c r="J210" s="20" t="s">
        <v>430</v>
      </c>
      <c r="K210" s="16" t="str">
        <f>IF(ISERROR(VLOOKUP($A210,[4]MFA_codes!$B$2:$G$239,6,FALSE)),"",VLOOKUP($A210,[4]MFA_codes!$B$2:$G$239,6,FALSE))</f>
        <v>Asia</v>
      </c>
      <c r="L210" s="16" t="str">
        <f>IF(ISERROR(VLOOKUP($D210,[4]WirseniusRegions!$A$5:$D$233,3,FALSE)),"",VLOOKUP($D210,[4]WirseniusRegions!$A$5:$D$233,3,FALSE))</f>
        <v>Asia</v>
      </c>
      <c r="M210" s="16" t="str">
        <f>IF(ISERROR(VLOOKUP($D210,[4]WirseniusRegions!$A$5:$D$233,4,FALSE)),"",VLOOKUP($D210,[4]WirseniusRegions!$A$5:$D$233,4,FALSE))</f>
        <v>South &amp; Central Asia</v>
      </c>
      <c r="N210" s="16" t="s">
        <v>189</v>
      </c>
      <c r="O210" s="16" t="s">
        <v>1024</v>
      </c>
      <c r="P210" s="16" t="s">
        <v>1036</v>
      </c>
      <c r="Q210" s="16">
        <v>1</v>
      </c>
      <c r="R210" s="16" t="str">
        <f>VLOOKUP($A210,[3]Countries_Outsorting!$BA$10:$BC$272,3,FALSE)</f>
        <v>ok</v>
      </c>
      <c r="S210" s="16" t="s">
        <v>1020</v>
      </c>
      <c r="U210" s="16" t="s">
        <v>172</v>
      </c>
      <c r="V210" s="16" t="s">
        <v>1027</v>
      </c>
      <c r="W210" s="16" t="s">
        <v>1020</v>
      </c>
      <c r="Y210" s="16" t="s">
        <v>1037</v>
      </c>
      <c r="AA210" s="16" t="s">
        <v>199</v>
      </c>
      <c r="AB210" s="16" t="str">
        <f>VLOOKUP($A210,'[4]UN codes and regions'!$B$8:$E$292,4,FALSE)</f>
        <v>Central Asia and Russian Federation</v>
      </c>
      <c r="AD210" s="16">
        <f t="shared" si="11"/>
        <v>213</v>
      </c>
      <c r="AE210" s="16">
        <f t="shared" si="9"/>
        <v>795</v>
      </c>
      <c r="AF210" s="21">
        <v>83</v>
      </c>
      <c r="AG210" s="16" t="str">
        <f>IF(ISERROR(VLOOKUP(D210,'[4]GEA Codes'!$A$2:$B$180,2,FALSE)),"",VLOOKUP(D210,'[4]GEA Codes'!$A$2:$B$180,2,FALSE))</f>
        <v>FSU</v>
      </c>
      <c r="AH210" s="16">
        <f t="shared" si="10"/>
        <v>213</v>
      </c>
      <c r="AI210" s="18" t="s">
        <v>1020</v>
      </c>
      <c r="AJ210" s="18" t="s">
        <v>1020</v>
      </c>
      <c r="AK210" s="18" t="s">
        <v>1020</v>
      </c>
      <c r="AL210" s="18" t="s">
        <v>1020</v>
      </c>
      <c r="AM210" s="18" t="s">
        <v>1020</v>
      </c>
    </row>
    <row r="211" spans="1:39" ht="13.2" x14ac:dyDescent="0.25">
      <c r="A211" s="19">
        <v>796</v>
      </c>
      <c r="B211" s="19">
        <v>3</v>
      </c>
      <c r="C211" s="20">
        <v>211</v>
      </c>
      <c r="D211" s="21">
        <v>224</v>
      </c>
      <c r="E211" s="16" t="s">
        <v>1020</v>
      </c>
      <c r="F211" s="19" t="s">
        <v>266</v>
      </c>
      <c r="G211" s="19" t="s">
        <v>266</v>
      </c>
      <c r="H211" s="19" t="s">
        <v>266</v>
      </c>
      <c r="I211" s="19" t="s">
        <v>266</v>
      </c>
      <c r="J211" s="20" t="s">
        <v>1021</v>
      </c>
      <c r="K211" s="16" t="str">
        <f>IF(ISERROR(VLOOKUP($A211,[4]MFA_codes!$B$2:$G$239,6,FALSE)),"",VLOOKUP($A211,[4]MFA_codes!$B$2:$G$239,6,FALSE))</f>
        <v>Central America + Caribbean</v>
      </c>
      <c r="L211" s="16" t="str">
        <f>IF(ISERROR(VLOOKUP($D211,[4]WirseniusRegions!$A$5:$D$233,3,FALSE)),"",VLOOKUP($D211,[4]WirseniusRegions!$A$5:$D$233,3,FALSE))</f>
        <v>America</v>
      </c>
      <c r="M211" s="16" t="str">
        <f>IF(ISERROR(VLOOKUP($D211,[4]WirseniusRegions!$A$5:$D$233,4,FALSE)),"",VLOOKUP($D211,[4]WirseniusRegions!$A$5:$D$233,4,FALSE))</f>
        <v>Latin America &amp; Caribbean</v>
      </c>
      <c r="N211" s="16" t="s">
        <v>1034</v>
      </c>
      <c r="O211" s="16" t="s">
        <v>1030</v>
      </c>
      <c r="Q211" s="16">
        <v>0</v>
      </c>
      <c r="R211" s="16" t="str">
        <f>VLOOKUP($A211,[3]Countries_Outsorting!$BA$10:$BC$272,3,FALSE)</f>
        <v>Small&amp;DataGap</v>
      </c>
      <c r="S211" s="16" t="s">
        <v>1020</v>
      </c>
      <c r="U211" s="16" t="s">
        <v>1079</v>
      </c>
      <c r="V211" s="16" t="s">
        <v>1031</v>
      </c>
      <c r="W211" s="16" t="s">
        <v>1020</v>
      </c>
      <c r="Y211" s="16" t="s">
        <v>1035</v>
      </c>
      <c r="AA211" s="16" t="s">
        <v>196</v>
      </c>
      <c r="AB211" s="16" t="str">
        <f>VLOOKUP($A211,'[4]UN codes and regions'!$B$8:$E$292,4,FALSE)</f>
        <v>Latin America &amp; the Carribean</v>
      </c>
      <c r="AD211" s="16">
        <f t="shared" si="11"/>
        <v>224</v>
      </c>
      <c r="AE211" s="16">
        <f t="shared" si="9"/>
        <v>796</v>
      </c>
      <c r="AG211" s="16" t="str">
        <f>IF(ISERROR(VLOOKUP(D211,'[4]GEA Codes'!$A$2:$B$180,2,FALSE)),"",VLOOKUP(D211,'[4]GEA Codes'!$A$2:$B$180,2,FALSE))</f>
        <v/>
      </c>
      <c r="AH211" s="16" t="str">
        <f t="shared" si="10"/>
        <v/>
      </c>
      <c r="AI211" s="18" t="s">
        <v>1020</v>
      </c>
      <c r="AJ211" s="18" t="s">
        <v>1020</v>
      </c>
      <c r="AK211" s="18" t="s">
        <v>1020</v>
      </c>
      <c r="AL211" s="18" t="s">
        <v>1020</v>
      </c>
      <c r="AM211" s="18" t="s">
        <v>1020</v>
      </c>
    </row>
    <row r="212" spans="1:39" ht="13.2" x14ac:dyDescent="0.25">
      <c r="A212" s="19">
        <v>798</v>
      </c>
      <c r="B212" s="19">
        <v>9</v>
      </c>
      <c r="C212" s="20">
        <v>212</v>
      </c>
      <c r="D212" s="21">
        <v>227</v>
      </c>
      <c r="E212" s="16">
        <v>171</v>
      </c>
      <c r="F212" s="19" t="s">
        <v>267</v>
      </c>
      <c r="G212" s="19" t="s">
        <v>267</v>
      </c>
      <c r="H212" s="19" t="s">
        <v>267</v>
      </c>
      <c r="I212" s="19" t="s">
        <v>267</v>
      </c>
      <c r="J212" s="20" t="s">
        <v>1025</v>
      </c>
      <c r="K212" s="16" t="str">
        <f>IF(ISERROR(VLOOKUP($A212,[4]MFA_codes!$B$2:$G$239,6,FALSE)),"",VLOOKUP($A212,[4]MFA_codes!$B$2:$G$239,6,FALSE))</f>
        <v>Oceania</v>
      </c>
      <c r="L212" s="16" t="str">
        <f>IF(ISERROR(VLOOKUP($D212,[4]WirseniusRegions!$A$5:$D$233,3,FALSE)),"",VLOOKUP($D212,[4]WirseniusRegions!$A$5:$D$233,3,FALSE))</f>
        <v>America/Australia</v>
      </c>
      <c r="M212" s="16" t="str">
        <f>IF(ISERROR(VLOOKUP($D212,[4]WirseniusRegions!$A$5:$D$233,4,FALSE)),"",VLOOKUP($D212,[4]WirseniusRegions!$A$5:$D$233,4,FALSE))</f>
        <v>North America &amp; Oceania</v>
      </c>
      <c r="N212" s="16" t="s">
        <v>241</v>
      </c>
      <c r="O212" s="16" t="s">
        <v>1030</v>
      </c>
      <c r="Q212" s="16">
        <v>0</v>
      </c>
      <c r="R212" s="16" t="str">
        <f>VLOOKUP($A212,[3]Countries_Outsorting!$BA$10:$BC$272,3,FALSE)</f>
        <v>Small&amp;DataGap</v>
      </c>
      <c r="S212" s="16" t="s">
        <v>1020</v>
      </c>
      <c r="U212" s="16" t="s">
        <v>267</v>
      </c>
      <c r="V212" s="16" t="s">
        <v>1031</v>
      </c>
      <c r="W212" s="16" t="s">
        <v>1020</v>
      </c>
      <c r="Y212" s="16" t="s">
        <v>241</v>
      </c>
      <c r="AA212" s="16" t="s">
        <v>243</v>
      </c>
      <c r="AB212" s="16" t="str">
        <f>VLOOKUP($A212,'[4]UN codes and regions'!$B$8:$E$292,4,FALSE)</f>
        <v>Oceania and Australia</v>
      </c>
      <c r="AD212" s="16">
        <f t="shared" si="11"/>
        <v>227</v>
      </c>
      <c r="AE212" s="16">
        <f t="shared" si="9"/>
        <v>798</v>
      </c>
      <c r="AG212" s="16" t="str">
        <f>IF(ISERROR(VLOOKUP(D212,'[4]GEA Codes'!$A$2:$B$180,2,FALSE)),"",VLOOKUP(D212,'[4]GEA Codes'!$A$2:$B$180,2,FALSE))</f>
        <v/>
      </c>
      <c r="AH212" s="16" t="str">
        <f t="shared" si="10"/>
        <v/>
      </c>
      <c r="AI212" s="18" t="s">
        <v>1020</v>
      </c>
      <c r="AJ212" s="18" t="s">
        <v>1020</v>
      </c>
      <c r="AK212" s="18" t="s">
        <v>1020</v>
      </c>
      <c r="AL212" s="18" t="s">
        <v>1020</v>
      </c>
      <c r="AM212" s="18" t="s">
        <v>1020</v>
      </c>
    </row>
    <row r="213" spans="1:39" ht="13.2" x14ac:dyDescent="0.25">
      <c r="A213" s="19">
        <v>850</v>
      </c>
      <c r="B213" s="19">
        <v>3</v>
      </c>
      <c r="C213" s="20">
        <v>213</v>
      </c>
      <c r="D213" s="21">
        <v>240</v>
      </c>
      <c r="E213" s="16" t="s">
        <v>1020</v>
      </c>
      <c r="F213" s="19" t="s">
        <v>328</v>
      </c>
      <c r="G213" s="19" t="s">
        <v>328</v>
      </c>
      <c r="H213" s="19" t="s">
        <v>328</v>
      </c>
      <c r="I213" s="19" t="s">
        <v>328</v>
      </c>
      <c r="J213" s="20" t="s">
        <v>1021</v>
      </c>
      <c r="K213" s="16" t="str">
        <f>IF(ISERROR(VLOOKUP($A213,[4]MFA_codes!$B$2:$G$239,6,FALSE)),"",VLOOKUP($A213,[4]MFA_codes!$B$2:$G$239,6,FALSE))</f>
        <v>Central America + Caribbean</v>
      </c>
      <c r="L213" s="16" t="str">
        <f>IF(ISERROR(VLOOKUP($D213,[4]WirseniusRegions!$A$5:$D$233,3,FALSE)),"",VLOOKUP($D213,[4]WirseniusRegions!$A$5:$D$233,3,FALSE))</f>
        <v>America</v>
      </c>
      <c r="M213" s="16" t="str">
        <f>IF(ISERROR(VLOOKUP($D213,[4]WirseniusRegions!$A$5:$D$233,4,FALSE)),"",VLOOKUP($D213,[4]WirseniusRegions!$A$5:$D$233,4,FALSE))</f>
        <v>Latin America &amp; Caribbean</v>
      </c>
      <c r="N213" s="16" t="s">
        <v>1034</v>
      </c>
      <c r="O213" s="16" t="s">
        <v>1030</v>
      </c>
      <c r="Q213" s="16">
        <v>0</v>
      </c>
      <c r="R213" s="16" t="str">
        <f>VLOOKUP($A213,[3]Countries_Outsorting!$BA$10:$BC$272,3,FALSE)</f>
        <v>Small&amp;DataGap</v>
      </c>
      <c r="S213" s="16" t="s">
        <v>1020</v>
      </c>
      <c r="U213" s="16" t="s">
        <v>1080</v>
      </c>
      <c r="V213" s="16" t="s">
        <v>1031</v>
      </c>
      <c r="W213" s="16" t="s">
        <v>1020</v>
      </c>
      <c r="Y213" s="16" t="s">
        <v>1035</v>
      </c>
      <c r="AA213" s="16" t="s">
        <v>196</v>
      </c>
      <c r="AB213" s="16" t="str">
        <f>VLOOKUP($A213,'[4]UN codes and regions'!$B$8:$E$292,4,FALSE)</f>
        <v>Latin America &amp; the Carribean</v>
      </c>
      <c r="AD213" s="16">
        <f t="shared" si="11"/>
        <v>240</v>
      </c>
      <c r="AE213" s="16">
        <f t="shared" si="9"/>
        <v>850</v>
      </c>
      <c r="AG213" s="16" t="str">
        <f>IF(ISERROR(VLOOKUP(D213,'[4]GEA Codes'!$A$2:$B$180,2,FALSE)),"",VLOOKUP(D213,'[4]GEA Codes'!$A$2:$B$180,2,FALSE))</f>
        <v/>
      </c>
      <c r="AH213" s="16" t="str">
        <f t="shared" si="10"/>
        <v/>
      </c>
      <c r="AI213" s="18" t="s">
        <v>1020</v>
      </c>
      <c r="AJ213" s="18" t="s">
        <v>1020</v>
      </c>
      <c r="AK213" s="18" t="s">
        <v>1020</v>
      </c>
      <c r="AL213" s="18" t="s">
        <v>1020</v>
      </c>
      <c r="AM213" s="18" t="s">
        <v>1020</v>
      </c>
    </row>
    <row r="214" spans="1:39" ht="13.2" x14ac:dyDescent="0.25">
      <c r="A214" s="19">
        <v>800</v>
      </c>
      <c r="B214" s="19">
        <v>2</v>
      </c>
      <c r="C214" s="20">
        <v>214</v>
      </c>
      <c r="D214" s="21">
        <v>226</v>
      </c>
      <c r="E214" s="16">
        <v>172</v>
      </c>
      <c r="F214" s="19" t="s">
        <v>140</v>
      </c>
      <c r="G214" s="19" t="s">
        <v>140</v>
      </c>
      <c r="H214" s="19" t="s">
        <v>140</v>
      </c>
      <c r="I214" s="19" t="s">
        <v>140</v>
      </c>
      <c r="J214" s="20" t="s">
        <v>1025</v>
      </c>
      <c r="K214" s="16" t="str">
        <f>IF(ISERROR(VLOOKUP($A214,[4]MFA_codes!$B$2:$G$239,6,FALSE)),"",VLOOKUP($A214,[4]MFA_codes!$B$2:$G$239,6,FALSE))</f>
        <v>Africa</v>
      </c>
      <c r="L214" s="16" t="str">
        <f>IF(ISERROR(VLOOKUP($D214,[4]WirseniusRegions!$A$5:$D$233,3,FALSE)),"",VLOOKUP($D214,[4]WirseniusRegions!$A$5:$D$233,3,FALSE))</f>
        <v>Africa</v>
      </c>
      <c r="M214" s="16" t="str">
        <f>IF(ISERROR(VLOOKUP($D214,[4]WirseniusRegions!$A$5:$D$233,4,FALSE)),"",VLOOKUP($D214,[4]WirseniusRegions!$A$5:$D$233,4,FALSE))</f>
        <v>Sub-Saharan Africa</v>
      </c>
      <c r="N214" s="16" t="s">
        <v>182</v>
      </c>
      <c r="O214" s="16" t="s">
        <v>1030</v>
      </c>
      <c r="Q214" s="16">
        <v>1</v>
      </c>
      <c r="R214" s="16" t="str">
        <f>VLOOKUP($A214,[3]Countries_Outsorting!$BA$10:$BC$272,3,FALSE)</f>
        <v>ok</v>
      </c>
      <c r="S214" s="16" t="s">
        <v>1033</v>
      </c>
      <c r="U214" s="16" t="s">
        <v>140</v>
      </c>
      <c r="V214" s="16" t="s">
        <v>1026</v>
      </c>
      <c r="W214" s="16" t="s">
        <v>1020</v>
      </c>
      <c r="Y214" s="16" t="s">
        <v>263</v>
      </c>
      <c r="AA214" s="16" t="s">
        <v>208</v>
      </c>
      <c r="AB214" s="16" t="str">
        <f>VLOOKUP($A214,'[4]UN codes and regions'!$B$8:$E$292,4,FALSE)</f>
        <v>Sub-Saharan Africa</v>
      </c>
      <c r="AD214" s="16">
        <f t="shared" si="11"/>
        <v>226</v>
      </c>
      <c r="AE214" s="16">
        <f t="shared" si="9"/>
        <v>800</v>
      </c>
      <c r="AF214" s="21">
        <v>157</v>
      </c>
      <c r="AG214" s="16" t="str">
        <f>IF(ISERROR(VLOOKUP(D214,'[4]GEA Codes'!$A$2:$B$180,2,FALSE)),"",VLOOKUP(D214,'[4]GEA Codes'!$A$2:$B$180,2,FALSE))</f>
        <v>EAF</v>
      </c>
      <c r="AH214" s="16" t="str">
        <f t="shared" si="10"/>
        <v/>
      </c>
      <c r="AI214" s="18" t="s">
        <v>1020</v>
      </c>
      <c r="AJ214" s="18" t="s">
        <v>1020</v>
      </c>
      <c r="AK214" s="18" t="s">
        <v>1020</v>
      </c>
      <c r="AL214" s="18" t="s">
        <v>1020</v>
      </c>
      <c r="AM214" s="18" t="s">
        <v>1020</v>
      </c>
    </row>
    <row r="215" spans="1:39" ht="13.2" x14ac:dyDescent="0.25">
      <c r="A215" s="19">
        <v>804</v>
      </c>
      <c r="B215" s="19">
        <v>7</v>
      </c>
      <c r="C215" s="20">
        <v>215</v>
      </c>
      <c r="D215" s="21">
        <v>230</v>
      </c>
      <c r="E215" s="16">
        <v>173</v>
      </c>
      <c r="F215" s="19" t="s">
        <v>173</v>
      </c>
      <c r="G215" s="19" t="s">
        <v>173</v>
      </c>
      <c r="H215" s="19" t="s">
        <v>173</v>
      </c>
      <c r="I215" s="19" t="s">
        <v>173</v>
      </c>
      <c r="J215" s="20" t="s">
        <v>430</v>
      </c>
      <c r="K215" s="16" t="str">
        <f>IF(ISERROR(VLOOKUP($A215,[4]MFA_codes!$B$2:$G$239,6,FALSE)),"",VLOOKUP($A215,[4]MFA_codes!$B$2:$G$239,6,FALSE))</f>
        <v>Europe</v>
      </c>
      <c r="L215" s="16" t="str">
        <f>IF(ISERROR(VLOOKUP($D215,[4]WirseniusRegions!$A$5:$D$233,3,FALSE)),"",VLOOKUP($D215,[4]WirseniusRegions!$A$5:$D$233,3,FALSE))</f>
        <v>Europe</v>
      </c>
      <c r="M215" s="16" t="str">
        <f>IF(ISERROR(VLOOKUP($D215,[4]WirseniusRegions!$A$5:$D$233,4,FALSE)),"",VLOOKUP($D215,[4]WirseniusRegions!$A$5:$D$233,4,FALSE))</f>
        <v>East Europe</v>
      </c>
      <c r="N215" s="16" t="s">
        <v>211</v>
      </c>
      <c r="O215" s="16" t="s">
        <v>1024</v>
      </c>
      <c r="P215" s="16" t="s">
        <v>1036</v>
      </c>
      <c r="Q215" s="16">
        <v>1</v>
      </c>
      <c r="R215" s="16" t="str">
        <f>VLOOKUP($A215,[3]Countries_Outsorting!$BA$10:$BC$272,3,FALSE)</f>
        <v>ok</v>
      </c>
      <c r="S215" s="16" t="s">
        <v>1020</v>
      </c>
      <c r="U215" s="16" t="s">
        <v>173</v>
      </c>
      <c r="V215" s="16" t="s">
        <v>1027</v>
      </c>
      <c r="W215" s="16" t="s">
        <v>1020</v>
      </c>
      <c r="Y215" s="16" t="s">
        <v>1037</v>
      </c>
      <c r="AA215" s="16" t="s">
        <v>210</v>
      </c>
      <c r="AB215" s="16" t="str">
        <f>VLOOKUP($A215,'[4]UN codes and regions'!$B$8:$E$292,4,FALSE)</f>
        <v>Eastern &amp; South-Eastern Europe</v>
      </c>
      <c r="AD215" s="16">
        <f t="shared" si="11"/>
        <v>230</v>
      </c>
      <c r="AE215" s="16">
        <f t="shared" si="9"/>
        <v>804</v>
      </c>
      <c r="AF215" s="21">
        <v>64</v>
      </c>
      <c r="AG215" s="16" t="str">
        <f>IF(ISERROR(VLOOKUP(D215,'[4]GEA Codes'!$A$2:$B$180,2,FALSE)),"",VLOOKUP(D215,'[4]GEA Codes'!$A$2:$B$180,2,FALSE))</f>
        <v>FSU</v>
      </c>
      <c r="AH215" s="16">
        <f t="shared" si="10"/>
        <v>230</v>
      </c>
      <c r="AI215" s="18" t="s">
        <v>1020</v>
      </c>
      <c r="AJ215" s="18" t="s">
        <v>1020</v>
      </c>
      <c r="AK215" s="18" t="s">
        <v>1020</v>
      </c>
      <c r="AL215" s="18" t="s">
        <v>1020</v>
      </c>
      <c r="AM215" s="18" t="s">
        <v>1020</v>
      </c>
    </row>
    <row r="216" spans="1:39" ht="13.2" x14ac:dyDescent="0.25">
      <c r="A216" s="19">
        <v>784</v>
      </c>
      <c r="B216" s="19">
        <v>6</v>
      </c>
      <c r="C216" s="20">
        <v>216</v>
      </c>
      <c r="D216" s="21">
        <v>225</v>
      </c>
      <c r="E216" s="16">
        <v>174</v>
      </c>
      <c r="F216" s="19" t="s">
        <v>141</v>
      </c>
      <c r="G216" s="19" t="s">
        <v>141</v>
      </c>
      <c r="H216" s="19" t="s">
        <v>141</v>
      </c>
      <c r="I216" s="19" t="s">
        <v>141</v>
      </c>
      <c r="J216" s="20" t="s">
        <v>1021</v>
      </c>
      <c r="K216" s="16" t="str">
        <f>IF(ISERROR(VLOOKUP($A216,[4]MFA_codes!$B$2:$G$239,6,FALSE)),"",VLOOKUP($A216,[4]MFA_codes!$B$2:$G$239,6,FALSE))</f>
        <v>Asia</v>
      </c>
      <c r="L216" s="16" t="str">
        <f>IF(ISERROR(VLOOKUP($D216,[4]WirseniusRegions!$A$5:$D$233,3,FALSE)),"",VLOOKUP($D216,[4]WirseniusRegions!$A$5:$D$233,3,FALSE))</f>
        <v>Africa/Asia</v>
      </c>
      <c r="M216" s="16" t="str">
        <f>IF(ISERROR(VLOOKUP($D216,[4]WirseniusRegions!$A$5:$D$233,4,FALSE)),"",VLOOKUP($D216,[4]WirseniusRegions!$A$5:$D$233,4,FALSE))</f>
        <v>North Africa &amp; West Asia</v>
      </c>
      <c r="N216" s="16" t="s">
        <v>189</v>
      </c>
      <c r="O216" s="16" t="s">
        <v>1030</v>
      </c>
      <c r="Q216" s="16">
        <v>1</v>
      </c>
      <c r="R216" s="16" t="str">
        <f>VLOOKUP($A216,[3]Countries_Outsorting!$BA$10:$BC$272,3,FALSE)</f>
        <v>ok</v>
      </c>
      <c r="S216" s="16" t="s">
        <v>1020</v>
      </c>
      <c r="U216" s="16" t="s">
        <v>141</v>
      </c>
      <c r="V216" s="16" t="s">
        <v>1027</v>
      </c>
      <c r="W216" s="16" t="s">
        <v>1020</v>
      </c>
      <c r="Y216" s="16" t="s">
        <v>271</v>
      </c>
      <c r="AA216" s="16" t="s">
        <v>271</v>
      </c>
      <c r="AB216" s="16" t="str">
        <f>VLOOKUP($A216,'[4]UN codes and regions'!$B$8:$E$292,4,FALSE)</f>
        <v>Northern Africa and Western Asia</v>
      </c>
      <c r="AD216" s="16">
        <f t="shared" si="11"/>
        <v>225</v>
      </c>
      <c r="AE216" s="16">
        <f t="shared" si="9"/>
        <v>784</v>
      </c>
      <c r="AF216" s="21">
        <v>10</v>
      </c>
      <c r="AG216" s="16" t="str">
        <f>IF(ISERROR(VLOOKUP(D216,'[4]GEA Codes'!$A$2:$B$180,2,FALSE)),"",VLOOKUP(D216,'[4]GEA Codes'!$A$2:$B$180,2,FALSE))</f>
        <v>MEE</v>
      </c>
      <c r="AH216" s="16" t="str">
        <f t="shared" si="10"/>
        <v/>
      </c>
      <c r="AI216" s="18" t="s">
        <v>1020</v>
      </c>
      <c r="AJ216" s="18" t="s">
        <v>1020</v>
      </c>
      <c r="AK216" s="18" t="s">
        <v>1020</v>
      </c>
      <c r="AL216" s="18" t="s">
        <v>1020</v>
      </c>
      <c r="AM216" s="18" t="s">
        <v>1020</v>
      </c>
    </row>
    <row r="217" spans="1:39" ht="13.2" x14ac:dyDescent="0.25">
      <c r="A217" s="19">
        <v>826</v>
      </c>
      <c r="B217" s="19">
        <v>7</v>
      </c>
      <c r="C217" s="20">
        <v>217</v>
      </c>
      <c r="D217" s="21">
        <v>229</v>
      </c>
      <c r="E217" s="16">
        <v>175</v>
      </c>
      <c r="F217" s="19" t="s">
        <v>142</v>
      </c>
      <c r="G217" s="19" t="s">
        <v>142</v>
      </c>
      <c r="H217" s="19" t="s">
        <v>142</v>
      </c>
      <c r="I217" s="19" t="s">
        <v>142</v>
      </c>
      <c r="J217" s="20" t="s">
        <v>1032</v>
      </c>
      <c r="K217" s="16" t="str">
        <f>IF(ISERROR(VLOOKUP($A217,[4]MFA_codes!$B$2:$G$239,6,FALSE)),"",VLOOKUP($A217,[4]MFA_codes!$B$2:$G$239,6,FALSE))</f>
        <v>Europe</v>
      </c>
      <c r="L217" s="16" t="str">
        <f>IF(ISERROR(VLOOKUP($D217,[4]WirseniusRegions!$A$5:$D$233,3,FALSE)),"",VLOOKUP($D217,[4]WirseniusRegions!$A$5:$D$233,3,FALSE))</f>
        <v>Europe</v>
      </c>
      <c r="M217" s="16" t="str">
        <f>IF(ISERROR(VLOOKUP($D217,[4]WirseniusRegions!$A$5:$D$233,4,FALSE)),"",VLOOKUP($D217,[4]WirseniusRegions!$A$5:$D$233,4,FALSE))</f>
        <v>West Europe</v>
      </c>
      <c r="N217" s="16" t="s">
        <v>211</v>
      </c>
      <c r="O217" s="16" t="s">
        <v>1024</v>
      </c>
      <c r="Q217" s="16">
        <v>1</v>
      </c>
      <c r="R217" s="16" t="str">
        <f>VLOOKUP($A217,[3]Countries_Outsorting!$BA$10:$BC$272,3,FALSE)</f>
        <v>ok</v>
      </c>
      <c r="S217" s="16" t="s">
        <v>1020</v>
      </c>
      <c r="U217" s="16" t="s">
        <v>142</v>
      </c>
      <c r="V217" s="16" t="s">
        <v>1027</v>
      </c>
      <c r="W217" s="16" t="s">
        <v>1039</v>
      </c>
      <c r="X217" s="16" t="s">
        <v>1040</v>
      </c>
      <c r="Y217" s="16" t="s">
        <v>1029</v>
      </c>
      <c r="AA217" s="16" t="s">
        <v>239</v>
      </c>
      <c r="AB217" s="16" t="str">
        <f>VLOOKUP($A217,'[4]UN codes and regions'!$B$8:$E$292,4,FALSE)</f>
        <v>Western Europe</v>
      </c>
      <c r="AD217" s="16">
        <f t="shared" si="11"/>
        <v>229</v>
      </c>
      <c r="AE217" s="16">
        <f t="shared" si="9"/>
        <v>826</v>
      </c>
      <c r="AF217" s="21">
        <v>61</v>
      </c>
      <c r="AG217" s="16" t="str">
        <f>IF(ISERROR(VLOOKUP(D217,'[4]GEA Codes'!$A$2:$B$180,2,FALSE)),"",VLOOKUP(D217,'[4]GEA Codes'!$A$2:$B$180,2,FALSE))</f>
        <v>WEU</v>
      </c>
      <c r="AH217" s="16" t="str">
        <f t="shared" si="10"/>
        <v/>
      </c>
      <c r="AI217" s="18">
        <v>76</v>
      </c>
      <c r="AJ217" s="18" t="s">
        <v>408</v>
      </c>
      <c r="AK217" s="18" t="s">
        <v>409</v>
      </c>
      <c r="AL217" s="18" t="s">
        <v>410</v>
      </c>
      <c r="AM217" s="18" t="s">
        <v>409</v>
      </c>
    </row>
    <row r="218" spans="1:39" ht="13.2" x14ac:dyDescent="0.25">
      <c r="A218" s="19">
        <v>840</v>
      </c>
      <c r="B218" s="19">
        <v>3</v>
      </c>
      <c r="C218" s="20">
        <v>218</v>
      </c>
      <c r="D218" s="21">
        <v>231</v>
      </c>
      <c r="E218" s="16">
        <v>196</v>
      </c>
      <c r="F218" s="19" t="s">
        <v>327</v>
      </c>
      <c r="G218" s="19" t="s">
        <v>327</v>
      </c>
      <c r="H218" s="19" t="s">
        <v>327</v>
      </c>
      <c r="I218" s="19" t="s">
        <v>327</v>
      </c>
      <c r="J218" s="20" t="s">
        <v>1032</v>
      </c>
      <c r="K218" s="16" t="str">
        <f>IF(ISERROR(VLOOKUP($A218,[4]MFA_codes!$B$2:$G$239,6,FALSE)),"",VLOOKUP($A218,[4]MFA_codes!$B$2:$G$239,6,FALSE))</f>
        <v>North America</v>
      </c>
      <c r="L218" s="16" t="str">
        <f>IF(ISERROR(VLOOKUP($D218,[4]WirseniusRegions!$A$5:$D$233,3,FALSE)),"",VLOOKUP($D218,[4]WirseniusRegions!$A$5:$D$233,3,FALSE))</f>
        <v>America/Australia</v>
      </c>
      <c r="M218" s="16" t="str">
        <f>IF(ISERROR(VLOOKUP($D218,[4]WirseniusRegions!$A$5:$D$233,4,FALSE)),"",VLOOKUP($D218,[4]WirseniusRegions!$A$5:$D$233,4,FALSE))</f>
        <v>North America &amp; Oceania</v>
      </c>
      <c r="N218" s="16" t="s">
        <v>1034</v>
      </c>
      <c r="O218" s="16" t="s">
        <v>1024</v>
      </c>
      <c r="Q218" s="16">
        <v>1</v>
      </c>
      <c r="R218" s="16" t="str">
        <f>VLOOKUP($A218,[3]Countries_Outsorting!$BA$10:$BC$272,3,FALSE)</f>
        <v>ok</v>
      </c>
      <c r="S218" s="16" t="s">
        <v>1020</v>
      </c>
      <c r="U218" s="16" t="s">
        <v>327</v>
      </c>
      <c r="V218" s="16" t="s">
        <v>1027</v>
      </c>
      <c r="W218" s="16" t="s">
        <v>1020</v>
      </c>
      <c r="Y218" s="16" t="s">
        <v>1029</v>
      </c>
      <c r="AA218" s="16" t="s">
        <v>238</v>
      </c>
      <c r="AB218" s="16" t="str">
        <f>VLOOKUP($A218,'[4]UN codes and regions'!$B$8:$E$292,4,FALSE)</f>
        <v>Northern America</v>
      </c>
      <c r="AD218" s="16">
        <f t="shared" si="11"/>
        <v>231</v>
      </c>
      <c r="AE218" s="16">
        <f t="shared" si="9"/>
        <v>840</v>
      </c>
      <c r="AF218" s="21">
        <v>19</v>
      </c>
      <c r="AG218" s="16" t="str">
        <f>IF(ISERROR(VLOOKUP(D218,'[4]GEA Codes'!$A$2:$B$180,2,FALSE)),"",VLOOKUP(D218,'[4]GEA Codes'!$A$2:$B$180,2,FALSE))</f>
        <v>USA</v>
      </c>
      <c r="AH218" s="16" t="str">
        <f t="shared" si="10"/>
        <v/>
      </c>
      <c r="AI218" s="18" t="s">
        <v>1020</v>
      </c>
      <c r="AJ218" s="18" t="s">
        <v>1020</v>
      </c>
      <c r="AK218" s="18" t="s">
        <v>1020</v>
      </c>
      <c r="AL218" s="18" t="s">
        <v>1020</v>
      </c>
      <c r="AM218" s="18" t="s">
        <v>1020</v>
      </c>
    </row>
    <row r="219" spans="1:39" ht="13.2" x14ac:dyDescent="0.25">
      <c r="A219" s="19">
        <v>858</v>
      </c>
      <c r="B219" s="19">
        <v>5</v>
      </c>
      <c r="C219" s="20">
        <v>219</v>
      </c>
      <c r="D219" s="21">
        <v>234</v>
      </c>
      <c r="E219" s="16">
        <v>176</v>
      </c>
      <c r="F219" s="19" t="s">
        <v>144</v>
      </c>
      <c r="G219" s="19" t="s">
        <v>144</v>
      </c>
      <c r="H219" s="19" t="s">
        <v>144</v>
      </c>
      <c r="I219" s="19" t="s">
        <v>144</v>
      </c>
      <c r="J219" s="20" t="s">
        <v>1021</v>
      </c>
      <c r="K219" s="16" t="str">
        <f>IF(ISERROR(VLOOKUP($A219,[4]MFA_codes!$B$2:$G$239,6,FALSE)),"",VLOOKUP($A219,[4]MFA_codes!$B$2:$G$239,6,FALSE))</f>
        <v>South America</v>
      </c>
      <c r="L219" s="16" t="str">
        <f>IF(ISERROR(VLOOKUP($D219,[4]WirseniusRegions!$A$5:$D$233,3,FALSE)),"",VLOOKUP($D219,[4]WirseniusRegions!$A$5:$D$233,3,FALSE))</f>
        <v>America</v>
      </c>
      <c r="M219" s="16" t="str">
        <f>IF(ISERROR(VLOOKUP($D219,[4]WirseniusRegions!$A$5:$D$233,4,FALSE)),"",VLOOKUP($D219,[4]WirseniusRegions!$A$5:$D$233,4,FALSE))</f>
        <v>Latin America &amp; Caribbean</v>
      </c>
      <c r="N219" s="16" t="s">
        <v>1034</v>
      </c>
      <c r="O219" s="16" t="s">
        <v>1024</v>
      </c>
      <c r="Q219" s="16">
        <v>1</v>
      </c>
      <c r="R219" s="16" t="str">
        <f>VLOOKUP($A219,[3]Countries_Outsorting!$BA$10:$BC$272,3,FALSE)</f>
        <v>ok</v>
      </c>
      <c r="S219" s="16" t="s">
        <v>1020</v>
      </c>
      <c r="U219" s="16" t="s">
        <v>144</v>
      </c>
      <c r="V219" s="16" t="s">
        <v>1027</v>
      </c>
      <c r="W219" s="16" t="s">
        <v>1020</v>
      </c>
      <c r="Y219" s="16" t="s">
        <v>1035</v>
      </c>
      <c r="AA219" s="16" t="s">
        <v>256</v>
      </c>
      <c r="AB219" s="16" t="str">
        <f>VLOOKUP($A219,'[4]UN codes and regions'!$B$8:$E$292,4,FALSE)</f>
        <v>Latin America &amp; the Carribean</v>
      </c>
      <c r="AD219" s="16">
        <f t="shared" si="11"/>
        <v>234</v>
      </c>
      <c r="AE219" s="16">
        <f t="shared" si="9"/>
        <v>858</v>
      </c>
      <c r="AF219" s="21">
        <v>125</v>
      </c>
      <c r="AG219" s="16" t="str">
        <f>IF(ISERROR(VLOOKUP(D219,'[4]GEA Codes'!$A$2:$B$180,2,FALSE)),"",VLOOKUP(D219,'[4]GEA Codes'!$A$2:$B$180,2,FALSE))</f>
        <v>LAC</v>
      </c>
      <c r="AH219" s="16" t="str">
        <f t="shared" si="10"/>
        <v/>
      </c>
      <c r="AI219" s="18" t="s">
        <v>1020</v>
      </c>
      <c r="AJ219" s="18" t="s">
        <v>1020</v>
      </c>
      <c r="AK219" s="18" t="s">
        <v>1020</v>
      </c>
      <c r="AL219" s="18" t="s">
        <v>1020</v>
      </c>
      <c r="AM219" s="18" t="s">
        <v>1020</v>
      </c>
    </row>
    <row r="220" spans="1:39" ht="13.2" x14ac:dyDescent="0.25">
      <c r="A220" s="19">
        <v>860</v>
      </c>
      <c r="B220" s="19">
        <v>6</v>
      </c>
      <c r="C220" s="20">
        <v>220</v>
      </c>
      <c r="D220" s="21">
        <v>235</v>
      </c>
      <c r="E220" s="16">
        <v>177</v>
      </c>
      <c r="F220" s="19" t="s">
        <v>174</v>
      </c>
      <c r="G220" s="19" t="s">
        <v>174</v>
      </c>
      <c r="H220" s="19" t="s">
        <v>174</v>
      </c>
      <c r="I220" s="19" t="s">
        <v>174</v>
      </c>
      <c r="J220" s="20" t="s">
        <v>430</v>
      </c>
      <c r="K220" s="16" t="str">
        <f>IF(ISERROR(VLOOKUP($A220,[4]MFA_codes!$B$2:$G$239,6,FALSE)),"",VLOOKUP($A220,[4]MFA_codes!$B$2:$G$239,6,FALSE))</f>
        <v>Asia</v>
      </c>
      <c r="L220" s="16" t="str">
        <f>IF(ISERROR(VLOOKUP($D220,[4]WirseniusRegions!$A$5:$D$233,3,FALSE)),"",VLOOKUP($D220,[4]WirseniusRegions!$A$5:$D$233,3,FALSE))</f>
        <v>Asia</v>
      </c>
      <c r="M220" s="16" t="str">
        <f>IF(ISERROR(VLOOKUP($D220,[4]WirseniusRegions!$A$5:$D$233,4,FALSE)),"",VLOOKUP($D220,[4]WirseniusRegions!$A$5:$D$233,4,FALSE))</f>
        <v>South &amp; Central Asia</v>
      </c>
      <c r="N220" s="16" t="s">
        <v>189</v>
      </c>
      <c r="O220" s="16" t="s">
        <v>1024</v>
      </c>
      <c r="P220" s="16" t="s">
        <v>1036</v>
      </c>
      <c r="Q220" s="16">
        <v>1</v>
      </c>
      <c r="R220" s="16" t="str">
        <f>VLOOKUP($A220,[3]Countries_Outsorting!$BA$10:$BC$272,3,FALSE)</f>
        <v>ok</v>
      </c>
      <c r="S220" s="16" t="s">
        <v>1020</v>
      </c>
      <c r="U220" s="16" t="s">
        <v>174</v>
      </c>
      <c r="V220" s="16" t="s">
        <v>1027</v>
      </c>
      <c r="W220" s="16" t="s">
        <v>1020</v>
      </c>
      <c r="Y220" s="16" t="s">
        <v>1037</v>
      </c>
      <c r="AA220" s="16" t="s">
        <v>199</v>
      </c>
      <c r="AB220" s="16" t="str">
        <f>VLOOKUP($A220,'[4]UN codes and regions'!$B$8:$E$292,4,FALSE)</f>
        <v>Central Asia and Russian Federation</v>
      </c>
      <c r="AD220" s="16">
        <f t="shared" si="11"/>
        <v>235</v>
      </c>
      <c r="AE220" s="16">
        <f t="shared" si="9"/>
        <v>860</v>
      </c>
      <c r="AF220" s="21">
        <v>75</v>
      </c>
      <c r="AG220" s="16" t="str">
        <f>IF(ISERROR(VLOOKUP(D220,'[4]GEA Codes'!$A$2:$B$180,2,FALSE)),"",VLOOKUP(D220,'[4]GEA Codes'!$A$2:$B$180,2,FALSE))</f>
        <v>FSU</v>
      </c>
      <c r="AH220" s="16">
        <f t="shared" si="10"/>
        <v>235</v>
      </c>
      <c r="AI220" s="18" t="s">
        <v>1020</v>
      </c>
      <c r="AJ220" s="18" t="s">
        <v>1020</v>
      </c>
      <c r="AK220" s="18" t="s">
        <v>1020</v>
      </c>
      <c r="AL220" s="18" t="s">
        <v>1020</v>
      </c>
      <c r="AM220" s="18" t="s">
        <v>1020</v>
      </c>
    </row>
    <row r="221" spans="1:39" ht="13.2" x14ac:dyDescent="0.25">
      <c r="A221" s="19">
        <v>548</v>
      </c>
      <c r="B221" s="19">
        <v>9</v>
      </c>
      <c r="C221" s="20">
        <v>221</v>
      </c>
      <c r="D221" s="21">
        <v>155</v>
      </c>
      <c r="E221" s="16">
        <v>178</v>
      </c>
      <c r="F221" s="19" t="s">
        <v>145</v>
      </c>
      <c r="G221" s="19" t="s">
        <v>145</v>
      </c>
      <c r="H221" s="19" t="s">
        <v>145</v>
      </c>
      <c r="I221" s="19" t="s">
        <v>145</v>
      </c>
      <c r="J221" s="20" t="s">
        <v>1025</v>
      </c>
      <c r="K221" s="16" t="str">
        <f>IF(ISERROR(VLOOKUP($A221,[4]MFA_codes!$B$2:$G$239,6,FALSE)),"",VLOOKUP($A221,[4]MFA_codes!$B$2:$G$239,6,FALSE))</f>
        <v>Oceania</v>
      </c>
      <c r="L221" s="16" t="str">
        <f>IF(ISERROR(VLOOKUP($D221,[4]WirseniusRegions!$A$5:$D$233,3,FALSE)),"",VLOOKUP($D221,[4]WirseniusRegions!$A$5:$D$233,3,FALSE))</f>
        <v>America/Australia</v>
      </c>
      <c r="M221" s="16" t="str">
        <f>IF(ISERROR(VLOOKUP($D221,[4]WirseniusRegions!$A$5:$D$233,4,FALSE)),"",VLOOKUP($D221,[4]WirseniusRegions!$A$5:$D$233,4,FALSE))</f>
        <v>North America &amp; Oceania</v>
      </c>
      <c r="N221" s="16" t="s">
        <v>241</v>
      </c>
      <c r="O221" s="16" t="s">
        <v>1030</v>
      </c>
      <c r="Q221" s="16">
        <v>0</v>
      </c>
      <c r="R221" s="16" t="str">
        <f>VLOOKUP($A221,[3]Countries_Outsorting!$BA$10:$BC$272,3,FALSE)</f>
        <v>NoData</v>
      </c>
      <c r="S221" s="16" t="s">
        <v>1020</v>
      </c>
      <c r="U221" s="16" t="s">
        <v>145</v>
      </c>
      <c r="V221" s="16" t="s">
        <v>1041</v>
      </c>
      <c r="W221" s="16" t="s">
        <v>1020</v>
      </c>
      <c r="Y221" s="16" t="s">
        <v>241</v>
      </c>
      <c r="AA221" s="16" t="s">
        <v>229</v>
      </c>
      <c r="AB221" s="16" t="str">
        <f>VLOOKUP($A221,'[4]UN codes and regions'!$B$8:$E$292,4,FALSE)</f>
        <v>Oceania and Australia</v>
      </c>
      <c r="AD221" s="16">
        <f t="shared" si="11"/>
        <v>155</v>
      </c>
      <c r="AE221" s="16">
        <f t="shared" si="9"/>
        <v>548</v>
      </c>
      <c r="AG221" s="16" t="str">
        <f>IF(ISERROR(VLOOKUP(D221,'[4]GEA Codes'!$A$2:$B$180,2,FALSE)),"",VLOOKUP(D221,'[4]GEA Codes'!$A$2:$B$180,2,FALSE))</f>
        <v>PAS</v>
      </c>
      <c r="AH221" s="16" t="str">
        <f t="shared" si="10"/>
        <v/>
      </c>
      <c r="AI221" s="18" t="s">
        <v>1020</v>
      </c>
      <c r="AJ221" s="18" t="s">
        <v>1020</v>
      </c>
      <c r="AK221" s="18" t="s">
        <v>1020</v>
      </c>
      <c r="AL221" s="18" t="s">
        <v>1020</v>
      </c>
      <c r="AM221" s="18" t="s">
        <v>1020</v>
      </c>
    </row>
    <row r="222" spans="1:39" ht="13.2" x14ac:dyDescent="0.25">
      <c r="A222" s="19">
        <v>862</v>
      </c>
      <c r="B222" s="19">
        <v>5</v>
      </c>
      <c r="C222" s="20">
        <v>222</v>
      </c>
      <c r="D222" s="21">
        <v>236</v>
      </c>
      <c r="E222" s="16">
        <v>179</v>
      </c>
      <c r="F222" s="19" t="s">
        <v>329</v>
      </c>
      <c r="G222" s="19" t="s">
        <v>329</v>
      </c>
      <c r="H222" s="19" t="s">
        <v>329</v>
      </c>
      <c r="I222" s="19" t="s">
        <v>329</v>
      </c>
      <c r="J222" s="20" t="s">
        <v>1021</v>
      </c>
      <c r="K222" s="16" t="str">
        <f>IF(ISERROR(VLOOKUP($A222,[4]MFA_codes!$B$2:$G$239,6,FALSE)),"",VLOOKUP($A222,[4]MFA_codes!$B$2:$G$239,6,FALSE))</f>
        <v>South America</v>
      </c>
      <c r="L222" s="16" t="str">
        <f>IF(ISERROR(VLOOKUP($D222,[4]WirseniusRegions!$A$5:$D$233,3,FALSE)),"",VLOOKUP($D222,[4]WirseniusRegions!$A$5:$D$233,3,FALSE))</f>
        <v>America</v>
      </c>
      <c r="M222" s="16" t="str">
        <f>IF(ISERROR(VLOOKUP($D222,[4]WirseniusRegions!$A$5:$D$233,4,FALSE)),"",VLOOKUP($D222,[4]WirseniusRegions!$A$5:$D$233,4,FALSE))</f>
        <v>Latin America &amp; Caribbean</v>
      </c>
      <c r="N222" s="16" t="s">
        <v>1034</v>
      </c>
      <c r="O222" s="16" t="s">
        <v>1030</v>
      </c>
      <c r="Q222" s="16">
        <v>1</v>
      </c>
      <c r="R222" s="16" t="str">
        <f>VLOOKUP($A222,[3]Countries_Outsorting!$BA$10:$BC$272,3,FALSE)</f>
        <v>ok</v>
      </c>
      <c r="S222" s="16" t="s">
        <v>1020</v>
      </c>
      <c r="U222" s="16" t="s">
        <v>329</v>
      </c>
      <c r="V222" s="16" t="s">
        <v>1027</v>
      </c>
      <c r="W222" s="16" t="s">
        <v>1020</v>
      </c>
      <c r="Y222" s="16" t="s">
        <v>1035</v>
      </c>
      <c r="AA222" s="16" t="s">
        <v>256</v>
      </c>
      <c r="AB222" s="16" t="str">
        <f>VLOOKUP($A222,'[4]UN codes and regions'!$B$8:$E$292,4,FALSE)</f>
        <v>Latin America &amp; the Carribean</v>
      </c>
      <c r="AD222" s="16">
        <f t="shared" si="11"/>
        <v>236</v>
      </c>
      <c r="AE222" s="16">
        <f t="shared" si="9"/>
        <v>862</v>
      </c>
      <c r="AF222" s="21">
        <v>152</v>
      </c>
      <c r="AG222" s="16" t="str">
        <f>IF(ISERROR(VLOOKUP(D222,'[4]GEA Codes'!$A$2:$B$180,2,FALSE)),"",VLOOKUP(D222,'[4]GEA Codes'!$A$2:$B$180,2,FALSE))</f>
        <v>LAC</v>
      </c>
      <c r="AH222" s="16" t="str">
        <f t="shared" si="10"/>
        <v/>
      </c>
      <c r="AI222" s="18" t="s">
        <v>1020</v>
      </c>
      <c r="AJ222" s="18" t="s">
        <v>1020</v>
      </c>
      <c r="AK222" s="18" t="s">
        <v>1020</v>
      </c>
      <c r="AL222" s="18" t="s">
        <v>1020</v>
      </c>
      <c r="AM222" s="18" t="s">
        <v>1020</v>
      </c>
    </row>
    <row r="223" spans="1:39" ht="13.2" x14ac:dyDescent="0.25">
      <c r="A223" s="19">
        <v>704</v>
      </c>
      <c r="B223" s="19">
        <v>6</v>
      </c>
      <c r="C223" s="20">
        <v>223</v>
      </c>
      <c r="D223" s="21">
        <v>237</v>
      </c>
      <c r="E223" s="16">
        <v>180</v>
      </c>
      <c r="F223" s="19" t="s">
        <v>147</v>
      </c>
      <c r="G223" s="19" t="s">
        <v>147</v>
      </c>
      <c r="H223" s="19" t="s">
        <v>147</v>
      </c>
      <c r="I223" s="19" t="s">
        <v>147</v>
      </c>
      <c r="J223" s="20" t="s">
        <v>1021</v>
      </c>
      <c r="K223" s="16" t="str">
        <f>IF(ISERROR(VLOOKUP($A223,[4]MFA_codes!$B$2:$G$239,6,FALSE)),"",VLOOKUP($A223,[4]MFA_codes!$B$2:$G$239,6,FALSE))</f>
        <v>Asia</v>
      </c>
      <c r="L223" s="16" t="str">
        <f>IF(ISERROR(VLOOKUP($D223,[4]WirseniusRegions!$A$5:$D$233,3,FALSE)),"",VLOOKUP($D223,[4]WirseniusRegions!$A$5:$D$233,3,FALSE))</f>
        <v>Asia</v>
      </c>
      <c r="M223" s="16" t="str">
        <f>IF(ISERROR(VLOOKUP($D223,[4]WirseniusRegions!$A$5:$D$233,4,FALSE)),"",VLOOKUP($D223,[4]WirseniusRegions!$A$5:$D$233,4,FALSE))</f>
        <v>East Asia</v>
      </c>
      <c r="N223" s="16" t="s">
        <v>189</v>
      </c>
      <c r="O223" s="16" t="s">
        <v>1030</v>
      </c>
      <c r="Q223" s="16">
        <v>1</v>
      </c>
      <c r="R223" s="16" t="str">
        <f>VLOOKUP($A223,[3]Countries_Outsorting!$BA$10:$BC$272,3,FALSE)</f>
        <v>ok</v>
      </c>
      <c r="S223" s="16" t="s">
        <v>1020</v>
      </c>
      <c r="U223" s="16" t="s">
        <v>375</v>
      </c>
      <c r="V223" s="16" t="s">
        <v>1027</v>
      </c>
      <c r="W223" s="16" t="s">
        <v>1020</v>
      </c>
      <c r="Y223" s="16" t="s">
        <v>258</v>
      </c>
      <c r="AA223" s="16" t="s">
        <v>1045</v>
      </c>
      <c r="AB223" s="16" t="str">
        <f>VLOOKUP($A223,'[4]UN codes and regions'!$B$8:$E$292,4,FALSE)</f>
        <v>South-Eastern Asia</v>
      </c>
      <c r="AD223" s="16">
        <f t="shared" si="11"/>
        <v>237</v>
      </c>
      <c r="AE223" s="16">
        <f t="shared" si="9"/>
        <v>704</v>
      </c>
      <c r="AF223" s="21">
        <v>16</v>
      </c>
      <c r="AG223" s="16" t="str">
        <f>IF(ISERROR(VLOOKUP(D223,'[4]GEA Codes'!$A$2:$B$180,2,FALSE)),"",VLOOKUP(D223,'[4]GEA Codes'!$A$2:$B$180,2,FALSE))</f>
        <v>OEA</v>
      </c>
      <c r="AH223" s="16" t="str">
        <f t="shared" si="10"/>
        <v/>
      </c>
      <c r="AI223" s="18" t="s">
        <v>1020</v>
      </c>
      <c r="AJ223" s="18" t="s">
        <v>1020</v>
      </c>
      <c r="AK223" s="18" t="s">
        <v>1020</v>
      </c>
      <c r="AL223" s="18" t="s">
        <v>1020</v>
      </c>
      <c r="AM223" s="18" t="s">
        <v>1020</v>
      </c>
    </row>
    <row r="224" spans="1:39" ht="13.2" x14ac:dyDescent="0.25">
      <c r="A224" s="19">
        <v>876</v>
      </c>
      <c r="B224" s="19">
        <v>9</v>
      </c>
      <c r="C224" s="20">
        <v>224</v>
      </c>
      <c r="D224" s="21">
        <v>243</v>
      </c>
      <c r="E224" s="16" t="s">
        <v>1020</v>
      </c>
      <c r="F224" s="19" t="s">
        <v>333</v>
      </c>
      <c r="G224" s="19" t="s">
        <v>333</v>
      </c>
      <c r="H224" s="19" t="s">
        <v>333</v>
      </c>
      <c r="I224" s="19" t="s">
        <v>333</v>
      </c>
      <c r="J224" s="20" t="s">
        <v>1021</v>
      </c>
      <c r="K224" s="16" t="str">
        <f>IF(ISERROR(VLOOKUP($A224,[4]MFA_codes!$B$2:$G$239,6,FALSE)),"",VLOOKUP($A224,[4]MFA_codes!$B$2:$G$239,6,FALSE))</f>
        <v>Oceania</v>
      </c>
      <c r="L224" s="16" t="str">
        <f>IF(ISERROR(VLOOKUP($D224,[4]WirseniusRegions!$A$5:$D$233,3,FALSE)),"",VLOOKUP($D224,[4]WirseniusRegions!$A$5:$D$233,3,FALSE))</f>
        <v>America/Australia</v>
      </c>
      <c r="M224" s="16" t="str">
        <f>IF(ISERROR(VLOOKUP($D224,[4]WirseniusRegions!$A$5:$D$233,4,FALSE)),"",VLOOKUP($D224,[4]WirseniusRegions!$A$5:$D$233,4,FALSE))</f>
        <v>North America &amp; Oceania</v>
      </c>
      <c r="N224" s="16" t="s">
        <v>241</v>
      </c>
      <c r="O224" s="16" t="s">
        <v>1030</v>
      </c>
      <c r="Q224" s="16">
        <v>0</v>
      </c>
      <c r="R224" s="16" t="str">
        <f>VLOOKUP($A224,[3]Countries_Outsorting!$BA$10:$BC$272,3,FALSE)</f>
        <v>Small&amp;DataGap</v>
      </c>
      <c r="S224" s="16" t="s">
        <v>1020</v>
      </c>
      <c r="U224" s="16" t="s">
        <v>1020</v>
      </c>
      <c r="V224" s="16" t="s">
        <v>1031</v>
      </c>
      <c r="W224" s="16" t="s">
        <v>1020</v>
      </c>
      <c r="AA224" s="16" t="s">
        <v>243</v>
      </c>
      <c r="AB224" s="16" t="str">
        <f>VLOOKUP($A224,'[4]UN codes and regions'!$B$8:$E$292,4,FALSE)</f>
        <v>Oceania and Australia</v>
      </c>
      <c r="AD224" s="16">
        <f t="shared" si="11"/>
        <v>243</v>
      </c>
      <c r="AE224" s="16">
        <f t="shared" si="9"/>
        <v>876</v>
      </c>
      <c r="AG224" s="16" t="str">
        <f>IF(ISERROR(VLOOKUP(D224,'[4]GEA Codes'!$A$2:$B$180,2,FALSE)),"",VLOOKUP(D224,'[4]GEA Codes'!$A$2:$B$180,2,FALSE))</f>
        <v/>
      </c>
      <c r="AH224" s="16" t="str">
        <f t="shared" si="10"/>
        <v/>
      </c>
      <c r="AI224" s="18" t="s">
        <v>1020</v>
      </c>
      <c r="AJ224" s="18" t="s">
        <v>1020</v>
      </c>
      <c r="AK224" s="18" t="s">
        <v>1020</v>
      </c>
      <c r="AL224" s="18" t="s">
        <v>1020</v>
      </c>
      <c r="AM224" s="18" t="s">
        <v>1020</v>
      </c>
    </row>
    <row r="225" spans="1:39" ht="13.2" x14ac:dyDescent="0.25">
      <c r="A225" s="19"/>
      <c r="B225" s="19"/>
      <c r="C225" s="20">
        <v>225</v>
      </c>
      <c r="D225" s="21">
        <v>245</v>
      </c>
      <c r="E225" s="16">
        <v>183</v>
      </c>
      <c r="J225" s="20" t="s">
        <v>1021</v>
      </c>
      <c r="K225" s="16" t="s">
        <v>189</v>
      </c>
      <c r="L225" s="16" t="s">
        <v>1022</v>
      </c>
      <c r="M225" s="16" t="s">
        <v>1023</v>
      </c>
      <c r="N225" s="16" t="s">
        <v>189</v>
      </c>
      <c r="Q225" s="16">
        <v>0</v>
      </c>
      <c r="W225" s="16" t="s">
        <v>1020</v>
      </c>
      <c r="AB225" s="16" t="s">
        <v>1055</v>
      </c>
      <c r="AD225" s="16">
        <f t="shared" si="11"/>
        <v>245</v>
      </c>
      <c r="AE225" s="16">
        <f t="shared" si="9"/>
        <v>0</v>
      </c>
      <c r="AG225" s="16" t="str">
        <f>IF(ISERROR(VLOOKUP(D225,'[4]GEA Codes'!$A$2:$B$180,2,FALSE)),"",VLOOKUP(D225,'[4]GEA Codes'!$A$2:$B$180,2,FALSE))</f>
        <v/>
      </c>
      <c r="AH225" s="16" t="str">
        <f t="shared" si="10"/>
        <v/>
      </c>
      <c r="AI225" s="18" t="s">
        <v>1020</v>
      </c>
      <c r="AJ225" s="18" t="s">
        <v>1020</v>
      </c>
      <c r="AK225" s="18" t="s">
        <v>1020</v>
      </c>
      <c r="AL225" s="18" t="s">
        <v>1020</v>
      </c>
      <c r="AM225" s="18" t="s">
        <v>1020</v>
      </c>
    </row>
    <row r="226" spans="1:39" ht="13.2" x14ac:dyDescent="0.25">
      <c r="A226" s="19">
        <v>732</v>
      </c>
      <c r="B226" s="19">
        <v>2</v>
      </c>
      <c r="C226" s="20">
        <v>226</v>
      </c>
      <c r="D226" s="21">
        <v>205</v>
      </c>
      <c r="E226" s="16">
        <v>184</v>
      </c>
      <c r="F226" s="19" t="s">
        <v>273</v>
      </c>
      <c r="G226" s="19" t="s">
        <v>273</v>
      </c>
      <c r="H226" s="19" t="s">
        <v>273</v>
      </c>
      <c r="I226" s="19" t="s">
        <v>273</v>
      </c>
      <c r="J226" s="20" t="s">
        <v>1021</v>
      </c>
      <c r="K226" s="16" t="str">
        <f>IF(ISERROR(VLOOKUP($A226,[4]MFA_codes!$B$2:$G$239,6,FALSE)),"",VLOOKUP($A226,[4]MFA_codes!$B$2:$G$239,6,FALSE))</f>
        <v>Africa</v>
      </c>
      <c r="L226" s="16" t="str">
        <f>IF(ISERROR(VLOOKUP($D226,[4]WirseniusRegions!$A$5:$D$233,3,FALSE)),"",VLOOKUP($D226,[4]WirseniusRegions!$A$5:$D$233,3,FALSE))</f>
        <v>Africa/Asia</v>
      </c>
      <c r="M226" s="16" t="str">
        <f>IF(ISERROR(VLOOKUP($D226,[4]WirseniusRegions!$A$5:$D$233,4,FALSE)),"",VLOOKUP($D226,[4]WirseniusRegions!$A$5:$D$233,4,FALSE))</f>
        <v>North Africa &amp; West Asia</v>
      </c>
      <c r="N226" s="16" t="s">
        <v>182</v>
      </c>
      <c r="O226" s="16" t="s">
        <v>1024</v>
      </c>
      <c r="Q226" s="16">
        <v>1</v>
      </c>
      <c r="R226" s="16" t="str">
        <f>VLOOKUP($A226,[3]Countries_Outsorting!$BA$10:$BC$272,3,FALSE)</f>
        <v>ok</v>
      </c>
      <c r="S226" s="16" t="s">
        <v>1020</v>
      </c>
      <c r="U226" s="16" t="s">
        <v>273</v>
      </c>
      <c r="V226" s="16" t="s">
        <v>1047</v>
      </c>
      <c r="W226" s="16" t="s">
        <v>1020</v>
      </c>
      <c r="AA226" s="16" t="s">
        <v>237</v>
      </c>
      <c r="AB226" s="16" t="str">
        <f>VLOOKUP($A226,'[4]UN codes and regions'!$B$8:$E$292,4,FALSE)</f>
        <v>Northern Africa and Western Asia</v>
      </c>
      <c r="AD226" s="16">
        <f t="shared" si="11"/>
        <v>205</v>
      </c>
      <c r="AE226" s="16">
        <f t="shared" si="9"/>
        <v>732</v>
      </c>
      <c r="AF226" s="21">
        <v>8</v>
      </c>
      <c r="AG226" s="16" t="str">
        <f>IF(ISERROR(VLOOKUP(D226,'[4]GEA Codes'!$A$2:$B$180,2,FALSE)),"",VLOOKUP(D226,'[4]GEA Codes'!$A$2:$B$180,2,FALSE))</f>
        <v/>
      </c>
      <c r="AH226" s="16" t="str">
        <f t="shared" si="10"/>
        <v/>
      </c>
      <c r="AI226" s="18" t="s">
        <v>1020</v>
      </c>
      <c r="AJ226" s="18" t="s">
        <v>1020</v>
      </c>
      <c r="AK226" s="18" t="s">
        <v>1020</v>
      </c>
      <c r="AL226" s="18" t="s">
        <v>1020</v>
      </c>
      <c r="AM226" s="18" t="s">
        <v>1020</v>
      </c>
    </row>
    <row r="227" spans="1:39" ht="13.2" x14ac:dyDescent="0.25">
      <c r="A227" s="19">
        <v>887</v>
      </c>
      <c r="B227" s="19">
        <v>6</v>
      </c>
      <c r="C227" s="20">
        <v>227</v>
      </c>
      <c r="D227" s="21">
        <v>249</v>
      </c>
      <c r="E227" s="16">
        <v>186</v>
      </c>
      <c r="F227" s="19" t="s">
        <v>148</v>
      </c>
      <c r="G227" s="19" t="s">
        <v>148</v>
      </c>
      <c r="H227" s="19" t="s">
        <v>148</v>
      </c>
      <c r="I227" s="19" t="s">
        <v>148</v>
      </c>
      <c r="J227" s="20" t="s">
        <v>1025</v>
      </c>
      <c r="K227" s="16" t="str">
        <f>IF(ISERROR(VLOOKUP($A227,[4]MFA_codes!$B$2:$G$239,6,FALSE)),"",VLOOKUP($A227,[4]MFA_codes!$B$2:$G$239,6,FALSE))</f>
        <v>Asia</v>
      </c>
      <c r="L227" s="16" t="str">
        <f>IF(ISERROR(VLOOKUP($D227,[4]WirseniusRegions!$A$5:$D$233,3,FALSE)),"",VLOOKUP($D227,[4]WirseniusRegions!$A$5:$D$233,3,FALSE))</f>
        <v>Africa/Asia</v>
      </c>
      <c r="M227" s="16" t="str">
        <f>IF(ISERROR(VLOOKUP($D227,[4]WirseniusRegions!$A$5:$D$233,4,FALSE)),"",VLOOKUP($D227,[4]WirseniusRegions!$A$5:$D$233,4,FALSE))</f>
        <v>North Africa &amp; West Asia</v>
      </c>
      <c r="N227" s="16" t="s">
        <v>189</v>
      </c>
      <c r="O227" s="16" t="s">
        <v>1030</v>
      </c>
      <c r="Q227" s="16">
        <v>1</v>
      </c>
      <c r="R227" s="16" t="str">
        <f>VLOOKUP($A227,[3]Countries_Outsorting!$BA$10:$BC$272,3,FALSE)</f>
        <v>ok</v>
      </c>
      <c r="S227" s="16" t="s">
        <v>1020</v>
      </c>
      <c r="U227" s="16" t="s">
        <v>148</v>
      </c>
      <c r="V227" s="16" t="s">
        <v>1027</v>
      </c>
      <c r="W227" s="16" t="s">
        <v>1020</v>
      </c>
      <c r="Y227" s="16" t="s">
        <v>271</v>
      </c>
      <c r="AA227" s="16" t="s">
        <v>271</v>
      </c>
      <c r="AB227" s="16" t="str">
        <f>VLOOKUP($A227,'[4]UN codes and regions'!$B$8:$E$292,4,FALSE)</f>
        <v>Northern Africa and Western Asia</v>
      </c>
      <c r="AD227" s="16">
        <f t="shared" si="11"/>
        <v>249</v>
      </c>
      <c r="AE227" s="16">
        <f t="shared" si="9"/>
        <v>887</v>
      </c>
      <c r="AF227" s="21">
        <v>144</v>
      </c>
      <c r="AG227" s="16" t="str">
        <f>IF(ISERROR(VLOOKUP(D227,'[4]GEA Codes'!$A$2:$B$180,2,FALSE)),"",VLOOKUP(D227,'[4]GEA Codes'!$A$2:$B$180,2,FALSE))</f>
        <v>MEE</v>
      </c>
      <c r="AH227" s="16" t="str">
        <f t="shared" si="10"/>
        <v/>
      </c>
      <c r="AI227" s="18" t="s">
        <v>1020</v>
      </c>
      <c r="AJ227" s="18" t="s">
        <v>1020</v>
      </c>
      <c r="AK227" s="18" t="s">
        <v>1020</v>
      </c>
      <c r="AL227" s="18" t="s">
        <v>1020</v>
      </c>
      <c r="AM227" s="18" t="s">
        <v>1020</v>
      </c>
    </row>
    <row r="228" spans="1:39" ht="13.2" x14ac:dyDescent="0.25">
      <c r="A228" s="19">
        <v>894</v>
      </c>
      <c r="B228" s="19">
        <v>2</v>
      </c>
      <c r="C228" s="20">
        <v>228</v>
      </c>
      <c r="D228" s="21">
        <v>251</v>
      </c>
      <c r="E228" s="16">
        <v>188</v>
      </c>
      <c r="F228" s="19" t="s">
        <v>149</v>
      </c>
      <c r="G228" s="19" t="s">
        <v>149</v>
      </c>
      <c r="H228" s="19" t="s">
        <v>149</v>
      </c>
      <c r="I228" s="19" t="s">
        <v>149</v>
      </c>
      <c r="J228" s="20" t="s">
        <v>1025</v>
      </c>
      <c r="K228" s="16" t="str">
        <f>IF(ISERROR(VLOOKUP($A228,[4]MFA_codes!$B$2:$G$239,6,FALSE)),"",VLOOKUP($A228,[4]MFA_codes!$B$2:$G$239,6,FALSE))</f>
        <v>Africa</v>
      </c>
      <c r="L228" s="16" t="str">
        <f>IF(ISERROR(VLOOKUP($D228,[4]WirseniusRegions!$A$5:$D$233,3,FALSE)),"",VLOOKUP($D228,[4]WirseniusRegions!$A$5:$D$233,3,FALSE))</f>
        <v>Africa</v>
      </c>
      <c r="M228" s="16" t="str">
        <f>IF(ISERROR(VLOOKUP($D228,[4]WirseniusRegions!$A$5:$D$233,4,FALSE)),"",VLOOKUP($D228,[4]WirseniusRegions!$A$5:$D$233,4,FALSE))</f>
        <v>Sub-Saharan Africa</v>
      </c>
      <c r="N228" s="16" t="s">
        <v>182</v>
      </c>
      <c r="O228" s="16" t="s">
        <v>1030</v>
      </c>
      <c r="Q228" s="16">
        <v>1</v>
      </c>
      <c r="R228" s="16" t="str">
        <f>VLOOKUP($A228,[3]Countries_Outsorting!$BA$10:$BC$272,3,FALSE)</f>
        <v>ok</v>
      </c>
      <c r="S228" s="16" t="s">
        <v>1033</v>
      </c>
      <c r="U228" s="16" t="s">
        <v>149</v>
      </c>
      <c r="V228" s="16" t="s">
        <v>1027</v>
      </c>
      <c r="W228" s="16" t="s">
        <v>1020</v>
      </c>
      <c r="Y228" s="16" t="s">
        <v>263</v>
      </c>
      <c r="AA228" s="16" t="s">
        <v>208</v>
      </c>
      <c r="AB228" s="16" t="str">
        <f>VLOOKUP($A228,'[4]UN codes and regions'!$B$8:$E$292,4,FALSE)</f>
        <v>Sub-Saharan Africa</v>
      </c>
      <c r="AD228" s="16">
        <f t="shared" si="11"/>
        <v>251</v>
      </c>
      <c r="AE228" s="16">
        <f t="shared" si="9"/>
        <v>894</v>
      </c>
      <c r="AF228" s="21">
        <v>41</v>
      </c>
      <c r="AG228" s="16" t="str">
        <f>IF(ISERROR(VLOOKUP(D228,'[4]GEA Codes'!$A$2:$B$180,2,FALSE)),"",VLOOKUP(D228,'[4]GEA Codes'!$A$2:$B$180,2,FALSE))</f>
        <v>SAF</v>
      </c>
      <c r="AH228" s="16" t="str">
        <f t="shared" si="10"/>
        <v/>
      </c>
      <c r="AI228" s="18" t="s">
        <v>1020</v>
      </c>
      <c r="AJ228" s="18" t="s">
        <v>1020</v>
      </c>
      <c r="AK228" s="18" t="s">
        <v>1020</v>
      </c>
      <c r="AL228" s="18" t="s">
        <v>1020</v>
      </c>
      <c r="AM228" s="18" t="s">
        <v>1020</v>
      </c>
    </row>
    <row r="229" spans="1:39" ht="13.2" x14ac:dyDescent="0.25">
      <c r="A229" s="19">
        <v>716</v>
      </c>
      <c r="B229" s="19">
        <v>2</v>
      </c>
      <c r="C229" s="20">
        <v>229</v>
      </c>
      <c r="D229" s="21">
        <v>181</v>
      </c>
      <c r="E229" s="16">
        <v>189</v>
      </c>
      <c r="F229" s="19" t="s">
        <v>150</v>
      </c>
      <c r="G229" s="19" t="s">
        <v>150</v>
      </c>
      <c r="H229" s="19" t="s">
        <v>150</v>
      </c>
      <c r="I229" s="19" t="s">
        <v>150</v>
      </c>
      <c r="J229" s="20" t="s">
        <v>1021</v>
      </c>
      <c r="K229" s="16" t="str">
        <f>IF(ISERROR(VLOOKUP($A229,[4]MFA_codes!$B$2:$G$239,6,FALSE)),"",VLOOKUP($A229,[4]MFA_codes!$B$2:$G$239,6,FALSE))</f>
        <v>Africa</v>
      </c>
      <c r="L229" s="16" t="str">
        <f>IF(ISERROR(VLOOKUP($D229,[4]WirseniusRegions!$A$5:$D$233,3,FALSE)),"",VLOOKUP($D229,[4]WirseniusRegions!$A$5:$D$233,3,FALSE))</f>
        <v>Africa</v>
      </c>
      <c r="M229" s="16" t="str">
        <f>IF(ISERROR(VLOOKUP($D229,[4]WirseniusRegions!$A$5:$D$233,4,FALSE)),"",VLOOKUP($D229,[4]WirseniusRegions!$A$5:$D$233,4,FALSE))</f>
        <v>Sub-Saharan Africa</v>
      </c>
      <c r="N229" s="16" t="s">
        <v>182</v>
      </c>
      <c r="O229" s="16" t="s">
        <v>1030</v>
      </c>
      <c r="Q229" s="16">
        <v>1</v>
      </c>
      <c r="R229" s="16" t="str">
        <f>VLOOKUP($A229,[3]Countries_Outsorting!$BA$10:$BC$272,3,FALSE)</f>
        <v>ok</v>
      </c>
      <c r="S229" s="16" t="s">
        <v>1033</v>
      </c>
      <c r="U229" s="16" t="s">
        <v>150</v>
      </c>
      <c r="V229" s="16" t="s">
        <v>1027</v>
      </c>
      <c r="W229" s="16" t="s">
        <v>1020</v>
      </c>
      <c r="Y229" s="16" t="s">
        <v>263</v>
      </c>
      <c r="AA229" s="16" t="s">
        <v>208</v>
      </c>
      <c r="AB229" s="16" t="str">
        <f>VLOOKUP($A229,'[4]UN codes and regions'!$B$8:$E$292,4,FALSE)</f>
        <v>Sub-Saharan Africa</v>
      </c>
      <c r="AD229" s="16">
        <f t="shared" si="11"/>
        <v>181</v>
      </c>
      <c r="AE229" s="16">
        <f t="shared" si="9"/>
        <v>716</v>
      </c>
      <c r="AF229" s="21">
        <v>46</v>
      </c>
      <c r="AG229" s="16" t="str">
        <f>IF(ISERROR(VLOOKUP(D229,'[4]GEA Codes'!$A$2:$B$180,2,FALSE)),"",VLOOKUP(D229,'[4]GEA Codes'!$A$2:$B$180,2,FALSE))</f>
        <v>SAF</v>
      </c>
      <c r="AH229" s="16" t="str">
        <f t="shared" si="10"/>
        <v/>
      </c>
      <c r="AI229" s="18" t="s">
        <v>1020</v>
      </c>
      <c r="AJ229" s="18" t="s">
        <v>1020</v>
      </c>
      <c r="AK229" s="18" t="s">
        <v>1020</v>
      </c>
      <c r="AL229" s="18" t="s">
        <v>1020</v>
      </c>
      <c r="AM229" s="18" t="s">
        <v>1020</v>
      </c>
    </row>
    <row r="230" spans="1:39" ht="13.2" x14ac:dyDescent="0.25">
      <c r="A230" s="19">
        <v>158</v>
      </c>
      <c r="B230" s="19">
        <v>6</v>
      </c>
      <c r="C230" s="26">
        <v>313</v>
      </c>
      <c r="E230" s="16">
        <v>161</v>
      </c>
      <c r="F230" s="19" t="s">
        <v>277</v>
      </c>
      <c r="G230" s="19" t="s">
        <v>277</v>
      </c>
      <c r="H230" s="19" t="s">
        <v>277</v>
      </c>
      <c r="I230" s="19" t="s">
        <v>277</v>
      </c>
      <c r="J230" s="20" t="s">
        <v>1021</v>
      </c>
      <c r="K230" s="16" t="s">
        <v>189</v>
      </c>
      <c r="L230" s="16" t="str">
        <f>IF(ISERROR(VLOOKUP($D230,[4]WirseniusRegions!$A$5:$D$233,3,FALSE)),"",VLOOKUP($D230,[4]WirseniusRegions!$A$5:$D$233,3,FALSE))</f>
        <v/>
      </c>
      <c r="M230" s="16" t="s">
        <v>1081</v>
      </c>
      <c r="N230" s="16" t="s">
        <v>189</v>
      </c>
      <c r="O230" s="16" t="s">
        <v>1030</v>
      </c>
      <c r="Q230" s="16">
        <v>0</v>
      </c>
      <c r="R230" s="16" t="str">
        <f>VLOOKUP($A230,[3]Countries_Outsorting!$BA$10:$BC$272,3,FALSE)</f>
        <v>Small&amp;DataGap</v>
      </c>
      <c r="S230" s="16" t="s">
        <v>1020</v>
      </c>
      <c r="U230" s="16" t="s">
        <v>1020</v>
      </c>
      <c r="W230" s="16" t="s">
        <v>1020</v>
      </c>
      <c r="AA230" s="23" t="s">
        <v>209</v>
      </c>
      <c r="AB230" s="16" t="str">
        <f>AB45</f>
        <v>Eastern Asia</v>
      </c>
      <c r="AD230" s="16">
        <f t="shared" si="11"/>
        <v>0</v>
      </c>
      <c r="AE230" s="16">
        <f t="shared" si="9"/>
        <v>158</v>
      </c>
      <c r="AF230" s="21">
        <v>11</v>
      </c>
      <c r="AG230" s="16" t="str">
        <f>IF(ISERROR(VLOOKUP(D230,'[4]GEA Codes'!$A$2:$B$180,2,FALSE)),"",VLOOKUP(D230,'[4]GEA Codes'!$A$2:$B$180,2,FALSE))</f>
        <v/>
      </c>
      <c r="AH230" s="16" t="str">
        <f t="shared" si="10"/>
        <v/>
      </c>
      <c r="AI230" s="18" t="s">
        <v>1020</v>
      </c>
      <c r="AJ230" s="18" t="s">
        <v>1020</v>
      </c>
      <c r="AK230" s="18" t="s">
        <v>1020</v>
      </c>
      <c r="AL230" s="18" t="s">
        <v>1020</v>
      </c>
      <c r="AM230" s="18" t="s">
        <v>1020</v>
      </c>
    </row>
    <row r="231" spans="1:39" ht="13.2" x14ac:dyDescent="0.25">
      <c r="A231" s="19">
        <v>200</v>
      </c>
      <c r="B231" s="19">
        <v>7</v>
      </c>
      <c r="C231" s="20">
        <v>300</v>
      </c>
      <c r="D231" s="21">
        <v>51</v>
      </c>
      <c r="E231" s="16" t="s">
        <v>1020</v>
      </c>
      <c r="F231" s="19" t="s">
        <v>281</v>
      </c>
      <c r="G231" s="19" t="s">
        <v>281</v>
      </c>
      <c r="H231" s="19" t="s">
        <v>281</v>
      </c>
      <c r="I231" s="19" t="s">
        <v>281</v>
      </c>
      <c r="J231" s="20" t="s">
        <v>430</v>
      </c>
      <c r="K231" s="16" t="s">
        <v>211</v>
      </c>
      <c r="L231" s="16" t="str">
        <f>IF(ISERROR(VLOOKUP($D231,[4]WirseniusRegions!$A$5:$D$233,3,FALSE)),"",VLOOKUP($D231,[4]WirseniusRegions!$A$5:$D$233,3,FALSE))</f>
        <v/>
      </c>
      <c r="M231" s="16" t="s">
        <v>1074</v>
      </c>
      <c r="N231" s="16" t="s">
        <v>211</v>
      </c>
      <c r="O231" s="16" t="s">
        <v>1024</v>
      </c>
      <c r="Q231" s="16">
        <v>0</v>
      </c>
      <c r="R231" s="16" t="str">
        <f>VLOOKUP($A231,[3]Countries_Outsorting!$BA$10:$BC$272,3,FALSE)</f>
        <v>NoData</v>
      </c>
      <c r="S231" s="16" t="s">
        <v>1020</v>
      </c>
      <c r="U231" s="16" t="s">
        <v>1020</v>
      </c>
      <c r="W231" s="16" t="s">
        <v>1020</v>
      </c>
      <c r="AB231" s="16" t="str">
        <f>AB215</f>
        <v>Eastern &amp; South-Eastern Europe</v>
      </c>
      <c r="AD231" s="16">
        <f t="shared" si="11"/>
        <v>51</v>
      </c>
      <c r="AE231" s="16">
        <f t="shared" si="9"/>
        <v>200</v>
      </c>
      <c r="AG231" s="16" t="str">
        <f>IF(ISERROR(VLOOKUP(D231,'[4]GEA Codes'!$A$2:$B$180,2,FALSE)),"",VLOOKUP(D231,'[4]GEA Codes'!$A$2:$B$180,2,FALSE))</f>
        <v/>
      </c>
      <c r="AH231" s="16" t="str">
        <f t="shared" si="10"/>
        <v/>
      </c>
      <c r="AI231" s="18" t="s">
        <v>1020</v>
      </c>
      <c r="AJ231" s="18" t="s">
        <v>1020</v>
      </c>
      <c r="AK231" s="18" t="s">
        <v>1020</v>
      </c>
      <c r="AL231" s="18" t="s">
        <v>1020</v>
      </c>
      <c r="AM231" s="18" t="s">
        <v>1020</v>
      </c>
    </row>
    <row r="232" spans="1:39" ht="13.2" x14ac:dyDescent="0.25">
      <c r="A232" s="19">
        <v>230</v>
      </c>
      <c r="B232" s="19">
        <v>2</v>
      </c>
      <c r="C232" s="20"/>
      <c r="E232" s="16" t="s">
        <v>1020</v>
      </c>
      <c r="F232" s="19" t="s">
        <v>282</v>
      </c>
      <c r="G232" s="19" t="s">
        <v>282</v>
      </c>
      <c r="H232" s="19" t="s">
        <v>282</v>
      </c>
      <c r="I232" s="19" t="s">
        <v>282</v>
      </c>
      <c r="J232" s="20" t="s">
        <v>1025</v>
      </c>
      <c r="K232" s="16" t="s">
        <v>182</v>
      </c>
      <c r="L232" s="16" t="str">
        <f>IF(ISERROR(VLOOKUP($D232,[4]WirseniusRegions!$A$5:$D$233,3,FALSE)),"",VLOOKUP($D232,[4]WirseniusRegions!$A$5:$D$233,3,FALSE))</f>
        <v/>
      </c>
      <c r="M232" s="16" t="s">
        <v>263</v>
      </c>
      <c r="N232" s="16" t="s">
        <v>182</v>
      </c>
      <c r="O232" s="16" t="s">
        <v>1030</v>
      </c>
      <c r="Q232" s="16">
        <v>0</v>
      </c>
      <c r="R232" s="16" t="str">
        <f>VLOOKUP($A232,[3]Countries_Outsorting!$BA$10:$BC$272,3,FALSE)</f>
        <v>Small&amp;DataGap</v>
      </c>
      <c r="S232" s="16" t="s">
        <v>1020</v>
      </c>
      <c r="U232" s="16" t="s">
        <v>1020</v>
      </c>
      <c r="W232" s="16" t="s">
        <v>1020</v>
      </c>
      <c r="AB232" s="16" t="str">
        <f>AB228</f>
        <v>Sub-Saharan Africa</v>
      </c>
      <c r="AD232" s="16">
        <f t="shared" si="11"/>
        <v>0</v>
      </c>
      <c r="AE232" s="16">
        <f t="shared" si="9"/>
        <v>230</v>
      </c>
      <c r="AG232" s="16" t="str">
        <f>IF(ISERROR(VLOOKUP(D232,'[4]GEA Codes'!$A$2:$B$180,2,FALSE)),"",VLOOKUP(D232,'[4]GEA Codes'!$A$2:$B$180,2,FALSE))</f>
        <v/>
      </c>
      <c r="AH232" s="16" t="str">
        <f t="shared" si="10"/>
        <v/>
      </c>
      <c r="AI232" s="18" t="s">
        <v>1020</v>
      </c>
      <c r="AJ232" s="18" t="s">
        <v>1020</v>
      </c>
      <c r="AK232" s="18" t="s">
        <v>1020</v>
      </c>
      <c r="AL232" s="18" t="s">
        <v>1020</v>
      </c>
      <c r="AM232" s="18" t="s">
        <v>1020</v>
      </c>
    </row>
    <row r="233" spans="1:39" ht="13.2" x14ac:dyDescent="0.25">
      <c r="A233" s="19">
        <v>251</v>
      </c>
      <c r="B233" s="19">
        <v>7</v>
      </c>
      <c r="C233" s="20"/>
      <c r="E233" s="16" t="s">
        <v>1020</v>
      </c>
      <c r="F233" s="19" t="s">
        <v>286</v>
      </c>
      <c r="G233" s="19" t="s">
        <v>286</v>
      </c>
      <c r="H233" s="19" t="s">
        <v>286</v>
      </c>
      <c r="I233" s="19" t="s">
        <v>286</v>
      </c>
      <c r="J233" s="20" t="s">
        <v>1032</v>
      </c>
      <c r="K233" s="16" t="s">
        <v>211</v>
      </c>
      <c r="L233" s="16" t="str">
        <f>IF(ISERROR(VLOOKUP($D233,[4]WirseniusRegions!$A$5:$D$233,3,FALSE)),"",VLOOKUP($D233,[4]WirseniusRegions!$A$5:$D$233,3,FALSE))</f>
        <v/>
      </c>
      <c r="M233" s="16" t="s">
        <v>1082</v>
      </c>
      <c r="N233" s="16" t="s">
        <v>211</v>
      </c>
      <c r="O233" s="16" t="s">
        <v>1024</v>
      </c>
      <c r="Q233" s="16">
        <v>0</v>
      </c>
      <c r="R233" s="16" t="str">
        <f>VLOOKUP($A233,[3]Countries_Outsorting!$BA$10:$BC$272,3,FALSE)</f>
        <v>NoData</v>
      </c>
      <c r="S233" s="16" t="s">
        <v>1020</v>
      </c>
      <c r="U233" s="16" t="s">
        <v>1020</v>
      </c>
      <c r="W233" s="16" t="s">
        <v>1020</v>
      </c>
      <c r="AB233" s="16" t="str">
        <f>AB217</f>
        <v>Western Europe</v>
      </c>
      <c r="AD233" s="16">
        <f t="shared" si="11"/>
        <v>0</v>
      </c>
      <c r="AE233" s="16">
        <f t="shared" si="9"/>
        <v>251</v>
      </c>
      <c r="AG233" s="16" t="str">
        <f>IF(ISERROR(VLOOKUP(D233,'[4]GEA Codes'!$A$2:$B$180,2,FALSE)),"",VLOOKUP(D233,'[4]GEA Codes'!$A$2:$B$180,2,FALSE))</f>
        <v/>
      </c>
      <c r="AH233" s="16" t="str">
        <f t="shared" si="10"/>
        <v/>
      </c>
      <c r="AI233" s="18" t="s">
        <v>1020</v>
      </c>
      <c r="AJ233" s="18" t="s">
        <v>1020</v>
      </c>
      <c r="AK233" s="18" t="s">
        <v>1020</v>
      </c>
      <c r="AL233" s="18" t="s">
        <v>1020</v>
      </c>
      <c r="AM233" s="18" t="s">
        <v>1020</v>
      </c>
    </row>
    <row r="234" spans="1:39" ht="13.2" x14ac:dyDescent="0.25">
      <c r="A234" s="19">
        <v>278</v>
      </c>
      <c r="B234" s="19">
        <v>7</v>
      </c>
      <c r="C234" s="26">
        <v>314</v>
      </c>
      <c r="E234" s="16" t="s">
        <v>1020</v>
      </c>
      <c r="F234" s="19" t="s">
        <v>289</v>
      </c>
      <c r="G234" s="19" t="s">
        <v>289</v>
      </c>
      <c r="H234" s="19" t="s">
        <v>289</v>
      </c>
      <c r="I234" s="19" t="s">
        <v>289</v>
      </c>
      <c r="J234" s="20" t="s">
        <v>1032</v>
      </c>
      <c r="K234" s="16" t="s">
        <v>211</v>
      </c>
      <c r="L234" s="16" t="str">
        <f>IF(ISERROR(VLOOKUP($D234,[4]WirseniusRegions!$A$5:$D$233,3,FALSE)),"",VLOOKUP($D234,[4]WirseniusRegions!$A$5:$D$233,3,FALSE))</f>
        <v/>
      </c>
      <c r="M234" s="16" t="s">
        <v>1082</v>
      </c>
      <c r="N234" s="16" t="s">
        <v>211</v>
      </c>
      <c r="O234" s="16" t="s">
        <v>1024</v>
      </c>
      <c r="P234" s="16" t="s">
        <v>51</v>
      </c>
      <c r="Q234" s="16">
        <v>0</v>
      </c>
      <c r="R234" s="16" t="str">
        <f>VLOOKUP($A234,[3]Countries_Outsorting!$BA$10:$BC$272,3,FALSE)</f>
        <v>NoData</v>
      </c>
      <c r="S234" s="16" t="s">
        <v>1020</v>
      </c>
      <c r="U234" s="16" t="s">
        <v>1020</v>
      </c>
      <c r="W234" s="16" t="s">
        <v>1020</v>
      </c>
      <c r="AB234" s="16" t="str">
        <f>AB215</f>
        <v>Eastern &amp; South-Eastern Europe</v>
      </c>
      <c r="AD234" s="16">
        <f t="shared" si="11"/>
        <v>0</v>
      </c>
      <c r="AE234" s="16">
        <f t="shared" si="9"/>
        <v>278</v>
      </c>
      <c r="AG234" s="16" t="str">
        <f>IF(ISERROR(VLOOKUP(D234,'[4]GEA Codes'!$A$2:$B$180,2,FALSE)),"",VLOOKUP(D234,'[4]GEA Codes'!$A$2:$B$180,2,FALSE))</f>
        <v/>
      </c>
      <c r="AH234" s="16" t="str">
        <f t="shared" si="10"/>
        <v/>
      </c>
      <c r="AI234" s="18" t="s">
        <v>1020</v>
      </c>
      <c r="AJ234" s="18" t="s">
        <v>1020</v>
      </c>
      <c r="AK234" s="18" t="s">
        <v>1020</v>
      </c>
      <c r="AL234" s="18" t="s">
        <v>1020</v>
      </c>
      <c r="AM234" s="18" t="s">
        <v>1020</v>
      </c>
    </row>
    <row r="235" spans="1:39" ht="13.2" x14ac:dyDescent="0.25">
      <c r="A235" s="19">
        <v>280</v>
      </c>
      <c r="B235" s="19">
        <v>7</v>
      </c>
      <c r="C235" s="26">
        <v>315</v>
      </c>
      <c r="E235" s="16" t="s">
        <v>1020</v>
      </c>
      <c r="F235" s="19" t="s">
        <v>290</v>
      </c>
      <c r="G235" s="19" t="s">
        <v>290</v>
      </c>
      <c r="H235" s="19" t="s">
        <v>290</v>
      </c>
      <c r="I235" s="19" t="s">
        <v>290</v>
      </c>
      <c r="J235" s="20" t="s">
        <v>1032</v>
      </c>
      <c r="K235" s="16" t="s">
        <v>211</v>
      </c>
      <c r="L235" s="16" t="str">
        <f>IF(ISERROR(VLOOKUP($D235,[4]WirseniusRegions!$A$5:$D$233,3,FALSE)),"",VLOOKUP($D235,[4]WirseniusRegions!$A$5:$D$233,3,FALSE))</f>
        <v/>
      </c>
      <c r="M235" s="16" t="s">
        <v>1082</v>
      </c>
      <c r="N235" s="16" t="s">
        <v>211</v>
      </c>
      <c r="O235" s="16" t="s">
        <v>1024</v>
      </c>
      <c r="P235" s="16" t="s">
        <v>51</v>
      </c>
      <c r="Q235" s="16">
        <v>0</v>
      </c>
      <c r="R235" s="16" t="str">
        <f>VLOOKUP($A235,[3]Countries_Outsorting!$BA$10:$BC$272,3,FALSE)</f>
        <v>NoData</v>
      </c>
      <c r="S235" s="16" t="s">
        <v>1020</v>
      </c>
      <c r="U235" s="16" t="s">
        <v>1020</v>
      </c>
      <c r="W235" s="16" t="s">
        <v>1020</v>
      </c>
      <c r="AB235" s="16" t="str">
        <f>AB233</f>
        <v>Western Europe</v>
      </c>
      <c r="AD235" s="16">
        <f t="shared" si="11"/>
        <v>0</v>
      </c>
      <c r="AE235" s="16">
        <f t="shared" si="9"/>
        <v>280</v>
      </c>
      <c r="AG235" s="16" t="str">
        <f>IF(ISERROR(VLOOKUP(D235,'[4]GEA Codes'!$A$2:$B$180,2,FALSE)),"",VLOOKUP(D235,'[4]GEA Codes'!$A$2:$B$180,2,FALSE))</f>
        <v/>
      </c>
      <c r="AH235" s="16" t="str">
        <f t="shared" si="10"/>
        <v/>
      </c>
      <c r="AI235" s="18" t="s">
        <v>1020</v>
      </c>
      <c r="AJ235" s="18" t="s">
        <v>1020</v>
      </c>
      <c r="AK235" s="18" t="s">
        <v>1020</v>
      </c>
      <c r="AL235" s="18" t="s">
        <v>1020</v>
      </c>
      <c r="AM235" s="18" t="s">
        <v>1020</v>
      </c>
    </row>
    <row r="236" spans="1:39" ht="13.2" x14ac:dyDescent="0.25">
      <c r="A236" s="19">
        <v>336</v>
      </c>
      <c r="B236" s="19" t="s">
        <v>1020</v>
      </c>
      <c r="C236" s="20"/>
      <c r="D236" s="21">
        <v>94</v>
      </c>
      <c r="E236" s="16" t="s">
        <v>1020</v>
      </c>
      <c r="F236" s="19" t="s">
        <v>219</v>
      </c>
      <c r="G236" s="19" t="s">
        <v>219</v>
      </c>
      <c r="H236" s="19" t="s">
        <v>219</v>
      </c>
      <c r="I236" s="19" t="s">
        <v>219</v>
      </c>
      <c r="J236" s="20" t="s">
        <v>1032</v>
      </c>
      <c r="K236" s="16" t="str">
        <f>IF(ISERROR(VLOOKUP($A236,[4]MFA_codes!$B$2:$G$239,6,FALSE)),"",VLOOKUP($A236,[4]MFA_codes!$B$2:$G$239,6,FALSE))</f>
        <v>Europe</v>
      </c>
      <c r="L236" s="16" t="str">
        <f>IF(ISERROR(VLOOKUP($D236,[4]WirseniusRegions!$A$5:$D$233,3,FALSE)),"",VLOOKUP($D236,[4]WirseniusRegions!$A$5:$D$233,3,FALSE))</f>
        <v/>
      </c>
      <c r="M236" s="16" t="s">
        <v>1082</v>
      </c>
      <c r="N236" s="16" t="s">
        <v>211</v>
      </c>
      <c r="O236" s="16" t="s">
        <v>1024</v>
      </c>
      <c r="Q236" s="16">
        <v>0</v>
      </c>
      <c r="R236" s="16" t="str">
        <f>VLOOKUP($A236,[3]Countries_Outsorting!$BA$10:$BC$272,3,FALSE)</f>
        <v>NoData</v>
      </c>
      <c r="S236" s="16" t="s">
        <v>1020</v>
      </c>
      <c r="U236" s="16" t="s">
        <v>1020</v>
      </c>
      <c r="W236" s="16" t="s">
        <v>1020</v>
      </c>
      <c r="AA236" s="16" t="s">
        <v>261</v>
      </c>
      <c r="AB236" s="16" t="str">
        <f>VLOOKUP($A236,'[4]UN codes and regions'!$B$8:$E$292,4,FALSE)</f>
        <v>Western Europe</v>
      </c>
      <c r="AD236" s="16">
        <f t="shared" si="11"/>
        <v>94</v>
      </c>
      <c r="AE236" s="16">
        <f t="shared" si="9"/>
        <v>336</v>
      </c>
      <c r="AG236" s="16" t="str">
        <f>IF(ISERROR(VLOOKUP(D236,'[4]GEA Codes'!$A$2:$B$180,2,FALSE)),"",VLOOKUP(D236,'[4]GEA Codes'!$A$2:$B$180,2,FALSE))</f>
        <v/>
      </c>
      <c r="AH236" s="16" t="str">
        <f t="shared" si="10"/>
        <v/>
      </c>
      <c r="AI236" s="18" t="s">
        <v>1020</v>
      </c>
      <c r="AJ236" s="18" t="s">
        <v>1020</v>
      </c>
      <c r="AK236" s="18" t="s">
        <v>1020</v>
      </c>
      <c r="AL236" s="18" t="s">
        <v>1020</v>
      </c>
      <c r="AM236" s="18" t="s">
        <v>1020</v>
      </c>
    </row>
    <row r="237" spans="1:39" ht="13.2" x14ac:dyDescent="0.25">
      <c r="A237" s="19">
        <v>344</v>
      </c>
      <c r="B237" s="19">
        <v>6</v>
      </c>
      <c r="C237" s="20">
        <v>308</v>
      </c>
      <c r="D237" s="21">
        <v>96</v>
      </c>
      <c r="E237" s="16" t="s">
        <v>1020</v>
      </c>
      <c r="F237" s="19" t="s">
        <v>291</v>
      </c>
      <c r="G237" s="19" t="s">
        <v>291</v>
      </c>
      <c r="H237" s="19" t="s">
        <v>291</v>
      </c>
      <c r="I237" s="19" t="s">
        <v>291</v>
      </c>
      <c r="J237" s="20" t="s">
        <v>1021</v>
      </c>
      <c r="K237" s="16" t="str">
        <f>IF(ISERROR(VLOOKUP($A237,[4]MFA_codes!$B$2:$G$239,6,FALSE)),"",VLOOKUP($A237,[4]MFA_codes!$B$2:$G$239,6,FALSE))</f>
        <v>Asia</v>
      </c>
      <c r="L237" s="16" t="str">
        <f>IF(ISERROR(VLOOKUP($D237,[4]WirseniusRegions!$A$5:$D$233,3,FALSE)),"",VLOOKUP($D237,[4]WirseniusRegions!$A$5:$D$233,3,FALSE))</f>
        <v/>
      </c>
      <c r="M237" s="16" t="s">
        <v>1081</v>
      </c>
      <c r="N237" s="16" t="s">
        <v>189</v>
      </c>
      <c r="O237" s="16" t="s">
        <v>1030</v>
      </c>
      <c r="Q237" s="16">
        <v>0</v>
      </c>
      <c r="R237" s="16" t="str">
        <f>VLOOKUP($A237,[3]Countries_Outsorting!$BA$10:$BC$272,3,FALSE)</f>
        <v>Small&amp;DataGap</v>
      </c>
      <c r="S237" s="16" t="s">
        <v>1020</v>
      </c>
      <c r="U237" s="16" t="s">
        <v>1020</v>
      </c>
      <c r="W237" s="16" t="s">
        <v>1020</v>
      </c>
      <c r="Y237" s="16" t="s">
        <v>209</v>
      </c>
      <c r="AA237" s="16" t="s">
        <v>209</v>
      </c>
      <c r="AB237" s="16" t="str">
        <f>VLOOKUP($A237,'[4]UN codes and regions'!$B$8:$E$292,4,FALSE)</f>
        <v>Eastern Asia</v>
      </c>
      <c r="AD237" s="16">
        <f t="shared" si="11"/>
        <v>96</v>
      </c>
      <c r="AE237" s="16">
        <f t="shared" si="9"/>
        <v>344</v>
      </c>
      <c r="AG237" s="16" t="str">
        <f>IF(ISERROR(VLOOKUP(D237,'[4]GEA Codes'!$A$2:$B$180,2,FALSE)),"",VLOOKUP(D237,'[4]GEA Codes'!$A$2:$B$180,2,FALSE))</f>
        <v/>
      </c>
      <c r="AH237" s="16" t="str">
        <f t="shared" si="10"/>
        <v/>
      </c>
      <c r="AI237" s="18" t="s">
        <v>1020</v>
      </c>
      <c r="AJ237" s="18" t="s">
        <v>1020</v>
      </c>
      <c r="AK237" s="18" t="s">
        <v>1020</v>
      </c>
      <c r="AL237" s="18" t="s">
        <v>1020</v>
      </c>
      <c r="AM237" s="18" t="s">
        <v>1020</v>
      </c>
    </row>
    <row r="238" spans="1:39" ht="13.2" x14ac:dyDescent="0.25">
      <c r="A238" s="19">
        <v>382</v>
      </c>
      <c r="B238" s="19">
        <v>7</v>
      </c>
      <c r="C238" s="20"/>
      <c r="E238" s="16" t="s">
        <v>1020</v>
      </c>
      <c r="F238" s="19" t="s">
        <v>293</v>
      </c>
      <c r="G238" s="19" t="s">
        <v>293</v>
      </c>
      <c r="H238" s="19" t="s">
        <v>293</v>
      </c>
      <c r="I238" s="19" t="s">
        <v>293</v>
      </c>
      <c r="J238" s="20" t="s">
        <v>1032</v>
      </c>
      <c r="K238" s="16" t="s">
        <v>211</v>
      </c>
      <c r="L238" s="16" t="str">
        <f>IF(ISERROR(VLOOKUP($D238,[4]WirseniusRegions!$A$5:$D$233,3,FALSE)),"",VLOOKUP($D238,[4]WirseniusRegions!$A$5:$D$233,3,FALSE))</f>
        <v/>
      </c>
      <c r="M238" s="16" t="s">
        <v>1082</v>
      </c>
      <c r="N238" s="16" t="s">
        <v>211</v>
      </c>
      <c r="O238" s="16" t="s">
        <v>1024</v>
      </c>
      <c r="Q238" s="16">
        <v>0</v>
      </c>
      <c r="R238" s="16" t="str">
        <f>VLOOKUP($A238,[3]Countries_Outsorting!$BA$10:$BC$272,3,FALSE)</f>
        <v>NoData</v>
      </c>
      <c r="S238" s="16" t="s">
        <v>1020</v>
      </c>
      <c r="U238" s="16" t="s">
        <v>1020</v>
      </c>
      <c r="W238" s="16" t="s">
        <v>1020</v>
      </c>
      <c r="AB238" s="16" t="str">
        <f>AB197</f>
        <v>Western Europe</v>
      </c>
      <c r="AD238" s="16">
        <f t="shared" si="11"/>
        <v>0</v>
      </c>
      <c r="AE238" s="16">
        <f t="shared" si="9"/>
        <v>382</v>
      </c>
      <c r="AG238" s="16" t="str">
        <f>IF(ISERROR(VLOOKUP(D238,'[4]GEA Codes'!$A$2:$B$180,2,FALSE)),"",VLOOKUP(D238,'[4]GEA Codes'!$A$2:$B$180,2,FALSE))</f>
        <v/>
      </c>
      <c r="AH238" s="16" t="str">
        <f t="shared" si="10"/>
        <v/>
      </c>
      <c r="AI238" s="18" t="s">
        <v>1020</v>
      </c>
      <c r="AJ238" s="18" t="s">
        <v>1020</v>
      </c>
      <c r="AK238" s="18" t="s">
        <v>1020</v>
      </c>
      <c r="AL238" s="18" t="s">
        <v>1020</v>
      </c>
      <c r="AM238" s="18" t="s">
        <v>1020</v>
      </c>
    </row>
    <row r="239" spans="1:39" ht="13.2" x14ac:dyDescent="0.25">
      <c r="A239" s="19">
        <v>446</v>
      </c>
      <c r="B239" s="19">
        <v>6</v>
      </c>
      <c r="C239" s="20">
        <v>309</v>
      </c>
      <c r="D239" s="21">
        <v>128</v>
      </c>
      <c r="E239" s="16" t="s">
        <v>1020</v>
      </c>
      <c r="F239" s="19" t="s">
        <v>298</v>
      </c>
      <c r="G239" s="19" t="s">
        <v>298</v>
      </c>
      <c r="H239" s="19" t="s">
        <v>298</v>
      </c>
      <c r="I239" s="19" t="s">
        <v>298</v>
      </c>
      <c r="J239" s="20" t="s">
        <v>1021</v>
      </c>
      <c r="K239" s="16" t="str">
        <f>IF(ISERROR(VLOOKUP($A239,[4]MFA_codes!$B$2:$G$239,6,FALSE)),"",VLOOKUP($A239,[4]MFA_codes!$B$2:$G$239,6,FALSE))</f>
        <v>Asia</v>
      </c>
      <c r="L239" s="16" t="str">
        <f>IF(ISERROR(VLOOKUP($D239,[4]WirseniusRegions!$A$5:$D$233,3,FALSE)),"",VLOOKUP($D239,[4]WirseniusRegions!$A$5:$D$233,3,FALSE))</f>
        <v/>
      </c>
      <c r="M239" s="16" t="s">
        <v>1081</v>
      </c>
      <c r="N239" s="16" t="s">
        <v>189</v>
      </c>
      <c r="O239" s="16" t="s">
        <v>1030</v>
      </c>
      <c r="Q239" s="16">
        <v>0</v>
      </c>
      <c r="R239" s="16" t="str">
        <f>VLOOKUP($A239,[3]Countries_Outsorting!$BA$10:$BC$272,3,FALSE)</f>
        <v>Small&amp;DataGap</v>
      </c>
      <c r="S239" s="16" t="s">
        <v>1020</v>
      </c>
      <c r="U239" s="16" t="s">
        <v>1020</v>
      </c>
      <c r="W239" s="16" t="s">
        <v>1020</v>
      </c>
      <c r="Y239" s="16" t="s">
        <v>209</v>
      </c>
      <c r="AA239" s="16" t="s">
        <v>209</v>
      </c>
      <c r="AB239" s="16" t="str">
        <f>VLOOKUP($A239,'[4]UN codes and regions'!$B$8:$E$292,4,FALSE)</f>
        <v>Eastern Asia</v>
      </c>
      <c r="AD239" s="16">
        <f t="shared" si="11"/>
        <v>128</v>
      </c>
      <c r="AE239" s="16">
        <f t="shared" si="9"/>
        <v>446</v>
      </c>
      <c r="AG239" s="16" t="str">
        <f>IF(ISERROR(VLOOKUP(D239,'[4]GEA Codes'!$A$2:$B$180,2,FALSE)),"",VLOOKUP(D239,'[4]GEA Codes'!$A$2:$B$180,2,FALSE))</f>
        <v/>
      </c>
      <c r="AH239" s="16" t="str">
        <f t="shared" si="10"/>
        <v/>
      </c>
      <c r="AI239" s="18" t="s">
        <v>1020</v>
      </c>
      <c r="AJ239" s="18" t="s">
        <v>1020</v>
      </c>
      <c r="AK239" s="18" t="s">
        <v>1020</v>
      </c>
      <c r="AL239" s="18" t="s">
        <v>1020</v>
      </c>
      <c r="AM239" s="18" t="s">
        <v>1020</v>
      </c>
    </row>
    <row r="240" spans="1:39" ht="13.2" x14ac:dyDescent="0.25">
      <c r="A240" s="19">
        <v>457</v>
      </c>
      <c r="B240" s="19">
        <v>6</v>
      </c>
      <c r="C240" s="20"/>
      <c r="E240" s="16" t="s">
        <v>1020</v>
      </c>
      <c r="F240" s="19" t="s">
        <v>299</v>
      </c>
      <c r="G240" s="19" t="s">
        <v>299</v>
      </c>
      <c r="H240" s="19" t="s">
        <v>299</v>
      </c>
      <c r="I240" s="19" t="s">
        <v>299</v>
      </c>
      <c r="J240" s="20" t="s">
        <v>1025</v>
      </c>
      <c r="K240" s="16" t="s">
        <v>189</v>
      </c>
      <c r="L240" s="16" t="str">
        <f>IF(ISERROR(VLOOKUP($D240,[4]WirseniusRegions!$A$5:$D$233,3,FALSE)),"",VLOOKUP($D240,[4]WirseniusRegions!$A$5:$D$233,3,FALSE))</f>
        <v/>
      </c>
      <c r="M240" s="16" t="s">
        <v>1081</v>
      </c>
      <c r="N240" s="16" t="s">
        <v>189</v>
      </c>
      <c r="O240" s="16" t="s">
        <v>1030</v>
      </c>
      <c r="Q240" s="16">
        <v>0</v>
      </c>
      <c r="R240" s="16" t="str">
        <f>VLOOKUP($A240,[3]Countries_Outsorting!$BA$10:$BC$272,3,FALSE)</f>
        <v>Small&amp;DataGap</v>
      </c>
      <c r="S240" s="16" t="s">
        <v>1020</v>
      </c>
      <c r="U240" s="16" t="s">
        <v>1020</v>
      </c>
      <c r="W240" s="16" t="s">
        <v>1020</v>
      </c>
      <c r="AB240" s="16" t="s">
        <v>1055</v>
      </c>
      <c r="AD240" s="16">
        <f t="shared" si="11"/>
        <v>0</v>
      </c>
      <c r="AE240" s="16">
        <f t="shared" si="9"/>
        <v>457</v>
      </c>
      <c r="AG240" s="16" t="str">
        <f>IF(ISERROR(VLOOKUP(D240,'[4]GEA Codes'!$A$2:$B$180,2,FALSE)),"",VLOOKUP(D240,'[4]GEA Codes'!$A$2:$B$180,2,FALSE))</f>
        <v/>
      </c>
      <c r="AH240" s="16" t="str">
        <f t="shared" si="10"/>
        <v/>
      </c>
      <c r="AI240" s="18" t="s">
        <v>1020</v>
      </c>
      <c r="AJ240" s="18" t="s">
        <v>1020</v>
      </c>
      <c r="AK240" s="18" t="s">
        <v>1020</v>
      </c>
      <c r="AL240" s="18" t="s">
        <v>1020</v>
      </c>
      <c r="AM240" s="18" t="s">
        <v>1020</v>
      </c>
    </row>
    <row r="241" spans="1:39" ht="13.2" x14ac:dyDescent="0.25">
      <c r="A241" s="19">
        <v>459</v>
      </c>
      <c r="B241" s="19">
        <v>6</v>
      </c>
      <c r="C241" s="20"/>
      <c r="E241" s="16" t="s">
        <v>1020</v>
      </c>
      <c r="F241" s="19" t="s">
        <v>300</v>
      </c>
      <c r="G241" s="19" t="s">
        <v>300</v>
      </c>
      <c r="H241" s="19" t="s">
        <v>300</v>
      </c>
      <c r="I241" s="19" t="s">
        <v>300</v>
      </c>
      <c r="J241" s="20" t="s">
        <v>1025</v>
      </c>
      <c r="K241" s="16" t="s">
        <v>189</v>
      </c>
      <c r="L241" s="16" t="str">
        <f>IF(ISERROR(VLOOKUP($D241,[4]WirseniusRegions!$A$5:$D$233,3,FALSE)),"",VLOOKUP($D241,[4]WirseniusRegions!$A$5:$D$233,3,FALSE))</f>
        <v/>
      </c>
      <c r="M241" s="16" t="s">
        <v>1081</v>
      </c>
      <c r="N241" s="16" t="s">
        <v>189</v>
      </c>
      <c r="O241" s="16" t="s">
        <v>1030</v>
      </c>
      <c r="Q241" s="16">
        <v>0</v>
      </c>
      <c r="R241" s="16" t="str">
        <f>VLOOKUP($A241,[3]Countries_Outsorting!$BA$10:$BC$272,3,FALSE)</f>
        <v>Small&amp;DataGap</v>
      </c>
      <c r="S241" s="16" t="s">
        <v>1020</v>
      </c>
      <c r="U241" s="16" t="s">
        <v>1020</v>
      </c>
      <c r="W241" s="16" t="s">
        <v>1020</v>
      </c>
      <c r="AB241" s="16" t="s">
        <v>1055</v>
      </c>
      <c r="AD241" s="16">
        <f t="shared" si="11"/>
        <v>0</v>
      </c>
      <c r="AE241" s="16">
        <f t="shared" si="9"/>
        <v>459</v>
      </c>
      <c r="AG241" s="16" t="str">
        <f>IF(ISERROR(VLOOKUP(D241,'[4]GEA Codes'!$A$2:$B$180,2,FALSE)),"",VLOOKUP(D241,'[4]GEA Codes'!$A$2:$B$180,2,FALSE))</f>
        <v/>
      </c>
      <c r="AH241" s="16" t="str">
        <f t="shared" si="10"/>
        <v/>
      </c>
      <c r="AI241" s="18" t="s">
        <v>1020</v>
      </c>
      <c r="AJ241" s="18" t="s">
        <v>1020</v>
      </c>
      <c r="AK241" s="18" t="s">
        <v>1020</v>
      </c>
      <c r="AL241" s="18" t="s">
        <v>1020</v>
      </c>
      <c r="AM241" s="18" t="s">
        <v>1020</v>
      </c>
    </row>
    <row r="242" spans="1:39" ht="13.2" x14ac:dyDescent="0.25">
      <c r="A242" s="19">
        <v>461</v>
      </c>
      <c r="B242" s="19">
        <v>6</v>
      </c>
      <c r="C242" s="20"/>
      <c r="E242" s="16" t="s">
        <v>1020</v>
      </c>
      <c r="F242" s="19" t="s">
        <v>301</v>
      </c>
      <c r="G242" s="19" t="s">
        <v>301</v>
      </c>
      <c r="H242" s="19" t="s">
        <v>301</v>
      </c>
      <c r="I242" s="19" t="s">
        <v>301</v>
      </c>
      <c r="J242" s="20" t="s">
        <v>1025</v>
      </c>
      <c r="K242" s="16" t="s">
        <v>189</v>
      </c>
      <c r="L242" s="16" t="str">
        <f>IF(ISERROR(VLOOKUP($D242,[4]WirseniusRegions!$A$5:$D$233,3,FALSE)),"",VLOOKUP($D242,[4]WirseniusRegions!$A$5:$D$233,3,FALSE))</f>
        <v/>
      </c>
      <c r="M242" s="16" t="s">
        <v>1081</v>
      </c>
      <c r="N242" s="16" t="s">
        <v>189</v>
      </c>
      <c r="O242" s="16" t="s">
        <v>1030</v>
      </c>
      <c r="Q242" s="16">
        <v>0</v>
      </c>
      <c r="R242" s="16" t="str">
        <f>VLOOKUP($A242,[3]Countries_Outsorting!$BA$10:$BC$272,3,FALSE)</f>
        <v>Small&amp;DataGap</v>
      </c>
      <c r="S242" s="16" t="s">
        <v>1020</v>
      </c>
      <c r="U242" s="16" t="s">
        <v>1020</v>
      </c>
      <c r="W242" s="16" t="s">
        <v>1020</v>
      </c>
      <c r="AB242" s="16" t="s">
        <v>1055</v>
      </c>
      <c r="AD242" s="16">
        <f t="shared" si="11"/>
        <v>0</v>
      </c>
      <c r="AE242" s="16">
        <f t="shared" si="9"/>
        <v>461</v>
      </c>
      <c r="AG242" s="16" t="str">
        <f>IF(ISERROR(VLOOKUP(D242,'[4]GEA Codes'!$A$2:$B$180,2,FALSE)),"",VLOOKUP(D242,'[4]GEA Codes'!$A$2:$B$180,2,FALSE))</f>
        <v/>
      </c>
      <c r="AH242" s="16" t="str">
        <f t="shared" si="10"/>
        <v/>
      </c>
      <c r="AI242" s="18" t="s">
        <v>1020</v>
      </c>
      <c r="AJ242" s="18" t="s">
        <v>1020</v>
      </c>
      <c r="AK242" s="18" t="s">
        <v>1020</v>
      </c>
      <c r="AL242" s="18" t="s">
        <v>1020</v>
      </c>
      <c r="AM242" s="18" t="s">
        <v>1020</v>
      </c>
    </row>
    <row r="243" spans="1:39" ht="13.2" x14ac:dyDescent="0.25">
      <c r="A243" s="19">
        <v>492</v>
      </c>
      <c r="B243" s="19">
        <v>7</v>
      </c>
      <c r="C243" s="20"/>
      <c r="D243" s="21">
        <v>140</v>
      </c>
      <c r="E243" s="16" t="s">
        <v>1020</v>
      </c>
      <c r="F243" s="19" t="s">
        <v>232</v>
      </c>
      <c r="G243" s="19" t="s">
        <v>232</v>
      </c>
      <c r="H243" s="19" t="s">
        <v>232</v>
      </c>
      <c r="I243" s="19" t="s">
        <v>232</v>
      </c>
      <c r="J243" s="20" t="s">
        <v>1032</v>
      </c>
      <c r="K243" s="16" t="str">
        <f>IF(ISERROR(VLOOKUP($A243,[4]MFA_codes!$B$2:$G$239,6,FALSE)),"",VLOOKUP($A243,[4]MFA_codes!$B$2:$G$239,6,FALSE))</f>
        <v>Europe</v>
      </c>
      <c r="L243" s="16" t="str">
        <f>IF(ISERROR(VLOOKUP($D243,[4]WirseniusRegions!$A$5:$D$233,3,FALSE)),"",VLOOKUP($D243,[4]WirseniusRegions!$A$5:$D$233,3,FALSE))</f>
        <v/>
      </c>
      <c r="M243" s="16" t="s">
        <v>1082</v>
      </c>
      <c r="N243" s="16" t="s">
        <v>211</v>
      </c>
      <c r="O243" s="16" t="s">
        <v>1024</v>
      </c>
      <c r="Q243" s="16">
        <v>0</v>
      </c>
      <c r="R243" s="16" t="str">
        <f>VLOOKUP($A243,[3]Countries_Outsorting!$BA$10:$BC$272,3,FALSE)</f>
        <v>NoData</v>
      </c>
      <c r="S243" s="16" t="s">
        <v>1020</v>
      </c>
      <c r="U243" s="16" t="s">
        <v>1020</v>
      </c>
      <c r="W243" s="16" t="s">
        <v>1020</v>
      </c>
      <c r="Y243" s="16" t="s">
        <v>1029</v>
      </c>
      <c r="AA243" s="16" t="s">
        <v>272</v>
      </c>
      <c r="AB243" s="16" t="str">
        <f>VLOOKUP($A243,'[4]UN codes and regions'!$B$8:$E$292,4,FALSE)</f>
        <v>Western Europe</v>
      </c>
      <c r="AD243" s="16">
        <f t="shared" si="11"/>
        <v>140</v>
      </c>
      <c r="AE243" s="16">
        <f t="shared" si="9"/>
        <v>492</v>
      </c>
      <c r="AG243" s="16" t="str">
        <f>IF(ISERROR(VLOOKUP(D243,'[4]GEA Codes'!$A$2:$B$180,2,FALSE)),"",VLOOKUP(D243,'[4]GEA Codes'!$A$2:$B$180,2,FALSE))</f>
        <v/>
      </c>
      <c r="AH243" s="16" t="str">
        <f t="shared" si="10"/>
        <v/>
      </c>
      <c r="AI243" s="18" t="s">
        <v>1020</v>
      </c>
      <c r="AJ243" s="18" t="s">
        <v>1020</v>
      </c>
      <c r="AK243" s="18" t="s">
        <v>1020</v>
      </c>
      <c r="AL243" s="18" t="s">
        <v>1020</v>
      </c>
      <c r="AM243" s="18" t="s">
        <v>1020</v>
      </c>
    </row>
    <row r="244" spans="1:39" ht="13.2" x14ac:dyDescent="0.25">
      <c r="A244" s="19">
        <v>532</v>
      </c>
      <c r="B244" s="19">
        <v>3</v>
      </c>
      <c r="C244" s="20"/>
      <c r="E244" s="16" t="s">
        <v>1020</v>
      </c>
      <c r="F244" s="19" t="s">
        <v>304</v>
      </c>
      <c r="G244" s="19" t="s">
        <v>304</v>
      </c>
      <c r="H244" s="19" t="s">
        <v>304</v>
      </c>
      <c r="I244" s="19" t="s">
        <v>304</v>
      </c>
      <c r="J244" s="20" t="s">
        <v>1021</v>
      </c>
      <c r="K244" s="16" t="s">
        <v>1083</v>
      </c>
      <c r="L244" s="16" t="str">
        <f>IF(ISERROR(VLOOKUP($D244,[4]WirseniusRegions!$A$5:$D$233,3,FALSE)),"",VLOOKUP($D244,[4]WirseniusRegions!$A$5:$D$233,3,FALSE))</f>
        <v/>
      </c>
      <c r="M244" s="16" t="s">
        <v>1084</v>
      </c>
      <c r="N244" s="16" t="s">
        <v>1034</v>
      </c>
      <c r="O244" s="16" t="s">
        <v>1030</v>
      </c>
      <c r="Q244" s="16">
        <v>0</v>
      </c>
      <c r="R244" s="16" t="str">
        <f>VLOOKUP($A244,[3]Countries_Outsorting!$BA$10:$BC$272,3,FALSE)</f>
        <v>Small&amp;DataGap</v>
      </c>
      <c r="S244" s="16" t="s">
        <v>1020</v>
      </c>
      <c r="U244" s="16" t="s">
        <v>1020</v>
      </c>
      <c r="W244" s="16" t="s">
        <v>1020</v>
      </c>
      <c r="AB244" s="16" t="s">
        <v>1055</v>
      </c>
      <c r="AD244" s="16">
        <f t="shared" si="11"/>
        <v>0</v>
      </c>
      <c r="AE244" s="16">
        <f t="shared" si="9"/>
        <v>532</v>
      </c>
      <c r="AG244" s="16" t="str">
        <f>IF(ISERROR(VLOOKUP(D244,'[4]GEA Codes'!$A$2:$B$180,2,FALSE)),"",VLOOKUP(D244,'[4]GEA Codes'!$A$2:$B$180,2,FALSE))</f>
        <v/>
      </c>
      <c r="AH244" s="16" t="str">
        <f t="shared" si="10"/>
        <v/>
      </c>
      <c r="AI244" s="18" t="s">
        <v>1020</v>
      </c>
      <c r="AJ244" s="18" t="s">
        <v>1020</v>
      </c>
      <c r="AK244" s="18" t="s">
        <v>1020</v>
      </c>
      <c r="AL244" s="18" t="s">
        <v>1020</v>
      </c>
      <c r="AM244" s="18" t="s">
        <v>1020</v>
      </c>
    </row>
    <row r="245" spans="1:39" ht="13.2" x14ac:dyDescent="0.25">
      <c r="A245" s="19">
        <v>579</v>
      </c>
      <c r="B245" s="19">
        <v>7</v>
      </c>
      <c r="C245" s="20"/>
      <c r="E245" s="16">
        <v>156</v>
      </c>
      <c r="F245" s="19" t="s">
        <v>305</v>
      </c>
      <c r="G245" s="19" t="s">
        <v>305</v>
      </c>
      <c r="H245" s="19" t="s">
        <v>305</v>
      </c>
      <c r="I245" s="19" t="s">
        <v>305</v>
      </c>
      <c r="J245" s="20" t="s">
        <v>1032</v>
      </c>
      <c r="K245" s="16" t="s">
        <v>211</v>
      </c>
      <c r="L245" s="16" t="str">
        <f>IF(ISERROR(VLOOKUP($D245,[4]WirseniusRegions!$A$5:$D$233,3,FALSE)),"",VLOOKUP($D245,[4]WirseniusRegions!$A$5:$D$233,3,FALSE))</f>
        <v/>
      </c>
      <c r="M245" s="16" t="s">
        <v>1082</v>
      </c>
      <c r="N245" s="16" t="s">
        <v>211</v>
      </c>
      <c r="O245" s="16" t="s">
        <v>1042</v>
      </c>
      <c r="Q245" s="16">
        <v>0</v>
      </c>
      <c r="R245" s="16" t="str">
        <f>VLOOKUP($A245,[3]Countries_Outsorting!$BA$10:$BC$272,3,FALSE)</f>
        <v>NoData</v>
      </c>
      <c r="S245" s="16" t="s">
        <v>1020</v>
      </c>
      <c r="U245" s="16" t="s">
        <v>1020</v>
      </c>
      <c r="W245" s="16" t="s">
        <v>1020</v>
      </c>
      <c r="AB245" s="16" t="s">
        <v>1055</v>
      </c>
      <c r="AD245" s="16">
        <f t="shared" si="11"/>
        <v>0</v>
      </c>
      <c r="AE245" s="16">
        <f t="shared" si="9"/>
        <v>579</v>
      </c>
      <c r="AG245" s="16" t="str">
        <f>IF(ISERROR(VLOOKUP(D245,'[4]GEA Codes'!$A$2:$B$180,2,FALSE)),"",VLOOKUP(D245,'[4]GEA Codes'!$A$2:$B$180,2,FALSE))</f>
        <v/>
      </c>
      <c r="AH245" s="16" t="str">
        <f t="shared" si="10"/>
        <v/>
      </c>
      <c r="AI245" s="18" t="s">
        <v>1020</v>
      </c>
      <c r="AJ245" s="18" t="s">
        <v>1020</v>
      </c>
      <c r="AK245" s="18" t="s">
        <v>1020</v>
      </c>
      <c r="AL245" s="18" t="s">
        <v>1020</v>
      </c>
      <c r="AM245" s="18" t="s">
        <v>1020</v>
      </c>
    </row>
    <row r="246" spans="1:39" ht="13.2" x14ac:dyDescent="0.25">
      <c r="A246" s="19">
        <v>582</v>
      </c>
      <c r="B246" s="19">
        <v>9</v>
      </c>
      <c r="C246" s="20"/>
      <c r="E246" s="16" t="s">
        <v>1020</v>
      </c>
      <c r="F246" s="19" t="s">
        <v>306</v>
      </c>
      <c r="G246" s="19" t="s">
        <v>306</v>
      </c>
      <c r="H246" s="19" t="s">
        <v>306</v>
      </c>
      <c r="I246" s="19" t="s">
        <v>306</v>
      </c>
      <c r="J246" s="20" t="s">
        <v>1021</v>
      </c>
      <c r="K246" s="16" t="s">
        <v>241</v>
      </c>
      <c r="L246" s="16" t="str">
        <f>IF(ISERROR(VLOOKUP($D246,[4]WirseniusRegions!$A$5:$D$233,3,FALSE)),"",VLOOKUP($D246,[4]WirseniusRegions!$A$5:$D$233,3,FALSE))</f>
        <v/>
      </c>
      <c r="M246" s="16" t="s">
        <v>1085</v>
      </c>
      <c r="N246" s="16" t="s">
        <v>241</v>
      </c>
      <c r="O246" s="16" t="s">
        <v>1030</v>
      </c>
      <c r="Q246" s="16">
        <v>0</v>
      </c>
      <c r="R246" s="16" t="str">
        <f>VLOOKUP($A246,[3]Countries_Outsorting!$BA$10:$BC$272,3,FALSE)</f>
        <v>Small&amp;DataGap</v>
      </c>
      <c r="S246" s="16" t="s">
        <v>1020</v>
      </c>
      <c r="U246" s="16" t="s">
        <v>1020</v>
      </c>
      <c r="W246" s="16" t="s">
        <v>1020</v>
      </c>
      <c r="AB246" s="16" t="s">
        <v>1055</v>
      </c>
      <c r="AD246" s="16">
        <f t="shared" si="11"/>
        <v>0</v>
      </c>
      <c r="AE246" s="16">
        <f t="shared" si="9"/>
        <v>582</v>
      </c>
      <c r="AG246" s="16" t="str">
        <f>IF(ISERROR(VLOOKUP(D246,'[4]GEA Codes'!$A$2:$B$180,2,FALSE)),"",VLOOKUP(D246,'[4]GEA Codes'!$A$2:$B$180,2,FALSE))</f>
        <v/>
      </c>
      <c r="AH246" s="16" t="str">
        <f t="shared" si="10"/>
        <v/>
      </c>
      <c r="AI246" s="18" t="s">
        <v>1020</v>
      </c>
      <c r="AJ246" s="18" t="s">
        <v>1020</v>
      </c>
      <c r="AK246" s="18" t="s">
        <v>1020</v>
      </c>
      <c r="AL246" s="18" t="s">
        <v>1020</v>
      </c>
      <c r="AM246" s="18" t="s">
        <v>1020</v>
      </c>
    </row>
    <row r="247" spans="1:39" ht="13.2" x14ac:dyDescent="0.25">
      <c r="A247" s="19">
        <v>588</v>
      </c>
      <c r="B247" s="19">
        <v>6</v>
      </c>
      <c r="C247" s="20"/>
      <c r="E247" s="16" t="s">
        <v>1020</v>
      </c>
      <c r="F247" s="19" t="s">
        <v>308</v>
      </c>
      <c r="G247" s="19" t="s">
        <v>308</v>
      </c>
      <c r="H247" s="19" t="s">
        <v>308</v>
      </c>
      <c r="I247" s="19" t="s">
        <v>308</v>
      </c>
      <c r="J247" s="20" t="s">
        <v>1021</v>
      </c>
      <c r="K247" s="16" t="s">
        <v>189</v>
      </c>
      <c r="L247" s="16" t="str">
        <f>IF(ISERROR(VLOOKUP($D247,[4]WirseniusRegions!$A$5:$D$233,3,FALSE)),"",VLOOKUP($D247,[4]WirseniusRegions!$A$5:$D$233,3,FALSE))</f>
        <v/>
      </c>
      <c r="M247" s="16" t="s">
        <v>1086</v>
      </c>
      <c r="N247" s="16" t="s">
        <v>189</v>
      </c>
      <c r="O247" s="16" t="s">
        <v>1024</v>
      </c>
      <c r="Q247" s="16">
        <v>0</v>
      </c>
      <c r="R247" s="16" t="str">
        <f>VLOOKUP($A247,[3]Countries_Outsorting!$BA$10:$BC$272,3,FALSE)</f>
        <v>Small&amp;DataGap</v>
      </c>
      <c r="S247" s="16" t="s">
        <v>1020</v>
      </c>
      <c r="U247" s="16" t="s">
        <v>1020</v>
      </c>
      <c r="W247" s="16" t="s">
        <v>1020</v>
      </c>
      <c r="AB247" s="16" t="s">
        <v>1055</v>
      </c>
      <c r="AD247" s="16">
        <f t="shared" si="11"/>
        <v>0</v>
      </c>
      <c r="AE247" s="16">
        <f t="shared" si="9"/>
        <v>588</v>
      </c>
      <c r="AG247" s="16" t="str">
        <f>IF(ISERROR(VLOOKUP(D247,'[4]GEA Codes'!$A$2:$B$180,2,FALSE)),"",VLOOKUP(D247,'[4]GEA Codes'!$A$2:$B$180,2,FALSE))</f>
        <v/>
      </c>
      <c r="AH247" s="16" t="str">
        <f t="shared" si="10"/>
        <v/>
      </c>
      <c r="AI247" s="18" t="s">
        <v>1020</v>
      </c>
      <c r="AJ247" s="18" t="s">
        <v>1020</v>
      </c>
      <c r="AK247" s="18" t="s">
        <v>1020</v>
      </c>
      <c r="AL247" s="18" t="s">
        <v>1020</v>
      </c>
      <c r="AM247" s="18" t="s">
        <v>1020</v>
      </c>
    </row>
    <row r="248" spans="1:39" ht="13.2" x14ac:dyDescent="0.25">
      <c r="A248" s="19">
        <v>590</v>
      </c>
      <c r="B248" s="19">
        <v>3</v>
      </c>
      <c r="C248" s="20"/>
      <c r="E248" s="16" t="s">
        <v>1020</v>
      </c>
      <c r="F248" s="19" t="s">
        <v>309</v>
      </c>
      <c r="G248" s="19" t="s">
        <v>309</v>
      </c>
      <c r="H248" s="19" t="s">
        <v>309</v>
      </c>
      <c r="I248" s="19" t="s">
        <v>309</v>
      </c>
      <c r="J248" s="20" t="s">
        <v>1021</v>
      </c>
      <c r="K248" s="16" t="s">
        <v>1083</v>
      </c>
      <c r="L248" s="16" t="str">
        <f>IF(ISERROR(VLOOKUP($D248,[4]WirseniusRegions!$A$5:$D$233,3,FALSE)),"",VLOOKUP($D248,[4]WirseniusRegions!$A$5:$D$233,3,FALSE))</f>
        <v/>
      </c>
      <c r="M248" s="16" t="s">
        <v>1084</v>
      </c>
      <c r="N248" s="16" t="s">
        <v>1034</v>
      </c>
      <c r="O248" s="16" t="s">
        <v>1030</v>
      </c>
      <c r="Q248" s="16">
        <v>0</v>
      </c>
      <c r="R248" s="16" t="str">
        <f>VLOOKUP($A248,[3]Countries_Outsorting!$BA$10:$BC$272,3,FALSE)</f>
        <v>Small&amp;DataGap</v>
      </c>
      <c r="S248" s="16" t="s">
        <v>1020</v>
      </c>
      <c r="U248" s="16" t="s">
        <v>1020</v>
      </c>
      <c r="W248" s="16" t="s">
        <v>1020</v>
      </c>
      <c r="AB248" s="16" t="s">
        <v>1055</v>
      </c>
      <c r="AD248" s="16">
        <f t="shared" si="11"/>
        <v>0</v>
      </c>
      <c r="AE248" s="16">
        <f t="shared" si="9"/>
        <v>590</v>
      </c>
      <c r="AG248" s="16" t="str">
        <f>IF(ISERROR(VLOOKUP(D248,'[4]GEA Codes'!$A$2:$B$180,2,FALSE)),"",VLOOKUP(D248,'[4]GEA Codes'!$A$2:$B$180,2,FALSE))</f>
        <v/>
      </c>
      <c r="AH248" s="16" t="str">
        <f t="shared" si="10"/>
        <v/>
      </c>
      <c r="AI248" s="18" t="s">
        <v>1020</v>
      </c>
      <c r="AJ248" s="18" t="s">
        <v>1020</v>
      </c>
      <c r="AK248" s="18" t="s">
        <v>1020</v>
      </c>
      <c r="AL248" s="18" t="s">
        <v>1020</v>
      </c>
      <c r="AM248" s="18" t="s">
        <v>1020</v>
      </c>
    </row>
    <row r="249" spans="1:39" ht="13.2" x14ac:dyDescent="0.25">
      <c r="A249" s="19">
        <v>592</v>
      </c>
      <c r="B249" s="19">
        <v>3</v>
      </c>
      <c r="C249" s="20"/>
      <c r="E249" s="16" t="s">
        <v>1020</v>
      </c>
      <c r="F249" s="19" t="s">
        <v>310</v>
      </c>
      <c r="G249" s="19" t="s">
        <v>310</v>
      </c>
      <c r="H249" s="19" t="s">
        <v>310</v>
      </c>
      <c r="I249" s="19" t="s">
        <v>310</v>
      </c>
      <c r="J249" s="20" t="s">
        <v>1021</v>
      </c>
      <c r="K249" s="16" t="s">
        <v>1083</v>
      </c>
      <c r="L249" s="16" t="str">
        <f>IF(ISERROR(VLOOKUP($D249,[4]WirseniusRegions!$A$5:$D$233,3,FALSE)),"",VLOOKUP($D249,[4]WirseniusRegions!$A$5:$D$233,3,FALSE))</f>
        <v/>
      </c>
      <c r="M249" s="16" t="s">
        <v>1084</v>
      </c>
      <c r="N249" s="16" t="s">
        <v>1034</v>
      </c>
      <c r="O249" s="16" t="s">
        <v>1030</v>
      </c>
      <c r="Q249" s="16">
        <v>0</v>
      </c>
      <c r="R249" s="16" t="str">
        <f>VLOOKUP($A249,[3]Countries_Outsorting!$BA$10:$BC$272,3,FALSE)</f>
        <v>Small&amp;DataGap</v>
      </c>
      <c r="S249" s="16" t="s">
        <v>1020</v>
      </c>
      <c r="U249" s="16" t="s">
        <v>1020</v>
      </c>
      <c r="W249" s="16" t="s">
        <v>1020</v>
      </c>
      <c r="AB249" s="16" t="s">
        <v>1055</v>
      </c>
      <c r="AD249" s="16">
        <f t="shared" si="11"/>
        <v>0</v>
      </c>
      <c r="AE249" s="16">
        <f t="shared" si="9"/>
        <v>592</v>
      </c>
      <c r="AG249" s="16" t="str">
        <f>IF(ISERROR(VLOOKUP(D249,'[4]GEA Codes'!$A$2:$B$180,2,FALSE)),"",VLOOKUP(D249,'[4]GEA Codes'!$A$2:$B$180,2,FALSE))</f>
        <v/>
      </c>
      <c r="AH249" s="16" t="str">
        <f t="shared" si="10"/>
        <v/>
      </c>
      <c r="AI249" s="18" t="s">
        <v>1020</v>
      </c>
      <c r="AJ249" s="18" t="s">
        <v>1020</v>
      </c>
      <c r="AK249" s="18" t="s">
        <v>1020</v>
      </c>
      <c r="AL249" s="18" t="s">
        <v>1020</v>
      </c>
      <c r="AM249" s="18" t="s">
        <v>1020</v>
      </c>
    </row>
    <row r="250" spans="1:39" ht="13.2" x14ac:dyDescent="0.25">
      <c r="A250" s="19">
        <v>658</v>
      </c>
      <c r="B250" s="19">
        <v>3</v>
      </c>
      <c r="C250" s="20"/>
      <c r="E250" s="16" t="s">
        <v>1020</v>
      </c>
      <c r="F250" s="19" t="s">
        <v>314</v>
      </c>
      <c r="G250" s="19" t="s">
        <v>314</v>
      </c>
      <c r="H250" s="19" t="s">
        <v>314</v>
      </c>
      <c r="I250" s="19" t="s">
        <v>314</v>
      </c>
      <c r="J250" s="20" t="s">
        <v>1021</v>
      </c>
      <c r="K250" s="16" t="s">
        <v>1083</v>
      </c>
      <c r="L250" s="16" t="str">
        <f>IF(ISERROR(VLOOKUP($D250,[4]WirseniusRegions!$A$5:$D$233,3,FALSE)),"",VLOOKUP($D250,[4]WirseniusRegions!$A$5:$D$233,3,FALSE))</f>
        <v/>
      </c>
      <c r="M250" s="16" t="s">
        <v>1084</v>
      </c>
      <c r="N250" s="16" t="s">
        <v>1034</v>
      </c>
      <c r="O250" s="16" t="s">
        <v>1030</v>
      </c>
      <c r="Q250" s="16">
        <v>0</v>
      </c>
      <c r="R250" s="16" t="str">
        <f>VLOOKUP($A250,[3]Countries_Outsorting!$BA$10:$BC$272,3,FALSE)</f>
        <v>Small&amp;DataGap</v>
      </c>
      <c r="S250" s="16" t="s">
        <v>1020</v>
      </c>
      <c r="U250" s="16" t="s">
        <v>1020</v>
      </c>
      <c r="W250" s="16" t="s">
        <v>1020</v>
      </c>
      <c r="AB250" s="16" t="s">
        <v>1055</v>
      </c>
      <c r="AD250" s="16">
        <f t="shared" si="11"/>
        <v>0</v>
      </c>
      <c r="AE250" s="16">
        <f t="shared" si="9"/>
        <v>658</v>
      </c>
      <c r="AG250" s="16" t="str">
        <f>IF(ISERROR(VLOOKUP(D250,'[4]GEA Codes'!$A$2:$B$180,2,FALSE)),"",VLOOKUP(D250,'[4]GEA Codes'!$A$2:$B$180,2,FALSE))</f>
        <v/>
      </c>
      <c r="AH250" s="16" t="str">
        <f t="shared" si="10"/>
        <v/>
      </c>
      <c r="AI250" s="18" t="s">
        <v>1020</v>
      </c>
      <c r="AJ250" s="18" t="s">
        <v>1020</v>
      </c>
      <c r="AK250" s="18" t="s">
        <v>1020</v>
      </c>
      <c r="AL250" s="18" t="s">
        <v>1020</v>
      </c>
      <c r="AM250" s="18" t="s">
        <v>1020</v>
      </c>
    </row>
    <row r="251" spans="1:39" ht="13.2" x14ac:dyDescent="0.25">
      <c r="A251" s="19">
        <v>684</v>
      </c>
      <c r="B251" s="19">
        <v>6</v>
      </c>
      <c r="C251" s="20"/>
      <c r="E251" s="16" t="s">
        <v>1020</v>
      </c>
      <c r="F251" s="19" t="s">
        <v>319</v>
      </c>
      <c r="G251" s="19" t="s">
        <v>319</v>
      </c>
      <c r="H251" s="19" t="s">
        <v>319</v>
      </c>
      <c r="I251" s="19" t="s">
        <v>319</v>
      </c>
      <c r="J251" s="20" t="s">
        <v>1021</v>
      </c>
      <c r="K251" s="16" t="s">
        <v>189</v>
      </c>
      <c r="L251" s="16" t="str">
        <f>IF(ISERROR(VLOOKUP($D251,[4]WirseniusRegions!$A$5:$D$233,3,FALSE)),"",VLOOKUP($D251,[4]WirseniusRegions!$A$5:$D$233,3,FALSE))</f>
        <v/>
      </c>
      <c r="M251" s="16" t="s">
        <v>1023</v>
      </c>
      <c r="N251" s="16" t="s">
        <v>189</v>
      </c>
      <c r="O251" s="16" t="s">
        <v>1024</v>
      </c>
      <c r="Q251" s="16">
        <v>0</v>
      </c>
      <c r="R251" s="16" t="str">
        <f>VLOOKUP($A251,[3]Countries_Outsorting!$BA$10:$BC$272,3,FALSE)</f>
        <v>Small&amp;DataGap</v>
      </c>
      <c r="S251" s="16" t="s">
        <v>1020</v>
      </c>
      <c r="U251" s="16" t="s">
        <v>1020</v>
      </c>
      <c r="W251" s="16" t="s">
        <v>1020</v>
      </c>
      <c r="AB251" s="16" t="s">
        <v>1055</v>
      </c>
      <c r="AD251" s="16">
        <f t="shared" si="11"/>
        <v>0</v>
      </c>
      <c r="AE251" s="16">
        <f t="shared" si="9"/>
        <v>684</v>
      </c>
      <c r="AG251" s="16" t="str">
        <f>IF(ISERROR(VLOOKUP(D251,'[4]GEA Codes'!$A$2:$B$180,2,FALSE)),"",VLOOKUP(D251,'[4]GEA Codes'!$A$2:$B$180,2,FALSE))</f>
        <v/>
      </c>
      <c r="AH251" s="16" t="str">
        <f t="shared" si="10"/>
        <v/>
      </c>
      <c r="AI251" s="18" t="s">
        <v>1020</v>
      </c>
      <c r="AJ251" s="18" t="s">
        <v>1020</v>
      </c>
      <c r="AK251" s="18" t="s">
        <v>1020</v>
      </c>
      <c r="AL251" s="18" t="s">
        <v>1020</v>
      </c>
      <c r="AM251" s="18" t="s">
        <v>1020</v>
      </c>
    </row>
    <row r="252" spans="1:39" ht="13.2" x14ac:dyDescent="0.25">
      <c r="A252" s="19">
        <v>720</v>
      </c>
      <c r="B252" s="19">
        <v>6</v>
      </c>
      <c r="C252" s="20"/>
      <c r="E252" s="16" t="s">
        <v>1020</v>
      </c>
      <c r="F252" s="19" t="s">
        <v>320</v>
      </c>
      <c r="G252" s="19" t="s">
        <v>320</v>
      </c>
      <c r="H252" s="19" t="s">
        <v>320</v>
      </c>
      <c r="I252" s="19" t="s">
        <v>320</v>
      </c>
      <c r="J252" s="20" t="s">
        <v>1025</v>
      </c>
      <c r="K252" s="16" t="s">
        <v>189</v>
      </c>
      <c r="L252" s="16" t="str">
        <f>IF(ISERROR(VLOOKUP($D252,[4]WirseniusRegions!$A$5:$D$233,3,FALSE)),"",VLOOKUP($D252,[4]WirseniusRegions!$A$5:$D$233,3,FALSE))</f>
        <v/>
      </c>
      <c r="M252" s="16" t="s">
        <v>1023</v>
      </c>
      <c r="N252" s="16" t="s">
        <v>189</v>
      </c>
      <c r="O252" s="16" t="s">
        <v>1030</v>
      </c>
      <c r="Q252" s="16">
        <v>0</v>
      </c>
      <c r="R252" s="16" t="str">
        <f>VLOOKUP($A252,[3]Countries_Outsorting!$BA$10:$BC$272,3,FALSE)</f>
        <v>Small&amp;DataGap</v>
      </c>
      <c r="S252" s="16" t="s">
        <v>1020</v>
      </c>
      <c r="U252" s="16" t="s">
        <v>1020</v>
      </c>
      <c r="W252" s="16" t="s">
        <v>1020</v>
      </c>
      <c r="AB252" s="16" t="s">
        <v>1055</v>
      </c>
      <c r="AD252" s="16">
        <f t="shared" si="11"/>
        <v>0</v>
      </c>
      <c r="AE252" s="16">
        <f t="shared" si="9"/>
        <v>720</v>
      </c>
      <c r="AG252" s="16" t="str">
        <f>IF(ISERROR(VLOOKUP(D252,'[4]GEA Codes'!$A$2:$B$180,2,FALSE)),"",VLOOKUP(D252,'[4]GEA Codes'!$A$2:$B$180,2,FALSE))</f>
        <v/>
      </c>
      <c r="AH252" s="16" t="str">
        <f t="shared" si="10"/>
        <v/>
      </c>
      <c r="AI252" s="18" t="s">
        <v>1020</v>
      </c>
      <c r="AJ252" s="18" t="s">
        <v>1020</v>
      </c>
      <c r="AK252" s="18" t="s">
        <v>1020</v>
      </c>
      <c r="AL252" s="18" t="s">
        <v>1020</v>
      </c>
      <c r="AM252" s="18" t="s">
        <v>1020</v>
      </c>
    </row>
    <row r="253" spans="1:39" ht="13.2" x14ac:dyDescent="0.25">
      <c r="A253" s="19">
        <v>757</v>
      </c>
      <c r="B253" s="19">
        <v>7</v>
      </c>
      <c r="C253" s="20"/>
      <c r="E253" s="16" t="s">
        <v>1020</v>
      </c>
      <c r="F253" s="19" t="s">
        <v>321</v>
      </c>
      <c r="G253" s="19" t="s">
        <v>321</v>
      </c>
      <c r="H253" s="19" t="s">
        <v>321</v>
      </c>
      <c r="I253" s="19" t="s">
        <v>321</v>
      </c>
      <c r="J253" s="20" t="s">
        <v>1032</v>
      </c>
      <c r="K253" s="16" t="s">
        <v>211</v>
      </c>
      <c r="L253" s="16" t="str">
        <f>IF(ISERROR(VLOOKUP($D253,[4]WirseniusRegions!$A$5:$D$233,3,FALSE)),"",VLOOKUP($D253,[4]WirseniusRegions!$A$5:$D$233,3,FALSE))</f>
        <v/>
      </c>
      <c r="M253" s="16" t="s">
        <v>1082</v>
      </c>
      <c r="N253" s="16" t="s">
        <v>211</v>
      </c>
      <c r="O253" s="16" t="s">
        <v>1024</v>
      </c>
      <c r="Q253" s="16">
        <v>0</v>
      </c>
      <c r="R253" s="16" t="str">
        <f>VLOOKUP($A253,[3]Countries_Outsorting!$BA$10:$BC$272,3,FALSE)</f>
        <v>NoData</v>
      </c>
      <c r="S253" s="16" t="s">
        <v>1020</v>
      </c>
      <c r="U253" s="16" t="s">
        <v>1020</v>
      </c>
      <c r="W253" s="16" t="s">
        <v>1020</v>
      </c>
      <c r="AB253" s="16" t="s">
        <v>1055</v>
      </c>
      <c r="AD253" s="16">
        <f t="shared" si="11"/>
        <v>0</v>
      </c>
      <c r="AE253" s="16">
        <f t="shared" si="9"/>
        <v>757</v>
      </c>
      <c r="AG253" s="16" t="str">
        <f>IF(ISERROR(VLOOKUP(D253,'[4]GEA Codes'!$A$2:$B$180,2,FALSE)),"",VLOOKUP(D253,'[4]GEA Codes'!$A$2:$B$180,2,FALSE))</f>
        <v/>
      </c>
      <c r="AH253" s="16" t="str">
        <f t="shared" si="10"/>
        <v/>
      </c>
      <c r="AI253" s="18" t="s">
        <v>1020</v>
      </c>
      <c r="AJ253" s="18" t="s">
        <v>1020</v>
      </c>
      <c r="AK253" s="18" t="s">
        <v>1020</v>
      </c>
      <c r="AL253" s="18" t="s">
        <v>1020</v>
      </c>
      <c r="AM253" s="18" t="s">
        <v>1020</v>
      </c>
    </row>
    <row r="254" spans="1:39" ht="13.2" x14ac:dyDescent="0.25">
      <c r="A254" s="19">
        <v>810</v>
      </c>
      <c r="B254" s="19">
        <v>8</v>
      </c>
      <c r="C254" s="20">
        <v>303</v>
      </c>
      <c r="D254" s="21">
        <v>228</v>
      </c>
      <c r="E254" s="16" t="s">
        <v>1020</v>
      </c>
      <c r="F254" s="19" t="s">
        <v>323</v>
      </c>
      <c r="G254" s="19" t="s">
        <v>323</v>
      </c>
      <c r="H254" s="19" t="s">
        <v>323</v>
      </c>
      <c r="I254" s="19" t="s">
        <v>323</v>
      </c>
      <c r="J254" s="20" t="s">
        <v>430</v>
      </c>
      <c r="K254" s="16" t="s">
        <v>189</v>
      </c>
      <c r="L254" s="16" t="str">
        <f>IF(ISERROR(VLOOKUP($D254,[4]WirseniusRegions!$A$5:$D$233,3,FALSE)),"",VLOOKUP($D254,[4]WirseniusRegions!$A$5:$D$233,3,FALSE))</f>
        <v/>
      </c>
      <c r="M254" s="16" t="s">
        <v>1074</v>
      </c>
      <c r="N254" s="16" t="s">
        <v>189</v>
      </c>
      <c r="O254" s="16" t="s">
        <v>1042</v>
      </c>
      <c r="P254" s="16" t="s">
        <v>1036</v>
      </c>
      <c r="Q254" s="16">
        <v>0</v>
      </c>
      <c r="R254" s="16" t="str">
        <f>VLOOKUP($A254,[3]Countries_Outsorting!$BA$10:$BC$272,3,FALSE)</f>
        <v>NoData</v>
      </c>
      <c r="S254" s="16" t="s">
        <v>1020</v>
      </c>
      <c r="U254" s="16" t="s">
        <v>1020</v>
      </c>
      <c r="W254" s="16" t="s">
        <v>1020</v>
      </c>
      <c r="AB254" s="16" t="s">
        <v>1087</v>
      </c>
      <c r="AD254" s="16">
        <f t="shared" si="11"/>
        <v>228</v>
      </c>
      <c r="AE254" s="16">
        <f t="shared" si="9"/>
        <v>810</v>
      </c>
      <c r="AF254" s="21">
        <v>999</v>
      </c>
      <c r="AG254" s="16" t="str">
        <f>IF(ISERROR(VLOOKUP(D254,'[4]GEA Codes'!$A$2:$B$180,2,FALSE)),"",VLOOKUP(D254,'[4]GEA Codes'!$A$2:$B$180,2,FALSE))</f>
        <v/>
      </c>
      <c r="AH254" s="16">
        <f t="shared" si="10"/>
        <v>228</v>
      </c>
      <c r="AI254" s="18" t="s">
        <v>1020</v>
      </c>
      <c r="AJ254" s="18" t="s">
        <v>1020</v>
      </c>
      <c r="AK254" s="18" t="s">
        <v>1020</v>
      </c>
      <c r="AL254" s="18" t="s">
        <v>1020</v>
      </c>
      <c r="AM254" s="18" t="s">
        <v>1020</v>
      </c>
    </row>
    <row r="255" spans="1:39" ht="13.2" x14ac:dyDescent="0.25">
      <c r="A255" s="19">
        <v>835</v>
      </c>
      <c r="B255" s="19">
        <v>2</v>
      </c>
      <c r="C255" s="20"/>
      <c r="E255" s="16" t="s">
        <v>1020</v>
      </c>
      <c r="F255" s="19" t="s">
        <v>325</v>
      </c>
      <c r="G255" s="19" t="s">
        <v>325</v>
      </c>
      <c r="H255" s="19" t="s">
        <v>325</v>
      </c>
      <c r="I255" s="19" t="s">
        <v>325</v>
      </c>
      <c r="J255" s="20" t="s">
        <v>1025</v>
      </c>
      <c r="K255" s="16" t="s">
        <v>182</v>
      </c>
      <c r="L255" s="16" t="str">
        <f>IF(ISERROR(VLOOKUP($D255,[4]WirseniusRegions!$A$5:$D$233,3,FALSE)),"",VLOOKUP($D255,[4]WirseniusRegions!$A$5:$D$233,3,FALSE))</f>
        <v/>
      </c>
      <c r="M255" s="16" t="s">
        <v>263</v>
      </c>
      <c r="N255" s="16" t="s">
        <v>182</v>
      </c>
      <c r="O255" s="16" t="s">
        <v>1030</v>
      </c>
      <c r="Q255" s="16">
        <v>0</v>
      </c>
      <c r="R255" s="16" t="str">
        <f>VLOOKUP($A255,[3]Countries_Outsorting!$BA$10:$BC$272,3,FALSE)</f>
        <v>Small&amp;DataGap</v>
      </c>
      <c r="S255" s="16" t="s">
        <v>1020</v>
      </c>
      <c r="U255" s="16" t="s">
        <v>1020</v>
      </c>
      <c r="W255" s="16" t="s">
        <v>1020</v>
      </c>
      <c r="AB255" s="16" t="s">
        <v>1055</v>
      </c>
      <c r="AD255" s="16">
        <f t="shared" si="11"/>
        <v>0</v>
      </c>
      <c r="AE255" s="16">
        <f t="shared" si="9"/>
        <v>835</v>
      </c>
      <c r="AG255" s="16" t="str">
        <f>IF(ISERROR(VLOOKUP(D255,'[4]GEA Codes'!$A$2:$B$180,2,FALSE)),"",VLOOKUP(D255,'[4]GEA Codes'!$A$2:$B$180,2,FALSE))</f>
        <v/>
      </c>
      <c r="AH255" s="16" t="str">
        <f t="shared" si="10"/>
        <v/>
      </c>
      <c r="AI255" s="18" t="s">
        <v>1020</v>
      </c>
      <c r="AJ255" s="18" t="s">
        <v>1020</v>
      </c>
      <c r="AK255" s="18" t="s">
        <v>1020</v>
      </c>
      <c r="AL255" s="18" t="s">
        <v>1020</v>
      </c>
      <c r="AM255" s="18" t="s">
        <v>1020</v>
      </c>
    </row>
    <row r="256" spans="1:39" ht="13.2" x14ac:dyDescent="0.25">
      <c r="A256" s="19">
        <v>836</v>
      </c>
      <c r="B256" s="19">
        <v>2</v>
      </c>
      <c r="C256" s="20"/>
      <c r="E256" s="16" t="s">
        <v>1020</v>
      </c>
      <c r="F256" s="19" t="s">
        <v>326</v>
      </c>
      <c r="G256" s="19" t="s">
        <v>326</v>
      </c>
      <c r="H256" s="19" t="s">
        <v>326</v>
      </c>
      <c r="I256" s="19" t="s">
        <v>326</v>
      </c>
      <c r="J256" s="20" t="s">
        <v>1025</v>
      </c>
      <c r="K256" s="16" t="s">
        <v>182</v>
      </c>
      <c r="L256" s="16" t="str">
        <f>IF(ISERROR(VLOOKUP($D256,[4]WirseniusRegions!$A$5:$D$233,3,FALSE)),"",VLOOKUP($D256,[4]WirseniusRegions!$A$5:$D$233,3,FALSE))</f>
        <v/>
      </c>
      <c r="M256" s="16" t="s">
        <v>263</v>
      </c>
      <c r="N256" s="16" t="s">
        <v>182</v>
      </c>
      <c r="O256" s="16" t="s">
        <v>1030</v>
      </c>
      <c r="Q256" s="16">
        <v>0</v>
      </c>
      <c r="R256" s="16" t="str">
        <f>VLOOKUP($A256,[3]Countries_Outsorting!$BA$10:$BC$272,3,FALSE)</f>
        <v>Small&amp;DataGap</v>
      </c>
      <c r="S256" s="16" t="s">
        <v>1020</v>
      </c>
      <c r="U256" s="16" t="s">
        <v>1020</v>
      </c>
      <c r="W256" s="16" t="s">
        <v>1020</v>
      </c>
      <c r="AB256" s="16" t="s">
        <v>1055</v>
      </c>
      <c r="AD256" s="16">
        <f t="shared" si="11"/>
        <v>0</v>
      </c>
      <c r="AE256" s="16">
        <f t="shared" si="9"/>
        <v>836</v>
      </c>
      <c r="AG256" s="16" t="str">
        <f>IF(ISERROR(VLOOKUP(D256,'[4]GEA Codes'!$A$2:$B$180,2,FALSE)),"",VLOOKUP(D256,'[4]GEA Codes'!$A$2:$B$180,2,FALSE))</f>
        <v/>
      </c>
      <c r="AH256" s="16" t="str">
        <f t="shared" si="10"/>
        <v/>
      </c>
      <c r="AI256" s="18" t="s">
        <v>1020</v>
      </c>
      <c r="AJ256" s="18" t="s">
        <v>1020</v>
      </c>
      <c r="AK256" s="18" t="s">
        <v>1020</v>
      </c>
      <c r="AL256" s="18" t="s">
        <v>1020</v>
      </c>
      <c r="AM256" s="18" t="s">
        <v>1020</v>
      </c>
    </row>
    <row r="257" spans="1:40" ht="13.2" x14ac:dyDescent="0.25">
      <c r="A257" s="19">
        <v>866</v>
      </c>
      <c r="B257" s="19">
        <v>6</v>
      </c>
      <c r="C257" s="20"/>
      <c r="E257" s="16" t="s">
        <v>1020</v>
      </c>
      <c r="F257" s="19" t="s">
        <v>330</v>
      </c>
      <c r="G257" s="19" t="s">
        <v>330</v>
      </c>
      <c r="H257" s="19" t="s">
        <v>330</v>
      </c>
      <c r="I257" s="19" t="s">
        <v>330</v>
      </c>
      <c r="J257" s="20" t="s">
        <v>1021</v>
      </c>
      <c r="K257" s="16" t="s">
        <v>189</v>
      </c>
      <c r="L257" s="16" t="str">
        <f>IF(ISERROR(VLOOKUP($D257,[4]WirseniusRegions!$A$5:$D$233,3,FALSE)),"",VLOOKUP($D257,[4]WirseniusRegions!$A$5:$D$233,3,FALSE))</f>
        <v/>
      </c>
      <c r="M257" s="16" t="s">
        <v>1081</v>
      </c>
      <c r="N257" s="16" t="s">
        <v>189</v>
      </c>
      <c r="O257" s="16" t="s">
        <v>1030</v>
      </c>
      <c r="Q257" s="16">
        <v>0</v>
      </c>
      <c r="R257" s="16" t="str">
        <f>VLOOKUP($A257,[3]Countries_Outsorting!$BA$10:$BC$272,3,FALSE)</f>
        <v>Small&amp;DataGap</v>
      </c>
      <c r="S257" s="16" t="s">
        <v>1020</v>
      </c>
      <c r="U257" s="16" t="s">
        <v>1020</v>
      </c>
      <c r="W257" s="16" t="s">
        <v>1020</v>
      </c>
      <c r="AB257" s="16" t="s">
        <v>1055</v>
      </c>
      <c r="AD257" s="16">
        <f t="shared" si="11"/>
        <v>0</v>
      </c>
      <c r="AE257" s="16">
        <f t="shared" si="9"/>
        <v>866</v>
      </c>
      <c r="AG257" s="16" t="str">
        <f>IF(ISERROR(VLOOKUP(D257,'[4]GEA Codes'!$A$2:$B$180,2,FALSE)),"",VLOOKUP(D257,'[4]GEA Codes'!$A$2:$B$180,2,FALSE))</f>
        <v/>
      </c>
      <c r="AH257" s="16" t="str">
        <f t="shared" si="10"/>
        <v/>
      </c>
      <c r="AI257" s="18" t="s">
        <v>1020</v>
      </c>
      <c r="AJ257" s="18" t="s">
        <v>1020</v>
      </c>
      <c r="AK257" s="18" t="s">
        <v>1020</v>
      </c>
      <c r="AL257" s="18" t="s">
        <v>1020</v>
      </c>
      <c r="AM257" s="18" t="s">
        <v>1020</v>
      </c>
    </row>
    <row r="258" spans="1:40" ht="13.2" x14ac:dyDescent="0.25">
      <c r="A258" s="19">
        <v>868</v>
      </c>
      <c r="B258" s="19">
        <v>6</v>
      </c>
      <c r="C258" s="20"/>
      <c r="E258" s="16" t="s">
        <v>1020</v>
      </c>
      <c r="F258" s="19" t="s">
        <v>331</v>
      </c>
      <c r="G258" s="19" t="s">
        <v>331</v>
      </c>
      <c r="H258" s="19" t="s">
        <v>331</v>
      </c>
      <c r="I258" s="19" t="s">
        <v>331</v>
      </c>
      <c r="J258" s="20" t="s">
        <v>1021</v>
      </c>
      <c r="K258" s="16" t="s">
        <v>189</v>
      </c>
      <c r="L258" s="16" t="str">
        <f>IF(ISERROR(VLOOKUP($D258,[4]WirseniusRegions!$A$5:$D$233,3,FALSE)),"",VLOOKUP($D258,[4]WirseniusRegions!$A$5:$D$233,3,FALSE))</f>
        <v/>
      </c>
      <c r="M258" s="16" t="s">
        <v>1081</v>
      </c>
      <c r="N258" s="16" t="s">
        <v>189</v>
      </c>
      <c r="O258" s="16" t="s">
        <v>1030</v>
      </c>
      <c r="Q258" s="16">
        <v>0</v>
      </c>
      <c r="R258" s="16" t="str">
        <f>VLOOKUP($A258,[3]Countries_Outsorting!$BA$10:$BC$272,3,FALSE)</f>
        <v>Small&amp;DataGap</v>
      </c>
      <c r="S258" s="16" t="s">
        <v>1020</v>
      </c>
      <c r="U258" s="16" t="s">
        <v>1020</v>
      </c>
      <c r="W258" s="16" t="s">
        <v>1020</v>
      </c>
      <c r="AB258" s="16" t="s">
        <v>1055</v>
      </c>
      <c r="AD258" s="16">
        <f t="shared" si="11"/>
        <v>0</v>
      </c>
      <c r="AE258" s="16">
        <f t="shared" ref="AE258:AE296" si="12">A258</f>
        <v>868</v>
      </c>
      <c r="AG258" s="16" t="str">
        <f>IF(ISERROR(VLOOKUP(D258,'[4]GEA Codes'!$A$2:$B$180,2,FALSE)),"",VLOOKUP(D258,'[4]GEA Codes'!$A$2:$B$180,2,FALSE))</f>
        <v/>
      </c>
      <c r="AH258" s="16" t="str">
        <f t="shared" si="10"/>
        <v/>
      </c>
      <c r="AI258" s="18" t="s">
        <v>1020</v>
      </c>
      <c r="AJ258" s="18" t="s">
        <v>1020</v>
      </c>
      <c r="AK258" s="18" t="s">
        <v>1020</v>
      </c>
      <c r="AL258" s="18" t="s">
        <v>1020</v>
      </c>
      <c r="AM258" s="18" t="s">
        <v>1020</v>
      </c>
    </row>
    <row r="259" spans="1:40" ht="13.2" x14ac:dyDescent="0.25">
      <c r="A259" s="19">
        <v>872</v>
      </c>
      <c r="B259" s="19">
        <v>9</v>
      </c>
      <c r="C259" s="20"/>
      <c r="E259" s="16">
        <v>182</v>
      </c>
      <c r="F259" s="19" t="s">
        <v>332</v>
      </c>
      <c r="G259" s="19" t="s">
        <v>332</v>
      </c>
      <c r="H259" s="19" t="s">
        <v>332</v>
      </c>
      <c r="I259" s="19" t="s">
        <v>332</v>
      </c>
      <c r="J259" s="20" t="s">
        <v>1021</v>
      </c>
      <c r="K259" s="16" t="s">
        <v>241</v>
      </c>
      <c r="L259" s="16" t="str">
        <f>IF(ISERROR(VLOOKUP($D259,[4]WirseniusRegions!$A$5:$D$233,3,FALSE)),"",VLOOKUP($D259,[4]WirseniusRegions!$A$5:$D$233,3,FALSE))</f>
        <v/>
      </c>
      <c r="M259" s="16" t="s">
        <v>1085</v>
      </c>
      <c r="N259" s="16" t="s">
        <v>241</v>
      </c>
      <c r="O259" s="16" t="s">
        <v>1030</v>
      </c>
      <c r="Q259" s="16">
        <v>0</v>
      </c>
      <c r="R259" s="16" t="str">
        <f>VLOOKUP($A259,[3]Countries_Outsorting!$BA$10:$BC$272,3,FALSE)</f>
        <v>Small&amp;DataGap</v>
      </c>
      <c r="S259" s="16" t="s">
        <v>1020</v>
      </c>
      <c r="U259" s="16" t="s">
        <v>1020</v>
      </c>
      <c r="W259" s="16" t="s">
        <v>1020</v>
      </c>
      <c r="AB259" s="16" t="s">
        <v>1055</v>
      </c>
      <c r="AD259" s="16">
        <f t="shared" ref="AD259:AD296" si="13">D259</f>
        <v>0</v>
      </c>
      <c r="AE259" s="16">
        <f t="shared" si="12"/>
        <v>872</v>
      </c>
      <c r="AG259" s="16" t="str">
        <f>IF(ISERROR(VLOOKUP(D259,'[4]GEA Codes'!$A$2:$B$180,2,FALSE)),"",VLOOKUP(D259,'[4]GEA Codes'!$A$2:$B$180,2,FALSE))</f>
        <v/>
      </c>
      <c r="AH259" s="16" t="str">
        <f t="shared" si="10"/>
        <v/>
      </c>
      <c r="AI259" s="18" t="s">
        <v>1020</v>
      </c>
      <c r="AJ259" s="18" t="s">
        <v>1020</v>
      </c>
      <c r="AK259" s="18" t="s">
        <v>1020</v>
      </c>
      <c r="AL259" s="18" t="s">
        <v>1020</v>
      </c>
      <c r="AM259" s="18" t="s">
        <v>1020</v>
      </c>
    </row>
    <row r="260" spans="1:40" ht="13.2" x14ac:dyDescent="0.25">
      <c r="A260" s="19">
        <v>886</v>
      </c>
      <c r="B260" s="19">
        <v>6</v>
      </c>
      <c r="C260" s="20"/>
      <c r="E260" s="16" t="s">
        <v>1020</v>
      </c>
      <c r="F260" s="19" t="s">
        <v>334</v>
      </c>
      <c r="G260" s="19" t="s">
        <v>334</v>
      </c>
      <c r="H260" s="19" t="s">
        <v>334</v>
      </c>
      <c r="I260" s="19" t="s">
        <v>334</v>
      </c>
      <c r="J260" s="20" t="s">
        <v>1025</v>
      </c>
      <c r="K260" s="16" t="s">
        <v>182</v>
      </c>
      <c r="L260" s="16" t="str">
        <f>IF(ISERROR(VLOOKUP($D260,[4]WirseniusRegions!$A$5:$D$233,3,FALSE)),"",VLOOKUP($D260,[4]WirseniusRegions!$A$5:$D$233,3,FALSE))</f>
        <v/>
      </c>
      <c r="M260" s="16" t="s">
        <v>1023</v>
      </c>
      <c r="N260" s="16" t="s">
        <v>182</v>
      </c>
      <c r="O260" s="16" t="s">
        <v>1030</v>
      </c>
      <c r="Q260" s="16">
        <v>0</v>
      </c>
      <c r="R260" s="16" t="str">
        <f>VLOOKUP($A260,[3]Countries_Outsorting!$BA$10:$BC$272,3,FALSE)</f>
        <v>Small&amp;DataGap</v>
      </c>
      <c r="S260" s="16" t="s">
        <v>1020</v>
      </c>
      <c r="U260" s="16" t="s">
        <v>1020</v>
      </c>
      <c r="W260" s="16" t="s">
        <v>1020</v>
      </c>
      <c r="AB260" s="16" t="s">
        <v>1055</v>
      </c>
      <c r="AD260" s="16">
        <f t="shared" si="13"/>
        <v>0</v>
      </c>
      <c r="AE260" s="16">
        <f t="shared" si="12"/>
        <v>886</v>
      </c>
      <c r="AG260" s="16" t="str">
        <f>IF(ISERROR(VLOOKUP(D260,'[4]GEA Codes'!$A$2:$B$180,2,FALSE)),"",VLOOKUP(D260,'[4]GEA Codes'!$A$2:$B$180,2,FALSE))</f>
        <v/>
      </c>
      <c r="AH260" s="16" t="str">
        <f t="shared" si="10"/>
        <v/>
      </c>
      <c r="AI260" s="18" t="s">
        <v>1020</v>
      </c>
      <c r="AJ260" s="18" t="s">
        <v>1020</v>
      </c>
      <c r="AK260" s="18" t="s">
        <v>1020</v>
      </c>
      <c r="AL260" s="18" t="s">
        <v>1020</v>
      </c>
      <c r="AM260" s="18" t="s">
        <v>1020</v>
      </c>
    </row>
    <row r="261" spans="1:40" ht="13.2" x14ac:dyDescent="0.25">
      <c r="A261" s="19">
        <v>890</v>
      </c>
      <c r="B261" s="19">
        <v>7</v>
      </c>
      <c r="C261" s="20">
        <v>304</v>
      </c>
      <c r="D261" s="21">
        <v>248</v>
      </c>
      <c r="F261" s="19" t="s">
        <v>335</v>
      </c>
      <c r="G261" s="19" t="s">
        <v>335</v>
      </c>
      <c r="H261" s="19" t="s">
        <v>335</v>
      </c>
      <c r="I261" s="19" t="s">
        <v>335</v>
      </c>
      <c r="J261" s="20" t="s">
        <v>430</v>
      </c>
      <c r="K261" s="16" t="s">
        <v>211</v>
      </c>
      <c r="L261" s="16" t="str">
        <f>IF(ISERROR(VLOOKUP($D261,[4]WirseniusRegions!$A$5:$D$233,3,FALSE)),"",VLOOKUP($D261,[4]WirseniusRegions!$A$5:$D$233,3,FALSE))</f>
        <v/>
      </c>
      <c r="M261" s="16" t="s">
        <v>1074</v>
      </c>
      <c r="N261" s="16" t="s">
        <v>211</v>
      </c>
      <c r="O261" s="16" t="s">
        <v>1024</v>
      </c>
      <c r="P261" s="16" t="s">
        <v>1043</v>
      </c>
      <c r="Q261" s="16">
        <v>0</v>
      </c>
      <c r="R261" s="16" t="str">
        <f>VLOOKUP($A261,[3]Countries_Outsorting!$BA$10:$BC$272,3,FALSE)</f>
        <v>NoData</v>
      </c>
      <c r="S261" s="16" t="s">
        <v>1020</v>
      </c>
      <c r="U261" s="16" t="s">
        <v>1020</v>
      </c>
      <c r="W261" s="16" t="s">
        <v>1020</v>
      </c>
      <c r="AB261" s="16" t="s">
        <v>1088</v>
      </c>
      <c r="AD261" s="16">
        <f t="shared" si="13"/>
        <v>248</v>
      </c>
      <c r="AE261" s="16">
        <f t="shared" si="12"/>
        <v>890</v>
      </c>
      <c r="AG261" s="16" t="str">
        <f>IF(ISERROR(VLOOKUP(D261,'[4]GEA Codes'!$A$2:$B$180,2,FALSE)),"",VLOOKUP(D261,'[4]GEA Codes'!$A$2:$B$180,2,FALSE))</f>
        <v/>
      </c>
      <c r="AH261" s="16" t="str">
        <f t="shared" si="10"/>
        <v/>
      </c>
      <c r="AI261" s="18" t="s">
        <v>1020</v>
      </c>
      <c r="AJ261" s="18" t="s">
        <v>1020</v>
      </c>
      <c r="AK261" s="18" t="s">
        <v>1020</v>
      </c>
      <c r="AL261" s="18" t="s">
        <v>1020</v>
      </c>
      <c r="AM261" s="18" t="s">
        <v>1020</v>
      </c>
    </row>
    <row r="262" spans="1:40" s="22" customFormat="1" ht="13.2" x14ac:dyDescent="0.25">
      <c r="A262" s="27"/>
      <c r="B262" s="27"/>
      <c r="C262" s="28">
        <v>301</v>
      </c>
      <c r="D262" s="29">
        <v>62</v>
      </c>
      <c r="E262" s="16" t="s">
        <v>1020</v>
      </c>
      <c r="F262" s="27" t="s">
        <v>1089</v>
      </c>
      <c r="G262" s="27" t="s">
        <v>1089</v>
      </c>
      <c r="H262" s="27" t="s">
        <v>1089</v>
      </c>
      <c r="I262" s="27" t="str">
        <f>L262</f>
        <v>Africa</v>
      </c>
      <c r="J262" s="28" t="s">
        <v>1025</v>
      </c>
      <c r="K262" s="22" t="s">
        <v>182</v>
      </c>
      <c r="L262" s="22" t="s">
        <v>182</v>
      </c>
      <c r="M262" s="22" t="s">
        <v>263</v>
      </c>
      <c r="N262" s="22" t="s">
        <v>182</v>
      </c>
      <c r="O262" s="22" t="s">
        <v>1030</v>
      </c>
      <c r="Q262" s="16">
        <v>0</v>
      </c>
      <c r="U262" s="16" t="s">
        <v>1020</v>
      </c>
      <c r="W262" s="16" t="s">
        <v>1020</v>
      </c>
      <c r="Y262" s="16"/>
      <c r="AA262" s="16"/>
      <c r="AB262" s="16" t="s">
        <v>263</v>
      </c>
      <c r="AC262" s="16"/>
      <c r="AD262" s="16">
        <f t="shared" si="13"/>
        <v>62</v>
      </c>
      <c r="AE262" s="16">
        <f t="shared" si="12"/>
        <v>0</v>
      </c>
      <c r="AF262" s="29"/>
      <c r="AG262" s="16" t="str">
        <f>IF(ISERROR(VLOOKUP(D262,'[4]GEA Codes'!$A$2:$B$180,2,FALSE)),"",VLOOKUP(D262,'[4]GEA Codes'!$A$2:$B$180,2,FALSE))</f>
        <v/>
      </c>
      <c r="AI262" s="18" t="s">
        <v>1020</v>
      </c>
      <c r="AJ262" s="18" t="s">
        <v>1020</v>
      </c>
      <c r="AK262" s="18" t="s">
        <v>1020</v>
      </c>
      <c r="AL262" s="18" t="s">
        <v>1020</v>
      </c>
      <c r="AM262" s="18" t="s">
        <v>1020</v>
      </c>
      <c r="AN262" s="16"/>
    </row>
    <row r="263" spans="1:40" s="22" customFormat="1" ht="13.2" x14ac:dyDescent="0.25">
      <c r="A263" s="27"/>
      <c r="B263" s="27"/>
      <c r="C263" s="28">
        <v>302</v>
      </c>
      <c r="D263" s="29">
        <v>164</v>
      </c>
      <c r="E263" s="16" t="s">
        <v>1020</v>
      </c>
      <c r="F263" s="27" t="s">
        <v>1090</v>
      </c>
      <c r="G263" s="27" t="s">
        <v>1090</v>
      </c>
      <c r="H263" s="27" t="s">
        <v>1090</v>
      </c>
      <c r="I263" s="27" t="str">
        <f>L263</f>
        <v>America/Australia</v>
      </c>
      <c r="J263" s="28"/>
      <c r="K263" s="16" t="s">
        <v>241</v>
      </c>
      <c r="L263" s="16" t="s">
        <v>1091</v>
      </c>
      <c r="M263" s="16" t="s">
        <v>1085</v>
      </c>
      <c r="N263" s="16" t="s">
        <v>241</v>
      </c>
      <c r="O263" s="16" t="s">
        <v>1030</v>
      </c>
      <c r="Q263" s="16">
        <v>0</v>
      </c>
      <c r="U263" s="16" t="s">
        <v>1020</v>
      </c>
      <c r="W263" s="16" t="s">
        <v>1020</v>
      </c>
      <c r="Y263" s="16"/>
      <c r="AA263" s="16"/>
      <c r="AB263" s="16" t="s">
        <v>1055</v>
      </c>
      <c r="AC263" s="16"/>
      <c r="AD263" s="16">
        <f t="shared" si="13"/>
        <v>164</v>
      </c>
      <c r="AE263" s="16">
        <f t="shared" si="12"/>
        <v>0</v>
      </c>
      <c r="AF263" s="29"/>
      <c r="AG263" s="16" t="str">
        <f>IF(ISERROR(VLOOKUP(D263,'[4]GEA Codes'!$A$2:$B$180,2,FALSE)),"",VLOOKUP(D263,'[4]GEA Codes'!$A$2:$B$180,2,FALSE))</f>
        <v/>
      </c>
      <c r="AI263" s="18" t="s">
        <v>1020</v>
      </c>
      <c r="AJ263" s="18" t="s">
        <v>1020</v>
      </c>
      <c r="AK263" s="18" t="s">
        <v>1020</v>
      </c>
      <c r="AL263" s="18" t="s">
        <v>1020</v>
      </c>
      <c r="AM263" s="18" t="s">
        <v>1020</v>
      </c>
      <c r="AN263" s="16"/>
    </row>
    <row r="264" spans="1:40" x14ac:dyDescent="0.3">
      <c r="C264" s="21">
        <v>305</v>
      </c>
      <c r="D264" s="21">
        <v>161</v>
      </c>
      <c r="E264" s="16" t="s">
        <v>1020</v>
      </c>
      <c r="F264" s="16" t="s">
        <v>602</v>
      </c>
      <c r="G264" s="16" t="s">
        <v>602</v>
      </c>
      <c r="H264" s="16" t="s">
        <v>602</v>
      </c>
      <c r="I264" s="16" t="s">
        <v>602</v>
      </c>
      <c r="J264" s="25" t="s">
        <v>1021</v>
      </c>
      <c r="K264" s="16" t="s">
        <v>241</v>
      </c>
      <c r="L264" s="16" t="s">
        <v>1091</v>
      </c>
      <c r="M264" s="16" t="s">
        <v>1085</v>
      </c>
      <c r="N264" s="16" t="s">
        <v>241</v>
      </c>
      <c r="O264" s="16" t="s">
        <v>1030</v>
      </c>
      <c r="Q264" s="16">
        <v>0</v>
      </c>
      <c r="U264" s="16" t="s">
        <v>1020</v>
      </c>
      <c r="W264" s="16" t="s">
        <v>1020</v>
      </c>
      <c r="AB264" s="16" t="s">
        <v>1055</v>
      </c>
      <c r="AD264" s="16">
        <f t="shared" si="13"/>
        <v>161</v>
      </c>
      <c r="AE264" s="16">
        <f t="shared" si="12"/>
        <v>0</v>
      </c>
      <c r="AG264" s="16" t="str">
        <f>IF(ISERROR(VLOOKUP(D264,'[4]GEA Codes'!$A$2:$B$180,2,FALSE)),"",VLOOKUP(D264,'[4]GEA Codes'!$A$2:$B$180,2,FALSE))</f>
        <v/>
      </c>
      <c r="AI264" s="18" t="s">
        <v>1020</v>
      </c>
      <c r="AJ264" s="18" t="s">
        <v>1020</v>
      </c>
      <c r="AK264" s="18" t="s">
        <v>1020</v>
      </c>
      <c r="AL264" s="18" t="s">
        <v>1020</v>
      </c>
      <c r="AM264" s="18" t="s">
        <v>1020</v>
      </c>
    </row>
    <row r="265" spans="1:40" s="31" customFormat="1" ht="13.2" x14ac:dyDescent="0.25">
      <c r="A265" s="30"/>
      <c r="B265" s="30"/>
      <c r="C265" s="30">
        <v>306</v>
      </c>
      <c r="D265" s="30">
        <v>299</v>
      </c>
      <c r="E265" s="16" t="s">
        <v>1020</v>
      </c>
      <c r="F265" s="31" t="s">
        <v>1066</v>
      </c>
      <c r="G265" s="31" t="s">
        <v>1066</v>
      </c>
      <c r="H265" s="31" t="s">
        <v>1066</v>
      </c>
      <c r="I265" s="31" t="s">
        <v>1066</v>
      </c>
      <c r="J265" s="32" t="s">
        <v>1025</v>
      </c>
      <c r="K265" s="31" t="s">
        <v>189</v>
      </c>
      <c r="L265" s="31" t="s">
        <v>1022</v>
      </c>
      <c r="M265" s="31" t="s">
        <v>1023</v>
      </c>
      <c r="N265" s="31" t="s">
        <v>189</v>
      </c>
      <c r="Q265" s="31">
        <v>0</v>
      </c>
      <c r="U265" s="31" t="s">
        <v>1020</v>
      </c>
      <c r="W265" s="31" t="s">
        <v>1020</v>
      </c>
      <c r="Y265" s="31" t="s">
        <v>271</v>
      </c>
      <c r="AB265" s="31" t="s">
        <v>1055</v>
      </c>
      <c r="AD265" s="16">
        <f t="shared" si="13"/>
        <v>299</v>
      </c>
      <c r="AE265" s="16">
        <f t="shared" si="12"/>
        <v>0</v>
      </c>
      <c r="AF265" s="30"/>
      <c r="AG265" s="16" t="str">
        <f>IF(ISERROR(VLOOKUP(D265,'[4]GEA Codes'!$A$2:$B$180,2,FALSE)),"",VLOOKUP(D265,'[4]GEA Codes'!$A$2:$B$180,2,FALSE))</f>
        <v/>
      </c>
      <c r="AI265" s="18" t="s">
        <v>1020</v>
      </c>
      <c r="AJ265" s="18" t="s">
        <v>1020</v>
      </c>
      <c r="AK265" s="18" t="s">
        <v>1020</v>
      </c>
      <c r="AL265" s="18" t="s">
        <v>1020</v>
      </c>
      <c r="AM265" s="18" t="s">
        <v>1020</v>
      </c>
      <c r="AN265" s="16"/>
    </row>
    <row r="266" spans="1:40" ht="13.2" x14ac:dyDescent="0.25">
      <c r="C266" s="21">
        <v>307</v>
      </c>
      <c r="D266" s="21">
        <v>163</v>
      </c>
      <c r="E266" s="16">
        <v>122</v>
      </c>
      <c r="F266" s="16" t="s">
        <v>1092</v>
      </c>
      <c r="G266" s="16" t="s">
        <v>1092</v>
      </c>
      <c r="H266" s="16" t="s">
        <v>1092</v>
      </c>
      <c r="I266" s="16" t="s">
        <v>1092</v>
      </c>
      <c r="J266" s="33"/>
      <c r="K266" s="16" t="s">
        <v>241</v>
      </c>
      <c r="L266" s="16" t="s">
        <v>1091</v>
      </c>
      <c r="M266" s="16" t="s">
        <v>1085</v>
      </c>
      <c r="N266" s="16" t="s">
        <v>241</v>
      </c>
      <c r="O266" s="16" t="s">
        <v>1030</v>
      </c>
      <c r="Q266" s="16">
        <v>0</v>
      </c>
      <c r="U266" s="16" t="s">
        <v>1020</v>
      </c>
      <c r="W266" s="16" t="s">
        <v>1020</v>
      </c>
      <c r="AB266" s="16" t="s">
        <v>1055</v>
      </c>
      <c r="AD266" s="16">
        <f t="shared" si="13"/>
        <v>163</v>
      </c>
      <c r="AE266" s="16">
        <f t="shared" si="12"/>
        <v>0</v>
      </c>
      <c r="AG266" s="16" t="str">
        <f>IF(ISERROR(VLOOKUP(D266,'[4]GEA Codes'!$A$2:$B$180,2,FALSE)),"",VLOOKUP(D266,'[4]GEA Codes'!$A$2:$B$180,2,FALSE))</f>
        <v/>
      </c>
      <c r="AI266" s="18" t="s">
        <v>1020</v>
      </c>
      <c r="AJ266" s="18" t="s">
        <v>1020</v>
      </c>
      <c r="AK266" s="18" t="s">
        <v>1020</v>
      </c>
      <c r="AL266" s="18" t="s">
        <v>1020</v>
      </c>
      <c r="AM266" s="18" t="s">
        <v>1020</v>
      </c>
    </row>
    <row r="267" spans="1:40" ht="13.2" x14ac:dyDescent="0.25">
      <c r="C267" s="21">
        <v>310</v>
      </c>
      <c r="D267" s="21">
        <v>24</v>
      </c>
      <c r="E267" s="16" t="s">
        <v>1020</v>
      </c>
      <c r="F267" s="16" t="s">
        <v>1093</v>
      </c>
      <c r="G267" s="16" t="s">
        <v>1093</v>
      </c>
      <c r="H267" s="16" t="s">
        <v>1093</v>
      </c>
      <c r="J267" s="33"/>
      <c r="K267" s="16" t="s">
        <v>189</v>
      </c>
      <c r="L267" s="16" t="s">
        <v>189</v>
      </c>
      <c r="M267" s="16" t="s">
        <v>1086</v>
      </c>
      <c r="N267" s="16" t="s">
        <v>189</v>
      </c>
      <c r="Q267" s="16">
        <v>0</v>
      </c>
      <c r="W267" s="16" t="s">
        <v>1020</v>
      </c>
      <c r="AB267" s="16" t="s">
        <v>1055</v>
      </c>
      <c r="AD267" s="16">
        <f t="shared" si="13"/>
        <v>24</v>
      </c>
      <c r="AE267" s="16">
        <f t="shared" si="12"/>
        <v>0</v>
      </c>
      <c r="AG267" s="16" t="str">
        <f>IF(ISERROR(VLOOKUP(D267,'[4]GEA Codes'!$A$2:$B$180,2,FALSE)),"",VLOOKUP(D267,'[4]GEA Codes'!$A$2:$B$180,2,FALSE))</f>
        <v/>
      </c>
      <c r="AI267" s="18" t="s">
        <v>1020</v>
      </c>
      <c r="AJ267" s="18" t="s">
        <v>1020</v>
      </c>
      <c r="AK267" s="18" t="s">
        <v>1020</v>
      </c>
      <c r="AL267" s="18" t="s">
        <v>1020</v>
      </c>
      <c r="AM267" s="18" t="s">
        <v>1020</v>
      </c>
    </row>
    <row r="268" spans="1:40" ht="13.2" x14ac:dyDescent="0.25">
      <c r="C268" s="21">
        <v>311</v>
      </c>
      <c r="D268" s="21">
        <v>34</v>
      </c>
      <c r="E268" s="16" t="s">
        <v>1020</v>
      </c>
      <c r="F268" s="16" t="s">
        <v>1094</v>
      </c>
      <c r="G268" s="16" t="s">
        <v>1094</v>
      </c>
      <c r="H268" s="16" t="s">
        <v>1094</v>
      </c>
      <c r="J268" s="34" t="s">
        <v>1021</v>
      </c>
      <c r="K268" s="16" t="s">
        <v>241</v>
      </c>
      <c r="L268" s="16" t="s">
        <v>1091</v>
      </c>
      <c r="M268" s="16" t="s">
        <v>1085</v>
      </c>
      <c r="N268" s="16" t="s">
        <v>241</v>
      </c>
      <c r="Q268" s="16">
        <v>0</v>
      </c>
      <c r="W268" s="16" t="s">
        <v>1020</v>
      </c>
      <c r="AB268" s="16" t="s">
        <v>1055</v>
      </c>
      <c r="AD268" s="16">
        <f t="shared" si="13"/>
        <v>34</v>
      </c>
      <c r="AE268" s="16">
        <f t="shared" si="12"/>
        <v>0</v>
      </c>
      <c r="AG268" s="16" t="str">
        <f>IF(ISERROR(VLOOKUP(D268,'[4]GEA Codes'!$A$2:$B$180,2,FALSE)),"",VLOOKUP(D268,'[4]GEA Codes'!$A$2:$B$180,2,FALSE))</f>
        <v/>
      </c>
      <c r="AI268" s="18" t="s">
        <v>1020</v>
      </c>
      <c r="AJ268" s="18" t="s">
        <v>1020</v>
      </c>
      <c r="AK268" s="18" t="s">
        <v>1020</v>
      </c>
      <c r="AL268" s="18" t="s">
        <v>1020</v>
      </c>
      <c r="AM268" s="18" t="s">
        <v>1020</v>
      </c>
    </row>
    <row r="269" spans="1:40" s="31" customFormat="1" ht="13.2" x14ac:dyDescent="0.25">
      <c r="A269" s="30"/>
      <c r="B269" s="30"/>
      <c r="C269" s="30">
        <v>312</v>
      </c>
      <c r="D269" s="30">
        <v>245</v>
      </c>
      <c r="E269" s="16" t="s">
        <v>1020</v>
      </c>
      <c r="F269" s="31" t="s">
        <v>1095</v>
      </c>
      <c r="G269" s="31" t="s">
        <v>1095</v>
      </c>
      <c r="H269" s="31" t="s">
        <v>1095</v>
      </c>
      <c r="J269" s="35" t="s">
        <v>1025</v>
      </c>
      <c r="K269" s="31" t="s">
        <v>189</v>
      </c>
      <c r="L269" s="31" t="s">
        <v>1022</v>
      </c>
      <c r="M269" s="31" t="s">
        <v>1023</v>
      </c>
      <c r="N269" s="31" t="s">
        <v>189</v>
      </c>
      <c r="Q269" s="31">
        <v>0</v>
      </c>
      <c r="W269" s="31" t="s">
        <v>1020</v>
      </c>
      <c r="AB269" s="31" t="s">
        <v>1055</v>
      </c>
      <c r="AD269" s="16">
        <f t="shared" si="13"/>
        <v>245</v>
      </c>
      <c r="AE269" s="16">
        <f t="shared" si="12"/>
        <v>0</v>
      </c>
      <c r="AF269" s="30"/>
      <c r="AG269" s="16" t="str">
        <f>IF(ISERROR(VLOOKUP(D269,'[4]GEA Codes'!$A$2:$B$180,2,FALSE)),"",VLOOKUP(D269,'[4]GEA Codes'!$A$2:$B$180,2,FALSE))</f>
        <v/>
      </c>
      <c r="AI269" s="18" t="s">
        <v>1020</v>
      </c>
      <c r="AJ269" s="18" t="s">
        <v>1020</v>
      </c>
      <c r="AK269" s="18" t="s">
        <v>1020</v>
      </c>
      <c r="AL269" s="18" t="s">
        <v>1020</v>
      </c>
      <c r="AM269" s="18" t="s">
        <v>1020</v>
      </c>
      <c r="AN269" s="16"/>
    </row>
    <row r="270" spans="1:40" x14ac:dyDescent="0.3">
      <c r="A270" s="21">
        <v>175</v>
      </c>
      <c r="E270" s="16" t="s">
        <v>1020</v>
      </c>
      <c r="J270" s="25" t="s">
        <v>348</v>
      </c>
      <c r="M270" s="16" t="s">
        <v>348</v>
      </c>
      <c r="O270" s="25" t="s">
        <v>348</v>
      </c>
      <c r="Q270" s="16">
        <v>0</v>
      </c>
      <c r="R270" s="16" t="s">
        <v>1096</v>
      </c>
      <c r="W270" s="16" t="s">
        <v>1020</v>
      </c>
      <c r="AB270" s="16" t="s">
        <v>1055</v>
      </c>
      <c r="AD270" s="16">
        <f t="shared" si="13"/>
        <v>0</v>
      </c>
      <c r="AE270" s="16">
        <f t="shared" si="12"/>
        <v>175</v>
      </c>
      <c r="AI270" s="18" t="s">
        <v>1020</v>
      </c>
      <c r="AJ270" s="18" t="s">
        <v>1020</v>
      </c>
      <c r="AK270" s="18" t="s">
        <v>1020</v>
      </c>
      <c r="AL270" s="18" t="s">
        <v>1020</v>
      </c>
      <c r="AM270" s="18" t="s">
        <v>1020</v>
      </c>
    </row>
    <row r="271" spans="1:40" x14ac:dyDescent="0.3">
      <c r="A271" s="21">
        <v>275</v>
      </c>
      <c r="E271" s="16" t="s">
        <v>1020</v>
      </c>
      <c r="J271" s="25" t="s">
        <v>348</v>
      </c>
      <c r="M271" s="16" t="s">
        <v>348</v>
      </c>
      <c r="O271" s="25" t="s">
        <v>348</v>
      </c>
      <c r="Q271" s="16">
        <v>0</v>
      </c>
      <c r="R271" s="16" t="s">
        <v>1096</v>
      </c>
      <c r="W271" s="16" t="s">
        <v>1020</v>
      </c>
      <c r="AB271" s="16" t="s">
        <v>1055</v>
      </c>
      <c r="AD271" s="16">
        <f t="shared" si="13"/>
        <v>0</v>
      </c>
      <c r="AE271" s="16">
        <f t="shared" si="12"/>
        <v>275</v>
      </c>
      <c r="AI271" s="18" t="s">
        <v>1020</v>
      </c>
      <c r="AJ271" s="18" t="s">
        <v>1020</v>
      </c>
      <c r="AK271" s="18" t="s">
        <v>1020</v>
      </c>
      <c r="AL271" s="18" t="s">
        <v>1020</v>
      </c>
      <c r="AM271" s="18" t="s">
        <v>1020</v>
      </c>
    </row>
    <row r="272" spans="1:40" x14ac:dyDescent="0.3">
      <c r="A272" s="21">
        <v>574</v>
      </c>
      <c r="E272" s="16" t="s">
        <v>1020</v>
      </c>
      <c r="J272" s="25" t="s">
        <v>348</v>
      </c>
      <c r="M272" s="16" t="s">
        <v>348</v>
      </c>
      <c r="O272" s="25" t="s">
        <v>348</v>
      </c>
      <c r="Q272" s="16">
        <v>0</v>
      </c>
      <c r="R272" s="16" t="s">
        <v>1096</v>
      </c>
      <c r="W272" s="16" t="s">
        <v>1020</v>
      </c>
      <c r="AB272" s="16" t="s">
        <v>1055</v>
      </c>
      <c r="AD272" s="16">
        <f t="shared" si="13"/>
        <v>0</v>
      </c>
      <c r="AE272" s="16">
        <f t="shared" si="12"/>
        <v>574</v>
      </c>
      <c r="AI272" s="18" t="s">
        <v>1020</v>
      </c>
      <c r="AJ272" s="18" t="s">
        <v>1020</v>
      </c>
      <c r="AK272" s="18" t="s">
        <v>1020</v>
      </c>
      <c r="AL272" s="18" t="s">
        <v>1020</v>
      </c>
      <c r="AM272" s="18" t="s">
        <v>1020</v>
      </c>
    </row>
    <row r="273" spans="1:39" x14ac:dyDescent="0.3">
      <c r="A273" s="21">
        <v>580</v>
      </c>
      <c r="E273" s="16" t="s">
        <v>1020</v>
      </c>
      <c r="J273" s="25" t="s">
        <v>348</v>
      </c>
      <c r="M273" s="16" t="s">
        <v>348</v>
      </c>
      <c r="O273" s="25" t="s">
        <v>348</v>
      </c>
      <c r="Q273" s="16">
        <v>0</v>
      </c>
      <c r="R273" s="16" t="s">
        <v>1096</v>
      </c>
      <c r="W273" s="16" t="s">
        <v>1020</v>
      </c>
      <c r="AB273" s="16" t="s">
        <v>1055</v>
      </c>
      <c r="AD273" s="16">
        <f t="shared" si="13"/>
        <v>0</v>
      </c>
      <c r="AE273" s="16">
        <f t="shared" si="12"/>
        <v>580</v>
      </c>
      <c r="AI273" s="18" t="s">
        <v>1020</v>
      </c>
      <c r="AJ273" s="18" t="s">
        <v>1020</v>
      </c>
      <c r="AK273" s="18" t="s">
        <v>1020</v>
      </c>
      <c r="AL273" s="18" t="s">
        <v>1020</v>
      </c>
      <c r="AM273" s="18" t="s">
        <v>1020</v>
      </c>
    </row>
    <row r="274" spans="1:39" x14ac:dyDescent="0.3">
      <c r="A274" s="21">
        <v>612</v>
      </c>
      <c r="E274" s="16" t="s">
        <v>1020</v>
      </c>
      <c r="J274" s="25" t="s">
        <v>348</v>
      </c>
      <c r="M274" s="16" t="s">
        <v>348</v>
      </c>
      <c r="O274" s="25" t="s">
        <v>348</v>
      </c>
      <c r="Q274" s="16">
        <v>0</v>
      </c>
      <c r="R274" s="16" t="s">
        <v>1096</v>
      </c>
      <c r="W274" s="16" t="s">
        <v>1020</v>
      </c>
      <c r="AB274" s="16" t="s">
        <v>1055</v>
      </c>
      <c r="AD274" s="16">
        <f t="shared" si="13"/>
        <v>0</v>
      </c>
      <c r="AE274" s="16">
        <f t="shared" si="12"/>
        <v>612</v>
      </c>
      <c r="AI274" s="18" t="s">
        <v>1020</v>
      </c>
      <c r="AJ274" s="18" t="s">
        <v>1020</v>
      </c>
      <c r="AK274" s="18" t="s">
        <v>1020</v>
      </c>
      <c r="AL274" s="18" t="s">
        <v>1020</v>
      </c>
      <c r="AM274" s="18" t="s">
        <v>1020</v>
      </c>
    </row>
    <row r="275" spans="1:39" x14ac:dyDescent="0.3">
      <c r="A275" s="21">
        <v>744</v>
      </c>
      <c r="E275" s="16" t="s">
        <v>1020</v>
      </c>
      <c r="J275" s="25" t="s">
        <v>348</v>
      </c>
      <c r="M275" s="16" t="s">
        <v>348</v>
      </c>
      <c r="O275" s="25" t="s">
        <v>348</v>
      </c>
      <c r="Q275" s="16">
        <v>0</v>
      </c>
      <c r="R275" s="16" t="s">
        <v>1096</v>
      </c>
      <c r="W275" s="16" t="s">
        <v>1020</v>
      </c>
      <c r="AB275" s="16" t="s">
        <v>1055</v>
      </c>
      <c r="AD275" s="16">
        <f t="shared" si="13"/>
        <v>0</v>
      </c>
      <c r="AE275" s="16">
        <f t="shared" si="12"/>
        <v>744</v>
      </c>
      <c r="AI275" s="18" t="s">
        <v>1020</v>
      </c>
      <c r="AJ275" s="18" t="s">
        <v>1020</v>
      </c>
      <c r="AK275" s="18" t="s">
        <v>1020</v>
      </c>
      <c r="AL275" s="18" t="s">
        <v>1020</v>
      </c>
      <c r="AM275" s="18" t="s">
        <v>1020</v>
      </c>
    </row>
    <row r="276" spans="1:39" x14ac:dyDescent="0.3">
      <c r="A276" s="21">
        <v>901</v>
      </c>
      <c r="E276" s="16" t="s">
        <v>1020</v>
      </c>
      <c r="J276" s="25" t="s">
        <v>348</v>
      </c>
      <c r="M276" s="16" t="s">
        <v>348</v>
      </c>
      <c r="O276" s="25" t="s">
        <v>348</v>
      </c>
      <c r="Q276" s="16">
        <v>0</v>
      </c>
      <c r="R276" s="16" t="s">
        <v>1096</v>
      </c>
      <c r="W276" s="16" t="s">
        <v>1020</v>
      </c>
      <c r="AB276" s="16" t="s">
        <v>1055</v>
      </c>
      <c r="AD276" s="16">
        <f t="shared" si="13"/>
        <v>0</v>
      </c>
      <c r="AE276" s="16">
        <f t="shared" si="12"/>
        <v>901</v>
      </c>
      <c r="AI276" s="18" t="s">
        <v>1020</v>
      </c>
      <c r="AJ276" s="18" t="s">
        <v>1020</v>
      </c>
      <c r="AK276" s="18" t="s">
        <v>1020</v>
      </c>
      <c r="AL276" s="18" t="s">
        <v>1020</v>
      </c>
      <c r="AM276" s="18" t="s">
        <v>1020</v>
      </c>
    </row>
    <row r="277" spans="1:39" x14ac:dyDescent="0.3">
      <c r="A277" s="21">
        <v>902</v>
      </c>
      <c r="E277" s="16" t="s">
        <v>1020</v>
      </c>
      <c r="J277" s="25" t="s">
        <v>348</v>
      </c>
      <c r="M277" s="16" t="s">
        <v>348</v>
      </c>
      <c r="O277" s="25" t="s">
        <v>348</v>
      </c>
      <c r="Q277" s="16">
        <v>0</v>
      </c>
      <c r="R277" s="16" t="s">
        <v>1096</v>
      </c>
      <c r="W277" s="16" t="s">
        <v>1020</v>
      </c>
      <c r="AB277" s="16" t="s">
        <v>1055</v>
      </c>
      <c r="AD277" s="16">
        <f t="shared" si="13"/>
        <v>0</v>
      </c>
      <c r="AE277" s="16">
        <f t="shared" si="12"/>
        <v>902</v>
      </c>
      <c r="AI277" s="18" t="s">
        <v>1020</v>
      </c>
      <c r="AJ277" s="18" t="s">
        <v>1020</v>
      </c>
      <c r="AK277" s="18" t="s">
        <v>1020</v>
      </c>
      <c r="AL277" s="18" t="s">
        <v>1020</v>
      </c>
      <c r="AM277" s="18" t="s">
        <v>1020</v>
      </c>
    </row>
    <row r="278" spans="1:39" x14ac:dyDescent="0.3">
      <c r="A278" s="21">
        <v>903</v>
      </c>
      <c r="E278" s="16" t="s">
        <v>1020</v>
      </c>
      <c r="J278" s="25" t="s">
        <v>348</v>
      </c>
      <c r="M278" s="16" t="s">
        <v>348</v>
      </c>
      <c r="O278" s="25" t="s">
        <v>348</v>
      </c>
      <c r="Q278" s="16">
        <v>0</v>
      </c>
      <c r="R278" s="16" t="s">
        <v>1096</v>
      </c>
      <c r="W278" s="16" t="s">
        <v>1020</v>
      </c>
      <c r="AB278" s="16" t="s">
        <v>1055</v>
      </c>
      <c r="AD278" s="16">
        <f t="shared" si="13"/>
        <v>0</v>
      </c>
      <c r="AE278" s="16">
        <f t="shared" si="12"/>
        <v>903</v>
      </c>
      <c r="AI278" s="18" t="s">
        <v>1020</v>
      </c>
      <c r="AJ278" s="18" t="s">
        <v>1020</v>
      </c>
      <c r="AK278" s="18" t="s">
        <v>1020</v>
      </c>
      <c r="AL278" s="18" t="s">
        <v>1020</v>
      </c>
      <c r="AM278" s="18" t="s">
        <v>1020</v>
      </c>
    </row>
    <row r="279" spans="1:39" x14ac:dyDescent="0.3">
      <c r="A279" s="21">
        <v>904</v>
      </c>
      <c r="E279" s="16" t="s">
        <v>1020</v>
      </c>
      <c r="J279" s="25" t="s">
        <v>348</v>
      </c>
      <c r="M279" s="16" t="s">
        <v>348</v>
      </c>
      <c r="O279" s="25" t="s">
        <v>348</v>
      </c>
      <c r="Q279" s="16">
        <v>0</v>
      </c>
      <c r="R279" s="16" t="s">
        <v>1096</v>
      </c>
      <c r="W279" s="16" t="s">
        <v>1020</v>
      </c>
      <c r="AB279" s="16" t="s">
        <v>1055</v>
      </c>
      <c r="AD279" s="16">
        <f t="shared" si="13"/>
        <v>0</v>
      </c>
      <c r="AE279" s="16">
        <f t="shared" si="12"/>
        <v>904</v>
      </c>
      <c r="AI279" s="18" t="s">
        <v>1020</v>
      </c>
      <c r="AJ279" s="18" t="s">
        <v>1020</v>
      </c>
      <c r="AK279" s="18" t="s">
        <v>1020</v>
      </c>
      <c r="AL279" s="18" t="s">
        <v>1020</v>
      </c>
      <c r="AM279" s="18" t="s">
        <v>1020</v>
      </c>
    </row>
    <row r="280" spans="1:39" x14ac:dyDescent="0.3">
      <c r="A280" s="21">
        <v>905</v>
      </c>
      <c r="E280" s="16" t="s">
        <v>1020</v>
      </c>
      <c r="J280" s="25" t="s">
        <v>348</v>
      </c>
      <c r="M280" s="16" t="s">
        <v>348</v>
      </c>
      <c r="O280" s="25" t="s">
        <v>348</v>
      </c>
      <c r="Q280" s="16">
        <v>0</v>
      </c>
      <c r="R280" s="16" t="s">
        <v>1096</v>
      </c>
      <c r="W280" s="16" t="s">
        <v>1020</v>
      </c>
      <c r="AB280" s="16" t="s">
        <v>1055</v>
      </c>
      <c r="AD280" s="16">
        <f t="shared" si="13"/>
        <v>0</v>
      </c>
      <c r="AE280" s="16">
        <f t="shared" si="12"/>
        <v>905</v>
      </c>
      <c r="AI280" s="18" t="s">
        <v>1020</v>
      </c>
      <c r="AJ280" s="18" t="s">
        <v>1020</v>
      </c>
      <c r="AK280" s="18" t="s">
        <v>1020</v>
      </c>
      <c r="AL280" s="18" t="s">
        <v>1020</v>
      </c>
      <c r="AM280" s="18" t="s">
        <v>1020</v>
      </c>
    </row>
    <row r="281" spans="1:39" x14ac:dyDescent="0.3">
      <c r="A281" s="21">
        <v>906</v>
      </c>
      <c r="E281" s="16" t="s">
        <v>1020</v>
      </c>
      <c r="J281" s="25" t="s">
        <v>348</v>
      </c>
      <c r="M281" s="16" t="s">
        <v>348</v>
      </c>
      <c r="O281" s="25" t="s">
        <v>348</v>
      </c>
      <c r="Q281" s="16">
        <v>0</v>
      </c>
      <c r="R281" s="16" t="s">
        <v>1096</v>
      </c>
      <c r="W281" s="16" t="s">
        <v>1020</v>
      </c>
      <c r="AB281" s="16" t="s">
        <v>1055</v>
      </c>
      <c r="AD281" s="16">
        <f t="shared" si="13"/>
        <v>0</v>
      </c>
      <c r="AE281" s="16">
        <f t="shared" si="12"/>
        <v>906</v>
      </c>
      <c r="AI281" s="18" t="s">
        <v>1020</v>
      </c>
      <c r="AJ281" s="18" t="s">
        <v>1020</v>
      </c>
      <c r="AK281" s="18" t="s">
        <v>1020</v>
      </c>
      <c r="AL281" s="18" t="s">
        <v>1020</v>
      </c>
      <c r="AM281" s="18" t="s">
        <v>1020</v>
      </c>
    </row>
    <row r="282" spans="1:39" x14ac:dyDescent="0.3">
      <c r="A282" s="21">
        <v>907</v>
      </c>
      <c r="E282" s="16" t="s">
        <v>1020</v>
      </c>
      <c r="J282" s="25" t="s">
        <v>348</v>
      </c>
      <c r="M282" s="16" t="s">
        <v>348</v>
      </c>
      <c r="O282" s="25" t="s">
        <v>348</v>
      </c>
      <c r="Q282" s="16">
        <v>0</v>
      </c>
      <c r="R282" s="16" t="s">
        <v>1096</v>
      </c>
      <c r="W282" s="16" t="s">
        <v>1020</v>
      </c>
      <c r="AB282" s="16" t="s">
        <v>1055</v>
      </c>
      <c r="AD282" s="16">
        <f t="shared" si="13"/>
        <v>0</v>
      </c>
      <c r="AE282" s="16">
        <f t="shared" si="12"/>
        <v>907</v>
      </c>
      <c r="AI282" s="18" t="s">
        <v>1020</v>
      </c>
      <c r="AJ282" s="18" t="s">
        <v>1020</v>
      </c>
      <c r="AK282" s="18" t="s">
        <v>1020</v>
      </c>
      <c r="AL282" s="18" t="s">
        <v>1020</v>
      </c>
      <c r="AM282" s="18" t="s">
        <v>1020</v>
      </c>
    </row>
    <row r="283" spans="1:39" x14ac:dyDescent="0.3">
      <c r="A283" s="21">
        <v>908</v>
      </c>
      <c r="E283" s="16" t="s">
        <v>1020</v>
      </c>
      <c r="J283" s="25" t="s">
        <v>348</v>
      </c>
      <c r="M283" s="16" t="s">
        <v>348</v>
      </c>
      <c r="O283" s="25" t="s">
        <v>348</v>
      </c>
      <c r="Q283" s="16">
        <v>0</v>
      </c>
      <c r="R283" s="16" t="s">
        <v>1096</v>
      </c>
      <c r="W283" s="16" t="s">
        <v>1020</v>
      </c>
      <c r="AB283" s="16" t="s">
        <v>1055</v>
      </c>
      <c r="AD283" s="16">
        <f t="shared" si="13"/>
        <v>0</v>
      </c>
      <c r="AE283" s="16">
        <f t="shared" si="12"/>
        <v>908</v>
      </c>
      <c r="AI283" s="18" t="s">
        <v>1020</v>
      </c>
      <c r="AJ283" s="18" t="s">
        <v>1020</v>
      </c>
      <c r="AK283" s="18" t="s">
        <v>1020</v>
      </c>
      <c r="AL283" s="18" t="s">
        <v>1020</v>
      </c>
      <c r="AM283" s="18" t="s">
        <v>1020</v>
      </c>
    </row>
    <row r="284" spans="1:39" x14ac:dyDescent="0.3">
      <c r="A284" s="21">
        <v>909</v>
      </c>
      <c r="E284" s="16" t="s">
        <v>1020</v>
      </c>
      <c r="J284" s="25" t="s">
        <v>348</v>
      </c>
      <c r="M284" s="16" t="s">
        <v>348</v>
      </c>
      <c r="O284" s="25" t="s">
        <v>348</v>
      </c>
      <c r="Q284" s="16">
        <v>0</v>
      </c>
      <c r="R284" s="16" t="s">
        <v>1096</v>
      </c>
      <c r="W284" s="16" t="s">
        <v>1020</v>
      </c>
      <c r="AB284" s="16" t="s">
        <v>1055</v>
      </c>
      <c r="AD284" s="16">
        <f t="shared" si="13"/>
        <v>0</v>
      </c>
      <c r="AE284" s="16">
        <f t="shared" si="12"/>
        <v>909</v>
      </c>
      <c r="AI284" s="18" t="s">
        <v>1020</v>
      </c>
      <c r="AJ284" s="18" t="s">
        <v>1020</v>
      </c>
      <c r="AK284" s="18" t="s">
        <v>1020</v>
      </c>
      <c r="AL284" s="18" t="s">
        <v>1020</v>
      </c>
      <c r="AM284" s="18" t="s">
        <v>1020</v>
      </c>
    </row>
    <row r="285" spans="1:39" x14ac:dyDescent="0.3">
      <c r="A285" s="21">
        <v>910</v>
      </c>
      <c r="E285" s="16" t="s">
        <v>1020</v>
      </c>
      <c r="J285" s="25" t="s">
        <v>348</v>
      </c>
      <c r="M285" s="16" t="s">
        <v>348</v>
      </c>
      <c r="O285" s="25" t="s">
        <v>348</v>
      </c>
      <c r="Q285" s="16">
        <v>0</v>
      </c>
      <c r="R285" s="16" t="s">
        <v>1096</v>
      </c>
      <c r="W285" s="16" t="s">
        <v>1020</v>
      </c>
      <c r="AB285" s="16" t="s">
        <v>1055</v>
      </c>
      <c r="AD285" s="16">
        <f t="shared" si="13"/>
        <v>0</v>
      </c>
      <c r="AE285" s="16">
        <f t="shared" si="12"/>
        <v>910</v>
      </c>
      <c r="AI285" s="18" t="s">
        <v>1020</v>
      </c>
      <c r="AJ285" s="18" t="s">
        <v>1020</v>
      </c>
      <c r="AK285" s="18" t="s">
        <v>1020</v>
      </c>
      <c r="AL285" s="18" t="s">
        <v>1020</v>
      </c>
      <c r="AM285" s="18" t="s">
        <v>1020</v>
      </c>
    </row>
    <row r="286" spans="1:39" x14ac:dyDescent="0.3">
      <c r="A286" s="21">
        <v>911</v>
      </c>
      <c r="E286" s="16" t="s">
        <v>1020</v>
      </c>
      <c r="J286" s="25" t="s">
        <v>348</v>
      </c>
      <c r="M286" s="16" t="s">
        <v>348</v>
      </c>
      <c r="O286" s="25" t="s">
        <v>348</v>
      </c>
      <c r="Q286" s="16">
        <v>0</v>
      </c>
      <c r="R286" s="16" t="s">
        <v>1096</v>
      </c>
      <c r="W286" s="16" t="s">
        <v>1020</v>
      </c>
      <c r="AB286" s="16" t="s">
        <v>1055</v>
      </c>
      <c r="AD286" s="16">
        <f t="shared" si="13"/>
        <v>0</v>
      </c>
      <c r="AE286" s="16">
        <f t="shared" si="12"/>
        <v>911</v>
      </c>
      <c r="AI286" s="18" t="s">
        <v>1020</v>
      </c>
      <c r="AJ286" s="18" t="s">
        <v>1020</v>
      </c>
      <c r="AK286" s="18" t="s">
        <v>1020</v>
      </c>
      <c r="AL286" s="18" t="s">
        <v>1020</v>
      </c>
      <c r="AM286" s="18" t="s">
        <v>1020</v>
      </c>
    </row>
    <row r="287" spans="1:39" x14ac:dyDescent="0.3">
      <c r="A287" s="21">
        <v>912</v>
      </c>
      <c r="E287" s="16" t="s">
        <v>1020</v>
      </c>
      <c r="J287" s="25" t="s">
        <v>348</v>
      </c>
      <c r="M287" s="16" t="s">
        <v>348</v>
      </c>
      <c r="O287" s="25" t="s">
        <v>348</v>
      </c>
      <c r="Q287" s="16">
        <v>0</v>
      </c>
      <c r="R287" s="16" t="s">
        <v>1096</v>
      </c>
      <c r="W287" s="16" t="s">
        <v>1020</v>
      </c>
      <c r="AB287" s="16" t="s">
        <v>1055</v>
      </c>
      <c r="AD287" s="16">
        <f t="shared" si="13"/>
        <v>0</v>
      </c>
      <c r="AE287" s="16">
        <f t="shared" si="12"/>
        <v>912</v>
      </c>
      <c r="AI287" s="18" t="s">
        <v>1020</v>
      </c>
      <c r="AJ287" s="18" t="s">
        <v>1020</v>
      </c>
      <c r="AK287" s="18" t="s">
        <v>1020</v>
      </c>
      <c r="AL287" s="18" t="s">
        <v>1020</v>
      </c>
      <c r="AM287" s="18" t="s">
        <v>1020</v>
      </c>
    </row>
    <row r="288" spans="1:39" x14ac:dyDescent="0.3">
      <c r="A288" s="21">
        <v>913</v>
      </c>
      <c r="E288" s="16" t="s">
        <v>1020</v>
      </c>
      <c r="J288" s="25" t="s">
        <v>348</v>
      </c>
      <c r="M288" s="16" t="s">
        <v>348</v>
      </c>
      <c r="O288" s="25" t="s">
        <v>348</v>
      </c>
      <c r="Q288" s="16">
        <v>0</v>
      </c>
      <c r="R288" s="16" t="s">
        <v>1096</v>
      </c>
      <c r="W288" s="16" t="s">
        <v>1020</v>
      </c>
      <c r="AB288" s="16" t="s">
        <v>1055</v>
      </c>
      <c r="AD288" s="16">
        <f t="shared" si="13"/>
        <v>0</v>
      </c>
      <c r="AE288" s="16">
        <f t="shared" si="12"/>
        <v>913</v>
      </c>
      <c r="AI288" s="18" t="s">
        <v>1020</v>
      </c>
      <c r="AJ288" s="18" t="s">
        <v>1020</v>
      </c>
      <c r="AK288" s="18" t="s">
        <v>1020</v>
      </c>
      <c r="AL288" s="18" t="s">
        <v>1020</v>
      </c>
      <c r="AM288" s="18" t="s">
        <v>1020</v>
      </c>
    </row>
    <row r="289" spans="1:39" x14ac:dyDescent="0.3">
      <c r="A289" s="21">
        <v>914</v>
      </c>
      <c r="E289" s="16" t="s">
        <v>1020</v>
      </c>
      <c r="J289" s="25" t="s">
        <v>348</v>
      </c>
      <c r="M289" s="16" t="s">
        <v>348</v>
      </c>
      <c r="O289" s="25" t="s">
        <v>348</v>
      </c>
      <c r="Q289" s="16">
        <v>0</v>
      </c>
      <c r="R289" s="16" t="s">
        <v>1096</v>
      </c>
      <c r="W289" s="16" t="s">
        <v>1020</v>
      </c>
      <c r="AB289" s="16" t="s">
        <v>1055</v>
      </c>
      <c r="AD289" s="16">
        <f t="shared" si="13"/>
        <v>0</v>
      </c>
      <c r="AE289" s="16">
        <f t="shared" si="12"/>
        <v>914</v>
      </c>
      <c r="AI289" s="18" t="s">
        <v>1020</v>
      </c>
      <c r="AJ289" s="18" t="s">
        <v>1020</v>
      </c>
      <c r="AK289" s="18" t="s">
        <v>1020</v>
      </c>
      <c r="AL289" s="18" t="s">
        <v>1020</v>
      </c>
      <c r="AM289" s="18" t="s">
        <v>1020</v>
      </c>
    </row>
    <row r="290" spans="1:39" x14ac:dyDescent="0.3">
      <c r="A290" s="21">
        <v>915</v>
      </c>
      <c r="E290" s="16" t="s">
        <v>1020</v>
      </c>
      <c r="J290" s="25" t="s">
        <v>348</v>
      </c>
      <c r="M290" s="16" t="s">
        <v>348</v>
      </c>
      <c r="O290" s="25" t="s">
        <v>348</v>
      </c>
      <c r="Q290" s="16">
        <v>0</v>
      </c>
      <c r="R290" s="16" t="s">
        <v>1096</v>
      </c>
      <c r="W290" s="16" t="s">
        <v>1020</v>
      </c>
      <c r="AB290" s="16" t="s">
        <v>1055</v>
      </c>
      <c r="AD290" s="16">
        <f t="shared" si="13"/>
        <v>0</v>
      </c>
      <c r="AE290" s="16">
        <f t="shared" si="12"/>
        <v>915</v>
      </c>
      <c r="AI290" s="18" t="s">
        <v>1020</v>
      </c>
      <c r="AJ290" s="18" t="s">
        <v>1020</v>
      </c>
      <c r="AK290" s="18" t="s">
        <v>1020</v>
      </c>
      <c r="AL290" s="18" t="s">
        <v>1020</v>
      </c>
      <c r="AM290" s="18" t="s">
        <v>1020</v>
      </c>
    </row>
    <row r="291" spans="1:39" x14ac:dyDescent="0.3">
      <c r="A291" s="21">
        <v>916</v>
      </c>
      <c r="E291" s="16" t="s">
        <v>1020</v>
      </c>
      <c r="J291" s="25" t="s">
        <v>348</v>
      </c>
      <c r="M291" s="16" t="s">
        <v>348</v>
      </c>
      <c r="O291" s="25" t="s">
        <v>348</v>
      </c>
      <c r="Q291" s="16">
        <v>0</v>
      </c>
      <c r="R291" s="16" t="s">
        <v>1096</v>
      </c>
      <c r="W291" s="16" t="s">
        <v>1020</v>
      </c>
      <c r="AB291" s="16" t="s">
        <v>1055</v>
      </c>
      <c r="AD291" s="16">
        <f t="shared" si="13"/>
        <v>0</v>
      </c>
      <c r="AE291" s="16">
        <f t="shared" si="12"/>
        <v>916</v>
      </c>
      <c r="AI291" s="18" t="s">
        <v>1020</v>
      </c>
      <c r="AJ291" s="18" t="s">
        <v>1020</v>
      </c>
      <c r="AK291" s="18" t="s">
        <v>1020</v>
      </c>
      <c r="AL291" s="18" t="s">
        <v>1020</v>
      </c>
      <c r="AM291" s="18" t="s">
        <v>1020</v>
      </c>
    </row>
    <row r="292" spans="1:39" x14ac:dyDescent="0.3">
      <c r="A292" s="21">
        <v>918</v>
      </c>
      <c r="E292" s="16" t="s">
        <v>1020</v>
      </c>
      <c r="J292" s="25" t="s">
        <v>348</v>
      </c>
      <c r="M292" s="16" t="s">
        <v>348</v>
      </c>
      <c r="O292" s="25" t="s">
        <v>348</v>
      </c>
      <c r="Q292" s="16">
        <v>0</v>
      </c>
      <c r="R292" s="16" t="s">
        <v>1096</v>
      </c>
      <c r="W292" s="16" t="s">
        <v>1020</v>
      </c>
      <c r="AB292" s="16" t="s">
        <v>1055</v>
      </c>
      <c r="AD292" s="16">
        <f t="shared" si="13"/>
        <v>0</v>
      </c>
      <c r="AE292" s="16">
        <f t="shared" si="12"/>
        <v>918</v>
      </c>
      <c r="AI292" s="18" t="s">
        <v>1020</v>
      </c>
      <c r="AJ292" s="18" t="s">
        <v>1020</v>
      </c>
      <c r="AK292" s="18" t="s">
        <v>1020</v>
      </c>
      <c r="AL292" s="18" t="s">
        <v>1020</v>
      </c>
      <c r="AM292" s="18" t="s">
        <v>1020</v>
      </c>
    </row>
    <row r="293" spans="1:39" x14ac:dyDescent="0.3">
      <c r="A293" s="21">
        <v>919</v>
      </c>
      <c r="E293" s="16" t="s">
        <v>1020</v>
      </c>
      <c r="J293" s="25" t="s">
        <v>348</v>
      </c>
      <c r="M293" s="16" t="s">
        <v>348</v>
      </c>
      <c r="O293" s="25" t="s">
        <v>348</v>
      </c>
      <c r="Q293" s="16">
        <v>0</v>
      </c>
      <c r="R293" s="16" t="s">
        <v>1096</v>
      </c>
      <c r="W293" s="16" t="s">
        <v>1020</v>
      </c>
      <c r="AB293" s="16" t="s">
        <v>1055</v>
      </c>
      <c r="AD293" s="16">
        <f t="shared" si="13"/>
        <v>0</v>
      </c>
      <c r="AE293" s="16">
        <f t="shared" si="12"/>
        <v>919</v>
      </c>
      <c r="AI293" s="18" t="s">
        <v>1020</v>
      </c>
      <c r="AJ293" s="18" t="s">
        <v>1020</v>
      </c>
      <c r="AK293" s="18" t="s">
        <v>1020</v>
      </c>
      <c r="AL293" s="18" t="s">
        <v>1020</v>
      </c>
      <c r="AM293" s="18" t="s">
        <v>1020</v>
      </c>
    </row>
    <row r="294" spans="1:39" x14ac:dyDescent="0.3">
      <c r="A294" s="21">
        <v>920</v>
      </c>
      <c r="E294" s="16" t="s">
        <v>1020</v>
      </c>
      <c r="J294" s="25" t="s">
        <v>348</v>
      </c>
      <c r="M294" s="16" t="s">
        <v>348</v>
      </c>
      <c r="O294" s="25" t="s">
        <v>348</v>
      </c>
      <c r="Q294" s="16">
        <v>0</v>
      </c>
      <c r="R294" s="16" t="s">
        <v>1096</v>
      </c>
      <c r="W294" s="16" t="s">
        <v>1020</v>
      </c>
      <c r="AB294" s="16" t="s">
        <v>1055</v>
      </c>
      <c r="AD294" s="16">
        <f t="shared" si="13"/>
        <v>0</v>
      </c>
      <c r="AE294" s="16">
        <f t="shared" si="12"/>
        <v>920</v>
      </c>
      <c r="AI294" s="18" t="s">
        <v>1020</v>
      </c>
      <c r="AJ294" s="18" t="s">
        <v>1020</v>
      </c>
      <c r="AK294" s="18" t="s">
        <v>1020</v>
      </c>
      <c r="AL294" s="18" t="s">
        <v>1020</v>
      </c>
      <c r="AM294" s="18" t="s">
        <v>1020</v>
      </c>
    </row>
    <row r="295" spans="1:39" x14ac:dyDescent="0.3">
      <c r="A295" s="21">
        <v>921</v>
      </c>
      <c r="E295" s="16" t="s">
        <v>1020</v>
      </c>
      <c r="J295" s="25" t="s">
        <v>348</v>
      </c>
      <c r="M295" s="16" t="s">
        <v>348</v>
      </c>
      <c r="O295" s="25" t="s">
        <v>348</v>
      </c>
      <c r="Q295" s="16">
        <v>0</v>
      </c>
      <c r="R295" s="16" t="s">
        <v>1096</v>
      </c>
      <c r="W295" s="16" t="s">
        <v>1020</v>
      </c>
      <c r="AB295" s="16" t="s">
        <v>1055</v>
      </c>
      <c r="AD295" s="16">
        <f t="shared" si="13"/>
        <v>0</v>
      </c>
      <c r="AE295" s="16">
        <f t="shared" si="12"/>
        <v>921</v>
      </c>
      <c r="AI295" s="18" t="s">
        <v>1020</v>
      </c>
      <c r="AJ295" s="18" t="s">
        <v>1020</v>
      </c>
      <c r="AK295" s="18" t="s">
        <v>1020</v>
      </c>
      <c r="AL295" s="18" t="s">
        <v>1020</v>
      </c>
      <c r="AM295" s="18" t="s">
        <v>1020</v>
      </c>
    </row>
    <row r="296" spans="1:39" x14ac:dyDescent="0.3">
      <c r="A296" s="21">
        <v>999</v>
      </c>
      <c r="E296" s="16" t="s">
        <v>1020</v>
      </c>
      <c r="J296" s="25" t="s">
        <v>348</v>
      </c>
      <c r="M296" s="16" t="s">
        <v>348</v>
      </c>
      <c r="O296" s="25" t="s">
        <v>348</v>
      </c>
      <c r="Q296" s="16">
        <v>0</v>
      </c>
      <c r="R296" s="16" t="s">
        <v>1096</v>
      </c>
      <c r="W296" s="16" t="s">
        <v>1020</v>
      </c>
      <c r="AB296" s="16" t="s">
        <v>1055</v>
      </c>
      <c r="AD296" s="16">
        <f t="shared" si="13"/>
        <v>0</v>
      </c>
      <c r="AE296" s="16">
        <f t="shared" si="12"/>
        <v>999</v>
      </c>
      <c r="AI296" s="18" t="s">
        <v>1020</v>
      </c>
      <c r="AJ296" s="18" t="s">
        <v>1020</v>
      </c>
      <c r="AK296" s="18" t="s">
        <v>1020</v>
      </c>
      <c r="AL296" s="18" t="s">
        <v>1020</v>
      </c>
      <c r="AM296" s="18" t="s">
        <v>1020</v>
      </c>
    </row>
    <row r="297" spans="1:39" x14ac:dyDescent="0.3">
      <c r="W297" s="16" t="s">
        <v>1020</v>
      </c>
    </row>
    <row r="298" spans="1:39" x14ac:dyDescent="0.3">
      <c r="W298" s="16" t="s">
        <v>1020</v>
      </c>
    </row>
    <row r="299" spans="1:39" x14ac:dyDescent="0.3">
      <c r="W299" s="16" t="s">
        <v>1020</v>
      </c>
    </row>
    <row r="300" spans="1:39" x14ac:dyDescent="0.3">
      <c r="W300" s="16" t="s">
        <v>1020</v>
      </c>
    </row>
    <row r="301" spans="1:39" x14ac:dyDescent="0.3">
      <c r="W301" s="16" t="s">
        <v>1020</v>
      </c>
    </row>
    <row r="302" spans="1:39" x14ac:dyDescent="0.3">
      <c r="W302" s="16" t="s">
        <v>1020</v>
      </c>
    </row>
    <row r="303" spans="1:39" x14ac:dyDescent="0.3">
      <c r="W303" s="16" t="s">
        <v>1020</v>
      </c>
    </row>
    <row r="304" spans="1:39" x14ac:dyDescent="0.3">
      <c r="W304" s="16" t="s">
        <v>1020</v>
      </c>
    </row>
    <row r="305" spans="23:28" x14ac:dyDescent="0.3">
      <c r="W305" s="16" t="s">
        <v>1020</v>
      </c>
    </row>
    <row r="306" spans="23:28" x14ac:dyDescent="0.3">
      <c r="W306" s="16" t="s">
        <v>1020</v>
      </c>
    </row>
    <row r="307" spans="23:28" x14ac:dyDescent="0.3">
      <c r="W307" s="16" t="s">
        <v>1020</v>
      </c>
    </row>
    <row r="308" spans="23:28" x14ac:dyDescent="0.3">
      <c r="W308" s="16" t="s">
        <v>1020</v>
      </c>
    </row>
    <row r="309" spans="23:28" x14ac:dyDescent="0.3">
      <c r="W309" s="16" t="s">
        <v>1020</v>
      </c>
    </row>
    <row r="310" spans="23:28" x14ac:dyDescent="0.3">
      <c r="W310" s="16" t="s">
        <v>1020</v>
      </c>
      <c r="AB310" s="16" t="s">
        <v>1097</v>
      </c>
    </row>
    <row r="311" spans="23:28" x14ac:dyDescent="0.3">
      <c r="W311" s="16" t="s">
        <v>1020</v>
      </c>
      <c r="AB311" s="16" t="s">
        <v>263</v>
      </c>
    </row>
    <row r="312" spans="23:28" x14ac:dyDescent="0.3">
      <c r="W312" s="16" t="s">
        <v>1020</v>
      </c>
      <c r="AB312" s="16" t="s">
        <v>1087</v>
      </c>
    </row>
    <row r="313" spans="23:28" x14ac:dyDescent="0.3">
      <c r="W313" s="16" t="s">
        <v>1020</v>
      </c>
      <c r="AB313" s="16" t="s">
        <v>209</v>
      </c>
    </row>
    <row r="314" spans="23:28" x14ac:dyDescent="0.3">
      <c r="W314" s="16" t="s">
        <v>1020</v>
      </c>
      <c r="AB314" s="16" t="s">
        <v>260</v>
      </c>
    </row>
    <row r="315" spans="23:28" x14ac:dyDescent="0.3">
      <c r="W315" s="16" t="s">
        <v>1020</v>
      </c>
      <c r="AB315" s="16" t="s">
        <v>1045</v>
      </c>
    </row>
    <row r="316" spans="23:28" x14ac:dyDescent="0.3">
      <c r="W316" s="16" t="s">
        <v>1020</v>
      </c>
      <c r="AB316" s="16" t="s">
        <v>238</v>
      </c>
    </row>
    <row r="317" spans="23:28" x14ac:dyDescent="0.3">
      <c r="W317" s="16" t="s">
        <v>1020</v>
      </c>
      <c r="AB317" s="16" t="s">
        <v>1035</v>
      </c>
    </row>
    <row r="318" spans="23:28" x14ac:dyDescent="0.3">
      <c r="W318" s="16" t="s">
        <v>1020</v>
      </c>
      <c r="AB318" s="16" t="s">
        <v>272</v>
      </c>
    </row>
    <row r="319" spans="23:28" x14ac:dyDescent="0.3">
      <c r="W319" s="16" t="s">
        <v>1020</v>
      </c>
      <c r="AB319" s="16" t="s">
        <v>1088</v>
      </c>
    </row>
    <row r="320" spans="23:28" x14ac:dyDescent="0.3">
      <c r="AB320" s="16" t="s">
        <v>1098</v>
      </c>
    </row>
    <row r="321" spans="28:28" x14ac:dyDescent="0.3">
      <c r="AB321" s="16" t="s">
        <v>348</v>
      </c>
    </row>
  </sheetData>
  <pageMargins left="0.78740157499999996" right="0.78740157499999996" top="0.984251969" bottom="0.984251969" header="0.4921259845" footer="0.4921259845"/>
  <pageSetup paperSize="9" orientation="portrait" r:id="rId1"/>
  <headerFooter alignWithMargins="0"/>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51"/>
  <sheetViews>
    <sheetView topLeftCell="G1" workbookViewId="0">
      <selection activeCell="P3" sqref="P3"/>
    </sheetView>
  </sheetViews>
  <sheetFormatPr baseColWidth="10" defaultColWidth="11.44140625" defaultRowHeight="14.4" x14ac:dyDescent="0.3"/>
  <cols>
    <col min="1" max="1" width="31.44140625" customWidth="1"/>
    <col min="2" max="3" width="19.44140625" customWidth="1"/>
    <col min="4" max="4" width="19.77734375" customWidth="1"/>
    <col min="5" max="5" width="19.6640625" customWidth="1"/>
    <col min="6" max="6" width="22.77734375" customWidth="1"/>
    <col min="7" max="7" width="33.6640625" customWidth="1"/>
    <col min="8" max="8" width="32" customWidth="1"/>
    <col min="9" max="9" width="12" customWidth="1"/>
    <col min="10" max="10" width="26.44140625" customWidth="1"/>
    <col min="11" max="11" width="27.109375" customWidth="1"/>
    <col min="12" max="12" width="15" customWidth="1"/>
    <col min="13" max="13" width="14.33203125" customWidth="1"/>
    <col min="14" max="14" width="35.77734375" customWidth="1"/>
    <col min="15" max="15" width="28.33203125" customWidth="1"/>
    <col min="16" max="16" width="17.77734375" customWidth="1"/>
    <col min="17" max="17" width="17.109375" customWidth="1"/>
  </cols>
  <sheetData>
    <row r="1" spans="1:17" x14ac:dyDescent="0.3">
      <c r="A1" t="s">
        <v>976</v>
      </c>
      <c r="B1" t="s">
        <v>975</v>
      </c>
      <c r="C1" t="s">
        <v>974</v>
      </c>
      <c r="D1" t="s">
        <v>973</v>
      </c>
      <c r="E1" t="s">
        <v>971</v>
      </c>
      <c r="F1" t="s">
        <v>972</v>
      </c>
      <c r="G1" t="s">
        <v>969</v>
      </c>
      <c r="H1" t="s">
        <v>966</v>
      </c>
      <c r="I1" t="s">
        <v>970</v>
      </c>
      <c r="J1" t="s">
        <v>968</v>
      </c>
      <c r="K1" t="s">
        <v>967</v>
      </c>
      <c r="L1" t="s">
        <v>964</v>
      </c>
      <c r="M1" t="s">
        <v>965</v>
      </c>
      <c r="N1" t="s">
        <v>963</v>
      </c>
      <c r="O1" t="s">
        <v>961</v>
      </c>
      <c r="P1" t="s">
        <v>962</v>
      </c>
      <c r="Q1" t="s">
        <v>960</v>
      </c>
    </row>
    <row r="2" spans="1:17" x14ac:dyDescent="0.3">
      <c r="B2" t="s">
        <v>958</v>
      </c>
      <c r="C2" t="s">
        <v>959</v>
      </c>
      <c r="D2">
        <v>158</v>
      </c>
      <c r="E2" t="s">
        <v>277</v>
      </c>
      <c r="I2" t="s">
        <v>365</v>
      </c>
      <c r="Q2" t="s">
        <v>354</v>
      </c>
    </row>
    <row r="3" spans="1:17" x14ac:dyDescent="0.3">
      <c r="A3" t="s">
        <v>1</v>
      </c>
      <c r="B3" t="s">
        <v>359</v>
      </c>
      <c r="C3" t="s">
        <v>957</v>
      </c>
      <c r="D3">
        <v>4</v>
      </c>
      <c r="E3" t="s">
        <v>1</v>
      </c>
      <c r="F3" t="s">
        <v>1</v>
      </c>
      <c r="G3" t="s">
        <v>358</v>
      </c>
      <c r="H3" t="s">
        <v>356</v>
      </c>
      <c r="I3" t="s">
        <v>365</v>
      </c>
      <c r="L3" t="s">
        <v>189</v>
      </c>
      <c r="M3">
        <v>142</v>
      </c>
      <c r="O3" t="s">
        <v>260</v>
      </c>
      <c r="P3">
        <v>34</v>
      </c>
      <c r="Q3" t="s">
        <v>354</v>
      </c>
    </row>
    <row r="4" spans="1:17" x14ac:dyDescent="0.3">
      <c r="A4" t="s">
        <v>2</v>
      </c>
      <c r="B4" t="s">
        <v>953</v>
      </c>
      <c r="C4" t="s">
        <v>956</v>
      </c>
      <c r="D4">
        <v>8</v>
      </c>
      <c r="E4" t="s">
        <v>2</v>
      </c>
      <c r="F4" t="s">
        <v>2</v>
      </c>
      <c r="G4" t="s">
        <v>349</v>
      </c>
      <c r="I4" t="s">
        <v>351</v>
      </c>
      <c r="L4" t="s">
        <v>211</v>
      </c>
      <c r="M4">
        <v>150</v>
      </c>
      <c r="O4" t="s">
        <v>261</v>
      </c>
      <c r="P4">
        <v>39</v>
      </c>
      <c r="Q4" t="s">
        <v>354</v>
      </c>
    </row>
    <row r="5" spans="1:17" x14ac:dyDescent="0.3">
      <c r="A5" t="s">
        <v>3</v>
      </c>
      <c r="B5" t="s">
        <v>954</v>
      </c>
      <c r="C5" t="s">
        <v>955</v>
      </c>
      <c r="D5">
        <v>12</v>
      </c>
      <c r="E5" t="s">
        <v>3</v>
      </c>
      <c r="F5" t="s">
        <v>3</v>
      </c>
      <c r="G5" t="s">
        <v>358</v>
      </c>
      <c r="I5" t="s">
        <v>359</v>
      </c>
      <c r="L5" t="s">
        <v>182</v>
      </c>
      <c r="M5">
        <v>2</v>
      </c>
      <c r="O5" t="s">
        <v>237</v>
      </c>
      <c r="P5">
        <v>15</v>
      </c>
      <c r="Q5" t="s">
        <v>354</v>
      </c>
    </row>
    <row r="6" spans="1:17" x14ac:dyDescent="0.3">
      <c r="A6" t="s">
        <v>183</v>
      </c>
      <c r="B6" t="s">
        <v>365</v>
      </c>
      <c r="C6" t="s">
        <v>952</v>
      </c>
      <c r="D6">
        <v>16</v>
      </c>
      <c r="E6" t="s">
        <v>183</v>
      </c>
      <c r="G6" t="s">
        <v>358</v>
      </c>
      <c r="I6" t="s">
        <v>372</v>
      </c>
      <c r="L6" t="s">
        <v>241</v>
      </c>
      <c r="M6">
        <v>9</v>
      </c>
      <c r="N6" t="s">
        <v>356</v>
      </c>
      <c r="O6" t="s">
        <v>243</v>
      </c>
      <c r="P6">
        <v>61</v>
      </c>
      <c r="Q6" t="s">
        <v>393</v>
      </c>
    </row>
    <row r="7" spans="1:17" x14ac:dyDescent="0.3">
      <c r="A7" t="s">
        <v>185</v>
      </c>
      <c r="B7" t="s">
        <v>951</v>
      </c>
      <c r="C7" t="s">
        <v>950</v>
      </c>
      <c r="D7">
        <v>20</v>
      </c>
      <c r="E7" t="s">
        <v>185</v>
      </c>
      <c r="F7" t="s">
        <v>185</v>
      </c>
      <c r="G7" t="s">
        <v>349</v>
      </c>
      <c r="I7" t="s">
        <v>351</v>
      </c>
      <c r="L7" t="s">
        <v>211</v>
      </c>
      <c r="M7">
        <v>150</v>
      </c>
      <c r="O7" t="s">
        <v>261</v>
      </c>
      <c r="P7">
        <v>39</v>
      </c>
      <c r="Q7" t="s">
        <v>354</v>
      </c>
    </row>
    <row r="8" spans="1:17" x14ac:dyDescent="0.3">
      <c r="A8" t="s">
        <v>4</v>
      </c>
      <c r="B8" t="s">
        <v>948</v>
      </c>
      <c r="C8" t="s">
        <v>949</v>
      </c>
      <c r="D8">
        <v>24</v>
      </c>
      <c r="E8" t="s">
        <v>4</v>
      </c>
      <c r="F8" t="s">
        <v>4</v>
      </c>
      <c r="G8" t="s">
        <v>358</v>
      </c>
      <c r="H8" t="s">
        <v>356</v>
      </c>
      <c r="I8" t="s">
        <v>359</v>
      </c>
      <c r="J8">
        <v>17</v>
      </c>
      <c r="K8" t="s">
        <v>231</v>
      </c>
      <c r="L8" t="s">
        <v>182</v>
      </c>
      <c r="M8">
        <v>2</v>
      </c>
      <c r="O8" t="s">
        <v>263</v>
      </c>
      <c r="P8">
        <v>202</v>
      </c>
      <c r="Q8" t="s">
        <v>354</v>
      </c>
    </row>
    <row r="9" spans="1:17" x14ac:dyDescent="0.3">
      <c r="A9" t="s">
        <v>186</v>
      </c>
      <c r="B9" t="s">
        <v>947</v>
      </c>
      <c r="C9" t="s">
        <v>946</v>
      </c>
      <c r="D9">
        <v>660</v>
      </c>
      <c r="E9" t="s">
        <v>186</v>
      </c>
      <c r="G9" t="s">
        <v>358</v>
      </c>
      <c r="I9" t="s">
        <v>391</v>
      </c>
      <c r="J9">
        <v>29</v>
      </c>
      <c r="K9" t="s">
        <v>196</v>
      </c>
      <c r="L9" t="s">
        <v>184</v>
      </c>
      <c r="M9">
        <v>19</v>
      </c>
      <c r="N9" t="s">
        <v>356</v>
      </c>
      <c r="O9" t="s">
        <v>377</v>
      </c>
      <c r="P9">
        <v>419</v>
      </c>
      <c r="Q9" t="s">
        <v>423</v>
      </c>
    </row>
    <row r="10" spans="1:17" x14ac:dyDescent="0.3">
      <c r="A10" t="s">
        <v>943</v>
      </c>
      <c r="B10" t="s">
        <v>945</v>
      </c>
      <c r="C10" t="s">
        <v>944</v>
      </c>
      <c r="D10">
        <v>10</v>
      </c>
      <c r="E10" t="s">
        <v>943</v>
      </c>
      <c r="I10" t="s">
        <v>490</v>
      </c>
      <c r="Q10" t="s">
        <v>942</v>
      </c>
    </row>
    <row r="11" spans="1:17" x14ac:dyDescent="0.3">
      <c r="A11" t="s">
        <v>187</v>
      </c>
      <c r="B11" t="s">
        <v>937</v>
      </c>
      <c r="C11" t="s">
        <v>940</v>
      </c>
      <c r="D11">
        <v>28</v>
      </c>
      <c r="E11" t="s">
        <v>941</v>
      </c>
      <c r="F11" t="s">
        <v>187</v>
      </c>
      <c r="G11" t="s">
        <v>358</v>
      </c>
      <c r="I11" t="s">
        <v>391</v>
      </c>
      <c r="J11">
        <v>29</v>
      </c>
      <c r="K11" t="s">
        <v>196</v>
      </c>
      <c r="L11" t="s">
        <v>184</v>
      </c>
      <c r="M11">
        <v>19</v>
      </c>
      <c r="N11" t="s">
        <v>356</v>
      </c>
      <c r="O11" t="s">
        <v>377</v>
      </c>
      <c r="P11">
        <v>419</v>
      </c>
      <c r="Q11" t="s">
        <v>354</v>
      </c>
    </row>
    <row r="12" spans="1:17" x14ac:dyDescent="0.3">
      <c r="A12" t="s">
        <v>5</v>
      </c>
      <c r="B12" t="s">
        <v>939</v>
      </c>
      <c r="C12" t="s">
        <v>938</v>
      </c>
      <c r="D12">
        <v>32</v>
      </c>
      <c r="E12" t="s">
        <v>5</v>
      </c>
      <c r="F12" t="s">
        <v>5</v>
      </c>
      <c r="G12" t="s">
        <v>358</v>
      </c>
      <c r="I12" t="s">
        <v>380</v>
      </c>
      <c r="J12">
        <v>5</v>
      </c>
      <c r="K12" t="s">
        <v>256</v>
      </c>
      <c r="L12" t="s">
        <v>184</v>
      </c>
      <c r="M12">
        <v>19</v>
      </c>
      <c r="O12" t="s">
        <v>377</v>
      </c>
      <c r="P12">
        <v>419</v>
      </c>
      <c r="Q12" t="s">
        <v>354</v>
      </c>
    </row>
    <row r="13" spans="1:17" x14ac:dyDescent="0.3">
      <c r="A13" t="s">
        <v>151</v>
      </c>
      <c r="B13" t="s">
        <v>936</v>
      </c>
      <c r="C13" t="s">
        <v>935</v>
      </c>
      <c r="D13">
        <v>51</v>
      </c>
      <c r="E13" t="s">
        <v>151</v>
      </c>
      <c r="F13" t="s">
        <v>151</v>
      </c>
      <c r="G13" t="s">
        <v>358</v>
      </c>
      <c r="I13" t="s">
        <v>365</v>
      </c>
      <c r="L13" t="s">
        <v>189</v>
      </c>
      <c r="M13">
        <v>142</v>
      </c>
      <c r="O13" t="s">
        <v>271</v>
      </c>
      <c r="P13">
        <v>145</v>
      </c>
      <c r="Q13" t="s">
        <v>354</v>
      </c>
    </row>
    <row r="14" spans="1:17" x14ac:dyDescent="0.3">
      <c r="A14" t="s">
        <v>188</v>
      </c>
      <c r="B14" t="s">
        <v>934</v>
      </c>
      <c r="C14" t="s">
        <v>933</v>
      </c>
      <c r="D14">
        <v>533</v>
      </c>
      <c r="E14" t="s">
        <v>188</v>
      </c>
      <c r="G14" t="s">
        <v>358</v>
      </c>
      <c r="I14" t="s">
        <v>391</v>
      </c>
      <c r="J14">
        <v>29</v>
      </c>
      <c r="K14" t="s">
        <v>196</v>
      </c>
      <c r="L14" t="s">
        <v>184</v>
      </c>
      <c r="M14">
        <v>19</v>
      </c>
      <c r="N14" t="s">
        <v>356</v>
      </c>
      <c r="O14" t="s">
        <v>377</v>
      </c>
      <c r="P14">
        <v>419</v>
      </c>
      <c r="Q14" t="s">
        <v>503</v>
      </c>
    </row>
    <row r="15" spans="1:17" x14ac:dyDescent="0.3">
      <c r="A15" t="s">
        <v>6</v>
      </c>
      <c r="B15" t="s">
        <v>932</v>
      </c>
      <c r="C15" t="s">
        <v>601</v>
      </c>
      <c r="D15">
        <v>36</v>
      </c>
      <c r="E15" t="s">
        <v>6</v>
      </c>
      <c r="F15" t="s">
        <v>6</v>
      </c>
      <c r="G15" t="s">
        <v>349</v>
      </c>
      <c r="I15" t="s">
        <v>372</v>
      </c>
      <c r="L15" t="s">
        <v>241</v>
      </c>
      <c r="M15">
        <v>9</v>
      </c>
      <c r="O15" t="s">
        <v>190</v>
      </c>
      <c r="P15">
        <v>53</v>
      </c>
      <c r="Q15" t="s">
        <v>354</v>
      </c>
    </row>
    <row r="16" spans="1:17" x14ac:dyDescent="0.3">
      <c r="A16" t="s">
        <v>7</v>
      </c>
      <c r="B16" t="s">
        <v>538</v>
      </c>
      <c r="C16" t="s">
        <v>931</v>
      </c>
      <c r="D16">
        <v>40</v>
      </c>
      <c r="E16" t="s">
        <v>7</v>
      </c>
      <c r="F16" t="s">
        <v>7</v>
      </c>
      <c r="G16" t="s">
        <v>349</v>
      </c>
      <c r="I16" t="s">
        <v>351</v>
      </c>
      <c r="L16" t="s">
        <v>211</v>
      </c>
      <c r="M16">
        <v>150</v>
      </c>
      <c r="O16" t="s">
        <v>272</v>
      </c>
      <c r="P16">
        <v>155</v>
      </c>
      <c r="Q16" t="s">
        <v>354</v>
      </c>
    </row>
    <row r="17" spans="1:17" x14ac:dyDescent="0.3">
      <c r="A17" t="s">
        <v>191</v>
      </c>
      <c r="B17" t="s">
        <v>930</v>
      </c>
      <c r="C17" t="s">
        <v>929</v>
      </c>
      <c r="D17">
        <v>31</v>
      </c>
      <c r="E17" t="s">
        <v>191</v>
      </c>
      <c r="F17" t="s">
        <v>191</v>
      </c>
      <c r="G17" t="s">
        <v>358</v>
      </c>
      <c r="I17" t="s">
        <v>365</v>
      </c>
      <c r="L17" t="s">
        <v>189</v>
      </c>
      <c r="M17">
        <v>142</v>
      </c>
      <c r="O17" t="s">
        <v>271</v>
      </c>
      <c r="P17">
        <v>145</v>
      </c>
      <c r="Q17" t="s">
        <v>354</v>
      </c>
    </row>
    <row r="18" spans="1:17" x14ac:dyDescent="0.3">
      <c r="A18" t="s">
        <v>8</v>
      </c>
      <c r="B18" t="s">
        <v>926</v>
      </c>
      <c r="C18" t="s">
        <v>928</v>
      </c>
      <c r="D18">
        <v>44</v>
      </c>
      <c r="E18" t="s">
        <v>8</v>
      </c>
      <c r="F18" t="s">
        <v>927</v>
      </c>
      <c r="G18" t="s">
        <v>358</v>
      </c>
      <c r="I18" t="s">
        <v>391</v>
      </c>
      <c r="J18">
        <v>29</v>
      </c>
      <c r="K18" t="s">
        <v>196</v>
      </c>
      <c r="L18" t="s">
        <v>184</v>
      </c>
      <c r="M18">
        <v>19</v>
      </c>
      <c r="N18" t="s">
        <v>356</v>
      </c>
      <c r="O18" t="s">
        <v>377</v>
      </c>
      <c r="P18">
        <v>419</v>
      </c>
      <c r="Q18" t="s">
        <v>354</v>
      </c>
    </row>
    <row r="19" spans="1:17" x14ac:dyDescent="0.3">
      <c r="A19" t="s">
        <v>9</v>
      </c>
      <c r="B19" t="s">
        <v>918</v>
      </c>
      <c r="C19" t="s">
        <v>925</v>
      </c>
      <c r="D19">
        <v>48</v>
      </c>
      <c r="E19" t="s">
        <v>9</v>
      </c>
      <c r="F19" t="s">
        <v>9</v>
      </c>
      <c r="G19" t="s">
        <v>358</v>
      </c>
      <c r="I19" t="s">
        <v>365</v>
      </c>
      <c r="L19" t="s">
        <v>189</v>
      </c>
      <c r="M19">
        <v>142</v>
      </c>
      <c r="O19" t="s">
        <v>271</v>
      </c>
      <c r="P19">
        <v>145</v>
      </c>
      <c r="Q19" t="s">
        <v>354</v>
      </c>
    </row>
    <row r="20" spans="1:17" x14ac:dyDescent="0.3">
      <c r="A20" t="s">
        <v>10</v>
      </c>
      <c r="B20" t="s">
        <v>886</v>
      </c>
      <c r="C20" t="s">
        <v>924</v>
      </c>
      <c r="D20">
        <v>50</v>
      </c>
      <c r="E20" t="s">
        <v>10</v>
      </c>
      <c r="F20" t="s">
        <v>10</v>
      </c>
      <c r="G20" t="s">
        <v>358</v>
      </c>
      <c r="H20" t="s">
        <v>356</v>
      </c>
      <c r="I20" t="s">
        <v>365</v>
      </c>
      <c r="L20" t="s">
        <v>189</v>
      </c>
      <c r="M20">
        <v>142</v>
      </c>
      <c r="O20" t="s">
        <v>260</v>
      </c>
      <c r="P20">
        <v>34</v>
      </c>
      <c r="Q20" t="s">
        <v>354</v>
      </c>
    </row>
    <row r="21" spans="1:17" x14ac:dyDescent="0.3">
      <c r="A21" t="s">
        <v>192</v>
      </c>
      <c r="B21" t="s">
        <v>923</v>
      </c>
      <c r="C21" t="s">
        <v>922</v>
      </c>
      <c r="D21">
        <v>52</v>
      </c>
      <c r="E21" t="s">
        <v>192</v>
      </c>
      <c r="F21" t="s">
        <v>192</v>
      </c>
      <c r="G21" t="s">
        <v>358</v>
      </c>
      <c r="I21" t="s">
        <v>391</v>
      </c>
      <c r="J21">
        <v>29</v>
      </c>
      <c r="K21" t="s">
        <v>196</v>
      </c>
      <c r="L21" t="s">
        <v>184</v>
      </c>
      <c r="M21">
        <v>19</v>
      </c>
      <c r="N21" t="s">
        <v>356</v>
      </c>
      <c r="O21" t="s">
        <v>377</v>
      </c>
      <c r="P21">
        <v>419</v>
      </c>
      <c r="Q21" t="s">
        <v>354</v>
      </c>
    </row>
    <row r="22" spans="1:17" x14ac:dyDescent="0.3">
      <c r="A22" t="s">
        <v>153</v>
      </c>
      <c r="B22" t="s">
        <v>881</v>
      </c>
      <c r="C22" t="s">
        <v>921</v>
      </c>
      <c r="D22">
        <v>112</v>
      </c>
      <c r="E22" t="s">
        <v>153</v>
      </c>
      <c r="F22" t="s">
        <v>153</v>
      </c>
      <c r="G22" t="s">
        <v>349</v>
      </c>
      <c r="I22" t="s">
        <v>351</v>
      </c>
      <c r="L22" t="s">
        <v>211</v>
      </c>
      <c r="M22">
        <v>150</v>
      </c>
      <c r="O22" t="s">
        <v>210</v>
      </c>
      <c r="P22">
        <v>151</v>
      </c>
      <c r="Q22" t="s">
        <v>354</v>
      </c>
    </row>
    <row r="23" spans="1:17" x14ac:dyDescent="0.3">
      <c r="A23" t="s">
        <v>154</v>
      </c>
      <c r="B23" t="s">
        <v>914</v>
      </c>
      <c r="C23" t="s">
        <v>920</v>
      </c>
      <c r="D23">
        <v>56</v>
      </c>
      <c r="E23" t="s">
        <v>154</v>
      </c>
      <c r="F23" t="s">
        <v>154</v>
      </c>
      <c r="G23" t="s">
        <v>349</v>
      </c>
      <c r="I23" t="s">
        <v>351</v>
      </c>
      <c r="L23" t="s">
        <v>211</v>
      </c>
      <c r="M23">
        <v>150</v>
      </c>
      <c r="O23" t="s">
        <v>272</v>
      </c>
      <c r="P23">
        <v>155</v>
      </c>
      <c r="Q23" t="s">
        <v>354</v>
      </c>
    </row>
    <row r="24" spans="1:17" x14ac:dyDescent="0.3">
      <c r="A24" t="s">
        <v>11</v>
      </c>
      <c r="B24" t="s">
        <v>894</v>
      </c>
      <c r="C24" t="s">
        <v>919</v>
      </c>
      <c r="D24">
        <v>84</v>
      </c>
      <c r="E24" t="s">
        <v>11</v>
      </c>
      <c r="F24" t="s">
        <v>11</v>
      </c>
      <c r="G24" t="s">
        <v>358</v>
      </c>
      <c r="I24" t="s">
        <v>391</v>
      </c>
      <c r="J24">
        <v>13</v>
      </c>
      <c r="K24" t="s">
        <v>198</v>
      </c>
      <c r="L24" t="s">
        <v>184</v>
      </c>
      <c r="M24">
        <v>19</v>
      </c>
      <c r="N24" t="s">
        <v>356</v>
      </c>
      <c r="O24" t="s">
        <v>377</v>
      </c>
      <c r="P24">
        <v>419</v>
      </c>
      <c r="Q24" t="s">
        <v>354</v>
      </c>
    </row>
    <row r="25" spans="1:17" x14ac:dyDescent="0.3">
      <c r="A25" t="s">
        <v>12</v>
      </c>
      <c r="B25" t="s">
        <v>916</v>
      </c>
      <c r="C25" t="s">
        <v>917</v>
      </c>
      <c r="D25">
        <v>204</v>
      </c>
      <c r="E25" t="s">
        <v>12</v>
      </c>
      <c r="F25" t="s">
        <v>12</v>
      </c>
      <c r="G25" t="s">
        <v>358</v>
      </c>
      <c r="H25" t="s">
        <v>356</v>
      </c>
      <c r="I25" t="s">
        <v>359</v>
      </c>
      <c r="J25">
        <v>11</v>
      </c>
      <c r="K25" t="s">
        <v>270</v>
      </c>
      <c r="L25" t="s">
        <v>182</v>
      </c>
      <c r="M25">
        <v>2</v>
      </c>
      <c r="O25" t="s">
        <v>263</v>
      </c>
      <c r="P25">
        <v>202</v>
      </c>
      <c r="Q25" t="s">
        <v>354</v>
      </c>
    </row>
    <row r="26" spans="1:17" x14ac:dyDescent="0.3">
      <c r="A26" t="s">
        <v>193</v>
      </c>
      <c r="B26" t="s">
        <v>624</v>
      </c>
      <c r="C26" t="s">
        <v>915</v>
      </c>
      <c r="D26">
        <v>60</v>
      </c>
      <c r="E26" t="s">
        <v>193</v>
      </c>
      <c r="G26" t="s">
        <v>349</v>
      </c>
      <c r="I26" t="s">
        <v>391</v>
      </c>
      <c r="L26" t="s">
        <v>184</v>
      </c>
      <c r="M26">
        <v>19</v>
      </c>
      <c r="O26" t="s">
        <v>238</v>
      </c>
      <c r="P26">
        <v>21</v>
      </c>
      <c r="Q26" t="s">
        <v>423</v>
      </c>
    </row>
    <row r="27" spans="1:17" x14ac:dyDescent="0.3">
      <c r="A27" t="s">
        <v>13</v>
      </c>
      <c r="B27" t="s">
        <v>913</v>
      </c>
      <c r="C27" t="s">
        <v>912</v>
      </c>
      <c r="D27">
        <v>64</v>
      </c>
      <c r="E27" t="s">
        <v>13</v>
      </c>
      <c r="F27" t="s">
        <v>13</v>
      </c>
      <c r="G27" t="s">
        <v>358</v>
      </c>
      <c r="H27" t="s">
        <v>356</v>
      </c>
      <c r="I27" t="s">
        <v>365</v>
      </c>
      <c r="L27" t="s">
        <v>189</v>
      </c>
      <c r="M27">
        <v>142</v>
      </c>
      <c r="O27" t="s">
        <v>260</v>
      </c>
      <c r="P27">
        <v>34</v>
      </c>
      <c r="Q27" t="s">
        <v>354</v>
      </c>
    </row>
    <row r="28" spans="1:17" x14ac:dyDescent="0.3">
      <c r="A28" t="s">
        <v>911</v>
      </c>
      <c r="B28" t="s">
        <v>909</v>
      </c>
      <c r="C28" t="s">
        <v>910</v>
      </c>
      <c r="D28">
        <v>68</v>
      </c>
      <c r="E28" t="s">
        <v>14</v>
      </c>
      <c r="F28" t="s">
        <v>911</v>
      </c>
      <c r="G28" t="s">
        <v>358</v>
      </c>
      <c r="I28" t="s">
        <v>380</v>
      </c>
      <c r="J28">
        <v>5</v>
      </c>
      <c r="K28" t="s">
        <v>256</v>
      </c>
      <c r="L28" t="s">
        <v>184</v>
      </c>
      <c r="M28">
        <v>19</v>
      </c>
      <c r="O28" t="s">
        <v>377</v>
      </c>
      <c r="P28">
        <v>419</v>
      </c>
      <c r="Q28" t="s">
        <v>354</v>
      </c>
    </row>
    <row r="29" spans="1:17" x14ac:dyDescent="0.3">
      <c r="A29" t="s">
        <v>908</v>
      </c>
      <c r="B29" t="s">
        <v>907</v>
      </c>
      <c r="C29" t="s">
        <v>906</v>
      </c>
      <c r="D29">
        <v>535</v>
      </c>
      <c r="E29" t="s">
        <v>905</v>
      </c>
      <c r="G29" t="s">
        <v>358</v>
      </c>
      <c r="I29" t="s">
        <v>391</v>
      </c>
      <c r="J29">
        <v>29</v>
      </c>
      <c r="K29" t="s">
        <v>196</v>
      </c>
      <c r="L29" t="s">
        <v>184</v>
      </c>
      <c r="M29">
        <v>19</v>
      </c>
      <c r="N29" t="s">
        <v>356</v>
      </c>
      <c r="O29" t="s">
        <v>377</v>
      </c>
      <c r="P29">
        <v>419</v>
      </c>
      <c r="Q29" t="s">
        <v>503</v>
      </c>
    </row>
    <row r="30" spans="1:17" x14ac:dyDescent="0.3">
      <c r="A30" t="s">
        <v>155</v>
      </c>
      <c r="B30" t="s">
        <v>904</v>
      </c>
      <c r="C30" t="s">
        <v>902</v>
      </c>
      <c r="D30">
        <v>70</v>
      </c>
      <c r="E30" t="s">
        <v>903</v>
      </c>
      <c r="F30" t="s">
        <v>155</v>
      </c>
      <c r="G30" t="s">
        <v>349</v>
      </c>
      <c r="I30" t="s">
        <v>351</v>
      </c>
      <c r="L30" t="s">
        <v>211</v>
      </c>
      <c r="M30">
        <v>150</v>
      </c>
      <c r="O30" t="s">
        <v>261</v>
      </c>
      <c r="P30">
        <v>39</v>
      </c>
      <c r="Q30" t="s">
        <v>354</v>
      </c>
    </row>
    <row r="31" spans="1:17" x14ac:dyDescent="0.3">
      <c r="A31" t="s">
        <v>15</v>
      </c>
      <c r="B31" t="s">
        <v>900</v>
      </c>
      <c r="C31" t="s">
        <v>901</v>
      </c>
      <c r="D31">
        <v>72</v>
      </c>
      <c r="E31" t="s">
        <v>15</v>
      </c>
      <c r="F31" t="s">
        <v>15</v>
      </c>
      <c r="G31" t="s">
        <v>358</v>
      </c>
      <c r="I31" t="s">
        <v>359</v>
      </c>
      <c r="J31">
        <v>18</v>
      </c>
      <c r="K31" t="s">
        <v>259</v>
      </c>
      <c r="L31" t="s">
        <v>182</v>
      </c>
      <c r="M31">
        <v>2</v>
      </c>
      <c r="O31" t="s">
        <v>263</v>
      </c>
      <c r="P31">
        <v>202</v>
      </c>
      <c r="Q31" t="s">
        <v>354</v>
      </c>
    </row>
    <row r="32" spans="1:17" x14ac:dyDescent="0.3">
      <c r="A32" t="s">
        <v>898</v>
      </c>
      <c r="B32" t="s">
        <v>897</v>
      </c>
      <c r="C32" t="s">
        <v>899</v>
      </c>
      <c r="D32">
        <v>74</v>
      </c>
      <c r="E32" t="s">
        <v>898</v>
      </c>
      <c r="G32" t="s">
        <v>358</v>
      </c>
      <c r="I32" t="s">
        <v>490</v>
      </c>
      <c r="J32">
        <v>5</v>
      </c>
      <c r="K32" t="s">
        <v>256</v>
      </c>
      <c r="L32" t="s">
        <v>184</v>
      </c>
      <c r="M32">
        <v>19</v>
      </c>
      <c r="O32" t="s">
        <v>377</v>
      </c>
      <c r="P32">
        <v>419</v>
      </c>
      <c r="Q32" t="s">
        <v>467</v>
      </c>
    </row>
    <row r="33" spans="1:17" x14ac:dyDescent="0.3">
      <c r="A33" t="s">
        <v>16</v>
      </c>
      <c r="B33" t="s">
        <v>896</v>
      </c>
      <c r="C33" t="s">
        <v>895</v>
      </c>
      <c r="D33">
        <v>76</v>
      </c>
      <c r="E33" t="s">
        <v>16</v>
      </c>
      <c r="F33" t="s">
        <v>16</v>
      </c>
      <c r="G33" t="s">
        <v>358</v>
      </c>
      <c r="I33" t="s">
        <v>380</v>
      </c>
      <c r="J33">
        <v>5</v>
      </c>
      <c r="K33" t="s">
        <v>256</v>
      </c>
      <c r="L33" t="s">
        <v>184</v>
      </c>
      <c r="M33">
        <v>19</v>
      </c>
      <c r="O33" t="s">
        <v>377</v>
      </c>
      <c r="P33">
        <v>419</v>
      </c>
      <c r="Q33" t="s">
        <v>354</v>
      </c>
    </row>
    <row r="34" spans="1:17" x14ac:dyDescent="0.3">
      <c r="A34" t="s">
        <v>892</v>
      </c>
      <c r="B34" t="s">
        <v>891</v>
      </c>
      <c r="C34" t="s">
        <v>893</v>
      </c>
      <c r="D34">
        <v>86</v>
      </c>
      <c r="E34" t="s">
        <v>892</v>
      </c>
      <c r="G34" t="s">
        <v>358</v>
      </c>
      <c r="I34" t="s">
        <v>365</v>
      </c>
      <c r="J34">
        <v>14</v>
      </c>
      <c r="K34" t="s">
        <v>208</v>
      </c>
      <c r="L34" t="s">
        <v>182</v>
      </c>
      <c r="M34">
        <v>2</v>
      </c>
      <c r="O34" t="s">
        <v>263</v>
      </c>
      <c r="P34">
        <v>202</v>
      </c>
      <c r="Q34" t="s">
        <v>423</v>
      </c>
    </row>
    <row r="35" spans="1:17" x14ac:dyDescent="0.3">
      <c r="A35" t="s">
        <v>194</v>
      </c>
      <c r="B35" t="s">
        <v>523</v>
      </c>
      <c r="C35" t="s">
        <v>890</v>
      </c>
      <c r="D35">
        <v>92</v>
      </c>
      <c r="E35" t="s">
        <v>194</v>
      </c>
      <c r="G35" t="s">
        <v>358</v>
      </c>
      <c r="I35" t="s">
        <v>391</v>
      </c>
      <c r="J35">
        <v>29</v>
      </c>
      <c r="K35" t="s">
        <v>196</v>
      </c>
      <c r="L35" t="s">
        <v>184</v>
      </c>
      <c r="M35">
        <v>19</v>
      </c>
      <c r="N35" t="s">
        <v>356</v>
      </c>
      <c r="O35" t="s">
        <v>377</v>
      </c>
      <c r="P35">
        <v>419</v>
      </c>
      <c r="Q35" t="s">
        <v>423</v>
      </c>
    </row>
    <row r="36" spans="1:17" x14ac:dyDescent="0.3">
      <c r="A36" t="s">
        <v>17</v>
      </c>
      <c r="B36" t="s">
        <v>889</v>
      </c>
      <c r="C36" t="s">
        <v>888</v>
      </c>
      <c r="D36">
        <v>96</v>
      </c>
      <c r="E36" t="s">
        <v>887</v>
      </c>
      <c r="F36" t="s">
        <v>17</v>
      </c>
      <c r="G36" t="s">
        <v>358</v>
      </c>
      <c r="I36" t="s">
        <v>365</v>
      </c>
      <c r="L36" t="s">
        <v>189</v>
      </c>
      <c r="M36">
        <v>142</v>
      </c>
      <c r="O36" t="s">
        <v>258</v>
      </c>
      <c r="P36">
        <v>35</v>
      </c>
      <c r="Q36" t="s">
        <v>354</v>
      </c>
    </row>
    <row r="37" spans="1:17" x14ac:dyDescent="0.3">
      <c r="A37" t="s">
        <v>18</v>
      </c>
      <c r="B37" t="s">
        <v>884</v>
      </c>
      <c r="C37" t="s">
        <v>885</v>
      </c>
      <c r="D37">
        <v>100</v>
      </c>
      <c r="E37" t="s">
        <v>18</v>
      </c>
      <c r="F37" t="s">
        <v>18</v>
      </c>
      <c r="G37" t="s">
        <v>349</v>
      </c>
      <c r="I37" t="s">
        <v>351</v>
      </c>
      <c r="L37" t="s">
        <v>211</v>
      </c>
      <c r="M37">
        <v>150</v>
      </c>
      <c r="O37" t="s">
        <v>210</v>
      </c>
      <c r="P37">
        <v>151</v>
      </c>
      <c r="Q37" t="s">
        <v>354</v>
      </c>
    </row>
    <row r="38" spans="1:17" x14ac:dyDescent="0.3">
      <c r="A38" t="s">
        <v>19</v>
      </c>
      <c r="B38" t="s">
        <v>883</v>
      </c>
      <c r="C38" t="s">
        <v>882</v>
      </c>
      <c r="D38">
        <v>854</v>
      </c>
      <c r="E38" t="s">
        <v>19</v>
      </c>
      <c r="F38" t="s">
        <v>19</v>
      </c>
      <c r="G38" t="s">
        <v>358</v>
      </c>
      <c r="H38" t="s">
        <v>356</v>
      </c>
      <c r="I38" t="s">
        <v>359</v>
      </c>
      <c r="J38">
        <v>11</v>
      </c>
      <c r="K38" t="s">
        <v>270</v>
      </c>
      <c r="L38" t="s">
        <v>182</v>
      </c>
      <c r="M38">
        <v>2</v>
      </c>
      <c r="O38" t="s">
        <v>263</v>
      </c>
      <c r="P38">
        <v>202</v>
      </c>
      <c r="Q38" t="s">
        <v>354</v>
      </c>
    </row>
    <row r="39" spans="1:17" x14ac:dyDescent="0.3">
      <c r="A39" t="s">
        <v>20</v>
      </c>
      <c r="B39" t="s">
        <v>879</v>
      </c>
      <c r="C39" t="s">
        <v>880</v>
      </c>
      <c r="D39">
        <v>108</v>
      </c>
      <c r="E39" t="s">
        <v>20</v>
      </c>
      <c r="F39" t="s">
        <v>20</v>
      </c>
      <c r="G39" t="s">
        <v>358</v>
      </c>
      <c r="H39" t="s">
        <v>356</v>
      </c>
      <c r="I39" t="s">
        <v>359</v>
      </c>
      <c r="J39">
        <v>14</v>
      </c>
      <c r="K39" t="s">
        <v>208</v>
      </c>
      <c r="L39" t="s">
        <v>182</v>
      </c>
      <c r="M39">
        <v>2</v>
      </c>
      <c r="O39" t="s">
        <v>263</v>
      </c>
      <c r="P39">
        <v>202</v>
      </c>
      <c r="Q39" t="s">
        <v>354</v>
      </c>
    </row>
    <row r="40" spans="1:17" x14ac:dyDescent="0.3">
      <c r="A40" t="s">
        <v>195</v>
      </c>
      <c r="B40" t="s">
        <v>877</v>
      </c>
      <c r="C40" t="s">
        <v>878</v>
      </c>
      <c r="D40">
        <v>132</v>
      </c>
      <c r="E40" t="s">
        <v>24</v>
      </c>
      <c r="F40" t="s">
        <v>195</v>
      </c>
      <c r="G40" t="s">
        <v>358</v>
      </c>
      <c r="I40" t="s">
        <v>359</v>
      </c>
      <c r="J40">
        <v>11</v>
      </c>
      <c r="K40" t="s">
        <v>270</v>
      </c>
      <c r="L40" t="s">
        <v>182</v>
      </c>
      <c r="M40">
        <v>2</v>
      </c>
      <c r="N40" t="s">
        <v>356</v>
      </c>
      <c r="O40" t="s">
        <v>263</v>
      </c>
      <c r="P40">
        <v>202</v>
      </c>
      <c r="Q40" t="s">
        <v>354</v>
      </c>
    </row>
    <row r="41" spans="1:17" x14ac:dyDescent="0.3">
      <c r="A41" t="s">
        <v>21</v>
      </c>
      <c r="B41" t="s">
        <v>876</v>
      </c>
      <c r="C41" t="s">
        <v>875</v>
      </c>
      <c r="D41">
        <v>116</v>
      </c>
      <c r="E41" t="s">
        <v>21</v>
      </c>
      <c r="F41" t="s">
        <v>21</v>
      </c>
      <c r="G41" t="s">
        <v>358</v>
      </c>
      <c r="H41" t="s">
        <v>356</v>
      </c>
      <c r="I41" t="s">
        <v>365</v>
      </c>
      <c r="L41" t="s">
        <v>189</v>
      </c>
      <c r="M41">
        <v>142</v>
      </c>
      <c r="O41" t="s">
        <v>258</v>
      </c>
      <c r="P41">
        <v>35</v>
      </c>
      <c r="Q41" t="s">
        <v>354</v>
      </c>
    </row>
    <row r="42" spans="1:17" x14ac:dyDescent="0.3">
      <c r="A42" t="s">
        <v>22</v>
      </c>
      <c r="B42" t="s">
        <v>873</v>
      </c>
      <c r="C42" t="s">
        <v>874</v>
      </c>
      <c r="D42">
        <v>120</v>
      </c>
      <c r="E42" t="s">
        <v>22</v>
      </c>
      <c r="F42" t="s">
        <v>22</v>
      </c>
      <c r="G42" t="s">
        <v>358</v>
      </c>
      <c r="I42" t="s">
        <v>359</v>
      </c>
      <c r="J42">
        <v>17</v>
      </c>
      <c r="K42" t="s">
        <v>231</v>
      </c>
      <c r="L42" t="s">
        <v>182</v>
      </c>
      <c r="M42">
        <v>2</v>
      </c>
      <c r="O42" t="s">
        <v>263</v>
      </c>
      <c r="P42">
        <v>202</v>
      </c>
      <c r="Q42" t="s">
        <v>354</v>
      </c>
    </row>
    <row r="43" spans="1:17" x14ac:dyDescent="0.3">
      <c r="A43" t="s">
        <v>23</v>
      </c>
      <c r="B43" t="s">
        <v>872</v>
      </c>
      <c r="C43" t="s">
        <v>871</v>
      </c>
      <c r="D43">
        <v>124</v>
      </c>
      <c r="E43" t="s">
        <v>23</v>
      </c>
      <c r="F43" t="s">
        <v>23</v>
      </c>
      <c r="G43" t="s">
        <v>349</v>
      </c>
      <c r="I43" t="s">
        <v>391</v>
      </c>
      <c r="L43" t="s">
        <v>184</v>
      </c>
      <c r="M43">
        <v>19</v>
      </c>
      <c r="O43" t="s">
        <v>238</v>
      </c>
      <c r="P43">
        <v>21</v>
      </c>
      <c r="Q43" t="s">
        <v>354</v>
      </c>
    </row>
    <row r="44" spans="1:17" x14ac:dyDescent="0.3">
      <c r="A44" t="s">
        <v>197</v>
      </c>
      <c r="B44" t="s">
        <v>870</v>
      </c>
      <c r="C44" t="s">
        <v>869</v>
      </c>
      <c r="D44">
        <v>136</v>
      </c>
      <c r="E44" t="s">
        <v>197</v>
      </c>
      <c r="G44" t="s">
        <v>358</v>
      </c>
      <c r="I44" t="s">
        <v>391</v>
      </c>
      <c r="J44">
        <v>29</v>
      </c>
      <c r="K44" t="s">
        <v>196</v>
      </c>
      <c r="L44" t="s">
        <v>184</v>
      </c>
      <c r="M44">
        <v>19</v>
      </c>
      <c r="O44" t="s">
        <v>377</v>
      </c>
      <c r="P44">
        <v>419</v>
      </c>
      <c r="Q44" t="s">
        <v>423</v>
      </c>
    </row>
    <row r="45" spans="1:17" x14ac:dyDescent="0.3">
      <c r="A45" t="s">
        <v>25</v>
      </c>
      <c r="B45" t="s">
        <v>842</v>
      </c>
      <c r="C45" t="s">
        <v>867</v>
      </c>
      <c r="D45">
        <v>140</v>
      </c>
      <c r="E45" t="s">
        <v>25</v>
      </c>
      <c r="F45" t="s">
        <v>868</v>
      </c>
      <c r="G45" t="s">
        <v>358</v>
      </c>
      <c r="H45" t="s">
        <v>356</v>
      </c>
      <c r="I45" t="s">
        <v>359</v>
      </c>
      <c r="J45">
        <v>17</v>
      </c>
      <c r="K45" t="s">
        <v>231</v>
      </c>
      <c r="L45" t="s">
        <v>182</v>
      </c>
      <c r="M45">
        <v>2</v>
      </c>
      <c r="O45" t="s">
        <v>263</v>
      </c>
      <c r="P45">
        <v>202</v>
      </c>
      <c r="Q45" t="s">
        <v>354</v>
      </c>
    </row>
    <row r="46" spans="1:17" x14ac:dyDescent="0.3">
      <c r="A46" t="s">
        <v>26</v>
      </c>
      <c r="B46" t="s">
        <v>433</v>
      </c>
      <c r="C46" t="s">
        <v>866</v>
      </c>
      <c r="D46">
        <v>148</v>
      </c>
      <c r="E46" t="s">
        <v>26</v>
      </c>
      <c r="F46" t="s">
        <v>26</v>
      </c>
      <c r="G46" t="s">
        <v>358</v>
      </c>
      <c r="H46" t="s">
        <v>356</v>
      </c>
      <c r="I46" t="s">
        <v>359</v>
      </c>
      <c r="J46">
        <v>17</v>
      </c>
      <c r="K46" t="s">
        <v>231</v>
      </c>
      <c r="L46" t="s">
        <v>182</v>
      </c>
      <c r="M46">
        <v>2</v>
      </c>
      <c r="O46" t="s">
        <v>263</v>
      </c>
      <c r="P46">
        <v>202</v>
      </c>
      <c r="Q46" t="s">
        <v>354</v>
      </c>
    </row>
    <row r="47" spans="1:17" x14ac:dyDescent="0.3">
      <c r="A47" t="s">
        <v>27</v>
      </c>
      <c r="B47" t="s">
        <v>482</v>
      </c>
      <c r="C47" t="s">
        <v>865</v>
      </c>
      <c r="D47">
        <v>152</v>
      </c>
      <c r="E47" t="s">
        <v>27</v>
      </c>
      <c r="F47" t="s">
        <v>27</v>
      </c>
      <c r="G47" t="s">
        <v>358</v>
      </c>
      <c r="I47" t="s">
        <v>380</v>
      </c>
      <c r="J47">
        <v>5</v>
      </c>
      <c r="K47" t="s">
        <v>256</v>
      </c>
      <c r="L47" t="s">
        <v>184</v>
      </c>
      <c r="M47">
        <v>19</v>
      </c>
      <c r="O47" t="s">
        <v>377</v>
      </c>
      <c r="P47">
        <v>419</v>
      </c>
      <c r="Q47" t="s">
        <v>354</v>
      </c>
    </row>
    <row r="48" spans="1:17" x14ac:dyDescent="0.3">
      <c r="A48" t="s">
        <v>201</v>
      </c>
      <c r="B48" t="s">
        <v>846</v>
      </c>
      <c r="C48" t="s">
        <v>864</v>
      </c>
      <c r="D48">
        <v>156</v>
      </c>
      <c r="E48" t="s">
        <v>201</v>
      </c>
      <c r="F48" t="s">
        <v>201</v>
      </c>
      <c r="G48" t="s">
        <v>358</v>
      </c>
      <c r="I48" t="s">
        <v>365</v>
      </c>
      <c r="L48" t="s">
        <v>189</v>
      </c>
      <c r="M48">
        <v>142</v>
      </c>
      <c r="O48" t="s">
        <v>209</v>
      </c>
      <c r="P48">
        <v>30</v>
      </c>
      <c r="Q48" t="s">
        <v>354</v>
      </c>
    </row>
    <row r="49" spans="1:17" x14ac:dyDescent="0.3">
      <c r="A49" t="s">
        <v>863</v>
      </c>
      <c r="B49" t="s">
        <v>860</v>
      </c>
      <c r="C49" t="s">
        <v>861</v>
      </c>
      <c r="D49">
        <v>344</v>
      </c>
      <c r="E49" t="s">
        <v>862</v>
      </c>
      <c r="G49" t="s">
        <v>358</v>
      </c>
      <c r="I49" t="s">
        <v>365</v>
      </c>
      <c r="L49" t="s">
        <v>189</v>
      </c>
      <c r="M49">
        <v>142</v>
      </c>
      <c r="O49" t="s">
        <v>209</v>
      </c>
      <c r="P49">
        <v>30</v>
      </c>
      <c r="Q49" t="s">
        <v>856</v>
      </c>
    </row>
    <row r="50" spans="1:17" x14ac:dyDescent="0.3">
      <c r="A50" t="s">
        <v>859</v>
      </c>
      <c r="B50" t="s">
        <v>631</v>
      </c>
      <c r="C50" t="s">
        <v>857</v>
      </c>
      <c r="D50">
        <v>446</v>
      </c>
      <c r="E50" t="s">
        <v>858</v>
      </c>
      <c r="G50" t="s">
        <v>358</v>
      </c>
      <c r="I50" t="s">
        <v>365</v>
      </c>
      <c r="L50" t="s">
        <v>189</v>
      </c>
      <c r="M50">
        <v>142</v>
      </c>
      <c r="O50" t="s">
        <v>209</v>
      </c>
      <c r="P50">
        <v>30</v>
      </c>
      <c r="Q50" t="s">
        <v>856</v>
      </c>
    </row>
    <row r="51" spans="1:17" x14ac:dyDescent="0.3">
      <c r="A51" t="s">
        <v>854</v>
      </c>
      <c r="B51" t="s">
        <v>855</v>
      </c>
      <c r="C51" t="s">
        <v>853</v>
      </c>
      <c r="D51">
        <v>162</v>
      </c>
      <c r="E51" t="s">
        <v>854</v>
      </c>
      <c r="G51" t="s">
        <v>349</v>
      </c>
      <c r="I51" t="s">
        <v>365</v>
      </c>
      <c r="L51" t="s">
        <v>241</v>
      </c>
      <c r="M51">
        <v>9</v>
      </c>
      <c r="O51" t="s">
        <v>190</v>
      </c>
      <c r="P51">
        <v>53</v>
      </c>
      <c r="Q51" t="s">
        <v>598</v>
      </c>
    </row>
    <row r="52" spans="1:17" x14ac:dyDescent="0.3">
      <c r="A52" t="s">
        <v>279</v>
      </c>
      <c r="B52" t="s">
        <v>852</v>
      </c>
      <c r="C52" t="s">
        <v>851</v>
      </c>
      <c r="D52">
        <v>166</v>
      </c>
      <c r="E52" t="s">
        <v>279</v>
      </c>
      <c r="G52" t="s">
        <v>349</v>
      </c>
      <c r="I52" t="s">
        <v>365</v>
      </c>
      <c r="L52" t="s">
        <v>241</v>
      </c>
      <c r="M52">
        <v>9</v>
      </c>
      <c r="O52" t="s">
        <v>190</v>
      </c>
      <c r="P52">
        <v>53</v>
      </c>
      <c r="Q52" t="s">
        <v>598</v>
      </c>
    </row>
    <row r="53" spans="1:17" x14ac:dyDescent="0.3">
      <c r="A53" t="s">
        <v>29</v>
      </c>
      <c r="B53" t="s">
        <v>849</v>
      </c>
      <c r="C53" t="s">
        <v>850</v>
      </c>
      <c r="D53">
        <v>170</v>
      </c>
      <c r="E53" t="s">
        <v>29</v>
      </c>
      <c r="F53" t="s">
        <v>29</v>
      </c>
      <c r="G53" t="s">
        <v>358</v>
      </c>
      <c r="I53" t="s">
        <v>380</v>
      </c>
      <c r="J53">
        <v>5</v>
      </c>
      <c r="K53" t="s">
        <v>256</v>
      </c>
      <c r="L53" t="s">
        <v>184</v>
      </c>
      <c r="M53">
        <v>19</v>
      </c>
      <c r="O53" t="s">
        <v>377</v>
      </c>
      <c r="P53">
        <v>419</v>
      </c>
      <c r="Q53" t="s">
        <v>354</v>
      </c>
    </row>
    <row r="54" spans="1:17" x14ac:dyDescent="0.3">
      <c r="A54" t="s">
        <v>30</v>
      </c>
      <c r="B54" t="s">
        <v>847</v>
      </c>
      <c r="C54" t="s">
        <v>845</v>
      </c>
      <c r="D54">
        <v>174</v>
      </c>
      <c r="E54" t="s">
        <v>30</v>
      </c>
      <c r="F54" t="s">
        <v>848</v>
      </c>
      <c r="G54" t="s">
        <v>358</v>
      </c>
      <c r="H54" t="s">
        <v>356</v>
      </c>
      <c r="I54" t="s">
        <v>359</v>
      </c>
      <c r="J54">
        <v>14</v>
      </c>
      <c r="K54" t="s">
        <v>208</v>
      </c>
      <c r="L54" t="s">
        <v>182</v>
      </c>
      <c r="M54">
        <v>2</v>
      </c>
      <c r="N54" t="s">
        <v>356</v>
      </c>
      <c r="O54" t="s">
        <v>263</v>
      </c>
      <c r="P54">
        <v>202</v>
      </c>
      <c r="Q54" t="s">
        <v>354</v>
      </c>
    </row>
    <row r="55" spans="1:17" x14ac:dyDescent="0.3">
      <c r="A55" t="s">
        <v>202</v>
      </c>
      <c r="B55" t="s">
        <v>813</v>
      </c>
      <c r="C55" t="s">
        <v>841</v>
      </c>
      <c r="D55">
        <v>178</v>
      </c>
      <c r="E55" t="s">
        <v>843</v>
      </c>
      <c r="F55" t="s">
        <v>844</v>
      </c>
      <c r="G55" t="s">
        <v>358</v>
      </c>
      <c r="I55" t="s">
        <v>359</v>
      </c>
      <c r="J55">
        <v>17</v>
      </c>
      <c r="K55" t="s">
        <v>231</v>
      </c>
      <c r="L55" t="s">
        <v>182</v>
      </c>
      <c r="M55">
        <v>2</v>
      </c>
      <c r="O55" t="s">
        <v>263</v>
      </c>
      <c r="P55">
        <v>202</v>
      </c>
      <c r="Q55" t="s">
        <v>354</v>
      </c>
    </row>
    <row r="56" spans="1:17" x14ac:dyDescent="0.3">
      <c r="A56" t="s">
        <v>203</v>
      </c>
      <c r="B56" t="s">
        <v>840</v>
      </c>
      <c r="C56" t="s">
        <v>838</v>
      </c>
      <c r="D56">
        <v>184</v>
      </c>
      <c r="E56" t="s">
        <v>203</v>
      </c>
      <c r="F56" t="s">
        <v>839</v>
      </c>
      <c r="G56" t="s">
        <v>358</v>
      </c>
      <c r="I56" t="s">
        <v>372</v>
      </c>
      <c r="L56" t="s">
        <v>241</v>
      </c>
      <c r="M56">
        <v>9</v>
      </c>
      <c r="N56" t="s">
        <v>356</v>
      </c>
      <c r="O56" t="s">
        <v>243</v>
      </c>
      <c r="P56">
        <v>61</v>
      </c>
      <c r="Q56" t="s">
        <v>603</v>
      </c>
    </row>
    <row r="57" spans="1:17" x14ac:dyDescent="0.3">
      <c r="A57" t="s">
        <v>33</v>
      </c>
      <c r="B57" t="s">
        <v>836</v>
      </c>
      <c r="C57" t="s">
        <v>837</v>
      </c>
      <c r="D57">
        <v>188</v>
      </c>
      <c r="E57" t="s">
        <v>33</v>
      </c>
      <c r="F57" t="s">
        <v>33</v>
      </c>
      <c r="G57" t="s">
        <v>358</v>
      </c>
      <c r="I57" t="s">
        <v>391</v>
      </c>
      <c r="J57">
        <v>13</v>
      </c>
      <c r="K57" t="s">
        <v>198</v>
      </c>
      <c r="L57" t="s">
        <v>184</v>
      </c>
      <c r="M57">
        <v>19</v>
      </c>
      <c r="O57" t="s">
        <v>377</v>
      </c>
      <c r="P57">
        <v>419</v>
      </c>
      <c r="Q57" t="s">
        <v>354</v>
      </c>
    </row>
    <row r="58" spans="1:17" x14ac:dyDescent="0.3">
      <c r="A58" t="s">
        <v>156</v>
      </c>
      <c r="B58" t="s">
        <v>835</v>
      </c>
      <c r="C58" t="s">
        <v>834</v>
      </c>
      <c r="D58">
        <v>191</v>
      </c>
      <c r="E58" t="s">
        <v>156</v>
      </c>
      <c r="F58" t="s">
        <v>156</v>
      </c>
      <c r="G58" t="s">
        <v>349</v>
      </c>
      <c r="I58" t="s">
        <v>351</v>
      </c>
      <c r="L58" t="s">
        <v>211</v>
      </c>
      <c r="M58">
        <v>150</v>
      </c>
      <c r="O58" t="s">
        <v>261</v>
      </c>
      <c r="P58">
        <v>39</v>
      </c>
      <c r="Q58" t="s">
        <v>354</v>
      </c>
    </row>
    <row r="59" spans="1:17" x14ac:dyDescent="0.3">
      <c r="A59" t="s">
        <v>34</v>
      </c>
      <c r="B59" t="s">
        <v>832</v>
      </c>
      <c r="C59" t="s">
        <v>833</v>
      </c>
      <c r="D59">
        <v>192</v>
      </c>
      <c r="E59" t="s">
        <v>34</v>
      </c>
      <c r="F59" t="s">
        <v>34</v>
      </c>
      <c r="G59" t="s">
        <v>358</v>
      </c>
      <c r="I59" t="s">
        <v>391</v>
      </c>
      <c r="J59">
        <v>29</v>
      </c>
      <c r="K59" t="s">
        <v>196</v>
      </c>
      <c r="L59" t="s">
        <v>184</v>
      </c>
      <c r="M59">
        <v>19</v>
      </c>
      <c r="N59" t="s">
        <v>356</v>
      </c>
      <c r="O59" t="s">
        <v>377</v>
      </c>
      <c r="P59">
        <v>419</v>
      </c>
      <c r="Q59" t="s">
        <v>354</v>
      </c>
    </row>
    <row r="60" spans="1:17" x14ac:dyDescent="0.3">
      <c r="A60" t="s">
        <v>205</v>
      </c>
      <c r="B60" t="s">
        <v>831</v>
      </c>
      <c r="C60" t="s">
        <v>830</v>
      </c>
      <c r="D60">
        <v>531</v>
      </c>
      <c r="E60" t="s">
        <v>205</v>
      </c>
      <c r="G60" t="s">
        <v>358</v>
      </c>
      <c r="I60" t="s">
        <v>391</v>
      </c>
      <c r="J60">
        <v>29</v>
      </c>
      <c r="K60" t="s">
        <v>196</v>
      </c>
      <c r="L60" t="s">
        <v>184</v>
      </c>
      <c r="M60">
        <v>19</v>
      </c>
      <c r="N60" t="s">
        <v>356</v>
      </c>
      <c r="O60" t="s">
        <v>377</v>
      </c>
      <c r="P60">
        <v>419</v>
      </c>
      <c r="Q60" t="s">
        <v>503</v>
      </c>
    </row>
    <row r="61" spans="1:17" x14ac:dyDescent="0.3">
      <c r="A61" t="s">
        <v>35</v>
      </c>
      <c r="B61" t="s">
        <v>828</v>
      </c>
      <c r="C61" t="s">
        <v>829</v>
      </c>
      <c r="D61">
        <v>196</v>
      </c>
      <c r="E61" t="s">
        <v>35</v>
      </c>
      <c r="F61" t="s">
        <v>35</v>
      </c>
      <c r="G61" t="s">
        <v>358</v>
      </c>
      <c r="I61" t="s">
        <v>351</v>
      </c>
      <c r="L61" t="s">
        <v>189</v>
      </c>
      <c r="M61">
        <v>142</v>
      </c>
      <c r="O61" t="s">
        <v>271</v>
      </c>
      <c r="P61">
        <v>145</v>
      </c>
      <c r="Q61" t="s">
        <v>354</v>
      </c>
    </row>
    <row r="62" spans="1:17" x14ac:dyDescent="0.3">
      <c r="A62" t="s">
        <v>206</v>
      </c>
      <c r="B62" t="s">
        <v>825</v>
      </c>
      <c r="C62" t="s">
        <v>826</v>
      </c>
      <c r="D62">
        <v>203</v>
      </c>
      <c r="E62" t="s">
        <v>206</v>
      </c>
      <c r="F62" t="s">
        <v>827</v>
      </c>
      <c r="G62" t="s">
        <v>349</v>
      </c>
      <c r="I62" t="s">
        <v>351</v>
      </c>
      <c r="L62" t="s">
        <v>211</v>
      </c>
      <c r="M62">
        <v>150</v>
      </c>
      <c r="O62" t="s">
        <v>210</v>
      </c>
      <c r="P62">
        <v>151</v>
      </c>
      <c r="Q62" t="s">
        <v>354</v>
      </c>
    </row>
    <row r="63" spans="1:17" x14ac:dyDescent="0.3">
      <c r="A63" t="s">
        <v>204</v>
      </c>
      <c r="B63" t="s">
        <v>824</v>
      </c>
      <c r="C63" t="s">
        <v>823</v>
      </c>
      <c r="D63">
        <v>384</v>
      </c>
      <c r="E63" t="s">
        <v>204</v>
      </c>
      <c r="F63" t="s">
        <v>204</v>
      </c>
      <c r="G63" t="s">
        <v>358</v>
      </c>
      <c r="I63" t="s">
        <v>359</v>
      </c>
      <c r="J63">
        <v>11</v>
      </c>
      <c r="K63" t="s">
        <v>270</v>
      </c>
      <c r="L63" t="s">
        <v>182</v>
      </c>
      <c r="M63">
        <v>2</v>
      </c>
      <c r="O63" t="s">
        <v>263</v>
      </c>
      <c r="P63">
        <v>202</v>
      </c>
      <c r="Q63" t="s">
        <v>354</v>
      </c>
    </row>
    <row r="64" spans="1:17" x14ac:dyDescent="0.3">
      <c r="A64" t="s">
        <v>822</v>
      </c>
      <c r="B64" t="s">
        <v>821</v>
      </c>
      <c r="C64" t="s">
        <v>818</v>
      </c>
      <c r="D64">
        <v>408</v>
      </c>
      <c r="E64" t="s">
        <v>819</v>
      </c>
      <c r="F64" t="s">
        <v>820</v>
      </c>
      <c r="G64" t="s">
        <v>358</v>
      </c>
      <c r="I64" t="s">
        <v>365</v>
      </c>
      <c r="L64" t="s">
        <v>189</v>
      </c>
      <c r="M64">
        <v>142</v>
      </c>
      <c r="O64" t="s">
        <v>209</v>
      </c>
      <c r="P64">
        <v>30</v>
      </c>
      <c r="Q64" t="s">
        <v>354</v>
      </c>
    </row>
    <row r="65" spans="1:17" x14ac:dyDescent="0.3">
      <c r="A65" t="s">
        <v>817</v>
      </c>
      <c r="B65" t="s">
        <v>816</v>
      </c>
      <c r="C65" t="s">
        <v>812</v>
      </c>
      <c r="D65">
        <v>180</v>
      </c>
      <c r="E65" t="s">
        <v>814</v>
      </c>
      <c r="F65" t="s">
        <v>815</v>
      </c>
      <c r="G65" t="s">
        <v>358</v>
      </c>
      <c r="H65" t="s">
        <v>356</v>
      </c>
      <c r="I65" t="s">
        <v>359</v>
      </c>
      <c r="J65">
        <v>17</v>
      </c>
      <c r="K65" t="s">
        <v>231</v>
      </c>
      <c r="L65" t="s">
        <v>182</v>
      </c>
      <c r="M65">
        <v>2</v>
      </c>
      <c r="O65" t="s">
        <v>263</v>
      </c>
      <c r="P65">
        <v>202</v>
      </c>
      <c r="Q65" t="s">
        <v>354</v>
      </c>
    </row>
    <row r="66" spans="1:17" x14ac:dyDescent="0.3">
      <c r="A66" t="s">
        <v>37</v>
      </c>
      <c r="B66" t="s">
        <v>761</v>
      </c>
      <c r="C66" t="s">
        <v>811</v>
      </c>
      <c r="D66">
        <v>208</v>
      </c>
      <c r="E66" t="s">
        <v>37</v>
      </c>
      <c r="F66" t="s">
        <v>37</v>
      </c>
      <c r="G66" t="s">
        <v>349</v>
      </c>
      <c r="I66" t="s">
        <v>351</v>
      </c>
      <c r="L66" t="s">
        <v>211</v>
      </c>
      <c r="M66">
        <v>150</v>
      </c>
      <c r="O66" t="s">
        <v>239</v>
      </c>
      <c r="P66">
        <v>154</v>
      </c>
      <c r="Q66" t="s">
        <v>354</v>
      </c>
    </row>
    <row r="67" spans="1:17" x14ac:dyDescent="0.3">
      <c r="A67" t="s">
        <v>38</v>
      </c>
      <c r="B67" t="s">
        <v>809</v>
      </c>
      <c r="C67" t="s">
        <v>810</v>
      </c>
      <c r="D67">
        <v>262</v>
      </c>
      <c r="E67" t="s">
        <v>38</v>
      </c>
      <c r="F67" t="s">
        <v>38</v>
      </c>
      <c r="G67" t="s">
        <v>358</v>
      </c>
      <c r="H67" t="s">
        <v>356</v>
      </c>
      <c r="I67" t="s">
        <v>359</v>
      </c>
      <c r="J67">
        <v>14</v>
      </c>
      <c r="K67" t="s">
        <v>208</v>
      </c>
      <c r="L67" t="s">
        <v>182</v>
      </c>
      <c r="M67">
        <v>2</v>
      </c>
      <c r="O67" t="s">
        <v>263</v>
      </c>
      <c r="P67">
        <v>202</v>
      </c>
      <c r="Q67" t="s">
        <v>354</v>
      </c>
    </row>
    <row r="68" spans="1:17" x14ac:dyDescent="0.3">
      <c r="A68" t="s">
        <v>207</v>
      </c>
      <c r="B68" t="s">
        <v>808</v>
      </c>
      <c r="C68" t="s">
        <v>807</v>
      </c>
      <c r="D68">
        <v>212</v>
      </c>
      <c r="E68" t="s">
        <v>207</v>
      </c>
      <c r="F68" t="s">
        <v>207</v>
      </c>
      <c r="G68" t="s">
        <v>358</v>
      </c>
      <c r="I68" t="s">
        <v>391</v>
      </c>
      <c r="J68">
        <v>29</v>
      </c>
      <c r="K68" t="s">
        <v>196</v>
      </c>
      <c r="L68" t="s">
        <v>184</v>
      </c>
      <c r="M68">
        <v>19</v>
      </c>
      <c r="N68" t="s">
        <v>356</v>
      </c>
      <c r="O68" t="s">
        <v>377</v>
      </c>
      <c r="P68">
        <v>419</v>
      </c>
      <c r="Q68" t="s">
        <v>354</v>
      </c>
    </row>
    <row r="69" spans="1:17" x14ac:dyDescent="0.3">
      <c r="A69" t="s">
        <v>39</v>
      </c>
      <c r="B69" t="s">
        <v>806</v>
      </c>
      <c r="C69" t="s">
        <v>804</v>
      </c>
      <c r="D69">
        <v>214</v>
      </c>
      <c r="E69" t="s">
        <v>39</v>
      </c>
      <c r="F69" t="s">
        <v>805</v>
      </c>
      <c r="G69" t="s">
        <v>358</v>
      </c>
      <c r="I69" t="s">
        <v>391</v>
      </c>
      <c r="J69">
        <v>29</v>
      </c>
      <c r="K69" t="s">
        <v>196</v>
      </c>
      <c r="L69" t="s">
        <v>184</v>
      </c>
      <c r="M69">
        <v>19</v>
      </c>
      <c r="N69" t="s">
        <v>356</v>
      </c>
      <c r="O69" t="s">
        <v>377</v>
      </c>
      <c r="P69">
        <v>419</v>
      </c>
      <c r="Q69" t="s">
        <v>354</v>
      </c>
    </row>
    <row r="70" spans="1:17" x14ac:dyDescent="0.3">
      <c r="A70" t="s">
        <v>40</v>
      </c>
      <c r="B70" t="s">
        <v>803</v>
      </c>
      <c r="C70" t="s">
        <v>802</v>
      </c>
      <c r="D70">
        <v>218</v>
      </c>
      <c r="E70" t="s">
        <v>40</v>
      </c>
      <c r="F70" t="s">
        <v>40</v>
      </c>
      <c r="G70" t="s">
        <v>358</v>
      </c>
      <c r="I70" t="s">
        <v>380</v>
      </c>
      <c r="J70">
        <v>5</v>
      </c>
      <c r="K70" t="s">
        <v>256</v>
      </c>
      <c r="L70" t="s">
        <v>184</v>
      </c>
      <c r="M70">
        <v>19</v>
      </c>
      <c r="O70" t="s">
        <v>377</v>
      </c>
      <c r="P70">
        <v>419</v>
      </c>
      <c r="Q70" t="s">
        <v>354</v>
      </c>
    </row>
    <row r="71" spans="1:17" x14ac:dyDescent="0.3">
      <c r="A71" t="s">
        <v>41</v>
      </c>
      <c r="B71" t="s">
        <v>800</v>
      </c>
      <c r="C71" t="s">
        <v>801</v>
      </c>
      <c r="D71">
        <v>818</v>
      </c>
      <c r="E71" t="s">
        <v>41</v>
      </c>
      <c r="F71" t="s">
        <v>41</v>
      </c>
      <c r="G71" t="s">
        <v>358</v>
      </c>
      <c r="I71" t="s">
        <v>359</v>
      </c>
      <c r="L71" t="s">
        <v>182</v>
      </c>
      <c r="M71">
        <v>2</v>
      </c>
      <c r="O71" t="s">
        <v>237</v>
      </c>
      <c r="P71">
        <v>15</v>
      </c>
      <c r="Q71" t="s">
        <v>354</v>
      </c>
    </row>
    <row r="72" spans="1:17" x14ac:dyDescent="0.3">
      <c r="A72" t="s">
        <v>42</v>
      </c>
      <c r="B72" t="s">
        <v>464</v>
      </c>
      <c r="C72" t="s">
        <v>799</v>
      </c>
      <c r="D72">
        <v>222</v>
      </c>
      <c r="E72" t="s">
        <v>42</v>
      </c>
      <c r="F72" t="s">
        <v>42</v>
      </c>
      <c r="G72" t="s">
        <v>358</v>
      </c>
      <c r="I72" t="s">
        <v>391</v>
      </c>
      <c r="J72">
        <v>13</v>
      </c>
      <c r="K72" t="s">
        <v>198</v>
      </c>
      <c r="L72" t="s">
        <v>184</v>
      </c>
      <c r="M72">
        <v>19</v>
      </c>
      <c r="O72" t="s">
        <v>377</v>
      </c>
      <c r="P72">
        <v>419</v>
      </c>
      <c r="Q72" t="s">
        <v>354</v>
      </c>
    </row>
    <row r="73" spans="1:17" x14ac:dyDescent="0.3">
      <c r="A73" t="s">
        <v>43</v>
      </c>
      <c r="B73" t="s">
        <v>753</v>
      </c>
      <c r="C73" t="s">
        <v>798</v>
      </c>
      <c r="D73">
        <v>226</v>
      </c>
      <c r="E73" t="s">
        <v>43</v>
      </c>
      <c r="F73" t="s">
        <v>43</v>
      </c>
      <c r="G73" t="s">
        <v>358</v>
      </c>
      <c r="H73" t="s">
        <v>356</v>
      </c>
      <c r="I73" t="s">
        <v>359</v>
      </c>
      <c r="J73">
        <v>17</v>
      </c>
      <c r="K73" t="s">
        <v>231</v>
      </c>
      <c r="L73" t="s">
        <v>182</v>
      </c>
      <c r="M73">
        <v>2</v>
      </c>
      <c r="O73" t="s">
        <v>263</v>
      </c>
      <c r="P73">
        <v>202</v>
      </c>
      <c r="Q73" t="s">
        <v>354</v>
      </c>
    </row>
    <row r="74" spans="1:17" x14ac:dyDescent="0.3">
      <c r="A74" t="s">
        <v>158</v>
      </c>
      <c r="B74" t="s">
        <v>413</v>
      </c>
      <c r="C74" t="s">
        <v>797</v>
      </c>
      <c r="D74">
        <v>232</v>
      </c>
      <c r="E74" t="s">
        <v>158</v>
      </c>
      <c r="F74" t="s">
        <v>158</v>
      </c>
      <c r="G74" t="s">
        <v>358</v>
      </c>
      <c r="H74" t="s">
        <v>356</v>
      </c>
      <c r="I74" t="s">
        <v>359</v>
      </c>
      <c r="J74">
        <v>14</v>
      </c>
      <c r="K74" t="s">
        <v>208</v>
      </c>
      <c r="L74" t="s">
        <v>182</v>
      </c>
      <c r="M74">
        <v>2</v>
      </c>
      <c r="O74" t="s">
        <v>263</v>
      </c>
      <c r="P74">
        <v>202</v>
      </c>
      <c r="Q74" t="s">
        <v>354</v>
      </c>
    </row>
    <row r="75" spans="1:17" x14ac:dyDescent="0.3">
      <c r="A75" t="s">
        <v>159</v>
      </c>
      <c r="B75" t="s">
        <v>796</v>
      </c>
      <c r="C75" t="s">
        <v>795</v>
      </c>
      <c r="D75">
        <v>233</v>
      </c>
      <c r="E75" t="s">
        <v>159</v>
      </c>
      <c r="F75" t="s">
        <v>159</v>
      </c>
      <c r="G75" t="s">
        <v>349</v>
      </c>
      <c r="I75" t="s">
        <v>351</v>
      </c>
      <c r="L75" t="s">
        <v>211</v>
      </c>
      <c r="M75">
        <v>150</v>
      </c>
      <c r="O75" t="s">
        <v>239</v>
      </c>
      <c r="P75">
        <v>154</v>
      </c>
      <c r="Q75" t="s">
        <v>354</v>
      </c>
    </row>
    <row r="76" spans="1:17" x14ac:dyDescent="0.3">
      <c r="A76" t="s">
        <v>160</v>
      </c>
      <c r="B76" t="s">
        <v>793</v>
      </c>
      <c r="C76" t="s">
        <v>794</v>
      </c>
      <c r="D76">
        <v>231</v>
      </c>
      <c r="E76" t="s">
        <v>160</v>
      </c>
      <c r="F76" t="s">
        <v>160</v>
      </c>
      <c r="G76" t="s">
        <v>358</v>
      </c>
      <c r="H76" t="s">
        <v>356</v>
      </c>
      <c r="I76" t="s">
        <v>359</v>
      </c>
      <c r="J76">
        <v>14</v>
      </c>
      <c r="K76" t="s">
        <v>208</v>
      </c>
      <c r="L76" t="s">
        <v>182</v>
      </c>
      <c r="M76">
        <v>2</v>
      </c>
      <c r="O76" t="s">
        <v>263</v>
      </c>
      <c r="P76">
        <v>202</v>
      </c>
      <c r="Q76" t="s">
        <v>354</v>
      </c>
    </row>
    <row r="77" spans="1:17" x14ac:dyDescent="0.3">
      <c r="A77" t="s">
        <v>212</v>
      </c>
      <c r="B77" t="s">
        <v>790</v>
      </c>
      <c r="C77" t="s">
        <v>791</v>
      </c>
      <c r="D77">
        <v>238</v>
      </c>
      <c r="E77" t="s">
        <v>792</v>
      </c>
      <c r="G77" t="s">
        <v>358</v>
      </c>
      <c r="I77" t="s">
        <v>380</v>
      </c>
      <c r="J77">
        <v>5</v>
      </c>
      <c r="K77" t="s">
        <v>256</v>
      </c>
      <c r="L77" t="s">
        <v>184</v>
      </c>
      <c r="M77">
        <v>19</v>
      </c>
      <c r="O77" t="s">
        <v>377</v>
      </c>
      <c r="P77">
        <v>419</v>
      </c>
      <c r="Q77" t="s">
        <v>423</v>
      </c>
    </row>
    <row r="78" spans="1:17" x14ac:dyDescent="0.3">
      <c r="A78" t="s">
        <v>213</v>
      </c>
      <c r="B78" t="s">
        <v>789</v>
      </c>
      <c r="C78" t="s">
        <v>788</v>
      </c>
      <c r="D78">
        <v>234</v>
      </c>
      <c r="E78" t="s">
        <v>213</v>
      </c>
      <c r="G78" t="s">
        <v>349</v>
      </c>
      <c r="I78" t="s">
        <v>351</v>
      </c>
      <c r="L78" t="s">
        <v>211</v>
      </c>
      <c r="M78">
        <v>150</v>
      </c>
      <c r="O78" t="s">
        <v>239</v>
      </c>
      <c r="P78">
        <v>154</v>
      </c>
      <c r="Q78" t="s">
        <v>758</v>
      </c>
    </row>
    <row r="79" spans="1:17" x14ac:dyDescent="0.3">
      <c r="A79" t="s">
        <v>214</v>
      </c>
      <c r="B79" t="s">
        <v>786</v>
      </c>
      <c r="C79" t="s">
        <v>787</v>
      </c>
      <c r="D79">
        <v>242</v>
      </c>
      <c r="E79" t="s">
        <v>214</v>
      </c>
      <c r="F79" t="s">
        <v>214</v>
      </c>
      <c r="G79" t="s">
        <v>358</v>
      </c>
      <c r="I79" t="s">
        <v>372</v>
      </c>
      <c r="L79" t="s">
        <v>241</v>
      </c>
      <c r="M79">
        <v>9</v>
      </c>
      <c r="N79" t="s">
        <v>356</v>
      </c>
      <c r="O79" t="s">
        <v>229</v>
      </c>
      <c r="P79">
        <v>54</v>
      </c>
      <c r="Q79" t="s">
        <v>354</v>
      </c>
    </row>
    <row r="80" spans="1:17" x14ac:dyDescent="0.3">
      <c r="A80" t="s">
        <v>45</v>
      </c>
      <c r="B80" t="s">
        <v>785</v>
      </c>
      <c r="C80" t="s">
        <v>350</v>
      </c>
      <c r="D80">
        <v>246</v>
      </c>
      <c r="E80" t="s">
        <v>45</v>
      </c>
      <c r="F80" t="s">
        <v>45</v>
      </c>
      <c r="G80" t="s">
        <v>349</v>
      </c>
      <c r="I80" t="s">
        <v>351</v>
      </c>
      <c r="L80" t="s">
        <v>211</v>
      </c>
      <c r="M80">
        <v>150</v>
      </c>
      <c r="O80" t="s">
        <v>239</v>
      </c>
      <c r="P80">
        <v>154</v>
      </c>
      <c r="Q80" t="s">
        <v>354</v>
      </c>
    </row>
    <row r="81" spans="1:17" x14ac:dyDescent="0.3">
      <c r="A81" t="s">
        <v>46</v>
      </c>
      <c r="B81" t="s">
        <v>783</v>
      </c>
      <c r="C81" t="s">
        <v>784</v>
      </c>
      <c r="D81">
        <v>250</v>
      </c>
      <c r="E81" t="s">
        <v>46</v>
      </c>
      <c r="F81" t="s">
        <v>46</v>
      </c>
      <c r="G81" t="s">
        <v>349</v>
      </c>
      <c r="I81" t="s">
        <v>351</v>
      </c>
      <c r="L81" t="s">
        <v>211</v>
      </c>
      <c r="M81">
        <v>150</v>
      </c>
      <c r="O81" t="s">
        <v>272</v>
      </c>
      <c r="P81">
        <v>155</v>
      </c>
      <c r="Q81" t="s">
        <v>354</v>
      </c>
    </row>
    <row r="82" spans="1:17" x14ac:dyDescent="0.3">
      <c r="A82" t="s">
        <v>47</v>
      </c>
      <c r="B82" t="s">
        <v>782</v>
      </c>
      <c r="C82" t="s">
        <v>781</v>
      </c>
      <c r="D82">
        <v>254</v>
      </c>
      <c r="E82" t="s">
        <v>47</v>
      </c>
      <c r="G82" t="s">
        <v>358</v>
      </c>
      <c r="I82" t="s">
        <v>380</v>
      </c>
      <c r="J82">
        <v>5</v>
      </c>
      <c r="K82" t="s">
        <v>256</v>
      </c>
      <c r="L82" t="s">
        <v>184</v>
      </c>
      <c r="M82">
        <v>19</v>
      </c>
      <c r="O82" t="s">
        <v>377</v>
      </c>
      <c r="P82">
        <v>419</v>
      </c>
      <c r="Q82" t="s">
        <v>528</v>
      </c>
    </row>
    <row r="83" spans="1:17" x14ac:dyDescent="0.3">
      <c r="A83" t="s">
        <v>48</v>
      </c>
      <c r="B83" t="s">
        <v>779</v>
      </c>
      <c r="C83" t="s">
        <v>780</v>
      </c>
      <c r="D83">
        <v>258</v>
      </c>
      <c r="E83" t="s">
        <v>48</v>
      </c>
      <c r="G83" t="s">
        <v>358</v>
      </c>
      <c r="I83" t="s">
        <v>372</v>
      </c>
      <c r="L83" t="s">
        <v>241</v>
      </c>
      <c r="M83">
        <v>9</v>
      </c>
      <c r="N83" t="s">
        <v>356</v>
      </c>
      <c r="O83" t="s">
        <v>243</v>
      </c>
      <c r="P83">
        <v>61</v>
      </c>
      <c r="Q83" t="s">
        <v>369</v>
      </c>
    </row>
    <row r="84" spans="1:17" x14ac:dyDescent="0.3">
      <c r="A84" t="s">
        <v>776</v>
      </c>
      <c r="B84" t="s">
        <v>778</v>
      </c>
      <c r="C84" t="s">
        <v>777</v>
      </c>
      <c r="D84">
        <v>260</v>
      </c>
      <c r="E84" t="s">
        <v>776</v>
      </c>
      <c r="G84" t="s">
        <v>358</v>
      </c>
      <c r="I84" t="s">
        <v>490</v>
      </c>
      <c r="J84">
        <v>14</v>
      </c>
      <c r="K84" t="s">
        <v>208</v>
      </c>
      <c r="L84" t="s">
        <v>182</v>
      </c>
      <c r="M84">
        <v>2</v>
      </c>
      <c r="O84" t="s">
        <v>263</v>
      </c>
      <c r="P84">
        <v>202</v>
      </c>
      <c r="Q84" t="s">
        <v>369</v>
      </c>
    </row>
    <row r="85" spans="1:17" x14ac:dyDescent="0.3">
      <c r="A85" t="s">
        <v>49</v>
      </c>
      <c r="B85" t="s">
        <v>773</v>
      </c>
      <c r="C85" t="s">
        <v>775</v>
      </c>
      <c r="D85">
        <v>266</v>
      </c>
      <c r="E85" t="s">
        <v>49</v>
      </c>
      <c r="F85" t="s">
        <v>49</v>
      </c>
      <c r="G85" t="s">
        <v>358</v>
      </c>
      <c r="I85" t="s">
        <v>359</v>
      </c>
      <c r="J85">
        <v>17</v>
      </c>
      <c r="K85" t="s">
        <v>231</v>
      </c>
      <c r="L85" t="s">
        <v>182</v>
      </c>
      <c r="M85">
        <v>2</v>
      </c>
      <c r="O85" t="s">
        <v>263</v>
      </c>
      <c r="P85">
        <v>202</v>
      </c>
      <c r="Q85" t="s">
        <v>354</v>
      </c>
    </row>
    <row r="86" spans="1:17" x14ac:dyDescent="0.3">
      <c r="A86" t="s">
        <v>50</v>
      </c>
      <c r="B86" t="s">
        <v>751</v>
      </c>
      <c r="C86" t="s">
        <v>772</v>
      </c>
      <c r="D86">
        <v>270</v>
      </c>
      <c r="E86" t="s">
        <v>50</v>
      </c>
      <c r="F86" t="s">
        <v>774</v>
      </c>
      <c r="G86" t="s">
        <v>358</v>
      </c>
      <c r="H86" t="s">
        <v>356</v>
      </c>
      <c r="I86" t="s">
        <v>359</v>
      </c>
      <c r="J86">
        <v>11</v>
      </c>
      <c r="K86" t="s">
        <v>270</v>
      </c>
      <c r="L86" t="s">
        <v>182</v>
      </c>
      <c r="M86">
        <v>2</v>
      </c>
      <c r="O86" t="s">
        <v>263</v>
      </c>
      <c r="P86">
        <v>202</v>
      </c>
      <c r="Q86" t="s">
        <v>354</v>
      </c>
    </row>
    <row r="87" spans="1:17" x14ac:dyDescent="0.3">
      <c r="A87" t="s">
        <v>161</v>
      </c>
      <c r="B87" t="s">
        <v>771</v>
      </c>
      <c r="C87" t="s">
        <v>770</v>
      </c>
      <c r="D87">
        <v>268</v>
      </c>
      <c r="E87" t="s">
        <v>161</v>
      </c>
      <c r="F87" t="s">
        <v>161</v>
      </c>
      <c r="G87" t="s">
        <v>358</v>
      </c>
      <c r="I87" t="s">
        <v>365</v>
      </c>
      <c r="L87" t="s">
        <v>189</v>
      </c>
      <c r="M87">
        <v>142</v>
      </c>
      <c r="O87" t="s">
        <v>271</v>
      </c>
      <c r="P87">
        <v>145</v>
      </c>
      <c r="Q87" t="s">
        <v>354</v>
      </c>
    </row>
    <row r="88" spans="1:17" x14ac:dyDescent="0.3">
      <c r="A88" t="s">
        <v>51</v>
      </c>
      <c r="B88" t="s">
        <v>769</v>
      </c>
      <c r="C88" t="s">
        <v>768</v>
      </c>
      <c r="D88">
        <v>276</v>
      </c>
      <c r="E88" t="s">
        <v>51</v>
      </c>
      <c r="F88" t="s">
        <v>51</v>
      </c>
      <c r="G88" t="s">
        <v>349</v>
      </c>
      <c r="I88" t="s">
        <v>351</v>
      </c>
      <c r="L88" t="s">
        <v>211</v>
      </c>
      <c r="M88">
        <v>150</v>
      </c>
      <c r="O88" t="s">
        <v>272</v>
      </c>
      <c r="P88">
        <v>155</v>
      </c>
      <c r="Q88" t="s">
        <v>354</v>
      </c>
    </row>
    <row r="89" spans="1:17" x14ac:dyDescent="0.3">
      <c r="A89" t="s">
        <v>52</v>
      </c>
      <c r="B89" t="s">
        <v>766</v>
      </c>
      <c r="C89" t="s">
        <v>767</v>
      </c>
      <c r="D89">
        <v>288</v>
      </c>
      <c r="E89" t="s">
        <v>52</v>
      </c>
      <c r="F89" t="s">
        <v>52</v>
      </c>
      <c r="G89" t="s">
        <v>358</v>
      </c>
      <c r="I89" t="s">
        <v>359</v>
      </c>
      <c r="J89">
        <v>11</v>
      </c>
      <c r="K89" t="s">
        <v>270</v>
      </c>
      <c r="L89" t="s">
        <v>182</v>
      </c>
      <c r="M89">
        <v>2</v>
      </c>
      <c r="O89" t="s">
        <v>263</v>
      </c>
      <c r="P89">
        <v>202</v>
      </c>
      <c r="Q89" t="s">
        <v>354</v>
      </c>
    </row>
    <row r="90" spans="1:17" x14ac:dyDescent="0.3">
      <c r="A90" t="s">
        <v>215</v>
      </c>
      <c r="B90" t="s">
        <v>764</v>
      </c>
      <c r="C90" t="s">
        <v>765</v>
      </c>
      <c r="D90">
        <v>292</v>
      </c>
      <c r="E90" t="s">
        <v>215</v>
      </c>
      <c r="G90" t="s">
        <v>349</v>
      </c>
      <c r="I90" t="s">
        <v>351</v>
      </c>
      <c r="L90" t="s">
        <v>211</v>
      </c>
      <c r="M90">
        <v>150</v>
      </c>
      <c r="O90" t="s">
        <v>261</v>
      </c>
      <c r="P90">
        <v>39</v>
      </c>
      <c r="Q90" t="s">
        <v>423</v>
      </c>
    </row>
    <row r="91" spans="1:17" x14ac:dyDescent="0.3">
      <c r="A91" t="s">
        <v>53</v>
      </c>
      <c r="B91" t="s">
        <v>762</v>
      </c>
      <c r="C91" t="s">
        <v>763</v>
      </c>
      <c r="D91">
        <v>300</v>
      </c>
      <c r="E91" t="s">
        <v>53</v>
      </c>
      <c r="F91" t="s">
        <v>53</v>
      </c>
      <c r="G91" t="s">
        <v>349</v>
      </c>
      <c r="I91" t="s">
        <v>351</v>
      </c>
      <c r="L91" t="s">
        <v>211</v>
      </c>
      <c r="M91">
        <v>150</v>
      </c>
      <c r="O91" t="s">
        <v>261</v>
      </c>
      <c r="P91">
        <v>39</v>
      </c>
      <c r="Q91" t="s">
        <v>354</v>
      </c>
    </row>
    <row r="92" spans="1:17" x14ac:dyDescent="0.3">
      <c r="A92" t="s">
        <v>216</v>
      </c>
      <c r="B92" t="s">
        <v>759</v>
      </c>
      <c r="C92" t="s">
        <v>760</v>
      </c>
      <c r="D92">
        <v>304</v>
      </c>
      <c r="E92" t="s">
        <v>216</v>
      </c>
      <c r="G92" t="s">
        <v>349</v>
      </c>
      <c r="I92" t="s">
        <v>391</v>
      </c>
      <c r="L92" t="s">
        <v>184</v>
      </c>
      <c r="M92">
        <v>19</v>
      </c>
      <c r="O92" t="s">
        <v>238</v>
      </c>
      <c r="P92">
        <v>21</v>
      </c>
      <c r="Q92" t="s">
        <v>758</v>
      </c>
    </row>
    <row r="93" spans="1:17" x14ac:dyDescent="0.3">
      <c r="A93" t="s">
        <v>217</v>
      </c>
      <c r="B93" t="s">
        <v>756</v>
      </c>
      <c r="C93" t="s">
        <v>757</v>
      </c>
      <c r="D93">
        <v>308</v>
      </c>
      <c r="E93" t="s">
        <v>217</v>
      </c>
      <c r="F93" t="s">
        <v>217</v>
      </c>
      <c r="G93" t="s">
        <v>358</v>
      </c>
      <c r="I93" t="s">
        <v>391</v>
      </c>
      <c r="J93">
        <v>29</v>
      </c>
      <c r="K93" t="s">
        <v>196</v>
      </c>
      <c r="L93" t="s">
        <v>184</v>
      </c>
      <c r="M93">
        <v>19</v>
      </c>
      <c r="N93" t="s">
        <v>356</v>
      </c>
      <c r="O93" t="s">
        <v>377</v>
      </c>
      <c r="P93">
        <v>419</v>
      </c>
      <c r="Q93" t="s">
        <v>354</v>
      </c>
    </row>
    <row r="94" spans="1:17" x14ac:dyDescent="0.3">
      <c r="A94" t="s">
        <v>54</v>
      </c>
      <c r="B94" t="s">
        <v>754</v>
      </c>
      <c r="C94" t="s">
        <v>755</v>
      </c>
      <c r="D94">
        <v>312</v>
      </c>
      <c r="E94" t="s">
        <v>54</v>
      </c>
      <c r="G94" t="s">
        <v>358</v>
      </c>
      <c r="I94" t="s">
        <v>391</v>
      </c>
      <c r="J94">
        <v>29</v>
      </c>
      <c r="K94" t="s">
        <v>196</v>
      </c>
      <c r="L94" t="s">
        <v>184</v>
      </c>
      <c r="M94">
        <v>19</v>
      </c>
      <c r="O94" t="s">
        <v>377</v>
      </c>
      <c r="P94">
        <v>419</v>
      </c>
      <c r="Q94" t="s">
        <v>528</v>
      </c>
    </row>
    <row r="95" spans="1:17" x14ac:dyDescent="0.3">
      <c r="A95" t="s">
        <v>218</v>
      </c>
      <c r="B95" t="s">
        <v>748</v>
      </c>
      <c r="C95" t="s">
        <v>752</v>
      </c>
      <c r="D95">
        <v>316</v>
      </c>
      <c r="E95" t="s">
        <v>218</v>
      </c>
      <c r="G95" t="s">
        <v>358</v>
      </c>
      <c r="I95" t="s">
        <v>372</v>
      </c>
      <c r="L95" t="s">
        <v>241</v>
      </c>
      <c r="M95">
        <v>9</v>
      </c>
      <c r="N95" t="s">
        <v>356</v>
      </c>
      <c r="O95" t="s">
        <v>230</v>
      </c>
      <c r="P95">
        <v>57</v>
      </c>
      <c r="Q95" t="s">
        <v>393</v>
      </c>
    </row>
    <row r="96" spans="1:17" x14ac:dyDescent="0.3">
      <c r="A96" t="s">
        <v>55</v>
      </c>
      <c r="B96" t="s">
        <v>750</v>
      </c>
      <c r="C96" t="s">
        <v>749</v>
      </c>
      <c r="D96">
        <v>320</v>
      </c>
      <c r="E96" t="s">
        <v>55</v>
      </c>
      <c r="F96" t="s">
        <v>55</v>
      </c>
      <c r="G96" t="s">
        <v>358</v>
      </c>
      <c r="I96" t="s">
        <v>391</v>
      </c>
      <c r="J96">
        <v>13</v>
      </c>
      <c r="K96" t="s">
        <v>198</v>
      </c>
      <c r="L96" t="s">
        <v>184</v>
      </c>
      <c r="M96">
        <v>19</v>
      </c>
      <c r="O96" t="s">
        <v>377</v>
      </c>
      <c r="P96">
        <v>419</v>
      </c>
      <c r="Q96" t="s">
        <v>354</v>
      </c>
    </row>
    <row r="97" spans="1:17" x14ac:dyDescent="0.3">
      <c r="A97" t="s">
        <v>745</v>
      </c>
      <c r="B97" t="s">
        <v>747</v>
      </c>
      <c r="C97" t="s">
        <v>746</v>
      </c>
      <c r="D97">
        <v>831</v>
      </c>
      <c r="E97" t="s">
        <v>745</v>
      </c>
      <c r="G97" t="s">
        <v>349</v>
      </c>
      <c r="I97" t="s">
        <v>351</v>
      </c>
      <c r="J97">
        <v>830</v>
      </c>
      <c r="K97" t="s">
        <v>200</v>
      </c>
      <c r="L97" t="s">
        <v>211</v>
      </c>
      <c r="M97">
        <v>150</v>
      </c>
      <c r="O97" t="s">
        <v>239</v>
      </c>
      <c r="P97">
        <v>154</v>
      </c>
      <c r="Q97" t="s">
        <v>698</v>
      </c>
    </row>
    <row r="98" spans="1:17" x14ac:dyDescent="0.3">
      <c r="A98" t="s">
        <v>56</v>
      </c>
      <c r="B98" t="s">
        <v>743</v>
      </c>
      <c r="C98" t="s">
        <v>744</v>
      </c>
      <c r="D98">
        <v>324</v>
      </c>
      <c r="E98" t="s">
        <v>56</v>
      </c>
      <c r="F98" t="s">
        <v>56</v>
      </c>
      <c r="G98" t="s">
        <v>358</v>
      </c>
      <c r="H98" t="s">
        <v>356</v>
      </c>
      <c r="I98" t="s">
        <v>359</v>
      </c>
      <c r="J98">
        <v>11</v>
      </c>
      <c r="K98" t="s">
        <v>270</v>
      </c>
      <c r="L98" t="s">
        <v>182</v>
      </c>
      <c r="M98">
        <v>2</v>
      </c>
      <c r="O98" t="s">
        <v>263</v>
      </c>
      <c r="P98">
        <v>202</v>
      </c>
      <c r="Q98" t="s">
        <v>354</v>
      </c>
    </row>
    <row r="99" spans="1:17" x14ac:dyDescent="0.3">
      <c r="A99" t="s">
        <v>57</v>
      </c>
      <c r="B99" t="s">
        <v>741</v>
      </c>
      <c r="C99" t="s">
        <v>742</v>
      </c>
      <c r="D99">
        <v>624</v>
      </c>
      <c r="E99" t="s">
        <v>57</v>
      </c>
      <c r="F99" t="s">
        <v>57</v>
      </c>
      <c r="G99" t="s">
        <v>358</v>
      </c>
      <c r="H99" t="s">
        <v>356</v>
      </c>
      <c r="I99" t="s">
        <v>359</v>
      </c>
      <c r="J99">
        <v>11</v>
      </c>
      <c r="K99" t="s">
        <v>270</v>
      </c>
      <c r="L99" t="s">
        <v>182</v>
      </c>
      <c r="M99">
        <v>2</v>
      </c>
      <c r="N99" t="s">
        <v>356</v>
      </c>
      <c r="O99" t="s">
        <v>263</v>
      </c>
      <c r="P99">
        <v>202</v>
      </c>
      <c r="Q99" t="s">
        <v>354</v>
      </c>
    </row>
    <row r="100" spans="1:17" x14ac:dyDescent="0.3">
      <c r="A100" t="s">
        <v>58</v>
      </c>
      <c r="B100" t="s">
        <v>739</v>
      </c>
      <c r="C100" t="s">
        <v>740</v>
      </c>
      <c r="D100">
        <v>328</v>
      </c>
      <c r="E100" t="s">
        <v>58</v>
      </c>
      <c r="F100" t="s">
        <v>58</v>
      </c>
      <c r="G100" t="s">
        <v>358</v>
      </c>
      <c r="I100" t="s">
        <v>380</v>
      </c>
      <c r="J100">
        <v>5</v>
      </c>
      <c r="K100" t="s">
        <v>256</v>
      </c>
      <c r="L100" t="s">
        <v>184</v>
      </c>
      <c r="M100">
        <v>19</v>
      </c>
      <c r="N100" t="s">
        <v>356</v>
      </c>
      <c r="O100" t="s">
        <v>377</v>
      </c>
      <c r="P100">
        <v>419</v>
      </c>
      <c r="Q100" t="s">
        <v>354</v>
      </c>
    </row>
    <row r="101" spans="1:17" x14ac:dyDescent="0.3">
      <c r="A101" t="s">
        <v>59</v>
      </c>
      <c r="B101" t="s">
        <v>738</v>
      </c>
      <c r="C101" t="s">
        <v>737</v>
      </c>
      <c r="D101">
        <v>332</v>
      </c>
      <c r="E101" t="s">
        <v>59</v>
      </c>
      <c r="F101" t="s">
        <v>59</v>
      </c>
      <c r="G101" t="s">
        <v>358</v>
      </c>
      <c r="H101" t="s">
        <v>356</v>
      </c>
      <c r="I101" t="s">
        <v>391</v>
      </c>
      <c r="J101">
        <v>29</v>
      </c>
      <c r="K101" t="s">
        <v>196</v>
      </c>
      <c r="L101" t="s">
        <v>184</v>
      </c>
      <c r="M101">
        <v>19</v>
      </c>
      <c r="N101" t="s">
        <v>356</v>
      </c>
      <c r="O101" t="s">
        <v>377</v>
      </c>
      <c r="P101">
        <v>419</v>
      </c>
      <c r="Q101" t="s">
        <v>354</v>
      </c>
    </row>
    <row r="102" spans="1:17" x14ac:dyDescent="0.3">
      <c r="A102" t="s">
        <v>736</v>
      </c>
      <c r="B102" t="s">
        <v>733</v>
      </c>
      <c r="C102" t="s">
        <v>735</v>
      </c>
      <c r="D102">
        <v>334</v>
      </c>
      <c r="E102" t="s">
        <v>734</v>
      </c>
      <c r="G102" t="s">
        <v>349</v>
      </c>
      <c r="I102" t="s">
        <v>490</v>
      </c>
      <c r="L102" t="s">
        <v>241</v>
      </c>
      <c r="M102">
        <v>9</v>
      </c>
      <c r="O102" t="s">
        <v>190</v>
      </c>
      <c r="P102">
        <v>53</v>
      </c>
      <c r="Q102" t="s">
        <v>598</v>
      </c>
    </row>
    <row r="103" spans="1:17" x14ac:dyDescent="0.3">
      <c r="A103" t="s">
        <v>219</v>
      </c>
      <c r="B103" t="s">
        <v>732</v>
      </c>
      <c r="C103" t="s">
        <v>729</v>
      </c>
      <c r="D103">
        <v>336</v>
      </c>
      <c r="E103" t="s">
        <v>730</v>
      </c>
      <c r="F103" t="s">
        <v>731</v>
      </c>
      <c r="G103" t="s">
        <v>349</v>
      </c>
      <c r="I103" t="s">
        <v>351</v>
      </c>
      <c r="L103" t="s">
        <v>211</v>
      </c>
      <c r="M103">
        <v>150</v>
      </c>
      <c r="O103" t="s">
        <v>261</v>
      </c>
      <c r="P103">
        <v>39</v>
      </c>
      <c r="Q103" t="s">
        <v>354</v>
      </c>
    </row>
    <row r="104" spans="1:17" x14ac:dyDescent="0.3">
      <c r="A104" t="s">
        <v>60</v>
      </c>
      <c r="B104" t="s">
        <v>728</v>
      </c>
      <c r="C104" t="s">
        <v>727</v>
      </c>
      <c r="D104">
        <v>340</v>
      </c>
      <c r="E104" t="s">
        <v>60</v>
      </c>
      <c r="F104" t="s">
        <v>60</v>
      </c>
      <c r="G104" t="s">
        <v>358</v>
      </c>
      <c r="I104" t="s">
        <v>391</v>
      </c>
      <c r="J104">
        <v>13</v>
      </c>
      <c r="K104" t="s">
        <v>198</v>
      </c>
      <c r="L104" t="s">
        <v>184</v>
      </c>
      <c r="M104">
        <v>19</v>
      </c>
      <c r="O104" t="s">
        <v>377</v>
      </c>
      <c r="P104">
        <v>419</v>
      </c>
      <c r="Q104" t="s">
        <v>354</v>
      </c>
    </row>
    <row r="105" spans="1:17" x14ac:dyDescent="0.3">
      <c r="A105" t="s">
        <v>61</v>
      </c>
      <c r="B105" t="s">
        <v>725</v>
      </c>
      <c r="C105" t="s">
        <v>726</v>
      </c>
      <c r="D105">
        <v>348</v>
      </c>
      <c r="E105" t="s">
        <v>61</v>
      </c>
      <c r="F105" t="s">
        <v>61</v>
      </c>
      <c r="G105" t="s">
        <v>349</v>
      </c>
      <c r="I105" t="s">
        <v>351</v>
      </c>
      <c r="L105" t="s">
        <v>211</v>
      </c>
      <c r="M105">
        <v>150</v>
      </c>
      <c r="O105" t="s">
        <v>210</v>
      </c>
      <c r="P105">
        <v>151</v>
      </c>
      <c r="Q105" t="s">
        <v>354</v>
      </c>
    </row>
    <row r="106" spans="1:17" x14ac:dyDescent="0.3">
      <c r="A106" t="s">
        <v>62</v>
      </c>
      <c r="B106" t="s">
        <v>708</v>
      </c>
      <c r="C106" t="s">
        <v>724</v>
      </c>
      <c r="D106">
        <v>352</v>
      </c>
      <c r="E106" t="s">
        <v>62</v>
      </c>
      <c r="F106" t="s">
        <v>62</v>
      </c>
      <c r="G106" t="s">
        <v>349</v>
      </c>
      <c r="I106" t="s">
        <v>351</v>
      </c>
      <c r="L106" t="s">
        <v>211</v>
      </c>
      <c r="M106">
        <v>150</v>
      </c>
      <c r="O106" t="s">
        <v>239</v>
      </c>
      <c r="P106">
        <v>154</v>
      </c>
      <c r="Q106" t="s">
        <v>354</v>
      </c>
    </row>
    <row r="107" spans="1:17" x14ac:dyDescent="0.3">
      <c r="A107" t="s">
        <v>63</v>
      </c>
      <c r="B107" t="s">
        <v>722</v>
      </c>
      <c r="C107" t="s">
        <v>723</v>
      </c>
      <c r="D107">
        <v>356</v>
      </c>
      <c r="E107" t="s">
        <v>63</v>
      </c>
      <c r="F107" t="s">
        <v>63</v>
      </c>
      <c r="G107" t="s">
        <v>358</v>
      </c>
      <c r="I107" t="s">
        <v>365</v>
      </c>
      <c r="L107" t="s">
        <v>189</v>
      </c>
      <c r="M107">
        <v>142</v>
      </c>
      <c r="O107" t="s">
        <v>260</v>
      </c>
      <c r="P107">
        <v>34</v>
      </c>
      <c r="Q107" t="s">
        <v>354</v>
      </c>
    </row>
    <row r="108" spans="1:17" x14ac:dyDescent="0.3">
      <c r="A108" t="s">
        <v>64</v>
      </c>
      <c r="B108" t="s">
        <v>720</v>
      </c>
      <c r="C108" t="s">
        <v>721</v>
      </c>
      <c r="D108">
        <v>360</v>
      </c>
      <c r="E108" t="s">
        <v>64</v>
      </c>
      <c r="F108" t="s">
        <v>64</v>
      </c>
      <c r="G108" t="s">
        <v>358</v>
      </c>
      <c r="I108" t="s">
        <v>365</v>
      </c>
      <c r="L108" t="s">
        <v>189</v>
      </c>
      <c r="M108">
        <v>142</v>
      </c>
      <c r="O108" t="s">
        <v>258</v>
      </c>
      <c r="P108">
        <v>35</v>
      </c>
      <c r="Q108" t="s">
        <v>354</v>
      </c>
    </row>
    <row r="109" spans="1:17" x14ac:dyDescent="0.3">
      <c r="A109" t="s">
        <v>220</v>
      </c>
      <c r="B109" t="s">
        <v>717</v>
      </c>
      <c r="C109" t="s">
        <v>718</v>
      </c>
      <c r="D109">
        <v>364</v>
      </c>
      <c r="E109" t="s">
        <v>719</v>
      </c>
      <c r="F109" t="s">
        <v>220</v>
      </c>
      <c r="G109" t="s">
        <v>358</v>
      </c>
      <c r="I109" t="s">
        <v>365</v>
      </c>
      <c r="L109" t="s">
        <v>189</v>
      </c>
      <c r="M109">
        <v>142</v>
      </c>
      <c r="O109" t="s">
        <v>260</v>
      </c>
      <c r="P109">
        <v>34</v>
      </c>
      <c r="Q109" t="s">
        <v>354</v>
      </c>
    </row>
    <row r="110" spans="1:17" x14ac:dyDescent="0.3">
      <c r="A110" t="s">
        <v>66</v>
      </c>
      <c r="B110" t="s">
        <v>715</v>
      </c>
      <c r="C110" t="s">
        <v>716</v>
      </c>
      <c r="D110">
        <v>368</v>
      </c>
      <c r="E110" t="s">
        <v>66</v>
      </c>
      <c r="F110" t="s">
        <v>66</v>
      </c>
      <c r="G110" t="s">
        <v>358</v>
      </c>
      <c r="I110" t="s">
        <v>365</v>
      </c>
      <c r="L110" t="s">
        <v>189</v>
      </c>
      <c r="M110">
        <v>142</v>
      </c>
      <c r="O110" t="s">
        <v>271</v>
      </c>
      <c r="P110">
        <v>145</v>
      </c>
      <c r="Q110" t="s">
        <v>354</v>
      </c>
    </row>
    <row r="111" spans="1:17" x14ac:dyDescent="0.3">
      <c r="A111" t="s">
        <v>67</v>
      </c>
      <c r="B111" t="s">
        <v>713</v>
      </c>
      <c r="C111" t="s">
        <v>714</v>
      </c>
      <c r="D111">
        <v>372</v>
      </c>
      <c r="E111" t="s">
        <v>67</v>
      </c>
      <c r="F111" t="s">
        <v>67</v>
      </c>
      <c r="G111" t="s">
        <v>349</v>
      </c>
      <c r="I111" t="s">
        <v>351</v>
      </c>
      <c r="L111" t="s">
        <v>211</v>
      </c>
      <c r="M111">
        <v>150</v>
      </c>
      <c r="O111" t="s">
        <v>239</v>
      </c>
      <c r="P111">
        <v>154</v>
      </c>
      <c r="Q111" t="s">
        <v>354</v>
      </c>
    </row>
    <row r="112" spans="1:17" x14ac:dyDescent="0.3">
      <c r="A112" t="s">
        <v>221</v>
      </c>
      <c r="B112" t="s">
        <v>711</v>
      </c>
      <c r="C112" t="s">
        <v>712</v>
      </c>
      <c r="D112">
        <v>833</v>
      </c>
      <c r="E112" t="s">
        <v>221</v>
      </c>
      <c r="G112" t="s">
        <v>349</v>
      </c>
      <c r="I112" t="s">
        <v>351</v>
      </c>
      <c r="L112" t="s">
        <v>211</v>
      </c>
      <c r="M112">
        <v>150</v>
      </c>
      <c r="O112" t="s">
        <v>239</v>
      </c>
      <c r="P112">
        <v>154</v>
      </c>
      <c r="Q112" t="s">
        <v>698</v>
      </c>
    </row>
    <row r="113" spans="1:17" x14ac:dyDescent="0.3">
      <c r="A113" t="s">
        <v>68</v>
      </c>
      <c r="B113" t="s">
        <v>710</v>
      </c>
      <c r="C113" t="s">
        <v>709</v>
      </c>
      <c r="D113">
        <v>376</v>
      </c>
      <c r="E113" t="s">
        <v>68</v>
      </c>
      <c r="F113" t="s">
        <v>68</v>
      </c>
      <c r="G113" t="s">
        <v>358</v>
      </c>
      <c r="I113" t="s">
        <v>365</v>
      </c>
      <c r="L113" t="s">
        <v>189</v>
      </c>
      <c r="M113">
        <v>142</v>
      </c>
      <c r="O113" t="s">
        <v>271</v>
      </c>
      <c r="P113">
        <v>145</v>
      </c>
      <c r="Q113" t="s">
        <v>354</v>
      </c>
    </row>
    <row r="114" spans="1:17" x14ac:dyDescent="0.3">
      <c r="A114" t="s">
        <v>69</v>
      </c>
      <c r="B114" t="s">
        <v>707</v>
      </c>
      <c r="C114" t="s">
        <v>706</v>
      </c>
      <c r="D114">
        <v>380</v>
      </c>
      <c r="E114" t="s">
        <v>69</v>
      </c>
      <c r="F114" t="s">
        <v>69</v>
      </c>
      <c r="G114" t="s">
        <v>349</v>
      </c>
      <c r="I114" t="s">
        <v>351</v>
      </c>
      <c r="L114" t="s">
        <v>211</v>
      </c>
      <c r="M114">
        <v>150</v>
      </c>
      <c r="O114" t="s">
        <v>261</v>
      </c>
      <c r="P114">
        <v>39</v>
      </c>
      <c r="Q114" t="s">
        <v>354</v>
      </c>
    </row>
    <row r="115" spans="1:17" x14ac:dyDescent="0.3">
      <c r="A115" t="s">
        <v>70</v>
      </c>
      <c r="B115" t="s">
        <v>704</v>
      </c>
      <c r="C115" t="s">
        <v>705</v>
      </c>
      <c r="D115">
        <v>388</v>
      </c>
      <c r="E115" t="s">
        <v>70</v>
      </c>
      <c r="F115" t="s">
        <v>70</v>
      </c>
      <c r="G115" t="s">
        <v>358</v>
      </c>
      <c r="I115" t="s">
        <v>391</v>
      </c>
      <c r="J115">
        <v>29</v>
      </c>
      <c r="K115" t="s">
        <v>196</v>
      </c>
      <c r="L115" t="s">
        <v>184</v>
      </c>
      <c r="M115">
        <v>19</v>
      </c>
      <c r="N115" t="s">
        <v>356</v>
      </c>
      <c r="O115" t="s">
        <v>377</v>
      </c>
      <c r="P115">
        <v>419</v>
      </c>
      <c r="Q115" t="s">
        <v>354</v>
      </c>
    </row>
    <row r="116" spans="1:17" x14ac:dyDescent="0.3">
      <c r="A116" t="s">
        <v>71</v>
      </c>
      <c r="B116" t="s">
        <v>702</v>
      </c>
      <c r="C116" t="s">
        <v>703</v>
      </c>
      <c r="D116">
        <v>392</v>
      </c>
      <c r="E116" t="s">
        <v>71</v>
      </c>
      <c r="F116" t="s">
        <v>71</v>
      </c>
      <c r="G116" t="s">
        <v>349</v>
      </c>
      <c r="I116" t="s">
        <v>365</v>
      </c>
      <c r="L116" t="s">
        <v>189</v>
      </c>
      <c r="M116">
        <v>142</v>
      </c>
      <c r="O116" t="s">
        <v>209</v>
      </c>
      <c r="P116">
        <v>30</v>
      </c>
      <c r="Q116" t="s">
        <v>354</v>
      </c>
    </row>
    <row r="117" spans="1:17" x14ac:dyDescent="0.3">
      <c r="A117" t="s">
        <v>700</v>
      </c>
      <c r="B117" t="s">
        <v>699</v>
      </c>
      <c r="C117" t="s">
        <v>701</v>
      </c>
      <c r="D117">
        <v>832</v>
      </c>
      <c r="E117" t="s">
        <v>700</v>
      </c>
      <c r="G117" t="s">
        <v>349</v>
      </c>
      <c r="I117" t="s">
        <v>351</v>
      </c>
      <c r="J117">
        <v>830</v>
      </c>
      <c r="K117" t="s">
        <v>200</v>
      </c>
      <c r="L117" t="s">
        <v>211</v>
      </c>
      <c r="M117">
        <v>150</v>
      </c>
      <c r="O117" t="s">
        <v>239</v>
      </c>
      <c r="P117">
        <v>154</v>
      </c>
      <c r="Q117" t="s">
        <v>698</v>
      </c>
    </row>
    <row r="118" spans="1:17" x14ac:dyDescent="0.3">
      <c r="A118" t="s">
        <v>72</v>
      </c>
      <c r="B118" t="s">
        <v>697</v>
      </c>
      <c r="C118" t="s">
        <v>696</v>
      </c>
      <c r="D118">
        <v>400</v>
      </c>
      <c r="E118" t="s">
        <v>72</v>
      </c>
      <c r="F118" t="s">
        <v>72</v>
      </c>
      <c r="G118" t="s">
        <v>358</v>
      </c>
      <c r="I118" t="s">
        <v>365</v>
      </c>
      <c r="L118" t="s">
        <v>189</v>
      </c>
      <c r="M118">
        <v>142</v>
      </c>
      <c r="O118" t="s">
        <v>271</v>
      </c>
      <c r="P118">
        <v>145</v>
      </c>
      <c r="Q118" t="s">
        <v>354</v>
      </c>
    </row>
    <row r="119" spans="1:17" x14ac:dyDescent="0.3">
      <c r="A119" t="s">
        <v>162</v>
      </c>
      <c r="B119" t="s">
        <v>694</v>
      </c>
      <c r="C119" t="s">
        <v>695</v>
      </c>
      <c r="D119">
        <v>398</v>
      </c>
      <c r="E119" t="s">
        <v>162</v>
      </c>
      <c r="F119" t="s">
        <v>162</v>
      </c>
      <c r="G119" t="s">
        <v>358</v>
      </c>
      <c r="I119" t="s">
        <v>365</v>
      </c>
      <c r="L119" t="s">
        <v>189</v>
      </c>
      <c r="M119">
        <v>142</v>
      </c>
      <c r="O119" t="s">
        <v>199</v>
      </c>
      <c r="P119">
        <v>143</v>
      </c>
      <c r="Q119" t="s">
        <v>354</v>
      </c>
    </row>
    <row r="120" spans="1:17" x14ac:dyDescent="0.3">
      <c r="A120" t="s">
        <v>73</v>
      </c>
      <c r="B120" t="s">
        <v>693</v>
      </c>
      <c r="C120" t="s">
        <v>692</v>
      </c>
      <c r="D120">
        <v>404</v>
      </c>
      <c r="E120" t="s">
        <v>73</v>
      </c>
      <c r="F120" t="s">
        <v>73</v>
      </c>
      <c r="G120" t="s">
        <v>358</v>
      </c>
      <c r="I120" t="s">
        <v>359</v>
      </c>
      <c r="J120">
        <v>14</v>
      </c>
      <c r="K120" t="s">
        <v>208</v>
      </c>
      <c r="L120" t="s">
        <v>182</v>
      </c>
      <c r="M120">
        <v>2</v>
      </c>
      <c r="O120" t="s">
        <v>263</v>
      </c>
      <c r="P120">
        <v>202</v>
      </c>
      <c r="Q120" t="s">
        <v>354</v>
      </c>
    </row>
    <row r="121" spans="1:17" x14ac:dyDescent="0.3">
      <c r="A121" t="s">
        <v>222</v>
      </c>
      <c r="B121" t="s">
        <v>691</v>
      </c>
      <c r="C121" t="s">
        <v>690</v>
      </c>
      <c r="D121">
        <v>296</v>
      </c>
      <c r="E121" t="s">
        <v>222</v>
      </c>
      <c r="F121" t="s">
        <v>222</v>
      </c>
      <c r="G121" t="s">
        <v>358</v>
      </c>
      <c r="H121" t="s">
        <v>356</v>
      </c>
      <c r="I121" t="s">
        <v>372</v>
      </c>
      <c r="L121" t="s">
        <v>241</v>
      </c>
      <c r="M121">
        <v>9</v>
      </c>
      <c r="N121" t="s">
        <v>356</v>
      </c>
      <c r="O121" t="s">
        <v>230</v>
      </c>
      <c r="P121">
        <v>57</v>
      </c>
      <c r="Q121" t="s">
        <v>354</v>
      </c>
    </row>
    <row r="122" spans="1:17" x14ac:dyDescent="0.3">
      <c r="A122" t="s">
        <v>76</v>
      </c>
      <c r="B122" t="s">
        <v>688</v>
      </c>
      <c r="C122" t="s">
        <v>689</v>
      </c>
      <c r="D122">
        <v>414</v>
      </c>
      <c r="E122" t="s">
        <v>76</v>
      </c>
      <c r="F122" t="s">
        <v>76</v>
      </c>
      <c r="G122" t="s">
        <v>358</v>
      </c>
      <c r="I122" t="s">
        <v>365</v>
      </c>
      <c r="L122" t="s">
        <v>189</v>
      </c>
      <c r="M122">
        <v>142</v>
      </c>
      <c r="O122" t="s">
        <v>271</v>
      </c>
      <c r="P122">
        <v>145</v>
      </c>
      <c r="Q122" t="s">
        <v>354</v>
      </c>
    </row>
    <row r="123" spans="1:17" x14ac:dyDescent="0.3">
      <c r="A123" t="s">
        <v>163</v>
      </c>
      <c r="B123" t="s">
        <v>686</v>
      </c>
      <c r="C123" t="s">
        <v>687</v>
      </c>
      <c r="D123">
        <v>417</v>
      </c>
      <c r="E123" t="s">
        <v>163</v>
      </c>
      <c r="F123" t="s">
        <v>163</v>
      </c>
      <c r="G123" t="s">
        <v>358</v>
      </c>
      <c r="I123" t="s">
        <v>365</v>
      </c>
      <c r="L123" t="s">
        <v>189</v>
      </c>
      <c r="M123">
        <v>142</v>
      </c>
      <c r="O123" t="s">
        <v>199</v>
      </c>
      <c r="P123">
        <v>143</v>
      </c>
      <c r="Q123" t="s">
        <v>354</v>
      </c>
    </row>
    <row r="124" spans="1:17" x14ac:dyDescent="0.3">
      <c r="A124" t="s">
        <v>685</v>
      </c>
      <c r="B124" t="s">
        <v>682</v>
      </c>
      <c r="C124" t="s">
        <v>683</v>
      </c>
      <c r="D124">
        <v>418</v>
      </c>
      <c r="E124" t="s">
        <v>77</v>
      </c>
      <c r="F124" t="s">
        <v>684</v>
      </c>
      <c r="G124" t="s">
        <v>358</v>
      </c>
      <c r="H124" t="s">
        <v>356</v>
      </c>
      <c r="I124" t="s">
        <v>365</v>
      </c>
      <c r="L124" t="s">
        <v>189</v>
      </c>
      <c r="M124">
        <v>142</v>
      </c>
      <c r="O124" t="s">
        <v>258</v>
      </c>
      <c r="P124">
        <v>35</v>
      </c>
      <c r="Q124" t="s">
        <v>354</v>
      </c>
    </row>
    <row r="125" spans="1:17" x14ac:dyDescent="0.3">
      <c r="A125" t="s">
        <v>164</v>
      </c>
      <c r="B125" t="s">
        <v>680</v>
      </c>
      <c r="C125" t="s">
        <v>681</v>
      </c>
      <c r="D125">
        <v>428</v>
      </c>
      <c r="E125" t="s">
        <v>164</v>
      </c>
      <c r="F125" t="s">
        <v>164</v>
      </c>
      <c r="G125" t="s">
        <v>349</v>
      </c>
      <c r="I125" t="s">
        <v>351</v>
      </c>
      <c r="L125" t="s">
        <v>211</v>
      </c>
      <c r="M125">
        <v>150</v>
      </c>
      <c r="O125" t="s">
        <v>239</v>
      </c>
      <c r="P125">
        <v>154</v>
      </c>
      <c r="Q125" t="s">
        <v>354</v>
      </c>
    </row>
    <row r="126" spans="1:17" x14ac:dyDescent="0.3">
      <c r="A126" t="s">
        <v>78</v>
      </c>
      <c r="B126" t="s">
        <v>676</v>
      </c>
      <c r="C126" t="s">
        <v>679</v>
      </c>
      <c r="D126">
        <v>422</v>
      </c>
      <c r="E126" t="s">
        <v>78</v>
      </c>
      <c r="F126" t="s">
        <v>78</v>
      </c>
      <c r="G126" t="s">
        <v>358</v>
      </c>
      <c r="I126" t="s">
        <v>365</v>
      </c>
      <c r="L126" t="s">
        <v>189</v>
      </c>
      <c r="M126">
        <v>142</v>
      </c>
      <c r="O126" t="s">
        <v>271</v>
      </c>
      <c r="P126">
        <v>145</v>
      </c>
      <c r="Q126" t="s">
        <v>354</v>
      </c>
    </row>
    <row r="127" spans="1:17" x14ac:dyDescent="0.3">
      <c r="A127" t="s">
        <v>79</v>
      </c>
      <c r="B127" t="s">
        <v>671</v>
      </c>
      <c r="C127" t="s">
        <v>678</v>
      </c>
      <c r="D127">
        <v>426</v>
      </c>
      <c r="E127" t="s">
        <v>79</v>
      </c>
      <c r="F127" t="s">
        <v>79</v>
      </c>
      <c r="G127" t="s">
        <v>358</v>
      </c>
      <c r="H127" t="s">
        <v>356</v>
      </c>
      <c r="I127" t="s">
        <v>359</v>
      </c>
      <c r="J127">
        <v>18</v>
      </c>
      <c r="K127" t="s">
        <v>259</v>
      </c>
      <c r="L127" t="s">
        <v>182</v>
      </c>
      <c r="M127">
        <v>2</v>
      </c>
      <c r="O127" t="s">
        <v>263</v>
      </c>
      <c r="P127">
        <v>202</v>
      </c>
      <c r="Q127" t="s">
        <v>354</v>
      </c>
    </row>
    <row r="128" spans="1:17" x14ac:dyDescent="0.3">
      <c r="A128" t="s">
        <v>80</v>
      </c>
      <c r="B128" t="s">
        <v>677</v>
      </c>
      <c r="C128" t="s">
        <v>675</v>
      </c>
      <c r="D128">
        <v>430</v>
      </c>
      <c r="E128" t="s">
        <v>80</v>
      </c>
      <c r="F128" t="s">
        <v>80</v>
      </c>
      <c r="G128" t="s">
        <v>358</v>
      </c>
      <c r="H128" t="s">
        <v>356</v>
      </c>
      <c r="I128" t="s">
        <v>359</v>
      </c>
      <c r="J128">
        <v>11</v>
      </c>
      <c r="K128" t="s">
        <v>270</v>
      </c>
      <c r="L128" t="s">
        <v>182</v>
      </c>
      <c r="M128">
        <v>2</v>
      </c>
      <c r="O128" t="s">
        <v>263</v>
      </c>
      <c r="P128">
        <v>202</v>
      </c>
      <c r="Q128" t="s">
        <v>354</v>
      </c>
    </row>
    <row r="129" spans="1:17" x14ac:dyDescent="0.3">
      <c r="A129" t="s">
        <v>224</v>
      </c>
      <c r="B129" t="s">
        <v>673</v>
      </c>
      <c r="C129" t="s">
        <v>674</v>
      </c>
      <c r="D129">
        <v>434</v>
      </c>
      <c r="E129" t="s">
        <v>224</v>
      </c>
      <c r="F129" t="s">
        <v>224</v>
      </c>
      <c r="G129" t="s">
        <v>358</v>
      </c>
      <c r="I129" t="s">
        <v>359</v>
      </c>
      <c r="L129" t="s">
        <v>182</v>
      </c>
      <c r="M129">
        <v>2</v>
      </c>
      <c r="O129" t="s">
        <v>237</v>
      </c>
      <c r="P129">
        <v>15</v>
      </c>
      <c r="Q129" t="s">
        <v>354</v>
      </c>
    </row>
    <row r="130" spans="1:17" x14ac:dyDescent="0.3">
      <c r="A130" t="s">
        <v>225</v>
      </c>
      <c r="B130" t="s">
        <v>672</v>
      </c>
      <c r="C130" t="s">
        <v>670</v>
      </c>
      <c r="D130">
        <v>438</v>
      </c>
      <c r="E130" t="s">
        <v>225</v>
      </c>
      <c r="F130" t="s">
        <v>225</v>
      </c>
      <c r="G130" t="s">
        <v>349</v>
      </c>
      <c r="I130" t="s">
        <v>351</v>
      </c>
      <c r="L130" t="s">
        <v>211</v>
      </c>
      <c r="M130">
        <v>150</v>
      </c>
      <c r="O130" t="s">
        <v>272</v>
      </c>
      <c r="P130">
        <v>155</v>
      </c>
      <c r="Q130" t="s">
        <v>354</v>
      </c>
    </row>
    <row r="131" spans="1:17" x14ac:dyDescent="0.3">
      <c r="A131" t="s">
        <v>165</v>
      </c>
      <c r="B131" t="s">
        <v>668</v>
      </c>
      <c r="C131" t="s">
        <v>669</v>
      </c>
      <c r="D131">
        <v>440</v>
      </c>
      <c r="E131" t="s">
        <v>165</v>
      </c>
      <c r="F131" t="s">
        <v>165</v>
      </c>
      <c r="G131" t="s">
        <v>349</v>
      </c>
      <c r="I131" t="s">
        <v>351</v>
      </c>
      <c r="L131" t="s">
        <v>211</v>
      </c>
      <c r="M131">
        <v>150</v>
      </c>
      <c r="O131" t="s">
        <v>239</v>
      </c>
      <c r="P131">
        <v>154</v>
      </c>
      <c r="Q131" t="s">
        <v>354</v>
      </c>
    </row>
    <row r="132" spans="1:17" x14ac:dyDescent="0.3">
      <c r="A132" t="s">
        <v>166</v>
      </c>
      <c r="B132" t="s">
        <v>667</v>
      </c>
      <c r="C132" t="s">
        <v>666</v>
      </c>
      <c r="D132">
        <v>442</v>
      </c>
      <c r="E132" t="s">
        <v>166</v>
      </c>
      <c r="F132" t="s">
        <v>166</v>
      </c>
      <c r="G132" t="s">
        <v>349</v>
      </c>
      <c r="I132" t="s">
        <v>351</v>
      </c>
      <c r="L132" t="s">
        <v>211</v>
      </c>
      <c r="M132">
        <v>150</v>
      </c>
      <c r="O132" t="s">
        <v>272</v>
      </c>
      <c r="P132">
        <v>155</v>
      </c>
      <c r="Q132" t="s">
        <v>354</v>
      </c>
    </row>
    <row r="133" spans="1:17" x14ac:dyDescent="0.3">
      <c r="A133" t="s">
        <v>82</v>
      </c>
      <c r="B133" t="s">
        <v>639</v>
      </c>
      <c r="C133" t="s">
        <v>665</v>
      </c>
      <c r="D133">
        <v>450</v>
      </c>
      <c r="E133" t="s">
        <v>82</v>
      </c>
      <c r="F133" t="s">
        <v>82</v>
      </c>
      <c r="G133" t="s">
        <v>358</v>
      </c>
      <c r="H133" t="s">
        <v>356</v>
      </c>
      <c r="I133" t="s">
        <v>359</v>
      </c>
      <c r="J133">
        <v>14</v>
      </c>
      <c r="K133" t="s">
        <v>208</v>
      </c>
      <c r="L133" t="s">
        <v>182</v>
      </c>
      <c r="M133">
        <v>2</v>
      </c>
      <c r="O133" t="s">
        <v>263</v>
      </c>
      <c r="P133">
        <v>202</v>
      </c>
      <c r="Q133" t="s">
        <v>354</v>
      </c>
    </row>
    <row r="134" spans="1:17" x14ac:dyDescent="0.3">
      <c r="A134" t="s">
        <v>83</v>
      </c>
      <c r="B134" t="s">
        <v>663</v>
      </c>
      <c r="C134" t="s">
        <v>664</v>
      </c>
      <c r="D134">
        <v>454</v>
      </c>
      <c r="E134" t="s">
        <v>83</v>
      </c>
      <c r="F134" t="s">
        <v>83</v>
      </c>
      <c r="G134" t="s">
        <v>358</v>
      </c>
      <c r="H134" t="s">
        <v>356</v>
      </c>
      <c r="I134" t="s">
        <v>359</v>
      </c>
      <c r="J134">
        <v>14</v>
      </c>
      <c r="K134" t="s">
        <v>208</v>
      </c>
      <c r="L134" t="s">
        <v>182</v>
      </c>
      <c r="M134">
        <v>2</v>
      </c>
      <c r="O134" t="s">
        <v>263</v>
      </c>
      <c r="P134">
        <v>202</v>
      </c>
      <c r="Q134" t="s">
        <v>354</v>
      </c>
    </row>
    <row r="135" spans="1:17" x14ac:dyDescent="0.3">
      <c r="A135" t="s">
        <v>84</v>
      </c>
      <c r="B135" t="s">
        <v>595</v>
      </c>
      <c r="C135" t="s">
        <v>662</v>
      </c>
      <c r="D135">
        <v>458</v>
      </c>
      <c r="E135" t="s">
        <v>84</v>
      </c>
      <c r="F135" t="s">
        <v>84</v>
      </c>
      <c r="G135" t="s">
        <v>358</v>
      </c>
      <c r="I135" t="s">
        <v>365</v>
      </c>
      <c r="L135" t="s">
        <v>189</v>
      </c>
      <c r="M135">
        <v>142</v>
      </c>
      <c r="O135" t="s">
        <v>258</v>
      </c>
      <c r="P135">
        <v>35</v>
      </c>
      <c r="Q135" t="s">
        <v>354</v>
      </c>
    </row>
    <row r="136" spans="1:17" x14ac:dyDescent="0.3">
      <c r="A136" t="s">
        <v>226</v>
      </c>
      <c r="B136" t="s">
        <v>660</v>
      </c>
      <c r="C136" t="s">
        <v>661</v>
      </c>
      <c r="D136">
        <v>462</v>
      </c>
      <c r="E136" t="s">
        <v>226</v>
      </c>
      <c r="F136" t="s">
        <v>226</v>
      </c>
      <c r="G136" t="s">
        <v>358</v>
      </c>
      <c r="I136" t="s">
        <v>365</v>
      </c>
      <c r="L136" t="s">
        <v>189</v>
      </c>
      <c r="M136">
        <v>142</v>
      </c>
      <c r="N136" t="s">
        <v>356</v>
      </c>
      <c r="O136" t="s">
        <v>260</v>
      </c>
      <c r="P136">
        <v>34</v>
      </c>
      <c r="Q136" t="s">
        <v>354</v>
      </c>
    </row>
    <row r="137" spans="1:17" x14ac:dyDescent="0.3">
      <c r="A137" t="s">
        <v>85</v>
      </c>
      <c r="B137" t="s">
        <v>657</v>
      </c>
      <c r="C137" t="s">
        <v>659</v>
      </c>
      <c r="D137">
        <v>466</v>
      </c>
      <c r="E137" t="s">
        <v>85</v>
      </c>
      <c r="F137" t="s">
        <v>85</v>
      </c>
      <c r="G137" t="s">
        <v>358</v>
      </c>
      <c r="H137" t="s">
        <v>356</v>
      </c>
      <c r="I137" t="s">
        <v>359</v>
      </c>
      <c r="J137">
        <v>11</v>
      </c>
      <c r="K137" t="s">
        <v>270</v>
      </c>
      <c r="L137" t="s">
        <v>182</v>
      </c>
      <c r="M137">
        <v>2</v>
      </c>
      <c r="O137" t="s">
        <v>263</v>
      </c>
      <c r="P137">
        <v>202</v>
      </c>
      <c r="Q137" t="s">
        <v>354</v>
      </c>
    </row>
    <row r="138" spans="1:17" x14ac:dyDescent="0.3">
      <c r="A138" t="s">
        <v>86</v>
      </c>
      <c r="B138" t="s">
        <v>650</v>
      </c>
      <c r="C138" t="s">
        <v>658</v>
      </c>
      <c r="D138">
        <v>470</v>
      </c>
      <c r="E138" t="s">
        <v>86</v>
      </c>
      <c r="F138" t="s">
        <v>86</v>
      </c>
      <c r="G138" t="s">
        <v>349</v>
      </c>
      <c r="I138" t="s">
        <v>351</v>
      </c>
      <c r="L138" t="s">
        <v>211</v>
      </c>
      <c r="M138">
        <v>150</v>
      </c>
      <c r="O138" t="s">
        <v>261</v>
      </c>
      <c r="P138">
        <v>39</v>
      </c>
      <c r="Q138" t="s">
        <v>354</v>
      </c>
    </row>
    <row r="139" spans="1:17" x14ac:dyDescent="0.3">
      <c r="A139" t="s">
        <v>227</v>
      </c>
      <c r="B139" t="s">
        <v>634</v>
      </c>
      <c r="C139" t="s">
        <v>655</v>
      </c>
      <c r="D139">
        <v>584</v>
      </c>
      <c r="E139" t="s">
        <v>227</v>
      </c>
      <c r="F139" t="s">
        <v>656</v>
      </c>
      <c r="G139" t="s">
        <v>358</v>
      </c>
      <c r="I139" t="s">
        <v>372</v>
      </c>
      <c r="L139" t="s">
        <v>241</v>
      </c>
      <c r="M139">
        <v>9</v>
      </c>
      <c r="N139" t="s">
        <v>356</v>
      </c>
      <c r="O139" t="s">
        <v>230</v>
      </c>
      <c r="P139">
        <v>57</v>
      </c>
      <c r="Q139" t="s">
        <v>354</v>
      </c>
    </row>
    <row r="140" spans="1:17" x14ac:dyDescent="0.3">
      <c r="A140" t="s">
        <v>87</v>
      </c>
      <c r="B140" t="s">
        <v>654</v>
      </c>
      <c r="C140" t="s">
        <v>653</v>
      </c>
      <c r="D140">
        <v>474</v>
      </c>
      <c r="E140" t="s">
        <v>87</v>
      </c>
      <c r="G140" t="s">
        <v>358</v>
      </c>
      <c r="I140" t="s">
        <v>391</v>
      </c>
      <c r="J140">
        <v>29</v>
      </c>
      <c r="K140" t="s">
        <v>196</v>
      </c>
      <c r="L140" t="s">
        <v>184</v>
      </c>
      <c r="M140">
        <v>19</v>
      </c>
      <c r="O140" t="s">
        <v>377</v>
      </c>
      <c r="P140">
        <v>419</v>
      </c>
      <c r="Q140" t="s">
        <v>528</v>
      </c>
    </row>
    <row r="141" spans="1:17" x14ac:dyDescent="0.3">
      <c r="A141" t="s">
        <v>88</v>
      </c>
      <c r="B141" t="s">
        <v>651</v>
      </c>
      <c r="C141" t="s">
        <v>652</v>
      </c>
      <c r="D141">
        <v>478</v>
      </c>
      <c r="E141" t="s">
        <v>88</v>
      </c>
      <c r="F141" t="s">
        <v>88</v>
      </c>
      <c r="G141" t="s">
        <v>358</v>
      </c>
      <c r="H141" t="s">
        <v>356</v>
      </c>
      <c r="I141" t="s">
        <v>359</v>
      </c>
      <c r="J141">
        <v>11</v>
      </c>
      <c r="K141" t="s">
        <v>270</v>
      </c>
      <c r="L141" t="s">
        <v>182</v>
      </c>
      <c r="M141">
        <v>2</v>
      </c>
      <c r="O141" t="s">
        <v>263</v>
      </c>
      <c r="P141">
        <v>202</v>
      </c>
      <c r="Q141" t="s">
        <v>354</v>
      </c>
    </row>
    <row r="142" spans="1:17" x14ac:dyDescent="0.3">
      <c r="A142" t="s">
        <v>89</v>
      </c>
      <c r="B142" t="s">
        <v>592</v>
      </c>
      <c r="C142" t="s">
        <v>649</v>
      </c>
      <c r="D142">
        <v>480</v>
      </c>
      <c r="E142" t="s">
        <v>89</v>
      </c>
      <c r="F142" t="s">
        <v>89</v>
      </c>
      <c r="G142" t="s">
        <v>358</v>
      </c>
      <c r="I142" t="s">
        <v>359</v>
      </c>
      <c r="J142">
        <v>14</v>
      </c>
      <c r="K142" t="s">
        <v>208</v>
      </c>
      <c r="L142" t="s">
        <v>182</v>
      </c>
      <c r="M142">
        <v>2</v>
      </c>
      <c r="N142" t="s">
        <v>356</v>
      </c>
      <c r="O142" t="s">
        <v>263</v>
      </c>
      <c r="P142">
        <v>202</v>
      </c>
      <c r="Q142" t="s">
        <v>354</v>
      </c>
    </row>
    <row r="143" spans="1:17" x14ac:dyDescent="0.3">
      <c r="A143" t="s">
        <v>228</v>
      </c>
      <c r="B143" t="s">
        <v>648</v>
      </c>
      <c r="C143" t="s">
        <v>647</v>
      </c>
      <c r="D143">
        <v>175</v>
      </c>
      <c r="E143" t="s">
        <v>228</v>
      </c>
      <c r="G143" t="s">
        <v>358</v>
      </c>
      <c r="I143" t="s">
        <v>359</v>
      </c>
      <c r="J143">
        <v>14</v>
      </c>
      <c r="K143" t="s">
        <v>208</v>
      </c>
      <c r="L143" t="s">
        <v>182</v>
      </c>
      <c r="M143">
        <v>2</v>
      </c>
      <c r="O143" t="s">
        <v>263</v>
      </c>
      <c r="P143">
        <v>202</v>
      </c>
      <c r="Q143" t="s">
        <v>528</v>
      </c>
    </row>
    <row r="144" spans="1:17" x14ac:dyDescent="0.3">
      <c r="A144" t="s">
        <v>90</v>
      </c>
      <c r="B144" t="s">
        <v>645</v>
      </c>
      <c r="C144" t="s">
        <v>646</v>
      </c>
      <c r="D144">
        <v>484</v>
      </c>
      <c r="E144" t="s">
        <v>90</v>
      </c>
      <c r="F144" t="s">
        <v>90</v>
      </c>
      <c r="G144" t="s">
        <v>358</v>
      </c>
      <c r="I144" t="s">
        <v>391</v>
      </c>
      <c r="J144">
        <v>13</v>
      </c>
      <c r="K144" t="s">
        <v>198</v>
      </c>
      <c r="L144" t="s">
        <v>184</v>
      </c>
      <c r="M144">
        <v>19</v>
      </c>
      <c r="O144" t="s">
        <v>377</v>
      </c>
      <c r="P144">
        <v>419</v>
      </c>
      <c r="Q144" t="s">
        <v>354</v>
      </c>
    </row>
    <row r="145" spans="1:17" x14ac:dyDescent="0.3">
      <c r="A145" t="s">
        <v>644</v>
      </c>
      <c r="B145" t="s">
        <v>643</v>
      </c>
      <c r="C145" t="s">
        <v>642</v>
      </c>
      <c r="D145">
        <v>583</v>
      </c>
      <c r="E145" t="s">
        <v>230</v>
      </c>
      <c r="F145" t="s">
        <v>644</v>
      </c>
      <c r="G145" t="s">
        <v>358</v>
      </c>
      <c r="I145" t="s">
        <v>372</v>
      </c>
      <c r="L145" t="s">
        <v>241</v>
      </c>
      <c r="M145">
        <v>9</v>
      </c>
      <c r="N145" t="s">
        <v>356</v>
      </c>
      <c r="O145" t="s">
        <v>230</v>
      </c>
      <c r="P145">
        <v>57</v>
      </c>
      <c r="Q145" t="s">
        <v>354</v>
      </c>
    </row>
    <row r="146" spans="1:17" x14ac:dyDescent="0.3">
      <c r="A146" t="s">
        <v>232</v>
      </c>
      <c r="B146" t="s">
        <v>629</v>
      </c>
      <c r="C146" t="s">
        <v>641</v>
      </c>
      <c r="D146">
        <v>492</v>
      </c>
      <c r="E146" t="s">
        <v>232</v>
      </c>
      <c r="F146" t="s">
        <v>232</v>
      </c>
      <c r="G146" t="s">
        <v>349</v>
      </c>
      <c r="I146" t="s">
        <v>351</v>
      </c>
      <c r="L146" t="s">
        <v>211</v>
      </c>
      <c r="M146">
        <v>150</v>
      </c>
      <c r="O146" t="s">
        <v>272</v>
      </c>
      <c r="P146">
        <v>155</v>
      </c>
      <c r="Q146" t="s">
        <v>354</v>
      </c>
    </row>
    <row r="147" spans="1:17" x14ac:dyDescent="0.3">
      <c r="A147" t="s">
        <v>91</v>
      </c>
      <c r="B147" t="s">
        <v>640</v>
      </c>
      <c r="C147" t="s">
        <v>638</v>
      </c>
      <c r="D147">
        <v>496</v>
      </c>
      <c r="E147" t="s">
        <v>91</v>
      </c>
      <c r="F147" t="s">
        <v>91</v>
      </c>
      <c r="G147" t="s">
        <v>358</v>
      </c>
      <c r="I147" t="s">
        <v>365</v>
      </c>
      <c r="L147" t="s">
        <v>189</v>
      </c>
      <c r="M147">
        <v>142</v>
      </c>
      <c r="O147" t="s">
        <v>209</v>
      </c>
      <c r="P147">
        <v>30</v>
      </c>
      <c r="Q147" t="s">
        <v>354</v>
      </c>
    </row>
    <row r="148" spans="1:17" x14ac:dyDescent="0.3">
      <c r="A148" t="s">
        <v>233</v>
      </c>
      <c r="B148" t="s">
        <v>637</v>
      </c>
      <c r="C148" t="s">
        <v>636</v>
      </c>
      <c r="D148">
        <v>499</v>
      </c>
      <c r="E148" t="s">
        <v>233</v>
      </c>
      <c r="F148" t="s">
        <v>233</v>
      </c>
      <c r="G148" t="s">
        <v>349</v>
      </c>
      <c r="I148" t="s">
        <v>351</v>
      </c>
      <c r="L148" t="s">
        <v>211</v>
      </c>
      <c r="M148">
        <v>150</v>
      </c>
      <c r="O148" t="s">
        <v>261</v>
      </c>
      <c r="P148">
        <v>39</v>
      </c>
      <c r="Q148" t="s">
        <v>354</v>
      </c>
    </row>
    <row r="149" spans="1:17" x14ac:dyDescent="0.3">
      <c r="A149" t="s">
        <v>234</v>
      </c>
      <c r="B149" t="s">
        <v>635</v>
      </c>
      <c r="C149" t="s">
        <v>633</v>
      </c>
      <c r="D149">
        <v>500</v>
      </c>
      <c r="E149" t="s">
        <v>234</v>
      </c>
      <c r="G149" t="s">
        <v>358</v>
      </c>
      <c r="I149" t="s">
        <v>391</v>
      </c>
      <c r="J149">
        <v>29</v>
      </c>
      <c r="K149" t="s">
        <v>196</v>
      </c>
      <c r="L149" t="s">
        <v>184</v>
      </c>
      <c r="M149">
        <v>19</v>
      </c>
      <c r="N149" t="s">
        <v>356</v>
      </c>
      <c r="O149" t="s">
        <v>377</v>
      </c>
      <c r="P149">
        <v>419</v>
      </c>
      <c r="Q149" t="s">
        <v>423</v>
      </c>
    </row>
    <row r="150" spans="1:17" x14ac:dyDescent="0.3">
      <c r="A150" t="s">
        <v>92</v>
      </c>
      <c r="B150" t="s">
        <v>632</v>
      </c>
      <c r="C150" t="s">
        <v>630</v>
      </c>
      <c r="D150">
        <v>504</v>
      </c>
      <c r="E150" t="s">
        <v>92</v>
      </c>
      <c r="F150" t="s">
        <v>92</v>
      </c>
      <c r="G150" t="s">
        <v>358</v>
      </c>
      <c r="I150" t="s">
        <v>359</v>
      </c>
      <c r="L150" t="s">
        <v>182</v>
      </c>
      <c r="M150">
        <v>2</v>
      </c>
      <c r="O150" t="s">
        <v>237</v>
      </c>
      <c r="P150">
        <v>15</v>
      </c>
      <c r="Q150" t="s">
        <v>354</v>
      </c>
    </row>
    <row r="151" spans="1:17" x14ac:dyDescent="0.3">
      <c r="A151" t="s">
        <v>93</v>
      </c>
      <c r="B151" t="s">
        <v>627</v>
      </c>
      <c r="C151" t="s">
        <v>628</v>
      </c>
      <c r="D151">
        <v>508</v>
      </c>
      <c r="E151" t="s">
        <v>93</v>
      </c>
      <c r="F151" t="s">
        <v>93</v>
      </c>
      <c r="G151" t="s">
        <v>358</v>
      </c>
      <c r="H151" t="s">
        <v>356</v>
      </c>
      <c r="I151" t="s">
        <v>359</v>
      </c>
      <c r="J151">
        <v>14</v>
      </c>
      <c r="K151" t="s">
        <v>208</v>
      </c>
      <c r="L151" t="s">
        <v>182</v>
      </c>
      <c r="M151">
        <v>2</v>
      </c>
      <c r="O151" t="s">
        <v>263</v>
      </c>
      <c r="P151">
        <v>202</v>
      </c>
      <c r="Q151" t="s">
        <v>354</v>
      </c>
    </row>
    <row r="152" spans="1:17" x14ac:dyDescent="0.3">
      <c r="A152" t="s">
        <v>94</v>
      </c>
      <c r="B152" t="s">
        <v>626</v>
      </c>
      <c r="C152" t="s">
        <v>625</v>
      </c>
      <c r="D152">
        <v>104</v>
      </c>
      <c r="E152" t="s">
        <v>94</v>
      </c>
      <c r="F152" t="s">
        <v>94</v>
      </c>
      <c r="G152" t="s">
        <v>358</v>
      </c>
      <c r="H152" t="s">
        <v>356</v>
      </c>
      <c r="I152" t="s">
        <v>365</v>
      </c>
      <c r="L152" t="s">
        <v>189</v>
      </c>
      <c r="M152">
        <v>142</v>
      </c>
      <c r="O152" t="s">
        <v>258</v>
      </c>
      <c r="P152">
        <v>35</v>
      </c>
      <c r="Q152" t="s">
        <v>354</v>
      </c>
    </row>
    <row r="153" spans="1:17" x14ac:dyDescent="0.3">
      <c r="A153" t="s">
        <v>95</v>
      </c>
      <c r="B153" t="s">
        <v>391</v>
      </c>
      <c r="C153" t="s">
        <v>623</v>
      </c>
      <c r="D153">
        <v>516</v>
      </c>
      <c r="E153" t="s">
        <v>95</v>
      </c>
      <c r="F153" t="s">
        <v>95</v>
      </c>
      <c r="G153" t="s">
        <v>358</v>
      </c>
      <c r="I153" t="s">
        <v>359</v>
      </c>
      <c r="J153">
        <v>18</v>
      </c>
      <c r="K153" t="s">
        <v>259</v>
      </c>
      <c r="L153" t="s">
        <v>182</v>
      </c>
      <c r="M153">
        <v>2</v>
      </c>
      <c r="O153" t="s">
        <v>263</v>
      </c>
      <c r="P153">
        <v>202</v>
      </c>
      <c r="Q153" t="s">
        <v>354</v>
      </c>
    </row>
    <row r="154" spans="1:17" x14ac:dyDescent="0.3">
      <c r="A154" t="s">
        <v>235</v>
      </c>
      <c r="B154" t="s">
        <v>610</v>
      </c>
      <c r="C154" t="s">
        <v>622</v>
      </c>
      <c r="D154">
        <v>520</v>
      </c>
      <c r="E154" t="s">
        <v>235</v>
      </c>
      <c r="F154" t="s">
        <v>235</v>
      </c>
      <c r="G154" t="s">
        <v>358</v>
      </c>
      <c r="I154" t="s">
        <v>372</v>
      </c>
      <c r="L154" t="s">
        <v>241</v>
      </c>
      <c r="M154">
        <v>9</v>
      </c>
      <c r="N154" t="s">
        <v>356</v>
      </c>
      <c r="O154" t="s">
        <v>230</v>
      </c>
      <c r="P154">
        <v>57</v>
      </c>
      <c r="Q154" t="s">
        <v>354</v>
      </c>
    </row>
    <row r="155" spans="1:17" x14ac:dyDescent="0.3">
      <c r="A155" t="s">
        <v>96</v>
      </c>
      <c r="B155" t="s">
        <v>620</v>
      </c>
      <c r="C155" t="s">
        <v>621</v>
      </c>
      <c r="D155">
        <v>524</v>
      </c>
      <c r="E155" t="s">
        <v>96</v>
      </c>
      <c r="F155" t="s">
        <v>96</v>
      </c>
      <c r="G155" t="s">
        <v>358</v>
      </c>
      <c r="H155" t="s">
        <v>356</v>
      </c>
      <c r="I155" t="s">
        <v>365</v>
      </c>
      <c r="L155" t="s">
        <v>189</v>
      </c>
      <c r="M155">
        <v>142</v>
      </c>
      <c r="O155" t="s">
        <v>260</v>
      </c>
      <c r="P155">
        <v>34</v>
      </c>
      <c r="Q155" t="s">
        <v>354</v>
      </c>
    </row>
    <row r="156" spans="1:17" x14ac:dyDescent="0.3">
      <c r="A156" t="s">
        <v>97</v>
      </c>
      <c r="B156" t="s">
        <v>617</v>
      </c>
      <c r="C156" t="s">
        <v>619</v>
      </c>
      <c r="D156">
        <v>528</v>
      </c>
      <c r="E156" t="s">
        <v>97</v>
      </c>
      <c r="F156" t="s">
        <v>618</v>
      </c>
      <c r="G156" t="s">
        <v>349</v>
      </c>
      <c r="I156" t="s">
        <v>351</v>
      </c>
      <c r="L156" t="s">
        <v>211</v>
      </c>
      <c r="M156">
        <v>150</v>
      </c>
      <c r="O156" t="s">
        <v>272</v>
      </c>
      <c r="P156">
        <v>155</v>
      </c>
      <c r="Q156" t="s">
        <v>354</v>
      </c>
    </row>
    <row r="157" spans="1:17" x14ac:dyDescent="0.3">
      <c r="A157" t="s">
        <v>98</v>
      </c>
      <c r="B157" t="s">
        <v>615</v>
      </c>
      <c r="C157" t="s">
        <v>616</v>
      </c>
      <c r="D157">
        <v>540</v>
      </c>
      <c r="E157" t="s">
        <v>98</v>
      </c>
      <c r="G157" t="s">
        <v>358</v>
      </c>
      <c r="I157" t="s">
        <v>372</v>
      </c>
      <c r="L157" t="s">
        <v>241</v>
      </c>
      <c r="M157">
        <v>9</v>
      </c>
      <c r="N157" t="s">
        <v>356</v>
      </c>
      <c r="O157" t="s">
        <v>229</v>
      </c>
      <c r="P157">
        <v>54</v>
      </c>
      <c r="Q157" t="s">
        <v>369</v>
      </c>
    </row>
    <row r="158" spans="1:17" x14ac:dyDescent="0.3">
      <c r="A158" t="s">
        <v>99</v>
      </c>
      <c r="B158" t="s">
        <v>442</v>
      </c>
      <c r="C158" t="s">
        <v>614</v>
      </c>
      <c r="D158">
        <v>554</v>
      </c>
      <c r="E158" t="s">
        <v>99</v>
      </c>
      <c r="F158" t="s">
        <v>99</v>
      </c>
      <c r="G158" t="s">
        <v>349</v>
      </c>
      <c r="I158" t="s">
        <v>372</v>
      </c>
      <c r="L158" t="s">
        <v>241</v>
      </c>
      <c r="M158">
        <v>9</v>
      </c>
      <c r="O158" t="s">
        <v>190</v>
      </c>
      <c r="P158">
        <v>53</v>
      </c>
      <c r="Q158" t="s">
        <v>354</v>
      </c>
    </row>
    <row r="159" spans="1:17" x14ac:dyDescent="0.3">
      <c r="A159" t="s">
        <v>100</v>
      </c>
      <c r="B159" t="s">
        <v>608</v>
      </c>
      <c r="C159" t="s">
        <v>613</v>
      </c>
      <c r="D159">
        <v>558</v>
      </c>
      <c r="E159" t="s">
        <v>100</v>
      </c>
      <c r="F159" t="s">
        <v>100</v>
      </c>
      <c r="G159" t="s">
        <v>358</v>
      </c>
      <c r="I159" t="s">
        <v>391</v>
      </c>
      <c r="J159">
        <v>13</v>
      </c>
      <c r="K159" t="s">
        <v>198</v>
      </c>
      <c r="L159" t="s">
        <v>184</v>
      </c>
      <c r="M159">
        <v>19</v>
      </c>
      <c r="O159" t="s">
        <v>377</v>
      </c>
      <c r="P159">
        <v>419</v>
      </c>
      <c r="Q159" t="s">
        <v>354</v>
      </c>
    </row>
    <row r="160" spans="1:17" x14ac:dyDescent="0.3">
      <c r="A160" t="s">
        <v>101</v>
      </c>
      <c r="B160" t="s">
        <v>605</v>
      </c>
      <c r="C160" t="s">
        <v>612</v>
      </c>
      <c r="D160">
        <v>562</v>
      </c>
      <c r="E160" t="s">
        <v>101</v>
      </c>
      <c r="F160" t="s">
        <v>611</v>
      </c>
      <c r="G160" t="s">
        <v>358</v>
      </c>
      <c r="H160" t="s">
        <v>356</v>
      </c>
      <c r="I160" t="s">
        <v>359</v>
      </c>
      <c r="J160">
        <v>11</v>
      </c>
      <c r="K160" t="s">
        <v>270</v>
      </c>
      <c r="L160" t="s">
        <v>182</v>
      </c>
      <c r="M160">
        <v>2</v>
      </c>
      <c r="O160" t="s">
        <v>263</v>
      </c>
      <c r="P160">
        <v>202</v>
      </c>
      <c r="Q160" t="s">
        <v>354</v>
      </c>
    </row>
    <row r="161" spans="1:17" x14ac:dyDescent="0.3">
      <c r="A161" t="s">
        <v>102</v>
      </c>
      <c r="B161" t="s">
        <v>583</v>
      </c>
      <c r="C161" t="s">
        <v>609</v>
      </c>
      <c r="D161">
        <v>566</v>
      </c>
      <c r="E161" t="s">
        <v>102</v>
      </c>
      <c r="F161" t="s">
        <v>102</v>
      </c>
      <c r="G161" t="s">
        <v>358</v>
      </c>
      <c r="I161" t="s">
        <v>359</v>
      </c>
      <c r="J161">
        <v>11</v>
      </c>
      <c r="K161" t="s">
        <v>270</v>
      </c>
      <c r="L161" t="s">
        <v>182</v>
      </c>
      <c r="M161">
        <v>2</v>
      </c>
      <c r="O161" t="s">
        <v>263</v>
      </c>
      <c r="P161">
        <v>202</v>
      </c>
      <c r="Q161" t="s">
        <v>354</v>
      </c>
    </row>
    <row r="162" spans="1:17" x14ac:dyDescent="0.3">
      <c r="A162" t="s">
        <v>236</v>
      </c>
      <c r="B162" t="s">
        <v>607</v>
      </c>
      <c r="C162" t="s">
        <v>604</v>
      </c>
      <c r="D162">
        <v>570</v>
      </c>
      <c r="E162" t="s">
        <v>236</v>
      </c>
      <c r="F162" t="s">
        <v>606</v>
      </c>
      <c r="G162" t="s">
        <v>358</v>
      </c>
      <c r="I162" t="s">
        <v>372</v>
      </c>
      <c r="L162" t="s">
        <v>241</v>
      </c>
      <c r="M162">
        <v>9</v>
      </c>
      <c r="N162" t="s">
        <v>356</v>
      </c>
      <c r="O162" t="s">
        <v>243</v>
      </c>
      <c r="P162">
        <v>61</v>
      </c>
      <c r="Q162" t="s">
        <v>603</v>
      </c>
    </row>
    <row r="163" spans="1:17" x14ac:dyDescent="0.3">
      <c r="A163" t="s">
        <v>602</v>
      </c>
      <c r="B163" t="s">
        <v>599</v>
      </c>
      <c r="C163" t="s">
        <v>600</v>
      </c>
      <c r="D163">
        <v>574</v>
      </c>
      <c r="E163" t="s">
        <v>602</v>
      </c>
      <c r="G163" t="s">
        <v>349</v>
      </c>
      <c r="I163" t="s">
        <v>372</v>
      </c>
      <c r="L163" t="s">
        <v>241</v>
      </c>
      <c r="M163">
        <v>9</v>
      </c>
      <c r="O163" t="s">
        <v>190</v>
      </c>
      <c r="P163">
        <v>53</v>
      </c>
      <c r="Q163" t="s">
        <v>598</v>
      </c>
    </row>
    <row r="164" spans="1:17" x14ac:dyDescent="0.3">
      <c r="A164" t="s">
        <v>240</v>
      </c>
      <c r="B164" t="s">
        <v>597</v>
      </c>
      <c r="C164" t="s">
        <v>596</v>
      </c>
      <c r="D164">
        <v>580</v>
      </c>
      <c r="E164" t="s">
        <v>240</v>
      </c>
      <c r="G164" t="s">
        <v>358</v>
      </c>
      <c r="I164" t="s">
        <v>372</v>
      </c>
      <c r="L164" t="s">
        <v>241</v>
      </c>
      <c r="M164">
        <v>9</v>
      </c>
      <c r="N164" t="s">
        <v>356</v>
      </c>
      <c r="O164" t="s">
        <v>230</v>
      </c>
      <c r="P164">
        <v>57</v>
      </c>
      <c r="Q164" t="s">
        <v>565</v>
      </c>
    </row>
    <row r="165" spans="1:17" x14ac:dyDescent="0.3">
      <c r="A165" t="s">
        <v>103</v>
      </c>
      <c r="B165" t="s">
        <v>594</v>
      </c>
      <c r="C165" t="s">
        <v>468</v>
      </c>
      <c r="D165">
        <v>578</v>
      </c>
      <c r="E165" t="s">
        <v>103</v>
      </c>
      <c r="F165" t="s">
        <v>103</v>
      </c>
      <c r="G165" t="s">
        <v>349</v>
      </c>
      <c r="I165" t="s">
        <v>351</v>
      </c>
      <c r="L165" t="s">
        <v>211</v>
      </c>
      <c r="M165">
        <v>150</v>
      </c>
      <c r="O165" t="s">
        <v>239</v>
      </c>
      <c r="P165">
        <v>154</v>
      </c>
      <c r="Q165" t="s">
        <v>354</v>
      </c>
    </row>
    <row r="166" spans="1:17" x14ac:dyDescent="0.3">
      <c r="A166" t="s">
        <v>104</v>
      </c>
      <c r="B166" t="s">
        <v>591</v>
      </c>
      <c r="C166" t="s">
        <v>593</v>
      </c>
      <c r="D166">
        <v>512</v>
      </c>
      <c r="E166" t="s">
        <v>104</v>
      </c>
      <c r="F166" t="s">
        <v>104</v>
      </c>
      <c r="G166" t="s">
        <v>358</v>
      </c>
      <c r="I166" t="s">
        <v>365</v>
      </c>
      <c r="L166" t="s">
        <v>189</v>
      </c>
      <c r="M166">
        <v>142</v>
      </c>
      <c r="O166" t="s">
        <v>271</v>
      </c>
      <c r="P166">
        <v>145</v>
      </c>
      <c r="Q166" t="s">
        <v>354</v>
      </c>
    </row>
    <row r="167" spans="1:17" x14ac:dyDescent="0.3">
      <c r="A167" t="s">
        <v>105</v>
      </c>
      <c r="B167" t="s">
        <v>589</v>
      </c>
      <c r="C167" t="s">
        <v>590</v>
      </c>
      <c r="D167">
        <v>586</v>
      </c>
      <c r="E167" t="s">
        <v>105</v>
      </c>
      <c r="F167" t="s">
        <v>105</v>
      </c>
      <c r="G167" t="s">
        <v>358</v>
      </c>
      <c r="I167" t="s">
        <v>365</v>
      </c>
      <c r="L167" t="s">
        <v>189</v>
      </c>
      <c r="M167">
        <v>142</v>
      </c>
      <c r="O167" t="s">
        <v>260</v>
      </c>
      <c r="P167">
        <v>34</v>
      </c>
      <c r="Q167" t="s">
        <v>354</v>
      </c>
    </row>
    <row r="168" spans="1:17" x14ac:dyDescent="0.3">
      <c r="A168" t="s">
        <v>242</v>
      </c>
      <c r="B168" t="s">
        <v>588</v>
      </c>
      <c r="C168" t="s">
        <v>587</v>
      </c>
      <c r="D168">
        <v>585</v>
      </c>
      <c r="E168" t="s">
        <v>242</v>
      </c>
      <c r="F168" t="s">
        <v>242</v>
      </c>
      <c r="G168" t="s">
        <v>358</v>
      </c>
      <c r="I168" t="s">
        <v>372</v>
      </c>
      <c r="L168" t="s">
        <v>241</v>
      </c>
      <c r="M168">
        <v>9</v>
      </c>
      <c r="N168" t="s">
        <v>356</v>
      </c>
      <c r="O168" t="s">
        <v>230</v>
      </c>
      <c r="P168">
        <v>57</v>
      </c>
      <c r="Q168" t="s">
        <v>354</v>
      </c>
    </row>
    <row r="169" spans="1:17" x14ac:dyDescent="0.3">
      <c r="A169" t="s">
        <v>106</v>
      </c>
      <c r="B169" t="s">
        <v>581</v>
      </c>
      <c r="C169" t="s">
        <v>586</v>
      </c>
      <c r="D169">
        <v>591</v>
      </c>
      <c r="E169" t="s">
        <v>106</v>
      </c>
      <c r="F169" t="s">
        <v>106</v>
      </c>
      <c r="G169" t="s">
        <v>358</v>
      </c>
      <c r="I169" t="s">
        <v>391</v>
      </c>
      <c r="J169">
        <v>13</v>
      </c>
      <c r="K169" t="s">
        <v>198</v>
      </c>
      <c r="L169" t="s">
        <v>184</v>
      </c>
      <c r="M169">
        <v>19</v>
      </c>
      <c r="O169" t="s">
        <v>377</v>
      </c>
      <c r="P169">
        <v>419</v>
      </c>
      <c r="Q169" t="s">
        <v>354</v>
      </c>
    </row>
    <row r="170" spans="1:17" x14ac:dyDescent="0.3">
      <c r="A170" t="s">
        <v>107</v>
      </c>
      <c r="B170" t="s">
        <v>585</v>
      </c>
      <c r="C170" t="s">
        <v>584</v>
      </c>
      <c r="D170">
        <v>598</v>
      </c>
      <c r="E170" t="s">
        <v>107</v>
      </c>
      <c r="F170" t="s">
        <v>107</v>
      </c>
      <c r="G170" t="s">
        <v>358</v>
      </c>
      <c r="I170" t="s">
        <v>372</v>
      </c>
      <c r="L170" t="s">
        <v>241</v>
      </c>
      <c r="M170">
        <v>9</v>
      </c>
      <c r="N170" t="s">
        <v>356</v>
      </c>
      <c r="O170" t="s">
        <v>229</v>
      </c>
      <c r="P170">
        <v>54</v>
      </c>
      <c r="Q170" t="s">
        <v>354</v>
      </c>
    </row>
    <row r="171" spans="1:17" x14ac:dyDescent="0.3">
      <c r="A171" t="s">
        <v>108</v>
      </c>
      <c r="B171" t="s">
        <v>580</v>
      </c>
      <c r="C171" t="s">
        <v>582</v>
      </c>
      <c r="D171">
        <v>600</v>
      </c>
      <c r="E171" t="s">
        <v>108</v>
      </c>
      <c r="F171" t="s">
        <v>108</v>
      </c>
      <c r="G171" t="s">
        <v>358</v>
      </c>
      <c r="I171" t="s">
        <v>380</v>
      </c>
      <c r="J171">
        <v>5</v>
      </c>
      <c r="K171" t="s">
        <v>256</v>
      </c>
      <c r="L171" t="s">
        <v>184</v>
      </c>
      <c r="M171">
        <v>19</v>
      </c>
      <c r="O171" t="s">
        <v>377</v>
      </c>
      <c r="P171">
        <v>419</v>
      </c>
      <c r="Q171" t="s">
        <v>354</v>
      </c>
    </row>
    <row r="172" spans="1:17" x14ac:dyDescent="0.3">
      <c r="A172" t="s">
        <v>109</v>
      </c>
      <c r="B172" t="s">
        <v>579</v>
      </c>
      <c r="C172" t="s">
        <v>578</v>
      </c>
      <c r="D172">
        <v>604</v>
      </c>
      <c r="E172" t="s">
        <v>109</v>
      </c>
      <c r="F172" t="s">
        <v>109</v>
      </c>
      <c r="G172" t="s">
        <v>358</v>
      </c>
      <c r="I172" t="s">
        <v>380</v>
      </c>
      <c r="J172">
        <v>5</v>
      </c>
      <c r="K172" t="s">
        <v>256</v>
      </c>
      <c r="L172" t="s">
        <v>184</v>
      </c>
      <c r="M172">
        <v>19</v>
      </c>
      <c r="O172" t="s">
        <v>377</v>
      </c>
      <c r="P172">
        <v>419</v>
      </c>
      <c r="Q172" t="s">
        <v>354</v>
      </c>
    </row>
    <row r="173" spans="1:17" x14ac:dyDescent="0.3">
      <c r="A173" t="s">
        <v>110</v>
      </c>
      <c r="B173" t="s">
        <v>575</v>
      </c>
      <c r="C173" t="s">
        <v>576</v>
      </c>
      <c r="D173">
        <v>608</v>
      </c>
      <c r="E173" t="s">
        <v>110</v>
      </c>
      <c r="F173" t="s">
        <v>577</v>
      </c>
      <c r="G173" t="s">
        <v>358</v>
      </c>
      <c r="I173" t="s">
        <v>365</v>
      </c>
      <c r="L173" t="s">
        <v>189</v>
      </c>
      <c r="M173">
        <v>142</v>
      </c>
      <c r="O173" t="s">
        <v>258</v>
      </c>
      <c r="P173">
        <v>35</v>
      </c>
      <c r="Q173" t="s">
        <v>354</v>
      </c>
    </row>
    <row r="174" spans="1:17" x14ac:dyDescent="0.3">
      <c r="A174" t="s">
        <v>311</v>
      </c>
      <c r="B174" t="s">
        <v>574</v>
      </c>
      <c r="C174" t="s">
        <v>572</v>
      </c>
      <c r="D174">
        <v>612</v>
      </c>
      <c r="E174" t="s">
        <v>573</v>
      </c>
      <c r="G174" t="s">
        <v>358</v>
      </c>
      <c r="I174" t="s">
        <v>372</v>
      </c>
      <c r="L174" t="s">
        <v>241</v>
      </c>
      <c r="M174">
        <v>9</v>
      </c>
      <c r="O174" t="s">
        <v>243</v>
      </c>
      <c r="P174">
        <v>61</v>
      </c>
      <c r="Q174" t="s">
        <v>423</v>
      </c>
    </row>
    <row r="175" spans="1:17" x14ac:dyDescent="0.3">
      <c r="A175" t="s">
        <v>111</v>
      </c>
      <c r="B175" t="s">
        <v>570</v>
      </c>
      <c r="C175" t="s">
        <v>571</v>
      </c>
      <c r="D175">
        <v>616</v>
      </c>
      <c r="E175" t="s">
        <v>111</v>
      </c>
      <c r="F175" t="s">
        <v>111</v>
      </c>
      <c r="G175" t="s">
        <v>349</v>
      </c>
      <c r="I175" t="s">
        <v>351</v>
      </c>
      <c r="L175" t="s">
        <v>211</v>
      </c>
      <c r="M175">
        <v>150</v>
      </c>
      <c r="O175" t="s">
        <v>210</v>
      </c>
      <c r="P175">
        <v>151</v>
      </c>
      <c r="Q175" t="s">
        <v>354</v>
      </c>
    </row>
    <row r="176" spans="1:17" x14ac:dyDescent="0.3">
      <c r="A176" t="s">
        <v>112</v>
      </c>
      <c r="B176" t="s">
        <v>569</v>
      </c>
      <c r="C176" t="s">
        <v>568</v>
      </c>
      <c r="D176">
        <v>620</v>
      </c>
      <c r="E176" t="s">
        <v>112</v>
      </c>
      <c r="F176" t="s">
        <v>112</v>
      </c>
      <c r="G176" t="s">
        <v>349</v>
      </c>
      <c r="I176" t="s">
        <v>351</v>
      </c>
      <c r="L176" t="s">
        <v>211</v>
      </c>
      <c r="M176">
        <v>150</v>
      </c>
      <c r="O176" t="s">
        <v>261</v>
      </c>
      <c r="P176">
        <v>39</v>
      </c>
      <c r="Q176" t="s">
        <v>354</v>
      </c>
    </row>
    <row r="177" spans="1:17" x14ac:dyDescent="0.3">
      <c r="A177" t="s">
        <v>113</v>
      </c>
      <c r="B177" t="s">
        <v>566</v>
      </c>
      <c r="C177" t="s">
        <v>567</v>
      </c>
      <c r="D177">
        <v>630</v>
      </c>
      <c r="E177" t="s">
        <v>113</v>
      </c>
      <c r="G177" t="s">
        <v>358</v>
      </c>
      <c r="I177" t="s">
        <v>391</v>
      </c>
      <c r="J177">
        <v>29</v>
      </c>
      <c r="K177" t="s">
        <v>196</v>
      </c>
      <c r="L177" t="s">
        <v>184</v>
      </c>
      <c r="M177">
        <v>19</v>
      </c>
      <c r="N177" t="s">
        <v>356</v>
      </c>
      <c r="O177" t="s">
        <v>377</v>
      </c>
      <c r="P177">
        <v>419</v>
      </c>
      <c r="Q177" t="s">
        <v>565</v>
      </c>
    </row>
    <row r="178" spans="1:17" x14ac:dyDescent="0.3">
      <c r="A178" t="s">
        <v>114</v>
      </c>
      <c r="B178" t="s">
        <v>564</v>
      </c>
      <c r="C178" t="s">
        <v>563</v>
      </c>
      <c r="D178">
        <v>634</v>
      </c>
      <c r="E178" t="s">
        <v>114</v>
      </c>
      <c r="F178" t="s">
        <v>114</v>
      </c>
      <c r="G178" t="s">
        <v>358</v>
      </c>
      <c r="I178" t="s">
        <v>365</v>
      </c>
      <c r="L178" t="s">
        <v>189</v>
      </c>
      <c r="M178">
        <v>142</v>
      </c>
      <c r="O178" t="s">
        <v>271</v>
      </c>
      <c r="P178">
        <v>145</v>
      </c>
      <c r="Q178" t="s">
        <v>354</v>
      </c>
    </row>
    <row r="179" spans="1:17" x14ac:dyDescent="0.3">
      <c r="A179" t="s">
        <v>244</v>
      </c>
      <c r="B179" t="s">
        <v>562</v>
      </c>
      <c r="C179" t="s">
        <v>559</v>
      </c>
      <c r="D179">
        <v>410</v>
      </c>
      <c r="E179" t="s">
        <v>560</v>
      </c>
      <c r="F179" t="s">
        <v>561</v>
      </c>
      <c r="G179" t="s">
        <v>358</v>
      </c>
      <c r="I179" t="s">
        <v>365</v>
      </c>
      <c r="L179" t="s">
        <v>189</v>
      </c>
      <c r="M179">
        <v>142</v>
      </c>
      <c r="O179" t="s">
        <v>209</v>
      </c>
      <c r="P179">
        <v>30</v>
      </c>
      <c r="Q179" t="s">
        <v>354</v>
      </c>
    </row>
    <row r="180" spans="1:17" x14ac:dyDescent="0.3">
      <c r="A180" t="s">
        <v>245</v>
      </c>
      <c r="B180" t="s">
        <v>557</v>
      </c>
      <c r="C180" t="s">
        <v>556</v>
      </c>
      <c r="D180">
        <v>498</v>
      </c>
      <c r="E180" t="s">
        <v>302</v>
      </c>
      <c r="F180" t="s">
        <v>558</v>
      </c>
      <c r="G180" t="s">
        <v>349</v>
      </c>
      <c r="I180" t="s">
        <v>351</v>
      </c>
      <c r="L180" t="s">
        <v>211</v>
      </c>
      <c r="M180">
        <v>150</v>
      </c>
      <c r="O180" t="s">
        <v>210</v>
      </c>
      <c r="P180">
        <v>151</v>
      </c>
      <c r="Q180" t="s">
        <v>354</v>
      </c>
    </row>
    <row r="181" spans="1:17" x14ac:dyDescent="0.3">
      <c r="A181" t="s">
        <v>115</v>
      </c>
      <c r="B181" t="s">
        <v>555</v>
      </c>
      <c r="C181" t="s">
        <v>387</v>
      </c>
      <c r="D181">
        <v>642</v>
      </c>
      <c r="E181" t="s">
        <v>115</v>
      </c>
      <c r="F181" t="s">
        <v>115</v>
      </c>
      <c r="G181" t="s">
        <v>349</v>
      </c>
      <c r="I181" t="s">
        <v>351</v>
      </c>
      <c r="L181" t="s">
        <v>211</v>
      </c>
      <c r="M181">
        <v>150</v>
      </c>
      <c r="O181" t="s">
        <v>210</v>
      </c>
      <c r="P181">
        <v>151</v>
      </c>
      <c r="Q181" t="s">
        <v>354</v>
      </c>
    </row>
    <row r="182" spans="1:17" x14ac:dyDescent="0.3">
      <c r="A182" t="s">
        <v>169</v>
      </c>
      <c r="B182" t="s">
        <v>554</v>
      </c>
      <c r="C182" t="s">
        <v>551</v>
      </c>
      <c r="D182">
        <v>643</v>
      </c>
      <c r="E182" t="s">
        <v>552</v>
      </c>
      <c r="F182" t="s">
        <v>553</v>
      </c>
      <c r="G182" t="s">
        <v>349</v>
      </c>
      <c r="I182" t="s">
        <v>351</v>
      </c>
      <c r="L182" t="s">
        <v>211</v>
      </c>
      <c r="M182">
        <v>150</v>
      </c>
      <c r="O182" t="s">
        <v>210</v>
      </c>
      <c r="P182">
        <v>151</v>
      </c>
      <c r="Q182" t="s">
        <v>354</v>
      </c>
    </row>
    <row r="183" spans="1:17" x14ac:dyDescent="0.3">
      <c r="A183" t="s">
        <v>116</v>
      </c>
      <c r="B183" t="s">
        <v>549</v>
      </c>
      <c r="C183" t="s">
        <v>550</v>
      </c>
      <c r="D183">
        <v>646</v>
      </c>
      <c r="E183" t="s">
        <v>116</v>
      </c>
      <c r="F183" t="s">
        <v>116</v>
      </c>
      <c r="G183" t="s">
        <v>358</v>
      </c>
      <c r="H183" t="s">
        <v>356</v>
      </c>
      <c r="I183" t="s">
        <v>359</v>
      </c>
      <c r="J183">
        <v>14</v>
      </c>
      <c r="K183" t="s">
        <v>208</v>
      </c>
      <c r="L183" t="s">
        <v>182</v>
      </c>
      <c r="M183">
        <v>2</v>
      </c>
      <c r="O183" t="s">
        <v>263</v>
      </c>
      <c r="P183">
        <v>202</v>
      </c>
      <c r="Q183" t="s">
        <v>354</v>
      </c>
    </row>
    <row r="184" spans="1:17" x14ac:dyDescent="0.3">
      <c r="A184" t="s">
        <v>117</v>
      </c>
      <c r="B184" t="s">
        <v>547</v>
      </c>
      <c r="C184" t="s">
        <v>548</v>
      </c>
      <c r="D184">
        <v>638</v>
      </c>
      <c r="E184" t="s">
        <v>117</v>
      </c>
      <c r="G184" t="s">
        <v>358</v>
      </c>
      <c r="I184" t="s">
        <v>359</v>
      </c>
      <c r="J184">
        <v>14</v>
      </c>
      <c r="K184" t="s">
        <v>208</v>
      </c>
      <c r="L184" t="s">
        <v>182</v>
      </c>
      <c r="M184">
        <v>2</v>
      </c>
      <c r="O184" t="s">
        <v>263</v>
      </c>
      <c r="P184">
        <v>202</v>
      </c>
      <c r="Q184" t="s">
        <v>528</v>
      </c>
    </row>
    <row r="185" spans="1:17" x14ac:dyDescent="0.3">
      <c r="A185" t="s">
        <v>979</v>
      </c>
      <c r="B185" t="s">
        <v>546</v>
      </c>
      <c r="C185" t="s">
        <v>545</v>
      </c>
      <c r="D185">
        <v>652</v>
      </c>
      <c r="E185" t="s">
        <v>980</v>
      </c>
      <c r="G185" t="s">
        <v>358</v>
      </c>
      <c r="I185" t="s">
        <v>391</v>
      </c>
      <c r="J185">
        <v>29</v>
      </c>
      <c r="K185" t="s">
        <v>196</v>
      </c>
      <c r="L185" t="s">
        <v>184</v>
      </c>
      <c r="M185">
        <v>19</v>
      </c>
      <c r="O185" t="s">
        <v>377</v>
      </c>
      <c r="P185">
        <v>419</v>
      </c>
      <c r="Q185" t="s">
        <v>528</v>
      </c>
    </row>
    <row r="186" spans="1:17" x14ac:dyDescent="0.3">
      <c r="A186" t="s">
        <v>246</v>
      </c>
      <c r="B186" t="s">
        <v>543</v>
      </c>
      <c r="C186" t="s">
        <v>542</v>
      </c>
      <c r="D186">
        <v>654</v>
      </c>
      <c r="E186" t="s">
        <v>544</v>
      </c>
      <c r="G186" t="s">
        <v>358</v>
      </c>
      <c r="I186" t="s">
        <v>359</v>
      </c>
      <c r="J186">
        <v>11</v>
      </c>
      <c r="K186" t="s">
        <v>270</v>
      </c>
      <c r="L186" t="s">
        <v>182</v>
      </c>
      <c r="M186">
        <v>2</v>
      </c>
      <c r="O186" t="s">
        <v>263</v>
      </c>
      <c r="P186">
        <v>202</v>
      </c>
      <c r="Q186" t="s">
        <v>423</v>
      </c>
    </row>
    <row r="187" spans="1:17" x14ac:dyDescent="0.3">
      <c r="A187" t="s">
        <v>247</v>
      </c>
      <c r="B187" t="s">
        <v>540</v>
      </c>
      <c r="C187" t="s">
        <v>539</v>
      </c>
      <c r="D187">
        <v>659</v>
      </c>
      <c r="E187" t="s">
        <v>541</v>
      </c>
      <c r="F187" t="s">
        <v>247</v>
      </c>
      <c r="G187" t="s">
        <v>358</v>
      </c>
      <c r="I187" t="s">
        <v>391</v>
      </c>
      <c r="J187">
        <v>29</v>
      </c>
      <c r="K187" t="s">
        <v>196</v>
      </c>
      <c r="L187" t="s">
        <v>184</v>
      </c>
      <c r="M187">
        <v>19</v>
      </c>
      <c r="N187" t="s">
        <v>356</v>
      </c>
      <c r="O187" t="s">
        <v>377</v>
      </c>
      <c r="P187">
        <v>419</v>
      </c>
      <c r="Q187" t="s">
        <v>354</v>
      </c>
    </row>
    <row r="188" spans="1:17" x14ac:dyDescent="0.3">
      <c r="A188" t="s">
        <v>248</v>
      </c>
      <c r="B188" t="s">
        <v>536</v>
      </c>
      <c r="C188" t="s">
        <v>537</v>
      </c>
      <c r="D188">
        <v>662</v>
      </c>
      <c r="E188" t="s">
        <v>316</v>
      </c>
      <c r="F188" t="s">
        <v>248</v>
      </c>
      <c r="G188" t="s">
        <v>358</v>
      </c>
      <c r="I188" t="s">
        <v>391</v>
      </c>
      <c r="J188">
        <v>29</v>
      </c>
      <c r="K188" t="s">
        <v>196</v>
      </c>
      <c r="L188" t="s">
        <v>184</v>
      </c>
      <c r="M188">
        <v>19</v>
      </c>
      <c r="N188" t="s">
        <v>356</v>
      </c>
      <c r="O188" t="s">
        <v>377</v>
      </c>
      <c r="P188">
        <v>419</v>
      </c>
      <c r="Q188" t="s">
        <v>354</v>
      </c>
    </row>
    <row r="189" spans="1:17" x14ac:dyDescent="0.3">
      <c r="A189" t="s">
        <v>535</v>
      </c>
      <c r="B189" t="s">
        <v>534</v>
      </c>
      <c r="C189" t="s">
        <v>533</v>
      </c>
      <c r="D189">
        <v>663</v>
      </c>
      <c r="E189" t="s">
        <v>532</v>
      </c>
      <c r="G189" t="s">
        <v>358</v>
      </c>
      <c r="I189" t="s">
        <v>391</v>
      </c>
      <c r="J189">
        <v>29</v>
      </c>
      <c r="K189" t="s">
        <v>196</v>
      </c>
      <c r="L189" t="s">
        <v>184</v>
      </c>
      <c r="M189">
        <v>19</v>
      </c>
      <c r="O189" t="s">
        <v>377</v>
      </c>
      <c r="P189">
        <v>419</v>
      </c>
      <c r="Q189" t="s">
        <v>528</v>
      </c>
    </row>
    <row r="190" spans="1:17" x14ac:dyDescent="0.3">
      <c r="A190" t="s">
        <v>249</v>
      </c>
      <c r="B190" t="s">
        <v>531</v>
      </c>
      <c r="C190" t="s">
        <v>529</v>
      </c>
      <c r="D190">
        <v>666</v>
      </c>
      <c r="E190" t="s">
        <v>530</v>
      </c>
      <c r="G190" t="s">
        <v>349</v>
      </c>
      <c r="I190" t="s">
        <v>391</v>
      </c>
      <c r="L190" t="s">
        <v>184</v>
      </c>
      <c r="M190">
        <v>19</v>
      </c>
      <c r="O190" t="s">
        <v>238</v>
      </c>
      <c r="P190">
        <v>21</v>
      </c>
      <c r="Q190" t="s">
        <v>528</v>
      </c>
    </row>
    <row r="191" spans="1:17" x14ac:dyDescent="0.3">
      <c r="A191" t="s">
        <v>527</v>
      </c>
      <c r="B191" t="s">
        <v>525</v>
      </c>
      <c r="C191" t="s">
        <v>524</v>
      </c>
      <c r="D191">
        <v>670</v>
      </c>
      <c r="E191" t="s">
        <v>526</v>
      </c>
      <c r="F191" t="s">
        <v>527</v>
      </c>
      <c r="G191" t="s">
        <v>358</v>
      </c>
      <c r="I191" t="s">
        <v>391</v>
      </c>
      <c r="J191">
        <v>29</v>
      </c>
      <c r="K191" t="s">
        <v>196</v>
      </c>
      <c r="L191" t="s">
        <v>184</v>
      </c>
      <c r="M191">
        <v>19</v>
      </c>
      <c r="N191" t="s">
        <v>356</v>
      </c>
      <c r="O191" t="s">
        <v>377</v>
      </c>
      <c r="P191">
        <v>419</v>
      </c>
      <c r="Q191" t="s">
        <v>354</v>
      </c>
    </row>
    <row r="192" spans="1:17" x14ac:dyDescent="0.3">
      <c r="A192" t="s">
        <v>118</v>
      </c>
      <c r="B192" t="s">
        <v>521</v>
      </c>
      <c r="C192" t="s">
        <v>522</v>
      </c>
      <c r="D192">
        <v>882</v>
      </c>
      <c r="E192" t="s">
        <v>118</v>
      </c>
      <c r="F192" t="s">
        <v>118</v>
      </c>
      <c r="G192" t="s">
        <v>358</v>
      </c>
      <c r="I192" t="s">
        <v>372</v>
      </c>
      <c r="L192" t="s">
        <v>241</v>
      </c>
      <c r="M192">
        <v>9</v>
      </c>
      <c r="N192" t="s">
        <v>356</v>
      </c>
      <c r="O192" t="s">
        <v>243</v>
      </c>
      <c r="P192">
        <v>61</v>
      </c>
      <c r="Q192" t="s">
        <v>354</v>
      </c>
    </row>
    <row r="193" spans="1:17" x14ac:dyDescent="0.3">
      <c r="A193" t="s">
        <v>250</v>
      </c>
      <c r="B193" t="s">
        <v>473</v>
      </c>
      <c r="C193" t="s">
        <v>520</v>
      </c>
      <c r="D193">
        <v>674</v>
      </c>
      <c r="E193" t="s">
        <v>250</v>
      </c>
      <c r="F193" t="s">
        <v>250</v>
      </c>
      <c r="G193" t="s">
        <v>349</v>
      </c>
      <c r="I193" t="s">
        <v>351</v>
      </c>
      <c r="L193" t="s">
        <v>211</v>
      </c>
      <c r="M193">
        <v>150</v>
      </c>
      <c r="O193" t="s">
        <v>261</v>
      </c>
      <c r="P193">
        <v>39</v>
      </c>
      <c r="Q193" t="s">
        <v>354</v>
      </c>
    </row>
    <row r="194" spans="1:17" x14ac:dyDescent="0.3">
      <c r="A194" t="s">
        <v>251</v>
      </c>
      <c r="B194" t="s">
        <v>518</v>
      </c>
      <c r="C194" t="s">
        <v>517</v>
      </c>
      <c r="D194">
        <v>678</v>
      </c>
      <c r="E194" t="s">
        <v>519</v>
      </c>
      <c r="F194" t="s">
        <v>251</v>
      </c>
      <c r="G194" t="s">
        <v>358</v>
      </c>
      <c r="H194" t="s">
        <v>356</v>
      </c>
      <c r="I194" t="s">
        <v>359</v>
      </c>
      <c r="J194">
        <v>17</v>
      </c>
      <c r="K194" t="s">
        <v>231</v>
      </c>
      <c r="L194" t="s">
        <v>182</v>
      </c>
      <c r="M194">
        <v>2</v>
      </c>
      <c r="N194" t="s">
        <v>356</v>
      </c>
      <c r="O194" t="s">
        <v>263</v>
      </c>
      <c r="P194">
        <v>202</v>
      </c>
      <c r="Q194" t="s">
        <v>354</v>
      </c>
    </row>
    <row r="195" spans="1:17" x14ac:dyDescent="0.3">
      <c r="A195" t="s">
        <v>516</v>
      </c>
      <c r="G195" t="s">
        <v>349</v>
      </c>
      <c r="J195">
        <v>830</v>
      </c>
      <c r="K195" t="s">
        <v>200</v>
      </c>
      <c r="L195" t="s">
        <v>211</v>
      </c>
      <c r="M195">
        <v>150</v>
      </c>
      <c r="O195" t="s">
        <v>239</v>
      </c>
      <c r="P195">
        <v>154</v>
      </c>
    </row>
    <row r="196" spans="1:17" x14ac:dyDescent="0.3">
      <c r="A196" t="s">
        <v>119</v>
      </c>
      <c r="B196" t="s">
        <v>380</v>
      </c>
      <c r="C196" t="s">
        <v>515</v>
      </c>
      <c r="D196">
        <v>682</v>
      </c>
      <c r="E196" t="s">
        <v>119</v>
      </c>
      <c r="F196" t="s">
        <v>119</v>
      </c>
      <c r="G196" t="s">
        <v>358</v>
      </c>
      <c r="I196" t="s">
        <v>365</v>
      </c>
      <c r="L196" t="s">
        <v>189</v>
      </c>
      <c r="M196">
        <v>142</v>
      </c>
      <c r="O196" t="s">
        <v>271</v>
      </c>
      <c r="P196">
        <v>145</v>
      </c>
      <c r="Q196" t="s">
        <v>354</v>
      </c>
    </row>
    <row r="197" spans="1:17" x14ac:dyDescent="0.3">
      <c r="A197" t="s">
        <v>120</v>
      </c>
      <c r="B197" t="s">
        <v>461</v>
      </c>
      <c r="C197" t="s">
        <v>514</v>
      </c>
      <c r="D197">
        <v>686</v>
      </c>
      <c r="E197" t="s">
        <v>120</v>
      </c>
      <c r="F197" t="s">
        <v>120</v>
      </c>
      <c r="G197" t="s">
        <v>358</v>
      </c>
      <c r="H197" t="s">
        <v>356</v>
      </c>
      <c r="I197" t="s">
        <v>359</v>
      </c>
      <c r="J197">
        <v>11</v>
      </c>
      <c r="K197" t="s">
        <v>270</v>
      </c>
      <c r="L197" t="s">
        <v>182</v>
      </c>
      <c r="M197">
        <v>2</v>
      </c>
      <c r="O197" t="s">
        <v>263</v>
      </c>
      <c r="P197">
        <v>202</v>
      </c>
      <c r="Q197" t="s">
        <v>354</v>
      </c>
    </row>
    <row r="198" spans="1:17" x14ac:dyDescent="0.3">
      <c r="A198" t="s">
        <v>252</v>
      </c>
      <c r="B198" t="s">
        <v>513</v>
      </c>
      <c r="C198" t="s">
        <v>512</v>
      </c>
      <c r="D198">
        <v>688</v>
      </c>
      <c r="E198" t="s">
        <v>252</v>
      </c>
      <c r="F198" t="s">
        <v>252</v>
      </c>
      <c r="G198" t="s">
        <v>349</v>
      </c>
      <c r="I198" t="s">
        <v>351</v>
      </c>
      <c r="L198" t="s">
        <v>211</v>
      </c>
      <c r="M198">
        <v>150</v>
      </c>
      <c r="O198" t="s">
        <v>261</v>
      </c>
      <c r="P198">
        <v>39</v>
      </c>
      <c r="Q198" t="s">
        <v>354</v>
      </c>
    </row>
    <row r="199" spans="1:17" x14ac:dyDescent="0.3">
      <c r="A199" t="s">
        <v>253</v>
      </c>
      <c r="B199" t="s">
        <v>510</v>
      </c>
      <c r="C199" t="s">
        <v>511</v>
      </c>
      <c r="D199">
        <v>690</v>
      </c>
      <c r="E199" t="s">
        <v>253</v>
      </c>
      <c r="F199" t="s">
        <v>253</v>
      </c>
      <c r="G199" t="s">
        <v>358</v>
      </c>
      <c r="I199" t="s">
        <v>359</v>
      </c>
      <c r="J199">
        <v>14</v>
      </c>
      <c r="K199" t="s">
        <v>208</v>
      </c>
      <c r="L199" t="s">
        <v>182</v>
      </c>
      <c r="M199">
        <v>2</v>
      </c>
      <c r="N199" t="s">
        <v>356</v>
      </c>
      <c r="O199" t="s">
        <v>263</v>
      </c>
      <c r="P199">
        <v>202</v>
      </c>
      <c r="Q199" t="s">
        <v>354</v>
      </c>
    </row>
    <row r="200" spans="1:17" x14ac:dyDescent="0.3">
      <c r="A200" t="s">
        <v>121</v>
      </c>
      <c r="B200" t="s">
        <v>508</v>
      </c>
      <c r="C200" t="s">
        <v>509</v>
      </c>
      <c r="D200">
        <v>694</v>
      </c>
      <c r="E200" t="s">
        <v>121</v>
      </c>
      <c r="F200" t="s">
        <v>121</v>
      </c>
      <c r="G200" t="s">
        <v>358</v>
      </c>
      <c r="H200" t="s">
        <v>356</v>
      </c>
      <c r="I200" t="s">
        <v>359</v>
      </c>
      <c r="J200">
        <v>11</v>
      </c>
      <c r="K200" t="s">
        <v>270</v>
      </c>
      <c r="L200" t="s">
        <v>182</v>
      </c>
      <c r="M200">
        <v>2</v>
      </c>
      <c r="O200" t="s">
        <v>263</v>
      </c>
      <c r="P200">
        <v>202</v>
      </c>
      <c r="Q200" t="s">
        <v>354</v>
      </c>
    </row>
    <row r="201" spans="1:17" x14ac:dyDescent="0.3">
      <c r="A201" t="s">
        <v>254</v>
      </c>
      <c r="B201" t="s">
        <v>507</v>
      </c>
      <c r="C201" t="s">
        <v>506</v>
      </c>
      <c r="D201">
        <v>702</v>
      </c>
      <c r="E201" t="s">
        <v>254</v>
      </c>
      <c r="F201" t="s">
        <v>254</v>
      </c>
      <c r="G201" t="s">
        <v>358</v>
      </c>
      <c r="I201" t="s">
        <v>365</v>
      </c>
      <c r="L201" t="s">
        <v>189</v>
      </c>
      <c r="M201">
        <v>142</v>
      </c>
      <c r="N201" t="s">
        <v>356</v>
      </c>
      <c r="O201" t="s">
        <v>258</v>
      </c>
      <c r="P201">
        <v>35</v>
      </c>
      <c r="Q201" t="s">
        <v>354</v>
      </c>
    </row>
    <row r="202" spans="1:17" x14ac:dyDescent="0.3">
      <c r="A202" t="s">
        <v>255</v>
      </c>
      <c r="B202" t="s">
        <v>489</v>
      </c>
      <c r="C202" t="s">
        <v>505</v>
      </c>
      <c r="D202">
        <v>534</v>
      </c>
      <c r="E202" t="s">
        <v>504</v>
      </c>
      <c r="G202" t="s">
        <v>358</v>
      </c>
      <c r="I202" t="s">
        <v>391</v>
      </c>
      <c r="J202">
        <v>29</v>
      </c>
      <c r="K202" t="s">
        <v>196</v>
      </c>
      <c r="L202" t="s">
        <v>184</v>
      </c>
      <c r="M202">
        <v>19</v>
      </c>
      <c r="N202" t="s">
        <v>356</v>
      </c>
      <c r="O202" t="s">
        <v>377</v>
      </c>
      <c r="P202">
        <v>419</v>
      </c>
      <c r="Q202" t="s">
        <v>503</v>
      </c>
    </row>
    <row r="203" spans="1:17" x14ac:dyDescent="0.3">
      <c r="A203" t="s">
        <v>175</v>
      </c>
      <c r="B203" t="s">
        <v>502</v>
      </c>
      <c r="C203" t="s">
        <v>501</v>
      </c>
      <c r="D203">
        <v>703</v>
      </c>
      <c r="E203" t="s">
        <v>175</v>
      </c>
      <c r="F203" t="s">
        <v>175</v>
      </c>
      <c r="G203" t="s">
        <v>349</v>
      </c>
      <c r="I203" t="s">
        <v>351</v>
      </c>
      <c r="L203" t="s">
        <v>211</v>
      </c>
      <c r="M203">
        <v>150</v>
      </c>
      <c r="O203" t="s">
        <v>210</v>
      </c>
      <c r="P203">
        <v>151</v>
      </c>
      <c r="Q203" t="s">
        <v>354</v>
      </c>
    </row>
    <row r="204" spans="1:17" x14ac:dyDescent="0.3">
      <c r="A204" t="s">
        <v>176</v>
      </c>
      <c r="B204" t="s">
        <v>496</v>
      </c>
      <c r="C204" t="s">
        <v>500</v>
      </c>
      <c r="D204">
        <v>705</v>
      </c>
      <c r="E204" t="s">
        <v>176</v>
      </c>
      <c r="F204" t="s">
        <v>176</v>
      </c>
      <c r="G204" t="s">
        <v>349</v>
      </c>
      <c r="I204" t="s">
        <v>351</v>
      </c>
      <c r="L204" t="s">
        <v>211</v>
      </c>
      <c r="M204">
        <v>150</v>
      </c>
      <c r="O204" t="s">
        <v>261</v>
      </c>
      <c r="P204">
        <v>39</v>
      </c>
      <c r="Q204" t="s">
        <v>354</v>
      </c>
    </row>
    <row r="205" spans="1:17" x14ac:dyDescent="0.3">
      <c r="A205" t="s">
        <v>122</v>
      </c>
      <c r="B205" t="s">
        <v>481</v>
      </c>
      <c r="C205" t="s">
        <v>499</v>
      </c>
      <c r="D205">
        <v>90</v>
      </c>
      <c r="E205" t="s">
        <v>122</v>
      </c>
      <c r="F205" t="s">
        <v>122</v>
      </c>
      <c r="G205" t="s">
        <v>358</v>
      </c>
      <c r="H205" t="s">
        <v>356</v>
      </c>
      <c r="I205" t="s">
        <v>372</v>
      </c>
      <c r="L205" t="s">
        <v>241</v>
      </c>
      <c r="M205">
        <v>9</v>
      </c>
      <c r="N205" t="s">
        <v>356</v>
      </c>
      <c r="O205" t="s">
        <v>229</v>
      </c>
      <c r="P205">
        <v>54</v>
      </c>
      <c r="Q205" t="s">
        <v>354</v>
      </c>
    </row>
    <row r="206" spans="1:17" x14ac:dyDescent="0.3">
      <c r="A206" t="s">
        <v>123</v>
      </c>
      <c r="B206" t="s">
        <v>498</v>
      </c>
      <c r="C206" t="s">
        <v>497</v>
      </c>
      <c r="D206">
        <v>706</v>
      </c>
      <c r="E206" t="s">
        <v>123</v>
      </c>
      <c r="F206" t="s">
        <v>123</v>
      </c>
      <c r="G206" t="s">
        <v>358</v>
      </c>
      <c r="H206" t="s">
        <v>356</v>
      </c>
      <c r="I206" t="s">
        <v>359</v>
      </c>
      <c r="J206">
        <v>14</v>
      </c>
      <c r="K206" t="s">
        <v>208</v>
      </c>
      <c r="L206" t="s">
        <v>182</v>
      </c>
      <c r="M206">
        <v>2</v>
      </c>
      <c r="O206" t="s">
        <v>263</v>
      </c>
      <c r="P206">
        <v>202</v>
      </c>
      <c r="Q206" t="s">
        <v>354</v>
      </c>
    </row>
    <row r="207" spans="1:17" x14ac:dyDescent="0.3">
      <c r="A207" t="s">
        <v>124</v>
      </c>
      <c r="B207" t="s">
        <v>361</v>
      </c>
      <c r="C207" t="s">
        <v>495</v>
      </c>
      <c r="D207">
        <v>710</v>
      </c>
      <c r="E207" t="s">
        <v>124</v>
      </c>
      <c r="F207" t="s">
        <v>124</v>
      </c>
      <c r="G207" t="s">
        <v>358</v>
      </c>
      <c r="I207" t="s">
        <v>359</v>
      </c>
      <c r="J207">
        <v>18</v>
      </c>
      <c r="K207" t="s">
        <v>259</v>
      </c>
      <c r="L207" t="s">
        <v>182</v>
      </c>
      <c r="M207">
        <v>2</v>
      </c>
      <c r="O207" t="s">
        <v>263</v>
      </c>
      <c r="P207">
        <v>202</v>
      </c>
      <c r="Q207" t="s">
        <v>354</v>
      </c>
    </row>
    <row r="208" spans="1:17" x14ac:dyDescent="0.3">
      <c r="A208" t="s">
        <v>494</v>
      </c>
      <c r="B208" t="s">
        <v>493</v>
      </c>
      <c r="C208" t="s">
        <v>492</v>
      </c>
      <c r="D208">
        <v>239</v>
      </c>
      <c r="E208" t="s">
        <v>491</v>
      </c>
      <c r="G208" t="s">
        <v>358</v>
      </c>
      <c r="I208" t="s">
        <v>490</v>
      </c>
      <c r="J208">
        <v>5</v>
      </c>
      <c r="K208" t="s">
        <v>256</v>
      </c>
      <c r="L208" t="s">
        <v>184</v>
      </c>
      <c r="M208">
        <v>19</v>
      </c>
      <c r="O208" t="s">
        <v>377</v>
      </c>
      <c r="P208">
        <v>419</v>
      </c>
      <c r="Q208" t="s">
        <v>423</v>
      </c>
    </row>
    <row r="209" spans="1:17" x14ac:dyDescent="0.3">
      <c r="A209" t="s">
        <v>257</v>
      </c>
      <c r="B209" t="s">
        <v>488</v>
      </c>
      <c r="C209" t="s">
        <v>487</v>
      </c>
      <c r="D209">
        <v>728</v>
      </c>
      <c r="E209" t="s">
        <v>257</v>
      </c>
      <c r="F209" t="s">
        <v>257</v>
      </c>
      <c r="G209" t="s">
        <v>358</v>
      </c>
      <c r="H209" t="s">
        <v>356</v>
      </c>
      <c r="I209" t="s">
        <v>359</v>
      </c>
      <c r="J209">
        <v>14</v>
      </c>
      <c r="K209" t="s">
        <v>208</v>
      </c>
      <c r="L209" t="s">
        <v>182</v>
      </c>
      <c r="M209">
        <v>2</v>
      </c>
      <c r="O209" t="s">
        <v>263</v>
      </c>
      <c r="P209">
        <v>202</v>
      </c>
      <c r="Q209" t="s">
        <v>354</v>
      </c>
    </row>
    <row r="210" spans="1:17" x14ac:dyDescent="0.3">
      <c r="A210" t="s">
        <v>125</v>
      </c>
      <c r="B210" t="s">
        <v>486</v>
      </c>
      <c r="C210" t="s">
        <v>485</v>
      </c>
      <c r="D210">
        <v>724</v>
      </c>
      <c r="E210" t="s">
        <v>125</v>
      </c>
      <c r="F210" t="s">
        <v>125</v>
      </c>
      <c r="G210" t="s">
        <v>349</v>
      </c>
      <c r="I210" t="s">
        <v>351</v>
      </c>
      <c r="L210" t="s">
        <v>211</v>
      </c>
      <c r="M210">
        <v>150</v>
      </c>
      <c r="O210" t="s">
        <v>261</v>
      </c>
      <c r="P210">
        <v>39</v>
      </c>
      <c r="Q210" t="s">
        <v>354</v>
      </c>
    </row>
    <row r="211" spans="1:17" x14ac:dyDescent="0.3">
      <c r="A211" t="s">
        <v>126</v>
      </c>
      <c r="B211" t="s">
        <v>484</v>
      </c>
      <c r="C211" t="s">
        <v>483</v>
      </c>
      <c r="D211">
        <v>144</v>
      </c>
      <c r="E211" t="s">
        <v>126</v>
      </c>
      <c r="F211" t="s">
        <v>126</v>
      </c>
      <c r="G211" t="s">
        <v>358</v>
      </c>
      <c r="I211" t="s">
        <v>365</v>
      </c>
      <c r="L211" t="s">
        <v>189</v>
      </c>
      <c r="M211">
        <v>142</v>
      </c>
      <c r="O211" t="s">
        <v>260</v>
      </c>
      <c r="P211">
        <v>34</v>
      </c>
      <c r="Q211" t="s">
        <v>354</v>
      </c>
    </row>
    <row r="212" spans="1:17" x14ac:dyDescent="0.3">
      <c r="A212" t="s">
        <v>262</v>
      </c>
      <c r="B212" t="s">
        <v>480</v>
      </c>
      <c r="C212" t="s">
        <v>479</v>
      </c>
      <c r="D212">
        <v>275</v>
      </c>
      <c r="E212" t="s">
        <v>288</v>
      </c>
      <c r="F212" t="s">
        <v>478</v>
      </c>
      <c r="G212" t="s">
        <v>358</v>
      </c>
      <c r="I212" t="s">
        <v>365</v>
      </c>
      <c r="L212" t="s">
        <v>189</v>
      </c>
      <c r="M212">
        <v>142</v>
      </c>
      <c r="O212" t="s">
        <v>271</v>
      </c>
      <c r="P212">
        <v>145</v>
      </c>
      <c r="Q212" t="s">
        <v>366</v>
      </c>
    </row>
    <row r="213" spans="1:17" x14ac:dyDescent="0.3">
      <c r="A213" t="s">
        <v>127</v>
      </c>
      <c r="B213" t="s">
        <v>466</v>
      </c>
      <c r="C213" t="s">
        <v>476</v>
      </c>
      <c r="D213">
        <v>729</v>
      </c>
      <c r="E213" t="s">
        <v>127</v>
      </c>
      <c r="F213" t="s">
        <v>477</v>
      </c>
      <c r="G213" t="s">
        <v>358</v>
      </c>
      <c r="H213" t="s">
        <v>356</v>
      </c>
      <c r="I213" t="s">
        <v>359</v>
      </c>
      <c r="L213" t="s">
        <v>182</v>
      </c>
      <c r="M213">
        <v>2</v>
      </c>
      <c r="O213" t="s">
        <v>237</v>
      </c>
      <c r="P213">
        <v>15</v>
      </c>
      <c r="Q213" t="s">
        <v>354</v>
      </c>
    </row>
    <row r="214" spans="1:17" x14ac:dyDescent="0.3">
      <c r="A214" t="s">
        <v>128</v>
      </c>
      <c r="B214" t="s">
        <v>475</v>
      </c>
      <c r="C214" t="s">
        <v>474</v>
      </c>
      <c r="D214">
        <v>740</v>
      </c>
      <c r="E214" t="s">
        <v>128</v>
      </c>
      <c r="F214" t="s">
        <v>128</v>
      </c>
      <c r="G214" t="s">
        <v>358</v>
      </c>
      <c r="I214" t="s">
        <v>380</v>
      </c>
      <c r="J214">
        <v>5</v>
      </c>
      <c r="K214" t="s">
        <v>256</v>
      </c>
      <c r="L214" t="s">
        <v>184</v>
      </c>
      <c r="M214">
        <v>19</v>
      </c>
      <c r="N214" t="s">
        <v>356</v>
      </c>
      <c r="O214" t="s">
        <v>377</v>
      </c>
      <c r="P214">
        <v>419</v>
      </c>
      <c r="Q214" t="s">
        <v>354</v>
      </c>
    </row>
    <row r="215" spans="1:17" x14ac:dyDescent="0.3">
      <c r="A215" t="s">
        <v>472</v>
      </c>
      <c r="B215" t="s">
        <v>471</v>
      </c>
      <c r="C215" t="s">
        <v>470</v>
      </c>
      <c r="D215">
        <v>744</v>
      </c>
      <c r="E215" t="s">
        <v>469</v>
      </c>
      <c r="G215" t="s">
        <v>349</v>
      </c>
      <c r="I215" t="s">
        <v>351</v>
      </c>
      <c r="L215" t="s">
        <v>211</v>
      </c>
      <c r="M215">
        <v>150</v>
      </c>
      <c r="O215" t="s">
        <v>239</v>
      </c>
      <c r="P215">
        <v>154</v>
      </c>
      <c r="Q215" t="s">
        <v>467</v>
      </c>
    </row>
    <row r="216" spans="1:17" x14ac:dyDescent="0.3">
      <c r="A216" t="s">
        <v>129</v>
      </c>
      <c r="B216" t="s">
        <v>458</v>
      </c>
      <c r="C216" t="s">
        <v>465</v>
      </c>
      <c r="D216">
        <v>748</v>
      </c>
      <c r="E216" t="s">
        <v>129</v>
      </c>
      <c r="F216" t="s">
        <v>129</v>
      </c>
      <c r="G216" t="s">
        <v>358</v>
      </c>
      <c r="I216" t="s">
        <v>359</v>
      </c>
      <c r="J216">
        <v>18</v>
      </c>
      <c r="K216" t="s">
        <v>259</v>
      </c>
      <c r="L216" t="s">
        <v>182</v>
      </c>
      <c r="M216">
        <v>2</v>
      </c>
      <c r="O216" t="s">
        <v>263</v>
      </c>
      <c r="P216">
        <v>202</v>
      </c>
      <c r="Q216" t="s">
        <v>354</v>
      </c>
    </row>
    <row r="217" spans="1:17" x14ac:dyDescent="0.3">
      <c r="A217" t="s">
        <v>130</v>
      </c>
      <c r="B217" t="s">
        <v>463</v>
      </c>
      <c r="C217" t="s">
        <v>462</v>
      </c>
      <c r="D217">
        <v>752</v>
      </c>
      <c r="E217" t="s">
        <v>130</v>
      </c>
      <c r="F217" t="s">
        <v>130</v>
      </c>
      <c r="G217" t="s">
        <v>349</v>
      </c>
      <c r="I217" t="s">
        <v>351</v>
      </c>
      <c r="L217" t="s">
        <v>211</v>
      </c>
      <c r="M217">
        <v>150</v>
      </c>
      <c r="O217" t="s">
        <v>239</v>
      </c>
      <c r="P217">
        <v>154</v>
      </c>
      <c r="Q217" t="s">
        <v>354</v>
      </c>
    </row>
    <row r="218" spans="1:17" x14ac:dyDescent="0.3">
      <c r="A218" t="s">
        <v>131</v>
      </c>
      <c r="B218" t="s">
        <v>459</v>
      </c>
      <c r="C218" t="s">
        <v>460</v>
      </c>
      <c r="D218">
        <v>756</v>
      </c>
      <c r="E218" t="s">
        <v>131</v>
      </c>
      <c r="F218" t="s">
        <v>131</v>
      </c>
      <c r="G218" t="s">
        <v>349</v>
      </c>
      <c r="I218" t="s">
        <v>351</v>
      </c>
      <c r="L218" t="s">
        <v>211</v>
      </c>
      <c r="M218">
        <v>150</v>
      </c>
      <c r="O218" t="s">
        <v>272</v>
      </c>
      <c r="P218">
        <v>155</v>
      </c>
      <c r="Q218" t="s">
        <v>354</v>
      </c>
    </row>
    <row r="219" spans="1:17" x14ac:dyDescent="0.3">
      <c r="A219" t="s">
        <v>132</v>
      </c>
      <c r="B219" t="s">
        <v>455</v>
      </c>
      <c r="C219" t="s">
        <v>456</v>
      </c>
      <c r="D219">
        <v>760</v>
      </c>
      <c r="E219" t="s">
        <v>457</v>
      </c>
      <c r="F219" t="s">
        <v>132</v>
      </c>
      <c r="G219" t="s">
        <v>358</v>
      </c>
      <c r="I219" t="s">
        <v>365</v>
      </c>
      <c r="L219" t="s">
        <v>189</v>
      </c>
      <c r="M219">
        <v>142</v>
      </c>
      <c r="O219" t="s">
        <v>271</v>
      </c>
      <c r="P219">
        <v>145</v>
      </c>
      <c r="Q219" t="s">
        <v>354</v>
      </c>
    </row>
    <row r="220" spans="1:17" x14ac:dyDescent="0.3">
      <c r="A220" t="s">
        <v>171</v>
      </c>
      <c r="B220" t="s">
        <v>454</v>
      </c>
      <c r="C220" t="s">
        <v>453</v>
      </c>
      <c r="D220">
        <v>762</v>
      </c>
      <c r="E220" t="s">
        <v>171</v>
      </c>
      <c r="F220" t="s">
        <v>171</v>
      </c>
      <c r="G220" t="s">
        <v>358</v>
      </c>
      <c r="I220" t="s">
        <v>365</v>
      </c>
      <c r="L220" t="s">
        <v>189</v>
      </c>
      <c r="M220">
        <v>142</v>
      </c>
      <c r="O220" t="s">
        <v>199</v>
      </c>
      <c r="P220">
        <v>143</v>
      </c>
      <c r="Q220" t="s">
        <v>354</v>
      </c>
    </row>
    <row r="221" spans="1:17" x14ac:dyDescent="0.3">
      <c r="A221" t="s">
        <v>134</v>
      </c>
      <c r="B221" t="s">
        <v>451</v>
      </c>
      <c r="C221" t="s">
        <v>452</v>
      </c>
      <c r="D221">
        <v>764</v>
      </c>
      <c r="E221" t="s">
        <v>134</v>
      </c>
      <c r="F221" t="s">
        <v>134</v>
      </c>
      <c r="G221" t="s">
        <v>358</v>
      </c>
      <c r="I221" t="s">
        <v>365</v>
      </c>
      <c r="L221" t="s">
        <v>189</v>
      </c>
      <c r="M221">
        <v>142</v>
      </c>
      <c r="O221" t="s">
        <v>258</v>
      </c>
      <c r="P221">
        <v>35</v>
      </c>
      <c r="Q221" t="s">
        <v>354</v>
      </c>
    </row>
    <row r="222" spans="1:17" x14ac:dyDescent="0.3">
      <c r="A222" t="s">
        <v>450</v>
      </c>
      <c r="B222" t="s">
        <v>447</v>
      </c>
      <c r="C222" t="s">
        <v>446</v>
      </c>
      <c r="D222">
        <v>807</v>
      </c>
      <c r="E222" t="s">
        <v>448</v>
      </c>
      <c r="F222" t="s">
        <v>449</v>
      </c>
      <c r="G222" t="s">
        <v>349</v>
      </c>
      <c r="I222" t="s">
        <v>351</v>
      </c>
      <c r="L222" t="s">
        <v>211</v>
      </c>
      <c r="M222">
        <v>150</v>
      </c>
      <c r="O222" t="s">
        <v>261</v>
      </c>
      <c r="P222">
        <v>39</v>
      </c>
      <c r="Q222" t="s">
        <v>354</v>
      </c>
    </row>
    <row r="223" spans="1:17" x14ac:dyDescent="0.3">
      <c r="A223" t="s">
        <v>135</v>
      </c>
      <c r="B223" t="s">
        <v>441</v>
      </c>
      <c r="C223" t="s">
        <v>445</v>
      </c>
      <c r="D223">
        <v>626</v>
      </c>
      <c r="E223" t="s">
        <v>135</v>
      </c>
      <c r="F223" t="s">
        <v>135</v>
      </c>
      <c r="G223" t="s">
        <v>358</v>
      </c>
      <c r="H223" t="s">
        <v>356</v>
      </c>
      <c r="I223" t="s">
        <v>372</v>
      </c>
      <c r="L223" t="s">
        <v>189</v>
      </c>
      <c r="M223">
        <v>142</v>
      </c>
      <c r="N223" t="s">
        <v>356</v>
      </c>
      <c r="O223" t="s">
        <v>258</v>
      </c>
      <c r="P223">
        <v>35</v>
      </c>
      <c r="Q223" t="s">
        <v>354</v>
      </c>
    </row>
    <row r="224" spans="1:17" x14ac:dyDescent="0.3">
      <c r="A224" t="s">
        <v>136</v>
      </c>
      <c r="B224" t="s">
        <v>443</v>
      </c>
      <c r="C224" t="s">
        <v>444</v>
      </c>
      <c r="D224">
        <v>768</v>
      </c>
      <c r="E224" t="s">
        <v>136</v>
      </c>
      <c r="F224" t="s">
        <v>136</v>
      </c>
      <c r="G224" t="s">
        <v>358</v>
      </c>
      <c r="H224" t="s">
        <v>356</v>
      </c>
      <c r="I224" t="s">
        <v>359</v>
      </c>
      <c r="J224">
        <v>11</v>
      </c>
      <c r="K224" t="s">
        <v>270</v>
      </c>
      <c r="L224" t="s">
        <v>182</v>
      </c>
      <c r="M224">
        <v>2</v>
      </c>
      <c r="O224" t="s">
        <v>263</v>
      </c>
      <c r="P224">
        <v>202</v>
      </c>
      <c r="Q224" t="s">
        <v>354</v>
      </c>
    </row>
    <row r="225" spans="1:17" x14ac:dyDescent="0.3">
      <c r="A225" t="s">
        <v>264</v>
      </c>
      <c r="B225" t="s">
        <v>425</v>
      </c>
      <c r="C225" t="s">
        <v>440</v>
      </c>
      <c r="D225">
        <v>772</v>
      </c>
      <c r="E225" t="s">
        <v>264</v>
      </c>
      <c r="G225" t="s">
        <v>358</v>
      </c>
      <c r="I225" t="s">
        <v>372</v>
      </c>
      <c r="L225" t="s">
        <v>241</v>
      </c>
      <c r="M225">
        <v>9</v>
      </c>
      <c r="O225" t="s">
        <v>243</v>
      </c>
      <c r="P225">
        <v>61</v>
      </c>
      <c r="Q225" t="s">
        <v>439</v>
      </c>
    </row>
    <row r="226" spans="1:17" x14ac:dyDescent="0.3">
      <c r="A226" t="s">
        <v>265</v>
      </c>
      <c r="B226" t="s">
        <v>437</v>
      </c>
      <c r="C226" t="s">
        <v>438</v>
      </c>
      <c r="D226">
        <v>776</v>
      </c>
      <c r="E226" t="s">
        <v>265</v>
      </c>
      <c r="F226" t="s">
        <v>265</v>
      </c>
      <c r="G226" t="s">
        <v>358</v>
      </c>
      <c r="I226" t="s">
        <v>372</v>
      </c>
      <c r="L226" t="s">
        <v>241</v>
      </c>
      <c r="M226">
        <v>9</v>
      </c>
      <c r="N226" t="s">
        <v>356</v>
      </c>
      <c r="O226" t="s">
        <v>243</v>
      </c>
      <c r="P226">
        <v>61</v>
      </c>
      <c r="Q226" t="s">
        <v>354</v>
      </c>
    </row>
    <row r="227" spans="1:17" x14ac:dyDescent="0.3">
      <c r="A227" t="s">
        <v>137</v>
      </c>
      <c r="B227" t="s">
        <v>435</v>
      </c>
      <c r="C227" t="s">
        <v>434</v>
      </c>
      <c r="D227">
        <v>780</v>
      </c>
      <c r="E227" t="s">
        <v>436</v>
      </c>
      <c r="F227" t="s">
        <v>137</v>
      </c>
      <c r="G227" t="s">
        <v>358</v>
      </c>
      <c r="I227" t="s">
        <v>391</v>
      </c>
      <c r="J227">
        <v>29</v>
      </c>
      <c r="K227" t="s">
        <v>196</v>
      </c>
      <c r="L227" t="s">
        <v>184</v>
      </c>
      <c r="M227">
        <v>19</v>
      </c>
      <c r="N227" t="s">
        <v>356</v>
      </c>
      <c r="O227" t="s">
        <v>377</v>
      </c>
      <c r="P227">
        <v>419</v>
      </c>
      <c r="Q227" t="s">
        <v>354</v>
      </c>
    </row>
    <row r="228" spans="1:17" x14ac:dyDescent="0.3">
      <c r="A228" t="s">
        <v>138</v>
      </c>
      <c r="B228" t="s">
        <v>402</v>
      </c>
      <c r="C228" t="s">
        <v>432</v>
      </c>
      <c r="D228">
        <v>788</v>
      </c>
      <c r="E228" t="s">
        <v>138</v>
      </c>
      <c r="F228" t="s">
        <v>138</v>
      </c>
      <c r="G228" t="s">
        <v>358</v>
      </c>
      <c r="I228" t="s">
        <v>359</v>
      </c>
      <c r="L228" t="s">
        <v>182</v>
      </c>
      <c r="M228">
        <v>2</v>
      </c>
      <c r="O228" t="s">
        <v>237</v>
      </c>
      <c r="P228">
        <v>15</v>
      </c>
      <c r="Q228" t="s">
        <v>354</v>
      </c>
    </row>
    <row r="229" spans="1:17" x14ac:dyDescent="0.3">
      <c r="A229" t="s">
        <v>139</v>
      </c>
      <c r="B229" t="s">
        <v>428</v>
      </c>
      <c r="C229" t="s">
        <v>431</v>
      </c>
      <c r="D229">
        <v>792</v>
      </c>
      <c r="E229" t="s">
        <v>139</v>
      </c>
      <c r="F229" t="s">
        <v>139</v>
      </c>
      <c r="G229" t="s">
        <v>358</v>
      </c>
      <c r="I229" t="s">
        <v>365</v>
      </c>
      <c r="L229" t="s">
        <v>189</v>
      </c>
      <c r="M229">
        <v>142</v>
      </c>
      <c r="O229" t="s">
        <v>271</v>
      </c>
      <c r="P229">
        <v>145</v>
      </c>
      <c r="Q229" t="s">
        <v>354</v>
      </c>
    </row>
    <row r="230" spans="1:17" x14ac:dyDescent="0.3">
      <c r="A230" t="s">
        <v>172</v>
      </c>
      <c r="B230" t="s">
        <v>430</v>
      </c>
      <c r="C230" t="s">
        <v>429</v>
      </c>
      <c r="D230">
        <v>795</v>
      </c>
      <c r="E230" t="s">
        <v>172</v>
      </c>
      <c r="F230" t="s">
        <v>172</v>
      </c>
      <c r="G230" t="s">
        <v>358</v>
      </c>
      <c r="I230" t="s">
        <v>365</v>
      </c>
      <c r="L230" t="s">
        <v>189</v>
      </c>
      <c r="M230">
        <v>142</v>
      </c>
      <c r="O230" t="s">
        <v>199</v>
      </c>
      <c r="P230">
        <v>143</v>
      </c>
      <c r="Q230" t="s">
        <v>354</v>
      </c>
    </row>
    <row r="231" spans="1:17" x14ac:dyDescent="0.3">
      <c r="A231" t="s">
        <v>266</v>
      </c>
      <c r="B231" t="s">
        <v>427</v>
      </c>
      <c r="C231" t="s">
        <v>424</v>
      </c>
      <c r="D231">
        <v>796</v>
      </c>
      <c r="E231" t="s">
        <v>426</v>
      </c>
      <c r="G231" t="s">
        <v>358</v>
      </c>
      <c r="I231" t="s">
        <v>391</v>
      </c>
      <c r="J231">
        <v>29</v>
      </c>
      <c r="K231" t="s">
        <v>196</v>
      </c>
      <c r="L231" t="s">
        <v>184</v>
      </c>
      <c r="M231">
        <v>19</v>
      </c>
      <c r="O231" t="s">
        <v>377</v>
      </c>
      <c r="P231">
        <v>419</v>
      </c>
      <c r="Q231" t="s">
        <v>423</v>
      </c>
    </row>
    <row r="232" spans="1:17" x14ac:dyDescent="0.3">
      <c r="A232" t="s">
        <v>267</v>
      </c>
      <c r="B232" t="s">
        <v>421</v>
      </c>
      <c r="C232" t="s">
        <v>422</v>
      </c>
      <c r="D232">
        <v>798</v>
      </c>
      <c r="E232" t="s">
        <v>267</v>
      </c>
      <c r="F232" t="s">
        <v>267</v>
      </c>
      <c r="G232" t="s">
        <v>358</v>
      </c>
      <c r="H232" t="s">
        <v>356</v>
      </c>
      <c r="I232" t="s">
        <v>372</v>
      </c>
      <c r="L232" t="s">
        <v>241</v>
      </c>
      <c r="M232">
        <v>9</v>
      </c>
      <c r="N232" t="s">
        <v>356</v>
      </c>
      <c r="O232" t="s">
        <v>243</v>
      </c>
      <c r="P232">
        <v>61</v>
      </c>
      <c r="Q232" t="s">
        <v>354</v>
      </c>
    </row>
    <row r="233" spans="1:17" x14ac:dyDescent="0.3">
      <c r="A233" t="s">
        <v>140</v>
      </c>
      <c r="B233" t="s">
        <v>419</v>
      </c>
      <c r="C233" t="s">
        <v>420</v>
      </c>
      <c r="D233">
        <v>800</v>
      </c>
      <c r="E233" t="s">
        <v>140</v>
      </c>
      <c r="F233" t="s">
        <v>140</v>
      </c>
      <c r="G233" t="s">
        <v>358</v>
      </c>
      <c r="H233" t="s">
        <v>356</v>
      </c>
      <c r="I233" t="s">
        <v>359</v>
      </c>
      <c r="J233">
        <v>14</v>
      </c>
      <c r="K233" t="s">
        <v>208</v>
      </c>
      <c r="L233" t="s">
        <v>182</v>
      </c>
      <c r="M233">
        <v>2</v>
      </c>
      <c r="O233" t="s">
        <v>263</v>
      </c>
      <c r="P233">
        <v>202</v>
      </c>
      <c r="Q233" t="s">
        <v>354</v>
      </c>
    </row>
    <row r="234" spans="1:17" x14ac:dyDescent="0.3">
      <c r="A234" t="s">
        <v>173</v>
      </c>
      <c r="B234" t="s">
        <v>418</v>
      </c>
      <c r="C234" t="s">
        <v>417</v>
      </c>
      <c r="D234">
        <v>804</v>
      </c>
      <c r="E234" t="s">
        <v>173</v>
      </c>
      <c r="F234" t="s">
        <v>173</v>
      </c>
      <c r="G234" t="s">
        <v>349</v>
      </c>
      <c r="I234" t="s">
        <v>351</v>
      </c>
      <c r="L234" t="s">
        <v>211</v>
      </c>
      <c r="M234">
        <v>150</v>
      </c>
      <c r="O234" t="s">
        <v>210</v>
      </c>
      <c r="P234">
        <v>151</v>
      </c>
      <c r="Q234" t="s">
        <v>354</v>
      </c>
    </row>
    <row r="235" spans="1:17" x14ac:dyDescent="0.3">
      <c r="A235" t="s">
        <v>141</v>
      </c>
      <c r="B235" t="s">
        <v>414</v>
      </c>
      <c r="C235" t="s">
        <v>416</v>
      </c>
      <c r="D235">
        <v>784</v>
      </c>
      <c r="E235" t="s">
        <v>141</v>
      </c>
      <c r="F235" t="s">
        <v>415</v>
      </c>
      <c r="G235" t="s">
        <v>358</v>
      </c>
      <c r="I235" t="s">
        <v>365</v>
      </c>
      <c r="L235" t="s">
        <v>189</v>
      </c>
      <c r="M235">
        <v>142</v>
      </c>
      <c r="O235" t="s">
        <v>271</v>
      </c>
      <c r="P235">
        <v>145</v>
      </c>
      <c r="Q235" t="s">
        <v>354</v>
      </c>
    </row>
    <row r="236" spans="1:17" x14ac:dyDescent="0.3">
      <c r="A236" t="s">
        <v>412</v>
      </c>
      <c r="B236" t="s">
        <v>410</v>
      </c>
      <c r="C236" t="s">
        <v>409</v>
      </c>
      <c r="D236">
        <v>826</v>
      </c>
      <c r="E236" t="s">
        <v>408</v>
      </c>
      <c r="F236" t="s">
        <v>411</v>
      </c>
      <c r="G236" t="s">
        <v>349</v>
      </c>
      <c r="I236" t="s">
        <v>351</v>
      </c>
      <c r="L236" t="s">
        <v>211</v>
      </c>
      <c r="M236">
        <v>150</v>
      </c>
      <c r="O236" t="s">
        <v>239</v>
      </c>
      <c r="P236">
        <v>154</v>
      </c>
      <c r="Q236" t="s">
        <v>354</v>
      </c>
    </row>
    <row r="237" spans="1:17" x14ac:dyDescent="0.3">
      <c r="A237" t="s">
        <v>407</v>
      </c>
      <c r="B237" t="s">
        <v>404</v>
      </c>
      <c r="C237" t="s">
        <v>403</v>
      </c>
      <c r="D237">
        <v>834</v>
      </c>
      <c r="E237" t="s">
        <v>405</v>
      </c>
      <c r="F237" t="s">
        <v>406</v>
      </c>
      <c r="G237" t="s">
        <v>358</v>
      </c>
      <c r="H237" t="s">
        <v>356</v>
      </c>
      <c r="I237" t="s">
        <v>359</v>
      </c>
      <c r="J237">
        <v>14</v>
      </c>
      <c r="K237" t="s">
        <v>208</v>
      </c>
      <c r="L237" t="s">
        <v>182</v>
      </c>
      <c r="M237">
        <v>2</v>
      </c>
      <c r="O237" t="s">
        <v>263</v>
      </c>
      <c r="P237">
        <v>202</v>
      </c>
      <c r="Q237" t="s">
        <v>354</v>
      </c>
    </row>
    <row r="238" spans="1:17" x14ac:dyDescent="0.3">
      <c r="A238" t="s">
        <v>401</v>
      </c>
      <c r="B238" t="s">
        <v>400</v>
      </c>
      <c r="C238" t="s">
        <v>399</v>
      </c>
      <c r="D238">
        <v>581</v>
      </c>
      <c r="E238" t="s">
        <v>398</v>
      </c>
      <c r="G238" t="s">
        <v>358</v>
      </c>
      <c r="I238" t="s">
        <v>372</v>
      </c>
      <c r="L238" t="s">
        <v>241</v>
      </c>
      <c r="M238">
        <v>9</v>
      </c>
      <c r="O238" t="s">
        <v>230</v>
      </c>
      <c r="P238">
        <v>57</v>
      </c>
      <c r="Q238" t="s">
        <v>397</v>
      </c>
    </row>
    <row r="239" spans="1:17" x14ac:dyDescent="0.3">
      <c r="A239" t="s">
        <v>268</v>
      </c>
      <c r="B239" t="s">
        <v>394</v>
      </c>
      <c r="C239" t="s">
        <v>395</v>
      </c>
      <c r="D239">
        <v>850</v>
      </c>
      <c r="E239" t="s">
        <v>396</v>
      </c>
      <c r="G239" t="s">
        <v>358</v>
      </c>
      <c r="I239" t="s">
        <v>391</v>
      </c>
      <c r="J239">
        <v>29</v>
      </c>
      <c r="K239" t="s">
        <v>196</v>
      </c>
      <c r="L239" t="s">
        <v>184</v>
      </c>
      <c r="M239">
        <v>19</v>
      </c>
      <c r="N239" t="s">
        <v>356</v>
      </c>
      <c r="O239" t="s">
        <v>377</v>
      </c>
      <c r="P239">
        <v>419</v>
      </c>
      <c r="Q239" t="s">
        <v>393</v>
      </c>
    </row>
    <row r="240" spans="1:17" x14ac:dyDescent="0.3">
      <c r="A240" t="s">
        <v>143</v>
      </c>
      <c r="B240" t="s">
        <v>389</v>
      </c>
      <c r="C240" t="s">
        <v>390</v>
      </c>
      <c r="D240">
        <v>840</v>
      </c>
      <c r="E240" t="s">
        <v>389</v>
      </c>
      <c r="F240" t="s">
        <v>392</v>
      </c>
      <c r="G240" t="s">
        <v>349</v>
      </c>
      <c r="I240" t="s">
        <v>391</v>
      </c>
      <c r="L240" t="s">
        <v>184</v>
      </c>
      <c r="M240">
        <v>19</v>
      </c>
      <c r="O240" t="s">
        <v>238</v>
      </c>
      <c r="P240">
        <v>21</v>
      </c>
      <c r="Q240" t="s">
        <v>354</v>
      </c>
    </row>
    <row r="241" spans="1:17" x14ac:dyDescent="0.3">
      <c r="A241" t="s">
        <v>144</v>
      </c>
      <c r="B241" t="s">
        <v>386</v>
      </c>
      <c r="C241" t="s">
        <v>388</v>
      </c>
      <c r="D241">
        <v>858</v>
      </c>
      <c r="E241" t="s">
        <v>144</v>
      </c>
      <c r="F241" t="s">
        <v>144</v>
      </c>
      <c r="G241" t="s">
        <v>358</v>
      </c>
      <c r="I241" t="s">
        <v>380</v>
      </c>
      <c r="J241">
        <v>5</v>
      </c>
      <c r="K241" t="s">
        <v>256</v>
      </c>
      <c r="L241" t="s">
        <v>184</v>
      </c>
      <c r="M241">
        <v>19</v>
      </c>
      <c r="O241" t="s">
        <v>377</v>
      </c>
      <c r="P241">
        <v>419</v>
      </c>
      <c r="Q241" t="s">
        <v>354</v>
      </c>
    </row>
    <row r="242" spans="1:17" x14ac:dyDescent="0.3">
      <c r="A242" t="s">
        <v>174</v>
      </c>
      <c r="B242" t="s">
        <v>384</v>
      </c>
      <c r="C242" t="s">
        <v>385</v>
      </c>
      <c r="D242">
        <v>860</v>
      </c>
      <c r="E242" t="s">
        <v>174</v>
      </c>
      <c r="F242" t="s">
        <v>174</v>
      </c>
      <c r="G242" t="s">
        <v>358</v>
      </c>
      <c r="I242" t="s">
        <v>365</v>
      </c>
      <c r="L242" t="s">
        <v>189</v>
      </c>
      <c r="M242">
        <v>142</v>
      </c>
      <c r="O242" t="s">
        <v>199</v>
      </c>
      <c r="P242">
        <v>143</v>
      </c>
      <c r="Q242" t="s">
        <v>354</v>
      </c>
    </row>
    <row r="243" spans="1:17" x14ac:dyDescent="0.3">
      <c r="A243" t="s">
        <v>145</v>
      </c>
      <c r="B243" t="s">
        <v>383</v>
      </c>
      <c r="C243" t="s">
        <v>382</v>
      </c>
      <c r="D243">
        <v>548</v>
      </c>
      <c r="E243" t="s">
        <v>145</v>
      </c>
      <c r="F243" t="s">
        <v>145</v>
      </c>
      <c r="G243" t="s">
        <v>358</v>
      </c>
      <c r="H243" t="s">
        <v>356</v>
      </c>
      <c r="I243" t="s">
        <v>372</v>
      </c>
      <c r="L243" t="s">
        <v>241</v>
      </c>
      <c r="M243">
        <v>9</v>
      </c>
      <c r="N243" t="s">
        <v>356</v>
      </c>
      <c r="O243" t="s">
        <v>229</v>
      </c>
      <c r="P243">
        <v>54</v>
      </c>
      <c r="Q243" t="s">
        <v>354</v>
      </c>
    </row>
    <row r="244" spans="1:17" x14ac:dyDescent="0.3">
      <c r="A244" t="s">
        <v>381</v>
      </c>
      <c r="B244" t="s">
        <v>379</v>
      </c>
      <c r="C244" t="s">
        <v>378</v>
      </c>
      <c r="D244">
        <v>862</v>
      </c>
      <c r="E244" t="s">
        <v>329</v>
      </c>
      <c r="F244" t="s">
        <v>381</v>
      </c>
      <c r="G244" t="s">
        <v>358</v>
      </c>
      <c r="I244" t="s">
        <v>380</v>
      </c>
      <c r="J244">
        <v>5</v>
      </c>
      <c r="K244" t="s">
        <v>256</v>
      </c>
      <c r="L244" t="s">
        <v>184</v>
      </c>
      <c r="M244">
        <v>19</v>
      </c>
      <c r="O244" t="s">
        <v>377</v>
      </c>
      <c r="P244">
        <v>419</v>
      </c>
      <c r="Q244" t="s">
        <v>354</v>
      </c>
    </row>
    <row r="245" spans="1:17" x14ac:dyDescent="0.3">
      <c r="A245" t="s">
        <v>147</v>
      </c>
      <c r="B245" t="s">
        <v>374</v>
      </c>
      <c r="C245" t="s">
        <v>376</v>
      </c>
      <c r="D245">
        <v>704</v>
      </c>
      <c r="E245" t="s">
        <v>375</v>
      </c>
      <c r="F245" t="s">
        <v>147</v>
      </c>
      <c r="G245" t="s">
        <v>358</v>
      </c>
      <c r="I245" t="s">
        <v>365</v>
      </c>
      <c r="L245" t="s">
        <v>189</v>
      </c>
      <c r="M245">
        <v>142</v>
      </c>
      <c r="O245" t="s">
        <v>258</v>
      </c>
      <c r="P245">
        <v>35</v>
      </c>
      <c r="Q245" t="s">
        <v>354</v>
      </c>
    </row>
    <row r="246" spans="1:17" x14ac:dyDescent="0.3">
      <c r="A246" t="s">
        <v>269</v>
      </c>
      <c r="B246" t="s">
        <v>370</v>
      </c>
      <c r="C246" t="s">
        <v>371</v>
      </c>
      <c r="D246">
        <v>876</v>
      </c>
      <c r="E246" t="s">
        <v>373</v>
      </c>
      <c r="G246" t="s">
        <v>358</v>
      </c>
      <c r="I246" t="s">
        <v>372</v>
      </c>
      <c r="L246" t="s">
        <v>241</v>
      </c>
      <c r="M246">
        <v>9</v>
      </c>
      <c r="O246" t="s">
        <v>243</v>
      </c>
      <c r="P246">
        <v>61</v>
      </c>
      <c r="Q246" t="s">
        <v>369</v>
      </c>
    </row>
    <row r="247" spans="1:17" x14ac:dyDescent="0.3">
      <c r="A247" t="s">
        <v>273</v>
      </c>
      <c r="B247" t="s">
        <v>368</v>
      </c>
      <c r="C247" t="s">
        <v>367</v>
      </c>
      <c r="D247">
        <v>732</v>
      </c>
      <c r="E247" t="s">
        <v>273</v>
      </c>
      <c r="G247" t="s">
        <v>358</v>
      </c>
      <c r="I247" t="s">
        <v>359</v>
      </c>
      <c r="L247" t="s">
        <v>182</v>
      </c>
      <c r="M247">
        <v>2</v>
      </c>
      <c r="O247" t="s">
        <v>237</v>
      </c>
      <c r="P247">
        <v>15</v>
      </c>
      <c r="Q247" t="s">
        <v>366</v>
      </c>
    </row>
    <row r="248" spans="1:17" x14ac:dyDescent="0.3">
      <c r="A248" t="s">
        <v>148</v>
      </c>
      <c r="B248" t="s">
        <v>363</v>
      </c>
      <c r="C248" t="s">
        <v>364</v>
      </c>
      <c r="D248">
        <v>887</v>
      </c>
      <c r="E248" t="s">
        <v>148</v>
      </c>
      <c r="F248" t="s">
        <v>148</v>
      </c>
      <c r="G248" t="s">
        <v>358</v>
      </c>
      <c r="H248" t="s">
        <v>356</v>
      </c>
      <c r="I248" t="s">
        <v>365</v>
      </c>
      <c r="L248" t="s">
        <v>189</v>
      </c>
      <c r="M248">
        <v>142</v>
      </c>
      <c r="O248" t="s">
        <v>271</v>
      </c>
      <c r="P248">
        <v>145</v>
      </c>
      <c r="Q248" t="s">
        <v>354</v>
      </c>
    </row>
    <row r="249" spans="1:17" x14ac:dyDescent="0.3">
      <c r="A249" t="s">
        <v>149</v>
      </c>
      <c r="B249" t="s">
        <v>362</v>
      </c>
      <c r="C249" t="s">
        <v>360</v>
      </c>
      <c r="D249">
        <v>894</v>
      </c>
      <c r="E249" t="s">
        <v>149</v>
      </c>
      <c r="F249" t="s">
        <v>149</v>
      </c>
      <c r="G249" t="s">
        <v>358</v>
      </c>
      <c r="H249" t="s">
        <v>356</v>
      </c>
      <c r="I249" t="s">
        <v>359</v>
      </c>
      <c r="J249">
        <v>14</v>
      </c>
      <c r="K249" t="s">
        <v>208</v>
      </c>
      <c r="L249" t="s">
        <v>182</v>
      </c>
      <c r="M249">
        <v>2</v>
      </c>
      <c r="O249" t="s">
        <v>263</v>
      </c>
      <c r="P249">
        <v>202</v>
      </c>
      <c r="Q249" t="s">
        <v>354</v>
      </c>
    </row>
    <row r="250" spans="1:17" x14ac:dyDescent="0.3">
      <c r="A250" t="s">
        <v>150</v>
      </c>
      <c r="B250" t="s">
        <v>355</v>
      </c>
      <c r="C250" t="s">
        <v>357</v>
      </c>
      <c r="D250">
        <v>716</v>
      </c>
      <c r="E250" t="s">
        <v>150</v>
      </c>
      <c r="F250" t="s">
        <v>150</v>
      </c>
      <c r="G250" t="s">
        <v>358</v>
      </c>
      <c r="I250" t="s">
        <v>359</v>
      </c>
      <c r="J250">
        <v>14</v>
      </c>
      <c r="K250" t="s">
        <v>208</v>
      </c>
      <c r="L250" t="s">
        <v>182</v>
      </c>
      <c r="M250">
        <v>2</v>
      </c>
      <c r="O250" t="s">
        <v>263</v>
      </c>
      <c r="P250">
        <v>202</v>
      </c>
      <c r="Q250" t="s">
        <v>354</v>
      </c>
    </row>
    <row r="251" spans="1:17" x14ac:dyDescent="0.3">
      <c r="A251" t="s">
        <v>285</v>
      </c>
      <c r="B251" t="s">
        <v>353</v>
      </c>
      <c r="C251" t="s">
        <v>352</v>
      </c>
      <c r="D251">
        <v>248</v>
      </c>
      <c r="E251" t="s">
        <v>285</v>
      </c>
      <c r="G251" t="s">
        <v>349</v>
      </c>
      <c r="I251" t="s">
        <v>351</v>
      </c>
      <c r="L251" t="s">
        <v>211</v>
      </c>
      <c r="M251">
        <v>150</v>
      </c>
      <c r="O251" t="s">
        <v>239</v>
      </c>
      <c r="P251">
        <v>154</v>
      </c>
      <c r="Q251" t="s">
        <v>347</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S275"/>
  <sheetViews>
    <sheetView workbookViewId="0">
      <selection activeCell="C20" sqref="C20"/>
    </sheetView>
  </sheetViews>
  <sheetFormatPr baseColWidth="10" defaultColWidth="9.109375" defaultRowHeight="14.4" x14ac:dyDescent="0.3"/>
  <cols>
    <col min="1" max="1" width="13" style="39" customWidth="1"/>
    <col min="2" max="2" width="76.6640625" style="39" customWidth="1"/>
    <col min="3" max="3" width="24.6640625" style="39" customWidth="1"/>
    <col min="4" max="4" width="7.77734375" style="39" customWidth="1"/>
    <col min="5" max="12" width="9.6640625" style="39" customWidth="1"/>
    <col min="13" max="64" width="9.109375" style="39"/>
    <col min="65" max="65" width="9.109375" style="39" customWidth="1"/>
    <col min="66" max="16384" width="9.109375" style="39"/>
  </cols>
  <sheetData>
    <row r="1" spans="1:71" x14ac:dyDescent="0.3">
      <c r="A1" s="48" t="s">
        <v>1172</v>
      </c>
      <c r="B1" s="48"/>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row>
    <row r="2" spans="1:71" ht="28.8" x14ac:dyDescent="0.3">
      <c r="A2" s="40" t="s">
        <v>1173</v>
      </c>
      <c r="B2" s="41" t="s">
        <v>1174</v>
      </c>
      <c r="C2" s="40" t="s">
        <v>1175</v>
      </c>
      <c r="D2" s="40" t="s">
        <v>1176</v>
      </c>
      <c r="E2" s="50">
        <v>1950</v>
      </c>
      <c r="F2" s="50">
        <v>1951</v>
      </c>
      <c r="G2" s="50">
        <v>1952</v>
      </c>
      <c r="H2" s="50">
        <v>1953</v>
      </c>
      <c r="I2" s="50">
        <v>1954</v>
      </c>
      <c r="J2" s="50">
        <v>1955</v>
      </c>
      <c r="K2" s="50">
        <v>1956</v>
      </c>
      <c r="L2" s="50">
        <v>1957</v>
      </c>
      <c r="M2" s="50">
        <v>1958</v>
      </c>
      <c r="N2" s="50">
        <v>1959</v>
      </c>
      <c r="O2" s="50">
        <v>1960</v>
      </c>
      <c r="P2" s="50">
        <v>1961</v>
      </c>
      <c r="Q2" s="50">
        <v>1962</v>
      </c>
      <c r="R2" s="50">
        <v>1963</v>
      </c>
      <c r="S2" s="50">
        <v>1964</v>
      </c>
      <c r="T2" s="50">
        <v>1965</v>
      </c>
      <c r="U2" s="50">
        <v>1966</v>
      </c>
      <c r="V2" s="50">
        <v>1967</v>
      </c>
      <c r="W2" s="50">
        <v>1968</v>
      </c>
      <c r="X2" s="50">
        <v>1969</v>
      </c>
      <c r="Y2" s="50">
        <v>1970</v>
      </c>
      <c r="Z2" s="50">
        <v>1971</v>
      </c>
      <c r="AA2" s="50">
        <v>1972</v>
      </c>
      <c r="AB2" s="50">
        <v>1973</v>
      </c>
      <c r="AC2" s="50">
        <v>1974</v>
      </c>
      <c r="AD2" s="50">
        <v>1975</v>
      </c>
      <c r="AE2" s="50">
        <v>1976</v>
      </c>
      <c r="AF2" s="50">
        <v>1977</v>
      </c>
      <c r="AG2" s="50">
        <v>1978</v>
      </c>
      <c r="AH2" s="50">
        <v>1979</v>
      </c>
      <c r="AI2" s="50">
        <v>1980</v>
      </c>
      <c r="AJ2" s="50">
        <v>1981</v>
      </c>
      <c r="AK2" s="50">
        <v>1982</v>
      </c>
      <c r="AL2" s="50">
        <v>1983</v>
      </c>
      <c r="AM2" s="50">
        <v>1984</v>
      </c>
      <c r="AN2" s="50">
        <v>1985</v>
      </c>
      <c r="AO2" s="50">
        <v>1986</v>
      </c>
      <c r="AP2" s="50">
        <v>1987</v>
      </c>
      <c r="AQ2" s="50">
        <v>1988</v>
      </c>
      <c r="AR2" s="50">
        <v>1989</v>
      </c>
      <c r="AS2" s="50">
        <v>1990</v>
      </c>
      <c r="AT2" s="50">
        <v>1991</v>
      </c>
      <c r="AU2" s="50">
        <v>1992</v>
      </c>
      <c r="AV2" s="50">
        <v>1993</v>
      </c>
      <c r="AW2" s="50">
        <v>1994</v>
      </c>
      <c r="AX2" s="50">
        <v>1995</v>
      </c>
      <c r="AY2" s="50">
        <v>1996</v>
      </c>
      <c r="AZ2" s="50">
        <v>1997</v>
      </c>
      <c r="BA2" s="50">
        <v>1998</v>
      </c>
      <c r="BB2" s="50">
        <v>1999</v>
      </c>
      <c r="BC2" s="50">
        <v>2000</v>
      </c>
      <c r="BD2" s="50">
        <v>2001</v>
      </c>
      <c r="BE2" s="50">
        <v>2002</v>
      </c>
      <c r="BF2" s="50">
        <v>2003</v>
      </c>
      <c r="BG2" s="50">
        <v>2004</v>
      </c>
      <c r="BH2" s="50">
        <v>2005</v>
      </c>
      <c r="BI2" s="50">
        <v>2006</v>
      </c>
      <c r="BJ2" s="50">
        <v>2007</v>
      </c>
      <c r="BK2" s="50">
        <v>2008</v>
      </c>
      <c r="BL2" s="50">
        <v>2009</v>
      </c>
      <c r="BM2" s="50">
        <v>2010</v>
      </c>
      <c r="BN2" s="50">
        <v>2011</v>
      </c>
      <c r="BO2" s="50">
        <v>2012</v>
      </c>
      <c r="BP2" s="50">
        <v>2013</v>
      </c>
      <c r="BQ2" s="50">
        <v>2014</v>
      </c>
      <c r="BR2" s="49">
        <v>2015</v>
      </c>
      <c r="BS2" s="49">
        <v>2016</v>
      </c>
    </row>
    <row r="3" spans="1:71" x14ac:dyDescent="0.3">
      <c r="A3" s="42">
        <v>900</v>
      </c>
      <c r="B3" s="43" t="s">
        <v>348</v>
      </c>
      <c r="C3" s="43" t="s">
        <v>1177</v>
      </c>
      <c r="D3" s="42" t="s">
        <v>1020</v>
      </c>
      <c r="E3" s="51">
        <v>2536275</v>
      </c>
      <c r="F3" s="51">
        <v>2583817</v>
      </c>
      <c r="G3" s="51">
        <v>2630584</v>
      </c>
      <c r="H3" s="51">
        <v>2677230</v>
      </c>
      <c r="I3" s="51">
        <v>2724302</v>
      </c>
      <c r="J3" s="51">
        <v>2772243</v>
      </c>
      <c r="K3" s="51">
        <v>2821383</v>
      </c>
      <c r="L3" s="51">
        <v>2871952</v>
      </c>
      <c r="M3" s="51">
        <v>2924081</v>
      </c>
      <c r="N3" s="51">
        <v>2977825</v>
      </c>
      <c r="O3" s="51">
        <v>3033213</v>
      </c>
      <c r="P3" s="51">
        <v>3090305</v>
      </c>
      <c r="Q3" s="51">
        <v>3149244</v>
      </c>
      <c r="R3" s="51">
        <v>3210271</v>
      </c>
      <c r="S3" s="51">
        <v>3273671</v>
      </c>
      <c r="T3" s="51">
        <v>3339593</v>
      </c>
      <c r="U3" s="51">
        <v>3408121</v>
      </c>
      <c r="V3" s="51">
        <v>3479054</v>
      </c>
      <c r="W3" s="51">
        <v>3551881</v>
      </c>
      <c r="X3" s="51">
        <v>3625906</v>
      </c>
      <c r="Y3" s="51">
        <v>3700578</v>
      </c>
      <c r="Z3" s="51">
        <v>3775791</v>
      </c>
      <c r="AA3" s="51">
        <v>3851545</v>
      </c>
      <c r="AB3" s="51">
        <v>3927539</v>
      </c>
      <c r="AC3" s="51">
        <v>4003448</v>
      </c>
      <c r="AD3" s="51">
        <v>4079087</v>
      </c>
      <c r="AE3" s="51">
        <v>4154288</v>
      </c>
      <c r="AF3" s="51">
        <v>4229201</v>
      </c>
      <c r="AG3" s="51">
        <v>4304377</v>
      </c>
      <c r="AH3" s="51">
        <v>4380586</v>
      </c>
      <c r="AI3" s="51">
        <v>4458412</v>
      </c>
      <c r="AJ3" s="51">
        <v>4537846</v>
      </c>
      <c r="AK3" s="51">
        <v>4618776</v>
      </c>
      <c r="AL3" s="51">
        <v>4701531</v>
      </c>
      <c r="AM3" s="51">
        <v>4786484</v>
      </c>
      <c r="AN3" s="51">
        <v>4873782</v>
      </c>
      <c r="AO3" s="51">
        <v>4963633</v>
      </c>
      <c r="AP3" s="51">
        <v>5055636</v>
      </c>
      <c r="AQ3" s="51">
        <v>5148557</v>
      </c>
      <c r="AR3" s="51">
        <v>5240735</v>
      </c>
      <c r="AS3" s="51">
        <v>5330943</v>
      </c>
      <c r="AT3" s="51">
        <v>5418759</v>
      </c>
      <c r="AU3" s="51">
        <v>5504401</v>
      </c>
      <c r="AV3" s="51">
        <v>5588095</v>
      </c>
      <c r="AW3" s="51">
        <v>5670320</v>
      </c>
      <c r="AX3" s="51">
        <v>5751474</v>
      </c>
      <c r="AY3" s="51">
        <v>5831565</v>
      </c>
      <c r="AZ3" s="51">
        <v>5910566</v>
      </c>
      <c r="BA3" s="51">
        <v>5988846</v>
      </c>
      <c r="BB3" s="51">
        <v>6066867</v>
      </c>
      <c r="BC3" s="51">
        <v>6145007</v>
      </c>
      <c r="BD3" s="51">
        <v>6223412</v>
      </c>
      <c r="BE3" s="51">
        <v>6302150</v>
      </c>
      <c r="BF3" s="51">
        <v>6381409</v>
      </c>
      <c r="BG3" s="51">
        <v>6461371</v>
      </c>
      <c r="BH3" s="51">
        <v>6542159</v>
      </c>
      <c r="BI3" s="51">
        <v>6623848</v>
      </c>
      <c r="BJ3" s="51">
        <v>6706419</v>
      </c>
      <c r="BK3" s="51">
        <v>6789771</v>
      </c>
      <c r="BL3" s="51">
        <v>6873741</v>
      </c>
      <c r="BM3" s="51">
        <v>6958169</v>
      </c>
      <c r="BN3" s="51">
        <v>7043009</v>
      </c>
      <c r="BO3" s="51">
        <v>7128177</v>
      </c>
      <c r="BP3" s="51">
        <v>7213426</v>
      </c>
      <c r="BQ3" s="51">
        <v>7298453</v>
      </c>
      <c r="BR3" s="44">
        <v>7383008.8200000003</v>
      </c>
      <c r="BS3" s="44">
        <v>7466964.2800000003</v>
      </c>
    </row>
    <row r="4" spans="1:71" x14ac:dyDescent="0.3">
      <c r="A4" s="42">
        <v>901</v>
      </c>
      <c r="B4" s="43" t="s">
        <v>1178</v>
      </c>
      <c r="C4" s="43" t="s">
        <v>1177</v>
      </c>
      <c r="D4" s="42" t="s">
        <v>1179</v>
      </c>
      <c r="E4" s="51">
        <v>814865</v>
      </c>
      <c r="F4" s="51">
        <v>824213</v>
      </c>
      <c r="G4" s="51">
        <v>834074</v>
      </c>
      <c r="H4" s="51">
        <v>844264</v>
      </c>
      <c r="I4" s="51">
        <v>854632</v>
      </c>
      <c r="J4" s="51">
        <v>865069</v>
      </c>
      <c r="K4" s="51">
        <v>875507</v>
      </c>
      <c r="L4" s="51">
        <v>885914</v>
      </c>
      <c r="M4" s="51">
        <v>896292</v>
      </c>
      <c r="N4" s="51">
        <v>906668</v>
      </c>
      <c r="O4" s="51">
        <v>917068</v>
      </c>
      <c r="P4" s="51">
        <v>927485</v>
      </c>
      <c r="Q4" s="51">
        <v>937859</v>
      </c>
      <c r="R4" s="51">
        <v>948065</v>
      </c>
      <c r="S4" s="51">
        <v>957942</v>
      </c>
      <c r="T4" s="51">
        <v>967381</v>
      </c>
      <c r="U4" s="51">
        <v>976313</v>
      </c>
      <c r="V4" s="51">
        <v>984784</v>
      </c>
      <c r="W4" s="51">
        <v>992939</v>
      </c>
      <c r="X4" s="51">
        <v>1000988</v>
      </c>
      <c r="Y4" s="51">
        <v>1009082</v>
      </c>
      <c r="Z4" s="51">
        <v>1017274</v>
      </c>
      <c r="AA4" s="51">
        <v>1025511</v>
      </c>
      <c r="AB4" s="51">
        <v>1033700</v>
      </c>
      <c r="AC4" s="51">
        <v>1041700</v>
      </c>
      <c r="AD4" s="51">
        <v>1049414</v>
      </c>
      <c r="AE4" s="51">
        <v>1056821</v>
      </c>
      <c r="AF4" s="51">
        <v>1063964</v>
      </c>
      <c r="AG4" s="51">
        <v>1070879</v>
      </c>
      <c r="AH4" s="51">
        <v>1077624</v>
      </c>
      <c r="AI4" s="51">
        <v>1084244</v>
      </c>
      <c r="AJ4" s="51">
        <v>1090731</v>
      </c>
      <c r="AK4" s="51">
        <v>1097084</v>
      </c>
      <c r="AL4" s="51">
        <v>1103358</v>
      </c>
      <c r="AM4" s="51">
        <v>1109627</v>
      </c>
      <c r="AN4" s="51">
        <v>1115935</v>
      </c>
      <c r="AO4" s="51">
        <v>1122313</v>
      </c>
      <c r="AP4" s="51">
        <v>1128727</v>
      </c>
      <c r="AQ4" s="51">
        <v>1135070</v>
      </c>
      <c r="AR4" s="51">
        <v>1141197</v>
      </c>
      <c r="AS4" s="51">
        <v>1146999</v>
      </c>
      <c r="AT4" s="51">
        <v>1152455</v>
      </c>
      <c r="AU4" s="51">
        <v>1157593</v>
      </c>
      <c r="AV4" s="51">
        <v>1162429</v>
      </c>
      <c r="AW4" s="51">
        <v>1166995</v>
      </c>
      <c r="AX4" s="51">
        <v>1171325</v>
      </c>
      <c r="AY4" s="51">
        <v>1175426</v>
      </c>
      <c r="AZ4" s="51">
        <v>1179319</v>
      </c>
      <c r="BA4" s="51">
        <v>1183073</v>
      </c>
      <c r="BB4" s="51">
        <v>1186777</v>
      </c>
      <c r="BC4" s="51">
        <v>1190505</v>
      </c>
      <c r="BD4" s="51">
        <v>1194259</v>
      </c>
      <c r="BE4" s="51">
        <v>1198050</v>
      </c>
      <c r="BF4" s="51">
        <v>1201967</v>
      </c>
      <c r="BG4" s="51">
        <v>1206112</v>
      </c>
      <c r="BH4" s="51">
        <v>1210546</v>
      </c>
      <c r="BI4" s="51">
        <v>1215325</v>
      </c>
      <c r="BJ4" s="51">
        <v>1220392</v>
      </c>
      <c r="BK4" s="51">
        <v>1225552</v>
      </c>
      <c r="BL4" s="51">
        <v>1230534</v>
      </c>
      <c r="BM4" s="51">
        <v>1235143</v>
      </c>
      <c r="BN4" s="51">
        <v>1239298</v>
      </c>
      <c r="BO4" s="51">
        <v>1243055</v>
      </c>
      <c r="BP4" s="51">
        <v>1246520</v>
      </c>
      <c r="BQ4" s="51">
        <v>1249864</v>
      </c>
      <c r="BR4" s="44">
        <v>1253206.5460000001</v>
      </c>
      <c r="BS4" s="44">
        <v>1256576.162</v>
      </c>
    </row>
    <row r="5" spans="1:71" x14ac:dyDescent="0.3">
      <c r="A5" s="42">
        <v>902</v>
      </c>
      <c r="B5" s="43" t="s">
        <v>1180</v>
      </c>
      <c r="C5" s="43" t="s">
        <v>1177</v>
      </c>
      <c r="D5" s="42" t="s">
        <v>1181</v>
      </c>
      <c r="E5" s="51">
        <v>1721410</v>
      </c>
      <c r="F5" s="51">
        <v>1759604</v>
      </c>
      <c r="G5" s="51">
        <v>1796510</v>
      </c>
      <c r="H5" s="51">
        <v>1832967</v>
      </c>
      <c r="I5" s="51">
        <v>1869671</v>
      </c>
      <c r="J5" s="51">
        <v>1907173</v>
      </c>
      <c r="K5" s="51">
        <v>1945876</v>
      </c>
      <c r="L5" s="51">
        <v>1986038</v>
      </c>
      <c r="M5" s="51">
        <v>2027789</v>
      </c>
      <c r="N5" s="51">
        <v>2071156</v>
      </c>
      <c r="O5" s="51">
        <v>2116145</v>
      </c>
      <c r="P5" s="51">
        <v>2162820</v>
      </c>
      <c r="Q5" s="51">
        <v>2211385</v>
      </c>
      <c r="R5" s="51">
        <v>2262206</v>
      </c>
      <c r="S5" s="51">
        <v>2315729</v>
      </c>
      <c r="T5" s="51">
        <v>2372212</v>
      </c>
      <c r="U5" s="51">
        <v>2431808</v>
      </c>
      <c r="V5" s="51">
        <v>2494270</v>
      </c>
      <c r="W5" s="51">
        <v>2558942</v>
      </c>
      <c r="X5" s="51">
        <v>2624917</v>
      </c>
      <c r="Y5" s="51">
        <v>2691496</v>
      </c>
      <c r="Z5" s="51">
        <v>2758517</v>
      </c>
      <c r="AA5" s="51">
        <v>2826034</v>
      </c>
      <c r="AB5" s="51">
        <v>2893839</v>
      </c>
      <c r="AC5" s="51">
        <v>2961748</v>
      </c>
      <c r="AD5" s="51">
        <v>3029674</v>
      </c>
      <c r="AE5" s="51">
        <v>3097467</v>
      </c>
      <c r="AF5" s="51">
        <v>3165237</v>
      </c>
      <c r="AG5" s="51">
        <v>3233498</v>
      </c>
      <c r="AH5" s="51">
        <v>3302962</v>
      </c>
      <c r="AI5" s="51">
        <v>3374167</v>
      </c>
      <c r="AJ5" s="51">
        <v>3447114</v>
      </c>
      <c r="AK5" s="51">
        <v>3521693</v>
      </c>
      <c r="AL5" s="51">
        <v>3598173</v>
      </c>
      <c r="AM5" s="51">
        <v>3676857</v>
      </c>
      <c r="AN5" s="51">
        <v>3757847</v>
      </c>
      <c r="AO5" s="51">
        <v>3841320</v>
      </c>
      <c r="AP5" s="51">
        <v>3926909</v>
      </c>
      <c r="AQ5" s="51">
        <v>4013487</v>
      </c>
      <c r="AR5" s="51">
        <v>4099538</v>
      </c>
      <c r="AS5" s="51">
        <v>4183944</v>
      </c>
      <c r="AT5" s="51">
        <v>4266304</v>
      </c>
      <c r="AU5" s="51">
        <v>4346808</v>
      </c>
      <c r="AV5" s="51">
        <v>4425666</v>
      </c>
      <c r="AW5" s="51">
        <v>4503324</v>
      </c>
      <c r="AX5" s="51">
        <v>4580149</v>
      </c>
      <c r="AY5" s="51">
        <v>4656139</v>
      </c>
      <c r="AZ5" s="51">
        <v>4731248</v>
      </c>
      <c r="BA5" s="51">
        <v>4805773</v>
      </c>
      <c r="BB5" s="51">
        <v>4880090</v>
      </c>
      <c r="BC5" s="51">
        <v>4954502</v>
      </c>
      <c r="BD5" s="51">
        <v>5029153</v>
      </c>
      <c r="BE5" s="51">
        <v>5104099</v>
      </c>
      <c r="BF5" s="51">
        <v>5179442</v>
      </c>
      <c r="BG5" s="51">
        <v>5255259</v>
      </c>
      <c r="BH5" s="51">
        <v>5331614</v>
      </c>
      <c r="BI5" s="51">
        <v>5408523</v>
      </c>
      <c r="BJ5" s="51">
        <v>5486027</v>
      </c>
      <c r="BK5" s="51">
        <v>5564219</v>
      </c>
      <c r="BL5" s="51">
        <v>5643207</v>
      </c>
      <c r="BM5" s="51">
        <v>5723027</v>
      </c>
      <c r="BN5" s="51">
        <v>5803711</v>
      </c>
      <c r="BO5" s="51">
        <v>5885122</v>
      </c>
      <c r="BP5" s="51">
        <v>5966906</v>
      </c>
      <c r="BQ5" s="51">
        <v>6048590</v>
      </c>
      <c r="BR5" s="44">
        <v>6129802.2740000002</v>
      </c>
      <c r="BS5" s="44">
        <v>6210388.1179999998</v>
      </c>
    </row>
    <row r="6" spans="1:71" x14ac:dyDescent="0.3">
      <c r="A6" s="42">
        <v>941</v>
      </c>
      <c r="B6" s="43" t="s">
        <v>1182</v>
      </c>
      <c r="C6" s="43" t="s">
        <v>1177</v>
      </c>
      <c r="D6" s="42" t="s">
        <v>1183</v>
      </c>
      <c r="E6" s="51">
        <v>195259</v>
      </c>
      <c r="F6" s="51">
        <v>199052</v>
      </c>
      <c r="G6" s="51">
        <v>202905</v>
      </c>
      <c r="H6" s="51">
        <v>206885</v>
      </c>
      <c r="I6" s="51">
        <v>211045</v>
      </c>
      <c r="J6" s="51">
        <v>215421</v>
      </c>
      <c r="K6" s="51">
        <v>220033</v>
      </c>
      <c r="L6" s="51">
        <v>224885</v>
      </c>
      <c r="M6" s="51">
        <v>229967</v>
      </c>
      <c r="N6" s="51">
        <v>235259</v>
      </c>
      <c r="O6" s="51">
        <v>240742</v>
      </c>
      <c r="P6" s="51">
        <v>246406</v>
      </c>
      <c r="Q6" s="51">
        <v>252264</v>
      </c>
      <c r="R6" s="51">
        <v>258353</v>
      </c>
      <c r="S6" s="51">
        <v>264722</v>
      </c>
      <c r="T6" s="51">
        <v>271401</v>
      </c>
      <c r="U6" s="51">
        <v>278420</v>
      </c>
      <c r="V6" s="51">
        <v>285752</v>
      </c>
      <c r="W6" s="51">
        <v>293293</v>
      </c>
      <c r="X6" s="51">
        <v>300903</v>
      </c>
      <c r="Y6" s="51">
        <v>308486</v>
      </c>
      <c r="Z6" s="51">
        <v>316005</v>
      </c>
      <c r="AA6" s="51">
        <v>323507</v>
      </c>
      <c r="AB6" s="51">
        <v>331095</v>
      </c>
      <c r="AC6" s="51">
        <v>338920</v>
      </c>
      <c r="AD6" s="51">
        <v>347093</v>
      </c>
      <c r="AE6" s="51">
        <v>355654</v>
      </c>
      <c r="AF6" s="51">
        <v>364581</v>
      </c>
      <c r="AG6" s="51">
        <v>373854</v>
      </c>
      <c r="AH6" s="51">
        <v>383430</v>
      </c>
      <c r="AI6" s="51">
        <v>393279</v>
      </c>
      <c r="AJ6" s="51">
        <v>403409</v>
      </c>
      <c r="AK6" s="51">
        <v>413847</v>
      </c>
      <c r="AL6" s="51">
        <v>424614</v>
      </c>
      <c r="AM6" s="51">
        <v>435738</v>
      </c>
      <c r="AN6" s="51">
        <v>447241</v>
      </c>
      <c r="AO6" s="51">
        <v>459116</v>
      </c>
      <c r="AP6" s="51">
        <v>471365</v>
      </c>
      <c r="AQ6" s="51">
        <v>484033</v>
      </c>
      <c r="AR6" s="51">
        <v>497177</v>
      </c>
      <c r="AS6" s="51">
        <v>510828</v>
      </c>
      <c r="AT6" s="51">
        <v>525020</v>
      </c>
      <c r="AU6" s="51">
        <v>539720</v>
      </c>
      <c r="AV6" s="51">
        <v>554804</v>
      </c>
      <c r="AW6" s="51">
        <v>570102</v>
      </c>
      <c r="AX6" s="51">
        <v>585496</v>
      </c>
      <c r="AY6" s="51">
        <v>600926</v>
      </c>
      <c r="AZ6" s="51">
        <v>616437</v>
      </c>
      <c r="BA6" s="51">
        <v>632147</v>
      </c>
      <c r="BB6" s="51">
        <v>648229</v>
      </c>
      <c r="BC6" s="51">
        <v>664805</v>
      </c>
      <c r="BD6" s="51">
        <v>681932</v>
      </c>
      <c r="BE6" s="51">
        <v>699561</v>
      </c>
      <c r="BF6" s="51">
        <v>717573</v>
      </c>
      <c r="BG6" s="51">
        <v>735797</v>
      </c>
      <c r="BH6" s="51">
        <v>754118</v>
      </c>
      <c r="BI6" s="51">
        <v>772489</v>
      </c>
      <c r="BJ6" s="51">
        <v>790978</v>
      </c>
      <c r="BK6" s="51">
        <v>809731</v>
      </c>
      <c r="BL6" s="51">
        <v>828953</v>
      </c>
      <c r="BM6" s="51">
        <v>848792</v>
      </c>
      <c r="BN6" s="51">
        <v>869298</v>
      </c>
      <c r="BO6" s="51">
        <v>890423</v>
      </c>
      <c r="BP6" s="51">
        <v>912094</v>
      </c>
      <c r="BQ6" s="51">
        <v>934192</v>
      </c>
      <c r="BR6" s="44">
        <v>956631.10800000001</v>
      </c>
      <c r="BS6" s="44">
        <v>979387.92500000005</v>
      </c>
    </row>
    <row r="7" spans="1:71" x14ac:dyDescent="0.3">
      <c r="A7" s="42">
        <v>934</v>
      </c>
      <c r="B7" s="43" t="s">
        <v>1184</v>
      </c>
      <c r="C7" s="43" t="s">
        <v>1177</v>
      </c>
      <c r="D7" s="42" t="s">
        <v>1185</v>
      </c>
      <c r="E7" s="51">
        <v>1526151</v>
      </c>
      <c r="F7" s="51">
        <v>1560552</v>
      </c>
      <c r="G7" s="51">
        <v>1593605</v>
      </c>
      <c r="H7" s="51">
        <v>1626082</v>
      </c>
      <c r="I7" s="51">
        <v>1658626</v>
      </c>
      <c r="J7" s="51">
        <v>1691752</v>
      </c>
      <c r="K7" s="51">
        <v>1725843</v>
      </c>
      <c r="L7" s="51">
        <v>1761153</v>
      </c>
      <c r="M7" s="51">
        <v>1797822</v>
      </c>
      <c r="N7" s="51">
        <v>1835897</v>
      </c>
      <c r="O7" s="51">
        <v>1875402</v>
      </c>
      <c r="P7" s="51">
        <v>1916414</v>
      </c>
      <c r="Q7" s="51">
        <v>1959121</v>
      </c>
      <c r="R7" s="51">
        <v>2003853</v>
      </c>
      <c r="S7" s="51">
        <v>2051007</v>
      </c>
      <c r="T7" s="51">
        <v>2100811</v>
      </c>
      <c r="U7" s="51">
        <v>2153388</v>
      </c>
      <c r="V7" s="51">
        <v>2208518</v>
      </c>
      <c r="W7" s="51">
        <v>2265649</v>
      </c>
      <c r="X7" s="51">
        <v>2324015</v>
      </c>
      <c r="Y7" s="51">
        <v>2383009</v>
      </c>
      <c r="Z7" s="51">
        <v>2442512</v>
      </c>
      <c r="AA7" s="51">
        <v>2502528</v>
      </c>
      <c r="AB7" s="51">
        <v>2562744</v>
      </c>
      <c r="AC7" s="51">
        <v>2622827</v>
      </c>
      <c r="AD7" s="51">
        <v>2682580</v>
      </c>
      <c r="AE7" s="51">
        <v>2741813</v>
      </c>
      <c r="AF7" s="51">
        <v>2800656</v>
      </c>
      <c r="AG7" s="51">
        <v>2859643</v>
      </c>
      <c r="AH7" s="51">
        <v>2919532</v>
      </c>
      <c r="AI7" s="51">
        <v>2980888</v>
      </c>
      <c r="AJ7" s="51">
        <v>3043706</v>
      </c>
      <c r="AK7" s="51">
        <v>3107846</v>
      </c>
      <c r="AL7" s="51">
        <v>3173559</v>
      </c>
      <c r="AM7" s="51">
        <v>3241119</v>
      </c>
      <c r="AN7" s="51">
        <v>3310606</v>
      </c>
      <c r="AO7" s="51">
        <v>3382204</v>
      </c>
      <c r="AP7" s="51">
        <v>3455544</v>
      </c>
      <c r="AQ7" s="51">
        <v>3529454</v>
      </c>
      <c r="AR7" s="51">
        <v>3602362</v>
      </c>
      <c r="AS7" s="51">
        <v>3673117</v>
      </c>
      <c r="AT7" s="51">
        <v>3741284</v>
      </c>
      <c r="AU7" s="51">
        <v>3807088</v>
      </c>
      <c r="AV7" s="51">
        <v>3870861</v>
      </c>
      <c r="AW7" s="51">
        <v>3933222</v>
      </c>
      <c r="AX7" s="51">
        <v>3994653</v>
      </c>
      <c r="AY7" s="51">
        <v>4055213</v>
      </c>
      <c r="AZ7" s="51">
        <v>4114811</v>
      </c>
      <c r="BA7" s="51">
        <v>4173626</v>
      </c>
      <c r="BB7" s="51">
        <v>4231861</v>
      </c>
      <c r="BC7" s="51">
        <v>4289697</v>
      </c>
      <c r="BD7" s="51">
        <v>4347221</v>
      </c>
      <c r="BE7" s="51">
        <v>4404538</v>
      </c>
      <c r="BF7" s="51">
        <v>4461869</v>
      </c>
      <c r="BG7" s="51">
        <v>4519462</v>
      </c>
      <c r="BH7" s="51">
        <v>4577496</v>
      </c>
      <c r="BI7" s="51">
        <v>4636034</v>
      </c>
      <c r="BJ7" s="51">
        <v>4695048</v>
      </c>
      <c r="BK7" s="51">
        <v>4754488</v>
      </c>
      <c r="BL7" s="51">
        <v>4814254</v>
      </c>
      <c r="BM7" s="51">
        <v>4874235</v>
      </c>
      <c r="BN7" s="51">
        <v>4934413</v>
      </c>
      <c r="BO7" s="51">
        <v>4994699</v>
      </c>
      <c r="BP7" s="51">
        <v>5054812</v>
      </c>
      <c r="BQ7" s="51">
        <v>5114397</v>
      </c>
      <c r="BR7" s="44">
        <v>5173171.1660000002</v>
      </c>
      <c r="BS7" s="44">
        <v>5231000.193</v>
      </c>
    </row>
    <row r="8" spans="1:71" x14ac:dyDescent="0.3">
      <c r="A8" s="42">
        <v>948</v>
      </c>
      <c r="B8" s="43" t="s">
        <v>1186</v>
      </c>
      <c r="C8" s="43" t="s">
        <v>1177</v>
      </c>
      <c r="D8" s="42" t="s">
        <v>1020</v>
      </c>
      <c r="E8" s="51">
        <v>1157197</v>
      </c>
      <c r="F8" s="51">
        <v>1179836</v>
      </c>
      <c r="G8" s="51">
        <v>1203955</v>
      </c>
      <c r="H8" s="51">
        <v>1229495</v>
      </c>
      <c r="I8" s="51">
        <v>1256404</v>
      </c>
      <c r="J8" s="51">
        <v>1284637</v>
      </c>
      <c r="K8" s="51">
        <v>1314155</v>
      </c>
      <c r="L8" s="51">
        <v>1344926</v>
      </c>
      <c r="M8" s="51">
        <v>1376925</v>
      </c>
      <c r="N8" s="51">
        <v>1410131</v>
      </c>
      <c r="O8" s="51">
        <v>1444524</v>
      </c>
      <c r="P8" s="51">
        <v>1480081</v>
      </c>
      <c r="Q8" s="51">
        <v>1516774</v>
      </c>
      <c r="R8" s="51">
        <v>1554567</v>
      </c>
      <c r="S8" s="51">
        <v>1593422</v>
      </c>
      <c r="T8" s="51">
        <v>1633307</v>
      </c>
      <c r="U8" s="51">
        <v>1674213</v>
      </c>
      <c r="V8" s="51">
        <v>1716135</v>
      </c>
      <c r="W8" s="51">
        <v>1759060</v>
      </c>
      <c r="X8" s="51">
        <v>1802981</v>
      </c>
      <c r="Y8" s="51">
        <v>1847895</v>
      </c>
      <c r="Z8" s="51">
        <v>1893810</v>
      </c>
      <c r="AA8" s="51">
        <v>1940746</v>
      </c>
      <c r="AB8" s="51">
        <v>1988733</v>
      </c>
      <c r="AC8" s="51">
        <v>2037810</v>
      </c>
      <c r="AD8" s="51">
        <v>2088018</v>
      </c>
      <c r="AE8" s="51">
        <v>2139324</v>
      </c>
      <c r="AF8" s="51">
        <v>2191750</v>
      </c>
      <c r="AG8" s="51">
        <v>2245451</v>
      </c>
      <c r="AH8" s="51">
        <v>2300634</v>
      </c>
      <c r="AI8" s="51">
        <v>2357419</v>
      </c>
      <c r="AJ8" s="51">
        <v>2415841</v>
      </c>
      <c r="AK8" s="51">
        <v>2475781</v>
      </c>
      <c r="AL8" s="51">
        <v>2537020</v>
      </c>
      <c r="AM8" s="51">
        <v>2599254</v>
      </c>
      <c r="AN8" s="51">
        <v>2662232</v>
      </c>
      <c r="AO8" s="51">
        <v>2725864</v>
      </c>
      <c r="AP8" s="51">
        <v>2790109</v>
      </c>
      <c r="AQ8" s="51">
        <v>2854820</v>
      </c>
      <c r="AR8" s="51">
        <v>2919845</v>
      </c>
      <c r="AS8" s="51">
        <v>2985062</v>
      </c>
      <c r="AT8" s="51">
        <v>3050394</v>
      </c>
      <c r="AU8" s="51">
        <v>3115806</v>
      </c>
      <c r="AV8" s="51">
        <v>3181280</v>
      </c>
      <c r="AW8" s="51">
        <v>3246825</v>
      </c>
      <c r="AX8" s="51">
        <v>3312455</v>
      </c>
      <c r="AY8" s="51">
        <v>3378158</v>
      </c>
      <c r="AZ8" s="51">
        <v>3443939</v>
      </c>
      <c r="BA8" s="51">
        <v>3509853</v>
      </c>
      <c r="BB8" s="51">
        <v>3575974</v>
      </c>
      <c r="BC8" s="51">
        <v>3642371</v>
      </c>
      <c r="BD8" s="51">
        <v>3709070</v>
      </c>
      <c r="BE8" s="51">
        <v>3776101</v>
      </c>
      <c r="BF8" s="51">
        <v>3843549</v>
      </c>
      <c r="BG8" s="51">
        <v>3911515</v>
      </c>
      <c r="BH8" s="51">
        <v>3980077</v>
      </c>
      <c r="BI8" s="51">
        <v>4049235</v>
      </c>
      <c r="BJ8" s="51">
        <v>4118991</v>
      </c>
      <c r="BK8" s="51">
        <v>4189421</v>
      </c>
      <c r="BL8" s="51">
        <v>4260613</v>
      </c>
      <c r="BM8" s="51">
        <v>4332607</v>
      </c>
      <c r="BN8" s="51">
        <v>4405430</v>
      </c>
      <c r="BO8" s="51">
        <v>4478991</v>
      </c>
      <c r="BP8" s="51">
        <v>4553049</v>
      </c>
      <c r="BQ8" s="51">
        <v>4627282</v>
      </c>
      <c r="BR8" s="44">
        <v>4701441.3229999999</v>
      </c>
      <c r="BS8" s="44">
        <v>4775416.0369999995</v>
      </c>
    </row>
    <row r="9" spans="1:71" x14ac:dyDescent="0.3">
      <c r="A9" s="42">
        <v>1503</v>
      </c>
      <c r="B9" s="43" t="s">
        <v>1187</v>
      </c>
      <c r="C9" s="43" t="s">
        <v>1177</v>
      </c>
      <c r="D9" s="42" t="s">
        <v>1188</v>
      </c>
      <c r="E9" s="51">
        <v>672896</v>
      </c>
      <c r="F9" s="51">
        <v>680630</v>
      </c>
      <c r="G9" s="51">
        <v>688859</v>
      </c>
      <c r="H9" s="51">
        <v>697440</v>
      </c>
      <c r="I9" s="51">
        <v>706262</v>
      </c>
      <c r="J9" s="51">
        <v>715241</v>
      </c>
      <c r="K9" s="51">
        <v>724325</v>
      </c>
      <c r="L9" s="51">
        <v>733490</v>
      </c>
      <c r="M9" s="51">
        <v>742738</v>
      </c>
      <c r="N9" s="51">
        <v>752088</v>
      </c>
      <c r="O9" s="51">
        <v>761558</v>
      </c>
      <c r="P9" s="51">
        <v>771140</v>
      </c>
      <c r="Q9" s="51">
        <v>780783</v>
      </c>
      <c r="R9" s="51">
        <v>790384</v>
      </c>
      <c r="S9" s="51">
        <v>799810</v>
      </c>
      <c r="T9" s="51">
        <v>808971</v>
      </c>
      <c r="U9" s="51">
        <v>817809</v>
      </c>
      <c r="V9" s="51">
        <v>826350</v>
      </c>
      <c r="W9" s="51">
        <v>834692</v>
      </c>
      <c r="X9" s="51">
        <v>842981</v>
      </c>
      <c r="Y9" s="51">
        <v>851319</v>
      </c>
      <c r="Z9" s="51">
        <v>859743</v>
      </c>
      <c r="AA9" s="51">
        <v>868206</v>
      </c>
      <c r="AB9" s="51">
        <v>876629</v>
      </c>
      <c r="AC9" s="51">
        <v>884893</v>
      </c>
      <c r="AD9" s="51">
        <v>892915</v>
      </c>
      <c r="AE9" s="51">
        <v>900676</v>
      </c>
      <c r="AF9" s="51">
        <v>908209</v>
      </c>
      <c r="AG9" s="51">
        <v>915558</v>
      </c>
      <c r="AH9" s="51">
        <v>922784</v>
      </c>
      <c r="AI9" s="51">
        <v>929939</v>
      </c>
      <c r="AJ9" s="51">
        <v>937035</v>
      </c>
      <c r="AK9" s="51">
        <v>944069</v>
      </c>
      <c r="AL9" s="51">
        <v>951063</v>
      </c>
      <c r="AM9" s="51">
        <v>958039</v>
      </c>
      <c r="AN9" s="51">
        <v>965013</v>
      </c>
      <c r="AO9" s="51">
        <v>971995</v>
      </c>
      <c r="AP9" s="51">
        <v>978991</v>
      </c>
      <c r="AQ9" s="51">
        <v>986007</v>
      </c>
      <c r="AR9" s="51">
        <v>993046</v>
      </c>
      <c r="AS9" s="51">
        <v>1000109</v>
      </c>
      <c r="AT9" s="51">
        <v>1007210</v>
      </c>
      <c r="AU9" s="51">
        <v>1014346</v>
      </c>
      <c r="AV9" s="51">
        <v>1021484</v>
      </c>
      <c r="AW9" s="51">
        <v>1028577</v>
      </c>
      <c r="AX9" s="51">
        <v>1035595</v>
      </c>
      <c r="AY9" s="51">
        <v>1042534</v>
      </c>
      <c r="AZ9" s="51">
        <v>1049418</v>
      </c>
      <c r="BA9" s="51">
        <v>1056281</v>
      </c>
      <c r="BB9" s="51">
        <v>1063171</v>
      </c>
      <c r="BC9" s="51">
        <v>1070130</v>
      </c>
      <c r="BD9" s="51">
        <v>1077129</v>
      </c>
      <c r="BE9" s="51">
        <v>1084169</v>
      </c>
      <c r="BF9" s="51">
        <v>1091361</v>
      </c>
      <c r="BG9" s="51">
        <v>1098845</v>
      </c>
      <c r="BH9" s="51">
        <v>1106702</v>
      </c>
      <c r="BI9" s="51">
        <v>1114996</v>
      </c>
      <c r="BJ9" s="51">
        <v>1123636</v>
      </c>
      <c r="BK9" s="51">
        <v>1132347</v>
      </c>
      <c r="BL9" s="51">
        <v>1140755</v>
      </c>
      <c r="BM9" s="51">
        <v>1148592</v>
      </c>
      <c r="BN9" s="51">
        <v>1155747</v>
      </c>
      <c r="BO9" s="51">
        <v>1162295</v>
      </c>
      <c r="BP9" s="51">
        <v>1168384</v>
      </c>
      <c r="BQ9" s="51">
        <v>1174249</v>
      </c>
      <c r="BR9" s="44">
        <v>1180060.9569999999</v>
      </c>
      <c r="BS9" s="44">
        <v>1185859.358</v>
      </c>
    </row>
    <row r="10" spans="1:71" x14ac:dyDescent="0.3">
      <c r="A10" s="42">
        <v>1517</v>
      </c>
      <c r="B10" s="43" t="s">
        <v>1189</v>
      </c>
      <c r="C10" s="43" t="s">
        <v>1177</v>
      </c>
      <c r="D10" s="42" t="s">
        <v>1188</v>
      </c>
      <c r="E10" s="51">
        <v>1734481</v>
      </c>
      <c r="F10" s="51">
        <v>1772394</v>
      </c>
      <c r="G10" s="51">
        <v>1808889</v>
      </c>
      <c r="H10" s="51">
        <v>1844730</v>
      </c>
      <c r="I10" s="51">
        <v>1880558</v>
      </c>
      <c r="J10" s="51">
        <v>1916892</v>
      </c>
      <c r="K10" s="51">
        <v>1954124</v>
      </c>
      <c r="L10" s="51">
        <v>1992523</v>
      </c>
      <c r="M10" s="51">
        <v>2032249</v>
      </c>
      <c r="N10" s="51">
        <v>2073370</v>
      </c>
      <c r="O10" s="51">
        <v>2115931</v>
      </c>
      <c r="P10" s="51">
        <v>2160014</v>
      </c>
      <c r="Q10" s="51">
        <v>2205802</v>
      </c>
      <c r="R10" s="51">
        <v>2253598</v>
      </c>
      <c r="S10" s="51">
        <v>2303762</v>
      </c>
      <c r="T10" s="51">
        <v>2356494</v>
      </c>
      <c r="U10" s="51">
        <v>2411924</v>
      </c>
      <c r="V10" s="51">
        <v>2469839</v>
      </c>
      <c r="W10" s="51">
        <v>2529661</v>
      </c>
      <c r="X10" s="51">
        <v>2590589</v>
      </c>
      <c r="Y10" s="51">
        <v>2652001</v>
      </c>
      <c r="Z10" s="51">
        <v>2713763</v>
      </c>
      <c r="AA10" s="51">
        <v>2775915</v>
      </c>
      <c r="AB10" s="51">
        <v>2838238</v>
      </c>
      <c r="AC10" s="51">
        <v>2900526</v>
      </c>
      <c r="AD10" s="51">
        <v>2962676</v>
      </c>
      <c r="AE10" s="51">
        <v>3024531</v>
      </c>
      <c r="AF10" s="51">
        <v>3086206</v>
      </c>
      <c r="AG10" s="51">
        <v>3148222</v>
      </c>
      <c r="AH10" s="51">
        <v>3211303</v>
      </c>
      <c r="AI10" s="51">
        <v>3275988</v>
      </c>
      <c r="AJ10" s="51">
        <v>3342257</v>
      </c>
      <c r="AK10" s="51">
        <v>3409973</v>
      </c>
      <c r="AL10" s="51">
        <v>3479379</v>
      </c>
      <c r="AM10" s="51">
        <v>3550747</v>
      </c>
      <c r="AN10" s="51">
        <v>3624141</v>
      </c>
      <c r="AO10" s="51">
        <v>3699744</v>
      </c>
      <c r="AP10" s="51">
        <v>3777151</v>
      </c>
      <c r="AQ10" s="51">
        <v>3855094</v>
      </c>
      <c r="AR10" s="51">
        <v>3931885</v>
      </c>
      <c r="AS10" s="51">
        <v>4006282</v>
      </c>
      <c r="AT10" s="51">
        <v>4077818</v>
      </c>
      <c r="AU10" s="51">
        <v>4146729</v>
      </c>
      <c r="AV10" s="51">
        <v>4213364</v>
      </c>
      <c r="AW10" s="51">
        <v>4278376</v>
      </c>
      <c r="AX10" s="51">
        <v>4342278</v>
      </c>
      <c r="AY10" s="51">
        <v>4405121</v>
      </c>
      <c r="AZ10" s="51">
        <v>4466814</v>
      </c>
      <c r="BA10" s="51">
        <v>4527595</v>
      </c>
      <c r="BB10" s="51">
        <v>4587742</v>
      </c>
      <c r="BC10" s="51">
        <v>4647490</v>
      </c>
      <c r="BD10" s="51">
        <v>4706979</v>
      </c>
      <c r="BE10" s="51">
        <v>4766302</v>
      </c>
      <c r="BF10" s="51">
        <v>4825587</v>
      </c>
      <c r="BG10" s="51">
        <v>4884949</v>
      </c>
      <c r="BH10" s="51">
        <v>4944486</v>
      </c>
      <c r="BI10" s="51">
        <v>5004221</v>
      </c>
      <c r="BJ10" s="51">
        <v>5064200</v>
      </c>
      <c r="BK10" s="51">
        <v>5124552</v>
      </c>
      <c r="BL10" s="51">
        <v>5185424</v>
      </c>
      <c r="BM10" s="51">
        <v>5246882</v>
      </c>
      <c r="BN10" s="51">
        <v>5308974</v>
      </c>
      <c r="BO10" s="51">
        <v>5371565</v>
      </c>
      <c r="BP10" s="51">
        <v>5434288</v>
      </c>
      <c r="BQ10" s="51">
        <v>5496649</v>
      </c>
      <c r="BR10" s="44">
        <v>5558263.9790000003</v>
      </c>
      <c r="BS10" s="44">
        <v>5618975.1160000004</v>
      </c>
    </row>
    <row r="11" spans="1:71" x14ac:dyDescent="0.3">
      <c r="A11" s="42">
        <v>1501</v>
      </c>
      <c r="B11" s="43" t="s">
        <v>1190</v>
      </c>
      <c r="C11" s="43" t="s">
        <v>1177</v>
      </c>
      <c r="D11" s="42" t="s">
        <v>1188</v>
      </c>
      <c r="E11" s="51">
        <v>778277</v>
      </c>
      <c r="F11" s="51">
        <v>792199</v>
      </c>
      <c r="G11" s="51">
        <v>807013</v>
      </c>
      <c r="H11" s="51">
        <v>822677</v>
      </c>
      <c r="I11" s="51">
        <v>839156</v>
      </c>
      <c r="J11" s="51">
        <v>856427</v>
      </c>
      <c r="K11" s="51">
        <v>874473</v>
      </c>
      <c r="L11" s="51">
        <v>893289</v>
      </c>
      <c r="M11" s="51">
        <v>912874</v>
      </c>
      <c r="N11" s="51">
        <v>933236</v>
      </c>
      <c r="O11" s="51">
        <v>954378</v>
      </c>
      <c r="P11" s="51">
        <v>976297</v>
      </c>
      <c r="Q11" s="51">
        <v>998971</v>
      </c>
      <c r="R11" s="51">
        <v>1022364</v>
      </c>
      <c r="S11" s="51">
        <v>1046427</v>
      </c>
      <c r="T11" s="51">
        <v>1071123</v>
      </c>
      <c r="U11" s="51">
        <v>1096450</v>
      </c>
      <c r="V11" s="51">
        <v>1122413</v>
      </c>
      <c r="W11" s="51">
        <v>1149003</v>
      </c>
      <c r="X11" s="51">
        <v>1176214</v>
      </c>
      <c r="Y11" s="51">
        <v>1204047</v>
      </c>
      <c r="Z11" s="51">
        <v>1232505</v>
      </c>
      <c r="AA11" s="51">
        <v>1261613</v>
      </c>
      <c r="AB11" s="51">
        <v>1291433</v>
      </c>
      <c r="AC11" s="51">
        <v>1322043</v>
      </c>
      <c r="AD11" s="51">
        <v>1353509</v>
      </c>
      <c r="AE11" s="51">
        <v>1385817</v>
      </c>
      <c r="AF11" s="51">
        <v>1418974</v>
      </c>
      <c r="AG11" s="51">
        <v>1453078</v>
      </c>
      <c r="AH11" s="51">
        <v>1488251</v>
      </c>
      <c r="AI11" s="51">
        <v>1524562</v>
      </c>
      <c r="AJ11" s="51">
        <v>1562032</v>
      </c>
      <c r="AK11" s="51">
        <v>1600573</v>
      </c>
      <c r="AL11" s="51">
        <v>1639997</v>
      </c>
      <c r="AM11" s="51">
        <v>1680050</v>
      </c>
      <c r="AN11" s="51">
        <v>1720526</v>
      </c>
      <c r="AO11" s="51">
        <v>1761341</v>
      </c>
      <c r="AP11" s="51">
        <v>1802468</v>
      </c>
      <c r="AQ11" s="51">
        <v>1843817</v>
      </c>
      <c r="AR11" s="51">
        <v>1885307</v>
      </c>
      <c r="AS11" s="51">
        <v>1926868</v>
      </c>
      <c r="AT11" s="51">
        <v>1968444</v>
      </c>
      <c r="AU11" s="51">
        <v>2009996</v>
      </c>
      <c r="AV11" s="51">
        <v>2051493</v>
      </c>
      <c r="AW11" s="51">
        <v>2092918</v>
      </c>
      <c r="AX11" s="51">
        <v>2134261</v>
      </c>
      <c r="AY11" s="51">
        <v>2175500</v>
      </c>
      <c r="AZ11" s="51">
        <v>2216635</v>
      </c>
      <c r="BA11" s="51">
        <v>2257709</v>
      </c>
      <c r="BB11" s="51">
        <v>2298784</v>
      </c>
      <c r="BC11" s="51">
        <v>2339912</v>
      </c>
      <c r="BD11" s="51">
        <v>2381099</v>
      </c>
      <c r="BE11" s="51">
        <v>2422349</v>
      </c>
      <c r="BF11" s="51">
        <v>2463697</v>
      </c>
      <c r="BG11" s="51">
        <v>2505185</v>
      </c>
      <c r="BH11" s="51">
        <v>2546842</v>
      </c>
      <c r="BI11" s="51">
        <v>2588683</v>
      </c>
      <c r="BJ11" s="51">
        <v>2630699</v>
      </c>
      <c r="BK11" s="51">
        <v>2672862</v>
      </c>
      <c r="BL11" s="51">
        <v>2715131</v>
      </c>
      <c r="BM11" s="51">
        <v>2757470</v>
      </c>
      <c r="BN11" s="51">
        <v>2799869</v>
      </c>
      <c r="BO11" s="51">
        <v>2842326</v>
      </c>
      <c r="BP11" s="51">
        <v>2884826</v>
      </c>
      <c r="BQ11" s="51">
        <v>2927355</v>
      </c>
      <c r="BR11" s="44">
        <v>2969900.9989999998</v>
      </c>
      <c r="BS11" s="44">
        <v>3012429.531</v>
      </c>
    </row>
    <row r="12" spans="1:71" x14ac:dyDescent="0.3">
      <c r="A12" s="42">
        <v>1502</v>
      </c>
      <c r="B12" s="43" t="s">
        <v>1191</v>
      </c>
      <c r="C12" s="43" t="s">
        <v>1177</v>
      </c>
      <c r="D12" s="42" t="s">
        <v>1188</v>
      </c>
      <c r="E12" s="51">
        <v>956204</v>
      </c>
      <c r="F12" s="51">
        <v>980195</v>
      </c>
      <c r="G12" s="51">
        <v>1001876</v>
      </c>
      <c r="H12" s="51">
        <v>1022054</v>
      </c>
      <c r="I12" s="51">
        <v>1041402</v>
      </c>
      <c r="J12" s="51">
        <v>1060465</v>
      </c>
      <c r="K12" s="51">
        <v>1079651</v>
      </c>
      <c r="L12" s="51">
        <v>1099235</v>
      </c>
      <c r="M12" s="51">
        <v>1119375</v>
      </c>
      <c r="N12" s="51">
        <v>1140134</v>
      </c>
      <c r="O12" s="51">
        <v>1161553</v>
      </c>
      <c r="P12" s="51">
        <v>1183718</v>
      </c>
      <c r="Q12" s="51">
        <v>1206830</v>
      </c>
      <c r="R12" s="51">
        <v>1231234</v>
      </c>
      <c r="S12" s="51">
        <v>1257335</v>
      </c>
      <c r="T12" s="51">
        <v>1285370</v>
      </c>
      <c r="U12" s="51">
        <v>1315474</v>
      </c>
      <c r="V12" s="51">
        <v>1347426</v>
      </c>
      <c r="W12" s="51">
        <v>1380658</v>
      </c>
      <c r="X12" s="51">
        <v>1414375</v>
      </c>
      <c r="Y12" s="51">
        <v>1447954</v>
      </c>
      <c r="Z12" s="51">
        <v>1481259</v>
      </c>
      <c r="AA12" s="51">
        <v>1514302</v>
      </c>
      <c r="AB12" s="51">
        <v>1546805</v>
      </c>
      <c r="AC12" s="51">
        <v>1578483</v>
      </c>
      <c r="AD12" s="51">
        <v>1609167</v>
      </c>
      <c r="AE12" s="51">
        <v>1638714</v>
      </c>
      <c r="AF12" s="51">
        <v>1667232</v>
      </c>
      <c r="AG12" s="51">
        <v>1695144</v>
      </c>
      <c r="AH12" s="51">
        <v>1723051</v>
      </c>
      <c r="AI12" s="51">
        <v>1751425</v>
      </c>
      <c r="AJ12" s="51">
        <v>1780225</v>
      </c>
      <c r="AK12" s="51">
        <v>1809400</v>
      </c>
      <c r="AL12" s="51">
        <v>1839382</v>
      </c>
      <c r="AM12" s="51">
        <v>1870696</v>
      </c>
      <c r="AN12" s="51">
        <v>1903615</v>
      </c>
      <c r="AO12" s="51">
        <v>1938403</v>
      </c>
      <c r="AP12" s="51">
        <v>1974683</v>
      </c>
      <c r="AQ12" s="51">
        <v>2011277</v>
      </c>
      <c r="AR12" s="51">
        <v>2046577</v>
      </c>
      <c r="AS12" s="51">
        <v>2079414</v>
      </c>
      <c r="AT12" s="51">
        <v>2109374</v>
      </c>
      <c r="AU12" s="51">
        <v>2136733</v>
      </c>
      <c r="AV12" s="51">
        <v>2161871</v>
      </c>
      <c r="AW12" s="51">
        <v>2185458</v>
      </c>
      <c r="AX12" s="51">
        <v>2208017</v>
      </c>
      <c r="AY12" s="51">
        <v>2229621</v>
      </c>
      <c r="AZ12" s="51">
        <v>2250178</v>
      </c>
      <c r="BA12" s="51">
        <v>2269886</v>
      </c>
      <c r="BB12" s="51">
        <v>2288957</v>
      </c>
      <c r="BC12" s="51">
        <v>2307578</v>
      </c>
      <c r="BD12" s="51">
        <v>2325879</v>
      </c>
      <c r="BE12" s="51">
        <v>2343953</v>
      </c>
      <c r="BF12" s="51">
        <v>2361889</v>
      </c>
      <c r="BG12" s="51">
        <v>2379763</v>
      </c>
      <c r="BH12" s="51">
        <v>2397644</v>
      </c>
      <c r="BI12" s="51">
        <v>2415538</v>
      </c>
      <c r="BJ12" s="51">
        <v>2433501</v>
      </c>
      <c r="BK12" s="51">
        <v>2451690</v>
      </c>
      <c r="BL12" s="51">
        <v>2470294</v>
      </c>
      <c r="BM12" s="51">
        <v>2489411</v>
      </c>
      <c r="BN12" s="51">
        <v>2509105</v>
      </c>
      <c r="BO12" s="51">
        <v>2529239</v>
      </c>
      <c r="BP12" s="51">
        <v>2549462</v>
      </c>
      <c r="BQ12" s="51">
        <v>2569293</v>
      </c>
      <c r="BR12" s="44">
        <v>2588362.98</v>
      </c>
      <c r="BS12" s="44">
        <v>2606545.585</v>
      </c>
    </row>
    <row r="13" spans="1:71" x14ac:dyDescent="0.3">
      <c r="A13" s="42">
        <v>1500</v>
      </c>
      <c r="B13" s="43" t="s">
        <v>1192</v>
      </c>
      <c r="C13" s="43" t="s">
        <v>1177</v>
      </c>
      <c r="D13" s="42" t="s">
        <v>1188</v>
      </c>
      <c r="E13" s="51">
        <v>128097</v>
      </c>
      <c r="F13" s="51">
        <v>129969</v>
      </c>
      <c r="G13" s="51">
        <v>131992</v>
      </c>
      <c r="H13" s="51">
        <v>134194</v>
      </c>
      <c r="I13" s="51">
        <v>136594</v>
      </c>
      <c r="J13" s="51">
        <v>139196</v>
      </c>
      <c r="K13" s="51">
        <v>141995</v>
      </c>
      <c r="L13" s="51">
        <v>144972</v>
      </c>
      <c r="M13" s="51">
        <v>148099</v>
      </c>
      <c r="N13" s="51">
        <v>151342</v>
      </c>
      <c r="O13" s="51">
        <v>154670</v>
      </c>
      <c r="P13" s="51">
        <v>158069</v>
      </c>
      <c r="Q13" s="51">
        <v>161550</v>
      </c>
      <c r="R13" s="51">
        <v>165151</v>
      </c>
      <c r="S13" s="51">
        <v>168931</v>
      </c>
      <c r="T13" s="51">
        <v>172930</v>
      </c>
      <c r="U13" s="51">
        <v>177159</v>
      </c>
      <c r="V13" s="51">
        <v>181602</v>
      </c>
      <c r="W13" s="51">
        <v>186232</v>
      </c>
      <c r="X13" s="51">
        <v>191011</v>
      </c>
      <c r="Y13" s="51">
        <v>195911</v>
      </c>
      <c r="Z13" s="51">
        <v>200923</v>
      </c>
      <c r="AA13" s="51">
        <v>206054</v>
      </c>
      <c r="AB13" s="51">
        <v>211296</v>
      </c>
      <c r="AC13" s="51">
        <v>216646</v>
      </c>
      <c r="AD13" s="51">
        <v>222102</v>
      </c>
      <c r="AE13" s="51">
        <v>227670</v>
      </c>
      <c r="AF13" s="51">
        <v>233353</v>
      </c>
      <c r="AG13" s="51">
        <v>239139</v>
      </c>
      <c r="AH13" s="51">
        <v>245012</v>
      </c>
      <c r="AI13" s="51">
        <v>250969</v>
      </c>
      <c r="AJ13" s="51">
        <v>257009</v>
      </c>
      <c r="AK13" s="51">
        <v>263158</v>
      </c>
      <c r="AL13" s="51">
        <v>269481</v>
      </c>
      <c r="AM13" s="51">
        <v>276058</v>
      </c>
      <c r="AN13" s="51">
        <v>282953</v>
      </c>
      <c r="AO13" s="51">
        <v>290181</v>
      </c>
      <c r="AP13" s="51">
        <v>297744</v>
      </c>
      <c r="AQ13" s="51">
        <v>305666</v>
      </c>
      <c r="AR13" s="51">
        <v>313976</v>
      </c>
      <c r="AS13" s="51">
        <v>322686</v>
      </c>
      <c r="AT13" s="51">
        <v>331828</v>
      </c>
      <c r="AU13" s="51">
        <v>341387</v>
      </c>
      <c r="AV13" s="51">
        <v>351272</v>
      </c>
      <c r="AW13" s="51">
        <v>361356</v>
      </c>
      <c r="AX13" s="51">
        <v>371553</v>
      </c>
      <c r="AY13" s="51">
        <v>381824</v>
      </c>
      <c r="AZ13" s="51">
        <v>392210</v>
      </c>
      <c r="BA13" s="51">
        <v>402805</v>
      </c>
      <c r="BB13" s="51">
        <v>413746</v>
      </c>
      <c r="BC13" s="51">
        <v>425130</v>
      </c>
      <c r="BD13" s="51">
        <v>436994</v>
      </c>
      <c r="BE13" s="51">
        <v>449310</v>
      </c>
      <c r="BF13" s="51">
        <v>462034</v>
      </c>
      <c r="BG13" s="51">
        <v>475094</v>
      </c>
      <c r="BH13" s="51">
        <v>488441</v>
      </c>
      <c r="BI13" s="51">
        <v>502059</v>
      </c>
      <c r="BJ13" s="51">
        <v>515977</v>
      </c>
      <c r="BK13" s="51">
        <v>530238</v>
      </c>
      <c r="BL13" s="51">
        <v>544900</v>
      </c>
      <c r="BM13" s="51">
        <v>560007</v>
      </c>
      <c r="BN13" s="51">
        <v>575573</v>
      </c>
      <c r="BO13" s="51">
        <v>591576</v>
      </c>
      <c r="BP13" s="51">
        <v>607987</v>
      </c>
      <c r="BQ13" s="51">
        <v>624760</v>
      </c>
      <c r="BR13" s="44">
        <v>641858.60800000001</v>
      </c>
      <c r="BS13" s="44">
        <v>659272.67599999998</v>
      </c>
    </row>
    <row r="14" spans="1:71" x14ac:dyDescent="0.3">
      <c r="A14" s="42">
        <v>947</v>
      </c>
      <c r="B14" s="43" t="s">
        <v>1193</v>
      </c>
      <c r="C14" s="43" t="s">
        <v>1177</v>
      </c>
      <c r="D14" s="42" t="s">
        <v>1194</v>
      </c>
      <c r="E14" s="51">
        <v>179621</v>
      </c>
      <c r="F14" s="51">
        <v>183039</v>
      </c>
      <c r="G14" s="51">
        <v>186626</v>
      </c>
      <c r="H14" s="51">
        <v>190378</v>
      </c>
      <c r="I14" s="51">
        <v>194295</v>
      </c>
      <c r="J14" s="51">
        <v>198380</v>
      </c>
      <c r="K14" s="51">
        <v>202635</v>
      </c>
      <c r="L14" s="51">
        <v>207066</v>
      </c>
      <c r="M14" s="51">
        <v>211680</v>
      </c>
      <c r="N14" s="51">
        <v>216485</v>
      </c>
      <c r="O14" s="51">
        <v>221490</v>
      </c>
      <c r="P14" s="51">
        <v>226701</v>
      </c>
      <c r="Q14" s="51">
        <v>232121</v>
      </c>
      <c r="R14" s="51">
        <v>237752</v>
      </c>
      <c r="S14" s="51">
        <v>243590</v>
      </c>
      <c r="T14" s="51">
        <v>249639</v>
      </c>
      <c r="U14" s="51">
        <v>255903</v>
      </c>
      <c r="V14" s="51">
        <v>262392</v>
      </c>
      <c r="W14" s="51">
        <v>269115</v>
      </c>
      <c r="X14" s="51">
        <v>276084</v>
      </c>
      <c r="Y14" s="51">
        <v>283310</v>
      </c>
      <c r="Z14" s="51">
        <v>290798</v>
      </c>
      <c r="AA14" s="51">
        <v>298556</v>
      </c>
      <c r="AB14" s="51">
        <v>306607</v>
      </c>
      <c r="AC14" s="51">
        <v>314975</v>
      </c>
      <c r="AD14" s="51">
        <v>323681</v>
      </c>
      <c r="AE14" s="51">
        <v>332734</v>
      </c>
      <c r="AF14" s="51">
        <v>342134</v>
      </c>
      <c r="AG14" s="51">
        <v>351872</v>
      </c>
      <c r="AH14" s="51">
        <v>361934</v>
      </c>
      <c r="AI14" s="51">
        <v>372310</v>
      </c>
      <c r="AJ14" s="51">
        <v>382995</v>
      </c>
      <c r="AK14" s="51">
        <v>393994</v>
      </c>
      <c r="AL14" s="51">
        <v>405308</v>
      </c>
      <c r="AM14" s="51">
        <v>416943</v>
      </c>
      <c r="AN14" s="51">
        <v>428900</v>
      </c>
      <c r="AO14" s="51">
        <v>441183</v>
      </c>
      <c r="AP14" s="51">
        <v>453787</v>
      </c>
      <c r="AQ14" s="51">
        <v>466695</v>
      </c>
      <c r="AR14" s="51">
        <v>479881</v>
      </c>
      <c r="AS14" s="51">
        <v>493329</v>
      </c>
      <c r="AT14" s="51">
        <v>507040</v>
      </c>
      <c r="AU14" s="51">
        <v>521026</v>
      </c>
      <c r="AV14" s="51">
        <v>535302</v>
      </c>
      <c r="AW14" s="51">
        <v>549889</v>
      </c>
      <c r="AX14" s="51">
        <v>564807</v>
      </c>
      <c r="AY14" s="51">
        <v>580073</v>
      </c>
      <c r="AZ14" s="51">
        <v>595704</v>
      </c>
      <c r="BA14" s="51">
        <v>611722</v>
      </c>
      <c r="BB14" s="51">
        <v>628147</v>
      </c>
      <c r="BC14" s="51">
        <v>645007</v>
      </c>
      <c r="BD14" s="51">
        <v>662312</v>
      </c>
      <c r="BE14" s="51">
        <v>680090</v>
      </c>
      <c r="BF14" s="51">
        <v>698405</v>
      </c>
      <c r="BG14" s="51">
        <v>717331</v>
      </c>
      <c r="BH14" s="51">
        <v>736925</v>
      </c>
      <c r="BI14" s="51">
        <v>757213</v>
      </c>
      <c r="BJ14" s="51">
        <v>778190</v>
      </c>
      <c r="BK14" s="51">
        <v>799849</v>
      </c>
      <c r="BL14" s="51">
        <v>822170</v>
      </c>
      <c r="BM14" s="51">
        <v>845136</v>
      </c>
      <c r="BN14" s="51">
        <v>868748</v>
      </c>
      <c r="BO14" s="51">
        <v>893001</v>
      </c>
      <c r="BP14" s="51">
        <v>917862</v>
      </c>
      <c r="BQ14" s="51">
        <v>943285</v>
      </c>
      <c r="BR14" s="44">
        <v>969234.25100000005</v>
      </c>
      <c r="BS14" s="44">
        <v>995694.90700000001</v>
      </c>
    </row>
    <row r="15" spans="1:71" x14ac:dyDescent="0.3">
      <c r="A15" s="42">
        <v>903</v>
      </c>
      <c r="B15" s="43" t="s">
        <v>1195</v>
      </c>
      <c r="C15" s="43" t="s">
        <v>1177</v>
      </c>
      <c r="D15" s="42" t="s">
        <v>1020</v>
      </c>
      <c r="E15" s="51">
        <v>228670</v>
      </c>
      <c r="F15" s="51">
        <v>233277</v>
      </c>
      <c r="G15" s="51">
        <v>238113</v>
      </c>
      <c r="H15" s="51">
        <v>243178</v>
      </c>
      <c r="I15" s="51">
        <v>248471</v>
      </c>
      <c r="J15" s="51">
        <v>253995</v>
      </c>
      <c r="K15" s="51">
        <v>259750</v>
      </c>
      <c r="L15" s="51">
        <v>265739</v>
      </c>
      <c r="M15" s="51">
        <v>271965</v>
      </c>
      <c r="N15" s="51">
        <v>278432</v>
      </c>
      <c r="O15" s="51">
        <v>285142</v>
      </c>
      <c r="P15" s="51">
        <v>292100</v>
      </c>
      <c r="Q15" s="51">
        <v>299309</v>
      </c>
      <c r="R15" s="51">
        <v>306772</v>
      </c>
      <c r="S15" s="51">
        <v>314491</v>
      </c>
      <c r="T15" s="51">
        <v>322471</v>
      </c>
      <c r="U15" s="51">
        <v>330720</v>
      </c>
      <c r="V15" s="51">
        <v>339248</v>
      </c>
      <c r="W15" s="51">
        <v>348050</v>
      </c>
      <c r="X15" s="51">
        <v>357120</v>
      </c>
      <c r="Y15" s="51">
        <v>366459</v>
      </c>
      <c r="Z15" s="51">
        <v>376067</v>
      </c>
      <c r="AA15" s="51">
        <v>385965</v>
      </c>
      <c r="AB15" s="51">
        <v>396199</v>
      </c>
      <c r="AC15" s="51">
        <v>406828</v>
      </c>
      <c r="AD15" s="51">
        <v>417898</v>
      </c>
      <c r="AE15" s="51">
        <v>429425</v>
      </c>
      <c r="AF15" s="51">
        <v>441404</v>
      </c>
      <c r="AG15" s="51">
        <v>453835</v>
      </c>
      <c r="AH15" s="51">
        <v>466707</v>
      </c>
      <c r="AI15" s="51">
        <v>480012</v>
      </c>
      <c r="AJ15" s="51">
        <v>493748</v>
      </c>
      <c r="AK15" s="51">
        <v>507910</v>
      </c>
      <c r="AL15" s="51">
        <v>522486</v>
      </c>
      <c r="AM15" s="51">
        <v>537454</v>
      </c>
      <c r="AN15" s="51">
        <v>552796</v>
      </c>
      <c r="AO15" s="51">
        <v>568506</v>
      </c>
      <c r="AP15" s="51">
        <v>584569</v>
      </c>
      <c r="AQ15" s="51">
        <v>600957</v>
      </c>
      <c r="AR15" s="51">
        <v>617632</v>
      </c>
      <c r="AS15" s="51">
        <v>634567</v>
      </c>
      <c r="AT15" s="51">
        <v>651763</v>
      </c>
      <c r="AU15" s="51">
        <v>669221</v>
      </c>
      <c r="AV15" s="51">
        <v>686917</v>
      </c>
      <c r="AW15" s="51">
        <v>704821</v>
      </c>
      <c r="AX15" s="51">
        <v>722922</v>
      </c>
      <c r="AY15" s="51">
        <v>741221</v>
      </c>
      <c r="AZ15" s="51">
        <v>759753</v>
      </c>
      <c r="BA15" s="51">
        <v>778592</v>
      </c>
      <c r="BB15" s="51">
        <v>797836</v>
      </c>
      <c r="BC15" s="51">
        <v>817566</v>
      </c>
      <c r="BD15" s="51">
        <v>837821</v>
      </c>
      <c r="BE15" s="51">
        <v>858623</v>
      </c>
      <c r="BF15" s="51">
        <v>880017</v>
      </c>
      <c r="BG15" s="51">
        <v>902049</v>
      </c>
      <c r="BH15" s="51">
        <v>924758</v>
      </c>
      <c r="BI15" s="51">
        <v>948156</v>
      </c>
      <c r="BJ15" s="51">
        <v>972266</v>
      </c>
      <c r="BK15" s="51">
        <v>997145</v>
      </c>
      <c r="BL15" s="51">
        <v>1022859</v>
      </c>
      <c r="BM15" s="51">
        <v>1049446</v>
      </c>
      <c r="BN15" s="51">
        <v>1076934</v>
      </c>
      <c r="BO15" s="51">
        <v>1105285</v>
      </c>
      <c r="BP15" s="51">
        <v>1134398</v>
      </c>
      <c r="BQ15" s="51">
        <v>1164130</v>
      </c>
      <c r="BR15" s="44">
        <v>1194369.9080000001</v>
      </c>
      <c r="BS15" s="44">
        <v>1225080.51</v>
      </c>
    </row>
    <row r="16" spans="1:71" x14ac:dyDescent="0.3">
      <c r="A16" s="42">
        <v>910</v>
      </c>
      <c r="B16" s="43" t="s">
        <v>1196</v>
      </c>
      <c r="C16" s="43" t="s">
        <v>1177</v>
      </c>
      <c r="D16" s="42" t="s">
        <v>1020</v>
      </c>
      <c r="E16" s="51">
        <v>66758</v>
      </c>
      <c r="F16" s="51">
        <v>68208</v>
      </c>
      <c r="G16" s="51">
        <v>69712</v>
      </c>
      <c r="H16" s="51">
        <v>71272</v>
      </c>
      <c r="I16" s="51">
        <v>72896</v>
      </c>
      <c r="J16" s="51">
        <v>74586</v>
      </c>
      <c r="K16" s="51">
        <v>76347</v>
      </c>
      <c r="L16" s="51">
        <v>78183</v>
      </c>
      <c r="M16" s="51">
        <v>80099</v>
      </c>
      <c r="N16" s="51">
        <v>82097</v>
      </c>
      <c r="O16" s="51">
        <v>84182</v>
      </c>
      <c r="P16" s="51">
        <v>86357</v>
      </c>
      <c r="Q16" s="51">
        <v>88624</v>
      </c>
      <c r="R16" s="51">
        <v>90985</v>
      </c>
      <c r="S16" s="51">
        <v>93442</v>
      </c>
      <c r="T16" s="51">
        <v>95997</v>
      </c>
      <c r="U16" s="51">
        <v>98653</v>
      </c>
      <c r="V16" s="51">
        <v>101413</v>
      </c>
      <c r="W16" s="51">
        <v>104275</v>
      </c>
      <c r="X16" s="51">
        <v>107235</v>
      </c>
      <c r="Y16" s="51">
        <v>110292</v>
      </c>
      <c r="Z16" s="51">
        <v>113445</v>
      </c>
      <c r="AA16" s="51">
        <v>116700</v>
      </c>
      <c r="AB16" s="51">
        <v>120068</v>
      </c>
      <c r="AC16" s="51">
        <v>123566</v>
      </c>
      <c r="AD16" s="51">
        <v>127204</v>
      </c>
      <c r="AE16" s="51">
        <v>130990</v>
      </c>
      <c r="AF16" s="51">
        <v>134922</v>
      </c>
      <c r="AG16" s="51">
        <v>138994</v>
      </c>
      <c r="AH16" s="51">
        <v>143195</v>
      </c>
      <c r="AI16" s="51">
        <v>147519</v>
      </c>
      <c r="AJ16" s="51">
        <v>151952</v>
      </c>
      <c r="AK16" s="51">
        <v>156500</v>
      </c>
      <c r="AL16" s="51">
        <v>161189</v>
      </c>
      <c r="AM16" s="51">
        <v>166056</v>
      </c>
      <c r="AN16" s="51">
        <v>171123</v>
      </c>
      <c r="AO16" s="51">
        <v>176422</v>
      </c>
      <c r="AP16" s="51">
        <v>181929</v>
      </c>
      <c r="AQ16" s="51">
        <v>187549</v>
      </c>
      <c r="AR16" s="51">
        <v>193150</v>
      </c>
      <c r="AS16" s="51">
        <v>198646</v>
      </c>
      <c r="AT16" s="51">
        <v>203991</v>
      </c>
      <c r="AU16" s="51">
        <v>209239</v>
      </c>
      <c r="AV16" s="51">
        <v>214536</v>
      </c>
      <c r="AW16" s="51">
        <v>220082</v>
      </c>
      <c r="AX16" s="51">
        <v>226021</v>
      </c>
      <c r="AY16" s="51">
        <v>232413</v>
      </c>
      <c r="AZ16" s="51">
        <v>239216</v>
      </c>
      <c r="BA16" s="51">
        <v>246346</v>
      </c>
      <c r="BB16" s="51">
        <v>253676</v>
      </c>
      <c r="BC16" s="51">
        <v>261114</v>
      </c>
      <c r="BD16" s="51">
        <v>268639</v>
      </c>
      <c r="BE16" s="51">
        <v>276292</v>
      </c>
      <c r="BF16" s="51">
        <v>284123</v>
      </c>
      <c r="BG16" s="51">
        <v>292207</v>
      </c>
      <c r="BH16" s="51">
        <v>300600</v>
      </c>
      <c r="BI16" s="51">
        <v>309313</v>
      </c>
      <c r="BJ16" s="51">
        <v>318329</v>
      </c>
      <c r="BK16" s="51">
        <v>327631</v>
      </c>
      <c r="BL16" s="51">
        <v>337191</v>
      </c>
      <c r="BM16" s="51">
        <v>346987</v>
      </c>
      <c r="BN16" s="51">
        <v>357016</v>
      </c>
      <c r="BO16" s="51">
        <v>367279</v>
      </c>
      <c r="BP16" s="51">
        <v>377775</v>
      </c>
      <c r="BQ16" s="51">
        <v>388503</v>
      </c>
      <c r="BR16" s="44">
        <v>399458.02600000001</v>
      </c>
      <c r="BS16" s="44">
        <v>410637.98700000002</v>
      </c>
    </row>
    <row r="17" spans="1:71" x14ac:dyDescent="0.3">
      <c r="A17" s="42">
        <v>108</v>
      </c>
      <c r="B17" s="43" t="s">
        <v>1197</v>
      </c>
      <c r="C17" s="43" t="s">
        <v>1177</v>
      </c>
      <c r="D17" s="42" t="s">
        <v>1020</v>
      </c>
      <c r="E17" s="51">
        <v>2309</v>
      </c>
      <c r="F17" s="51">
        <v>2359</v>
      </c>
      <c r="G17" s="51">
        <v>2404</v>
      </c>
      <c r="H17" s="51">
        <v>2445</v>
      </c>
      <c r="I17" s="51">
        <v>2487</v>
      </c>
      <c r="J17" s="51">
        <v>2531</v>
      </c>
      <c r="K17" s="51">
        <v>2578</v>
      </c>
      <c r="L17" s="51">
        <v>2627</v>
      </c>
      <c r="M17" s="51">
        <v>2679</v>
      </c>
      <c r="N17" s="51">
        <v>2732</v>
      </c>
      <c r="O17" s="51">
        <v>2786</v>
      </c>
      <c r="P17" s="51">
        <v>2840</v>
      </c>
      <c r="Q17" s="51">
        <v>2894</v>
      </c>
      <c r="R17" s="51">
        <v>2950</v>
      </c>
      <c r="S17" s="51">
        <v>3011</v>
      </c>
      <c r="T17" s="51">
        <v>3078</v>
      </c>
      <c r="U17" s="51">
        <v>3153</v>
      </c>
      <c r="V17" s="51">
        <v>3234</v>
      </c>
      <c r="W17" s="51">
        <v>3316</v>
      </c>
      <c r="X17" s="51">
        <v>3392</v>
      </c>
      <c r="Y17" s="51">
        <v>3456</v>
      </c>
      <c r="Z17" s="51">
        <v>3505</v>
      </c>
      <c r="AA17" s="51">
        <v>3544</v>
      </c>
      <c r="AB17" s="51">
        <v>3578</v>
      </c>
      <c r="AC17" s="51">
        <v>3619</v>
      </c>
      <c r="AD17" s="51">
        <v>3671</v>
      </c>
      <c r="AE17" s="51">
        <v>3740</v>
      </c>
      <c r="AF17" s="51">
        <v>3821</v>
      </c>
      <c r="AG17" s="51">
        <v>3914</v>
      </c>
      <c r="AH17" s="51">
        <v>4013</v>
      </c>
      <c r="AI17" s="51">
        <v>4117</v>
      </c>
      <c r="AJ17" s="51">
        <v>4223</v>
      </c>
      <c r="AK17" s="51">
        <v>4333</v>
      </c>
      <c r="AL17" s="51">
        <v>4449</v>
      </c>
      <c r="AM17" s="51">
        <v>4571</v>
      </c>
      <c r="AN17" s="51">
        <v>4702</v>
      </c>
      <c r="AO17" s="51">
        <v>4842</v>
      </c>
      <c r="AP17" s="51">
        <v>4988</v>
      </c>
      <c r="AQ17" s="51">
        <v>5136</v>
      </c>
      <c r="AR17" s="51">
        <v>5280</v>
      </c>
      <c r="AS17" s="51">
        <v>5415</v>
      </c>
      <c r="AT17" s="51">
        <v>5542</v>
      </c>
      <c r="AU17" s="51">
        <v>5661</v>
      </c>
      <c r="AV17" s="51">
        <v>5771</v>
      </c>
      <c r="AW17" s="51">
        <v>5872</v>
      </c>
      <c r="AX17" s="51">
        <v>5962</v>
      </c>
      <c r="AY17" s="51">
        <v>6041</v>
      </c>
      <c r="AZ17" s="51">
        <v>6112</v>
      </c>
      <c r="BA17" s="51">
        <v>6186</v>
      </c>
      <c r="BB17" s="51">
        <v>6279</v>
      </c>
      <c r="BC17" s="51">
        <v>6401</v>
      </c>
      <c r="BD17" s="51">
        <v>6556</v>
      </c>
      <c r="BE17" s="51">
        <v>6742</v>
      </c>
      <c r="BF17" s="51">
        <v>6953</v>
      </c>
      <c r="BG17" s="51">
        <v>7182</v>
      </c>
      <c r="BH17" s="51">
        <v>7423</v>
      </c>
      <c r="BI17" s="51">
        <v>7675</v>
      </c>
      <c r="BJ17" s="51">
        <v>7940</v>
      </c>
      <c r="BK17" s="51">
        <v>8212</v>
      </c>
      <c r="BL17" s="51">
        <v>8489</v>
      </c>
      <c r="BM17" s="51">
        <v>8767</v>
      </c>
      <c r="BN17" s="51">
        <v>9044</v>
      </c>
      <c r="BO17" s="51">
        <v>9320</v>
      </c>
      <c r="BP17" s="51">
        <v>9600</v>
      </c>
      <c r="BQ17" s="51">
        <v>9892</v>
      </c>
      <c r="BR17" s="44">
        <v>10199.27</v>
      </c>
      <c r="BS17" s="44">
        <v>10524.117</v>
      </c>
    </row>
    <row r="18" spans="1:71" x14ac:dyDescent="0.3">
      <c r="A18" s="42">
        <v>174</v>
      </c>
      <c r="B18" s="43" t="s">
        <v>1198</v>
      </c>
      <c r="C18" s="43" t="s">
        <v>1177</v>
      </c>
      <c r="D18" s="42" t="s">
        <v>1020</v>
      </c>
      <c r="E18" s="51">
        <v>159</v>
      </c>
      <c r="F18" s="51">
        <v>163</v>
      </c>
      <c r="G18" s="51">
        <v>167</v>
      </c>
      <c r="H18" s="51">
        <v>170</v>
      </c>
      <c r="I18" s="51">
        <v>173</v>
      </c>
      <c r="J18" s="51">
        <v>176</v>
      </c>
      <c r="K18" s="51">
        <v>179</v>
      </c>
      <c r="L18" s="51">
        <v>182</v>
      </c>
      <c r="M18" s="51">
        <v>185</v>
      </c>
      <c r="N18" s="51">
        <v>188</v>
      </c>
      <c r="O18" s="51">
        <v>191</v>
      </c>
      <c r="P18" s="51">
        <v>194</v>
      </c>
      <c r="Q18" s="51">
        <v>197</v>
      </c>
      <c r="R18" s="51">
        <v>200</v>
      </c>
      <c r="S18" s="51">
        <v>204</v>
      </c>
      <c r="T18" s="51">
        <v>207</v>
      </c>
      <c r="U18" s="51">
        <v>211</v>
      </c>
      <c r="V18" s="51">
        <v>216</v>
      </c>
      <c r="W18" s="51">
        <v>221</v>
      </c>
      <c r="X18" s="51">
        <v>225</v>
      </c>
      <c r="Y18" s="51">
        <v>230</v>
      </c>
      <c r="Z18" s="51">
        <v>235</v>
      </c>
      <c r="AA18" s="51">
        <v>239</v>
      </c>
      <c r="AB18" s="51">
        <v>244</v>
      </c>
      <c r="AC18" s="51">
        <v>250</v>
      </c>
      <c r="AD18" s="51">
        <v>257</v>
      </c>
      <c r="AE18" s="51">
        <v>266</v>
      </c>
      <c r="AF18" s="51">
        <v>276</v>
      </c>
      <c r="AG18" s="51">
        <v>287</v>
      </c>
      <c r="AH18" s="51">
        <v>297</v>
      </c>
      <c r="AI18" s="51">
        <v>308</v>
      </c>
      <c r="AJ18" s="51">
        <v>318</v>
      </c>
      <c r="AK18" s="51">
        <v>327</v>
      </c>
      <c r="AL18" s="51">
        <v>336</v>
      </c>
      <c r="AM18" s="51">
        <v>345</v>
      </c>
      <c r="AN18" s="51">
        <v>355</v>
      </c>
      <c r="AO18" s="51">
        <v>366</v>
      </c>
      <c r="AP18" s="51">
        <v>377</v>
      </c>
      <c r="AQ18" s="51">
        <v>388</v>
      </c>
      <c r="AR18" s="51">
        <v>400</v>
      </c>
      <c r="AS18" s="51">
        <v>412</v>
      </c>
      <c r="AT18" s="51">
        <v>424</v>
      </c>
      <c r="AU18" s="51">
        <v>436</v>
      </c>
      <c r="AV18" s="51">
        <v>449</v>
      </c>
      <c r="AW18" s="51">
        <v>462</v>
      </c>
      <c r="AX18" s="51">
        <v>475</v>
      </c>
      <c r="AY18" s="51">
        <v>489</v>
      </c>
      <c r="AZ18" s="51">
        <v>502</v>
      </c>
      <c r="BA18" s="51">
        <v>515</v>
      </c>
      <c r="BB18" s="51">
        <v>529</v>
      </c>
      <c r="BC18" s="51">
        <v>542</v>
      </c>
      <c r="BD18" s="51">
        <v>556</v>
      </c>
      <c r="BE18" s="51">
        <v>569</v>
      </c>
      <c r="BF18" s="51">
        <v>583</v>
      </c>
      <c r="BG18" s="51">
        <v>597</v>
      </c>
      <c r="BH18" s="51">
        <v>612</v>
      </c>
      <c r="BI18" s="51">
        <v>626</v>
      </c>
      <c r="BJ18" s="51">
        <v>642</v>
      </c>
      <c r="BK18" s="51">
        <v>657</v>
      </c>
      <c r="BL18" s="51">
        <v>673</v>
      </c>
      <c r="BM18" s="51">
        <v>690</v>
      </c>
      <c r="BN18" s="51">
        <v>707</v>
      </c>
      <c r="BO18" s="51">
        <v>724</v>
      </c>
      <c r="BP18" s="51">
        <v>742</v>
      </c>
      <c r="BQ18" s="51">
        <v>759</v>
      </c>
      <c r="BR18" s="44">
        <v>777.42399999999998</v>
      </c>
      <c r="BS18" s="44">
        <v>795.601</v>
      </c>
    </row>
    <row r="19" spans="1:71" x14ac:dyDescent="0.3">
      <c r="A19" s="42">
        <v>262</v>
      </c>
      <c r="B19" s="43" t="s">
        <v>1199</v>
      </c>
      <c r="C19" s="43" t="s">
        <v>1177</v>
      </c>
      <c r="D19" s="42" t="s">
        <v>1020</v>
      </c>
      <c r="E19" s="51">
        <v>62</v>
      </c>
      <c r="F19" s="51">
        <v>63</v>
      </c>
      <c r="G19" s="51">
        <v>65</v>
      </c>
      <c r="H19" s="51">
        <v>66</v>
      </c>
      <c r="I19" s="51">
        <v>68</v>
      </c>
      <c r="J19" s="51">
        <v>70</v>
      </c>
      <c r="K19" s="51">
        <v>71</v>
      </c>
      <c r="L19" s="51">
        <v>74</v>
      </c>
      <c r="M19" s="51">
        <v>76</v>
      </c>
      <c r="N19" s="51">
        <v>80</v>
      </c>
      <c r="O19" s="51">
        <v>84</v>
      </c>
      <c r="P19" s="51">
        <v>88</v>
      </c>
      <c r="Q19" s="51">
        <v>94</v>
      </c>
      <c r="R19" s="51">
        <v>101</v>
      </c>
      <c r="S19" s="51">
        <v>108</v>
      </c>
      <c r="T19" s="51">
        <v>115</v>
      </c>
      <c r="U19" s="51">
        <v>123</v>
      </c>
      <c r="V19" s="51">
        <v>131</v>
      </c>
      <c r="W19" s="51">
        <v>140</v>
      </c>
      <c r="X19" s="51">
        <v>150</v>
      </c>
      <c r="Y19" s="51">
        <v>160</v>
      </c>
      <c r="Z19" s="51">
        <v>169</v>
      </c>
      <c r="AA19" s="51">
        <v>179</v>
      </c>
      <c r="AB19" s="51">
        <v>191</v>
      </c>
      <c r="AC19" s="51">
        <v>205</v>
      </c>
      <c r="AD19" s="51">
        <v>224</v>
      </c>
      <c r="AE19" s="51">
        <v>249</v>
      </c>
      <c r="AF19" s="51">
        <v>277</v>
      </c>
      <c r="AG19" s="51">
        <v>308</v>
      </c>
      <c r="AH19" s="51">
        <v>336</v>
      </c>
      <c r="AI19" s="51">
        <v>359</v>
      </c>
      <c r="AJ19" s="51">
        <v>375</v>
      </c>
      <c r="AK19" s="51">
        <v>385</v>
      </c>
      <c r="AL19" s="51">
        <v>394</v>
      </c>
      <c r="AM19" s="51">
        <v>406</v>
      </c>
      <c r="AN19" s="51">
        <v>426</v>
      </c>
      <c r="AO19" s="51">
        <v>454</v>
      </c>
      <c r="AP19" s="51">
        <v>490</v>
      </c>
      <c r="AQ19" s="51">
        <v>529</v>
      </c>
      <c r="AR19" s="51">
        <v>564</v>
      </c>
      <c r="AS19" s="51">
        <v>590</v>
      </c>
      <c r="AT19" s="51">
        <v>607</v>
      </c>
      <c r="AU19" s="51">
        <v>615</v>
      </c>
      <c r="AV19" s="51">
        <v>618</v>
      </c>
      <c r="AW19" s="51">
        <v>622</v>
      </c>
      <c r="AX19" s="51">
        <v>630</v>
      </c>
      <c r="AY19" s="51">
        <v>644</v>
      </c>
      <c r="AZ19" s="51">
        <v>661</v>
      </c>
      <c r="BA19" s="51">
        <v>681</v>
      </c>
      <c r="BB19" s="51">
        <v>700</v>
      </c>
      <c r="BC19" s="51">
        <v>718</v>
      </c>
      <c r="BD19" s="51">
        <v>733</v>
      </c>
      <c r="BE19" s="51">
        <v>746</v>
      </c>
      <c r="BF19" s="51">
        <v>759</v>
      </c>
      <c r="BG19" s="51">
        <v>771</v>
      </c>
      <c r="BH19" s="51">
        <v>783</v>
      </c>
      <c r="BI19" s="51">
        <v>796</v>
      </c>
      <c r="BJ19" s="51">
        <v>809</v>
      </c>
      <c r="BK19" s="51">
        <v>823</v>
      </c>
      <c r="BL19" s="51">
        <v>837</v>
      </c>
      <c r="BM19" s="51">
        <v>851</v>
      </c>
      <c r="BN19" s="51">
        <v>866</v>
      </c>
      <c r="BO19" s="51">
        <v>881</v>
      </c>
      <c r="BP19" s="51">
        <v>897</v>
      </c>
      <c r="BQ19" s="51">
        <v>912</v>
      </c>
      <c r="BR19" s="44">
        <v>927.41399999999999</v>
      </c>
      <c r="BS19" s="44">
        <v>942.33299999999997</v>
      </c>
    </row>
    <row r="20" spans="1:71" x14ac:dyDescent="0.3">
      <c r="A20" s="42">
        <v>232</v>
      </c>
      <c r="B20" s="43" t="s">
        <v>1200</v>
      </c>
      <c r="C20" s="43" t="s">
        <v>1177</v>
      </c>
      <c r="D20" s="42" t="s">
        <v>1020</v>
      </c>
      <c r="E20" s="51">
        <v>1142</v>
      </c>
      <c r="F20" s="51">
        <v>1160</v>
      </c>
      <c r="G20" s="51">
        <v>1180</v>
      </c>
      <c r="H20" s="51">
        <v>1201</v>
      </c>
      <c r="I20" s="51">
        <v>1224</v>
      </c>
      <c r="J20" s="51">
        <v>1249</v>
      </c>
      <c r="K20" s="51">
        <v>1276</v>
      </c>
      <c r="L20" s="51">
        <v>1303</v>
      </c>
      <c r="M20" s="51">
        <v>1333</v>
      </c>
      <c r="N20" s="51">
        <v>1364</v>
      </c>
      <c r="O20" s="51">
        <v>1397</v>
      </c>
      <c r="P20" s="51">
        <v>1433</v>
      </c>
      <c r="Q20" s="51">
        <v>1470</v>
      </c>
      <c r="R20" s="51">
        <v>1508</v>
      </c>
      <c r="S20" s="51">
        <v>1548</v>
      </c>
      <c r="T20" s="51">
        <v>1589</v>
      </c>
      <c r="U20" s="51">
        <v>1631</v>
      </c>
      <c r="V20" s="51">
        <v>1674</v>
      </c>
      <c r="W20" s="51">
        <v>1719</v>
      </c>
      <c r="X20" s="51">
        <v>1764</v>
      </c>
      <c r="Y20" s="51">
        <v>1812</v>
      </c>
      <c r="Z20" s="51">
        <v>1861</v>
      </c>
      <c r="AA20" s="51">
        <v>1912</v>
      </c>
      <c r="AB20" s="51">
        <v>1965</v>
      </c>
      <c r="AC20" s="51">
        <v>2020</v>
      </c>
      <c r="AD20" s="51">
        <v>2076</v>
      </c>
      <c r="AE20" s="51">
        <v>2134</v>
      </c>
      <c r="AF20" s="51">
        <v>2193</v>
      </c>
      <c r="AG20" s="51">
        <v>2254</v>
      </c>
      <c r="AH20" s="51">
        <v>2318</v>
      </c>
      <c r="AI20" s="51">
        <v>2386</v>
      </c>
      <c r="AJ20" s="51">
        <v>2455</v>
      </c>
      <c r="AK20" s="51">
        <v>2526</v>
      </c>
      <c r="AL20" s="51">
        <v>2598</v>
      </c>
      <c r="AM20" s="51">
        <v>2674</v>
      </c>
      <c r="AN20" s="51">
        <v>2753</v>
      </c>
      <c r="AO20" s="51">
        <v>2837</v>
      </c>
      <c r="AP20" s="51">
        <v>2924</v>
      </c>
      <c r="AQ20" s="51">
        <v>3006</v>
      </c>
      <c r="AR20" s="51">
        <v>3072</v>
      </c>
      <c r="AS20" s="51">
        <v>3113</v>
      </c>
      <c r="AT20" s="51">
        <v>3127</v>
      </c>
      <c r="AU20" s="51">
        <v>3119</v>
      </c>
      <c r="AV20" s="51">
        <v>3099</v>
      </c>
      <c r="AW20" s="51">
        <v>3085</v>
      </c>
      <c r="AX20" s="51">
        <v>3090</v>
      </c>
      <c r="AY20" s="51">
        <v>3116</v>
      </c>
      <c r="AZ20" s="51">
        <v>3161</v>
      </c>
      <c r="BA20" s="51">
        <v>3224</v>
      </c>
      <c r="BB20" s="51">
        <v>3302</v>
      </c>
      <c r="BC20" s="51">
        <v>3393</v>
      </c>
      <c r="BD20" s="51">
        <v>3497</v>
      </c>
      <c r="BE20" s="51">
        <v>3615</v>
      </c>
      <c r="BF20" s="51">
        <v>3738</v>
      </c>
      <c r="BG20" s="51">
        <v>3859</v>
      </c>
      <c r="BH20" s="51">
        <v>3969</v>
      </c>
      <c r="BI20" s="51">
        <v>4067</v>
      </c>
      <c r="BJ20" s="51">
        <v>4153</v>
      </c>
      <c r="BK20" s="51">
        <v>4233</v>
      </c>
      <c r="BL20" s="51">
        <v>4310</v>
      </c>
      <c r="BM20" s="51">
        <v>4391</v>
      </c>
      <c r="BN20" s="51">
        <v>4475</v>
      </c>
      <c r="BO20" s="51">
        <v>4561</v>
      </c>
      <c r="BP20" s="51">
        <v>4651</v>
      </c>
      <c r="BQ20" s="51">
        <v>4746</v>
      </c>
      <c r="BR20" s="44">
        <v>4846.9759999999997</v>
      </c>
      <c r="BS20" s="44">
        <v>4954.6450000000004</v>
      </c>
    </row>
    <row r="21" spans="1:71" x14ac:dyDescent="0.3">
      <c r="A21" s="42">
        <v>231</v>
      </c>
      <c r="B21" s="43" t="s">
        <v>1201</v>
      </c>
      <c r="C21" s="43" t="s">
        <v>1177</v>
      </c>
      <c r="D21" s="42" t="s">
        <v>1020</v>
      </c>
      <c r="E21" s="51">
        <v>18128</v>
      </c>
      <c r="F21" s="51">
        <v>18467</v>
      </c>
      <c r="G21" s="51">
        <v>18820</v>
      </c>
      <c r="H21" s="51">
        <v>19184</v>
      </c>
      <c r="I21" s="51">
        <v>19560</v>
      </c>
      <c r="J21" s="51">
        <v>19947</v>
      </c>
      <c r="K21" s="51">
        <v>20348</v>
      </c>
      <c r="L21" s="51">
        <v>20764</v>
      </c>
      <c r="M21" s="51">
        <v>21201</v>
      </c>
      <c r="N21" s="51">
        <v>21662</v>
      </c>
      <c r="O21" s="51">
        <v>22151</v>
      </c>
      <c r="P21" s="51">
        <v>22671</v>
      </c>
      <c r="Q21" s="51">
        <v>23221</v>
      </c>
      <c r="R21" s="51">
        <v>23798</v>
      </c>
      <c r="S21" s="51">
        <v>24397</v>
      </c>
      <c r="T21" s="51">
        <v>25014</v>
      </c>
      <c r="U21" s="51">
        <v>25641</v>
      </c>
      <c r="V21" s="51">
        <v>26281</v>
      </c>
      <c r="W21" s="51">
        <v>26946</v>
      </c>
      <c r="X21" s="51">
        <v>27654</v>
      </c>
      <c r="Y21" s="51">
        <v>28415</v>
      </c>
      <c r="Z21" s="51">
        <v>29245</v>
      </c>
      <c r="AA21" s="51">
        <v>30133</v>
      </c>
      <c r="AB21" s="51">
        <v>31025</v>
      </c>
      <c r="AC21" s="51">
        <v>31852</v>
      </c>
      <c r="AD21" s="51">
        <v>32567</v>
      </c>
      <c r="AE21" s="51">
        <v>33147</v>
      </c>
      <c r="AF21" s="51">
        <v>33622</v>
      </c>
      <c r="AG21" s="51">
        <v>34068</v>
      </c>
      <c r="AH21" s="51">
        <v>34590</v>
      </c>
      <c r="AI21" s="51">
        <v>35265</v>
      </c>
      <c r="AJ21" s="51">
        <v>36120</v>
      </c>
      <c r="AK21" s="51">
        <v>37137</v>
      </c>
      <c r="AL21" s="51">
        <v>38286</v>
      </c>
      <c r="AM21" s="51">
        <v>39519</v>
      </c>
      <c r="AN21" s="51">
        <v>40800</v>
      </c>
      <c r="AO21" s="51">
        <v>42121</v>
      </c>
      <c r="AP21" s="51">
        <v>43493</v>
      </c>
      <c r="AQ21" s="51">
        <v>44932</v>
      </c>
      <c r="AR21" s="51">
        <v>46459</v>
      </c>
      <c r="AS21" s="51">
        <v>48087</v>
      </c>
      <c r="AT21" s="51">
        <v>49821</v>
      </c>
      <c r="AU21" s="51">
        <v>51648</v>
      </c>
      <c r="AV21" s="51">
        <v>53533</v>
      </c>
      <c r="AW21" s="51">
        <v>55431</v>
      </c>
      <c r="AX21" s="51">
        <v>57310</v>
      </c>
      <c r="AY21" s="51">
        <v>59155</v>
      </c>
      <c r="AZ21" s="51">
        <v>60976</v>
      </c>
      <c r="BA21" s="51">
        <v>62794</v>
      </c>
      <c r="BB21" s="51">
        <v>64640</v>
      </c>
      <c r="BC21" s="51">
        <v>66537</v>
      </c>
      <c r="BD21" s="51">
        <v>68492</v>
      </c>
      <c r="BE21" s="51">
        <v>70497</v>
      </c>
      <c r="BF21" s="51">
        <v>72545</v>
      </c>
      <c r="BG21" s="51">
        <v>74624</v>
      </c>
      <c r="BH21" s="51">
        <v>76727</v>
      </c>
      <c r="BI21" s="51">
        <v>78851</v>
      </c>
      <c r="BJ21" s="51">
        <v>81000</v>
      </c>
      <c r="BK21" s="51">
        <v>83185</v>
      </c>
      <c r="BL21" s="51">
        <v>85416</v>
      </c>
      <c r="BM21" s="51">
        <v>87703</v>
      </c>
      <c r="BN21" s="51">
        <v>90047</v>
      </c>
      <c r="BO21" s="51">
        <v>92444</v>
      </c>
      <c r="BP21" s="51">
        <v>94888</v>
      </c>
      <c r="BQ21" s="51">
        <v>97367</v>
      </c>
      <c r="BR21" s="44">
        <v>99873.032999999996</v>
      </c>
      <c r="BS21" s="44">
        <v>102403.196</v>
      </c>
    </row>
    <row r="22" spans="1:71" x14ac:dyDescent="0.3">
      <c r="A22" s="42">
        <v>404</v>
      </c>
      <c r="B22" s="43" t="s">
        <v>1202</v>
      </c>
      <c r="C22" s="43" t="s">
        <v>1177</v>
      </c>
      <c r="D22" s="42" t="s">
        <v>1020</v>
      </c>
      <c r="E22" s="51">
        <v>6077</v>
      </c>
      <c r="F22" s="51">
        <v>6240</v>
      </c>
      <c r="G22" s="51">
        <v>6412</v>
      </c>
      <c r="H22" s="51">
        <v>6593</v>
      </c>
      <c r="I22" s="51">
        <v>6782</v>
      </c>
      <c r="J22" s="51">
        <v>6980</v>
      </c>
      <c r="K22" s="51">
        <v>7186</v>
      </c>
      <c r="L22" s="51">
        <v>7401</v>
      </c>
      <c r="M22" s="51">
        <v>7626</v>
      </c>
      <c r="N22" s="51">
        <v>7860</v>
      </c>
      <c r="O22" s="51">
        <v>8105</v>
      </c>
      <c r="P22" s="51">
        <v>8361</v>
      </c>
      <c r="Q22" s="51">
        <v>8629</v>
      </c>
      <c r="R22" s="51">
        <v>8908</v>
      </c>
      <c r="S22" s="51">
        <v>9200</v>
      </c>
      <c r="T22" s="51">
        <v>9505</v>
      </c>
      <c r="U22" s="51">
        <v>9822</v>
      </c>
      <c r="V22" s="51">
        <v>10154</v>
      </c>
      <c r="W22" s="51">
        <v>10502</v>
      </c>
      <c r="X22" s="51">
        <v>10868</v>
      </c>
      <c r="Y22" s="51">
        <v>11252</v>
      </c>
      <c r="Z22" s="51">
        <v>11658</v>
      </c>
      <c r="AA22" s="51">
        <v>12083</v>
      </c>
      <c r="AB22" s="51">
        <v>12530</v>
      </c>
      <c r="AC22" s="51">
        <v>12998</v>
      </c>
      <c r="AD22" s="51">
        <v>13487</v>
      </c>
      <c r="AE22" s="51">
        <v>13997</v>
      </c>
      <c r="AF22" s="51">
        <v>14528</v>
      </c>
      <c r="AG22" s="51">
        <v>15083</v>
      </c>
      <c r="AH22" s="51">
        <v>15663</v>
      </c>
      <c r="AI22" s="51">
        <v>16269</v>
      </c>
      <c r="AJ22" s="51">
        <v>16902</v>
      </c>
      <c r="AK22" s="51">
        <v>17559</v>
      </c>
      <c r="AL22" s="51">
        <v>18239</v>
      </c>
      <c r="AM22" s="51">
        <v>18938</v>
      </c>
      <c r="AN22" s="51">
        <v>19651</v>
      </c>
      <c r="AO22" s="51">
        <v>20379</v>
      </c>
      <c r="AP22" s="51">
        <v>21119</v>
      </c>
      <c r="AQ22" s="51">
        <v>21871</v>
      </c>
      <c r="AR22" s="51">
        <v>22633</v>
      </c>
      <c r="AS22" s="51">
        <v>23403</v>
      </c>
      <c r="AT22" s="51">
        <v>24180</v>
      </c>
      <c r="AU22" s="51">
        <v>24964</v>
      </c>
      <c r="AV22" s="51">
        <v>25754</v>
      </c>
      <c r="AW22" s="51">
        <v>26548</v>
      </c>
      <c r="AX22" s="51">
        <v>27346</v>
      </c>
      <c r="AY22" s="51">
        <v>28148</v>
      </c>
      <c r="AZ22" s="51">
        <v>28954</v>
      </c>
      <c r="BA22" s="51">
        <v>29770</v>
      </c>
      <c r="BB22" s="51">
        <v>30600</v>
      </c>
      <c r="BC22" s="51">
        <v>31450</v>
      </c>
      <c r="BD22" s="51">
        <v>32321</v>
      </c>
      <c r="BE22" s="51">
        <v>33214</v>
      </c>
      <c r="BF22" s="51">
        <v>34131</v>
      </c>
      <c r="BG22" s="51">
        <v>35075</v>
      </c>
      <c r="BH22" s="51">
        <v>36048</v>
      </c>
      <c r="BI22" s="51">
        <v>37052</v>
      </c>
      <c r="BJ22" s="51">
        <v>38086</v>
      </c>
      <c r="BK22" s="51">
        <v>39148</v>
      </c>
      <c r="BL22" s="51">
        <v>40237</v>
      </c>
      <c r="BM22" s="51">
        <v>41350</v>
      </c>
      <c r="BN22" s="51">
        <v>42487</v>
      </c>
      <c r="BO22" s="51">
        <v>43647</v>
      </c>
      <c r="BP22" s="51">
        <v>44827</v>
      </c>
      <c r="BQ22" s="51">
        <v>46024</v>
      </c>
      <c r="BR22" s="44">
        <v>47236.258999999998</v>
      </c>
      <c r="BS22" s="44">
        <v>48461.567000000003</v>
      </c>
    </row>
    <row r="23" spans="1:71" x14ac:dyDescent="0.3">
      <c r="A23" s="42">
        <v>450</v>
      </c>
      <c r="B23" s="43" t="s">
        <v>1203</v>
      </c>
      <c r="C23" s="43" t="s">
        <v>1177</v>
      </c>
      <c r="D23" s="42" t="s">
        <v>1020</v>
      </c>
      <c r="E23" s="51">
        <v>4084</v>
      </c>
      <c r="F23" s="51">
        <v>4168</v>
      </c>
      <c r="G23" s="51">
        <v>4257</v>
      </c>
      <c r="H23" s="51">
        <v>4349</v>
      </c>
      <c r="I23" s="51">
        <v>4444</v>
      </c>
      <c r="J23" s="51">
        <v>4544</v>
      </c>
      <c r="K23" s="51">
        <v>4647</v>
      </c>
      <c r="L23" s="51">
        <v>4754</v>
      </c>
      <c r="M23" s="51">
        <v>4865</v>
      </c>
      <c r="N23" s="51">
        <v>4980</v>
      </c>
      <c r="O23" s="51">
        <v>5099</v>
      </c>
      <c r="P23" s="51">
        <v>5224</v>
      </c>
      <c r="Q23" s="51">
        <v>5353</v>
      </c>
      <c r="R23" s="51">
        <v>5486</v>
      </c>
      <c r="S23" s="51">
        <v>5625</v>
      </c>
      <c r="T23" s="51">
        <v>5769</v>
      </c>
      <c r="U23" s="51">
        <v>5919</v>
      </c>
      <c r="V23" s="51">
        <v>6074</v>
      </c>
      <c r="W23" s="51">
        <v>6234</v>
      </c>
      <c r="X23" s="51">
        <v>6402</v>
      </c>
      <c r="Y23" s="51">
        <v>6576</v>
      </c>
      <c r="Z23" s="51">
        <v>6758</v>
      </c>
      <c r="AA23" s="51">
        <v>6947</v>
      </c>
      <c r="AB23" s="51">
        <v>7143</v>
      </c>
      <c r="AC23" s="51">
        <v>7346</v>
      </c>
      <c r="AD23" s="51">
        <v>7556</v>
      </c>
      <c r="AE23" s="51">
        <v>7773</v>
      </c>
      <c r="AF23" s="51">
        <v>7998</v>
      </c>
      <c r="AG23" s="51">
        <v>8230</v>
      </c>
      <c r="AH23" s="51">
        <v>8470</v>
      </c>
      <c r="AI23" s="51">
        <v>8717</v>
      </c>
      <c r="AJ23" s="51">
        <v>8971</v>
      </c>
      <c r="AK23" s="51">
        <v>9234</v>
      </c>
      <c r="AL23" s="51">
        <v>9504</v>
      </c>
      <c r="AM23" s="51">
        <v>9781</v>
      </c>
      <c r="AN23" s="51">
        <v>10063</v>
      </c>
      <c r="AO23" s="51">
        <v>10352</v>
      </c>
      <c r="AP23" s="51">
        <v>10648</v>
      </c>
      <c r="AQ23" s="51">
        <v>10952</v>
      </c>
      <c r="AR23" s="51">
        <v>11269</v>
      </c>
      <c r="AS23" s="51">
        <v>11599</v>
      </c>
      <c r="AT23" s="51">
        <v>11943</v>
      </c>
      <c r="AU23" s="51">
        <v>12301</v>
      </c>
      <c r="AV23" s="51">
        <v>12675</v>
      </c>
      <c r="AW23" s="51">
        <v>13067</v>
      </c>
      <c r="AX23" s="51">
        <v>13475</v>
      </c>
      <c r="AY23" s="51">
        <v>13903</v>
      </c>
      <c r="AZ23" s="51">
        <v>14348</v>
      </c>
      <c r="BA23" s="51">
        <v>14809</v>
      </c>
      <c r="BB23" s="51">
        <v>15283</v>
      </c>
      <c r="BC23" s="51">
        <v>15767</v>
      </c>
      <c r="BD23" s="51">
        <v>16261</v>
      </c>
      <c r="BE23" s="51">
        <v>16765</v>
      </c>
      <c r="BF23" s="51">
        <v>17279</v>
      </c>
      <c r="BG23" s="51">
        <v>17803</v>
      </c>
      <c r="BH23" s="51">
        <v>18337</v>
      </c>
      <c r="BI23" s="51">
        <v>18880</v>
      </c>
      <c r="BJ23" s="51">
        <v>19434</v>
      </c>
      <c r="BK23" s="51">
        <v>19996</v>
      </c>
      <c r="BL23" s="51">
        <v>20569</v>
      </c>
      <c r="BM23" s="51">
        <v>21152</v>
      </c>
      <c r="BN23" s="51">
        <v>21744</v>
      </c>
      <c r="BO23" s="51">
        <v>22347</v>
      </c>
      <c r="BP23" s="51">
        <v>22961</v>
      </c>
      <c r="BQ23" s="51">
        <v>23590</v>
      </c>
      <c r="BR23" s="44">
        <v>24234.088</v>
      </c>
      <c r="BS23" s="44">
        <v>24894.550999999999</v>
      </c>
    </row>
    <row r="24" spans="1:71" x14ac:dyDescent="0.3">
      <c r="A24" s="42">
        <v>454</v>
      </c>
      <c r="B24" s="43" t="s">
        <v>1204</v>
      </c>
      <c r="C24" s="43" t="s">
        <v>1177</v>
      </c>
      <c r="D24" s="42" t="s">
        <v>1020</v>
      </c>
      <c r="E24" s="51">
        <v>2954</v>
      </c>
      <c r="F24" s="51">
        <v>3008</v>
      </c>
      <c r="G24" s="51">
        <v>3065</v>
      </c>
      <c r="H24" s="51">
        <v>3125</v>
      </c>
      <c r="I24" s="51">
        <v>3187</v>
      </c>
      <c r="J24" s="51">
        <v>3252</v>
      </c>
      <c r="K24" s="51">
        <v>3320</v>
      </c>
      <c r="L24" s="51">
        <v>3391</v>
      </c>
      <c r="M24" s="51">
        <v>3464</v>
      </c>
      <c r="N24" s="51">
        <v>3540</v>
      </c>
      <c r="O24" s="51">
        <v>3619</v>
      </c>
      <c r="P24" s="51">
        <v>3700</v>
      </c>
      <c r="Q24" s="51">
        <v>3784</v>
      </c>
      <c r="R24" s="51">
        <v>3872</v>
      </c>
      <c r="S24" s="51">
        <v>3963</v>
      </c>
      <c r="T24" s="51">
        <v>4059</v>
      </c>
      <c r="U24" s="51">
        <v>4158</v>
      </c>
      <c r="V24" s="51">
        <v>4262</v>
      </c>
      <c r="W24" s="51">
        <v>4371</v>
      </c>
      <c r="X24" s="51">
        <v>4484</v>
      </c>
      <c r="Y24" s="51">
        <v>4604</v>
      </c>
      <c r="Z24" s="51">
        <v>4729</v>
      </c>
      <c r="AA24" s="51">
        <v>4860</v>
      </c>
      <c r="AB24" s="51">
        <v>4997</v>
      </c>
      <c r="AC24" s="51">
        <v>5141</v>
      </c>
      <c r="AD24" s="51">
        <v>5293</v>
      </c>
      <c r="AE24" s="51">
        <v>5455</v>
      </c>
      <c r="AF24" s="51">
        <v>5628</v>
      </c>
      <c r="AG24" s="51">
        <v>5807</v>
      </c>
      <c r="AH24" s="51">
        <v>5986</v>
      </c>
      <c r="AI24" s="51">
        <v>6163</v>
      </c>
      <c r="AJ24" s="51">
        <v>6328</v>
      </c>
      <c r="AK24" s="51">
        <v>6484</v>
      </c>
      <c r="AL24" s="51">
        <v>6661</v>
      </c>
      <c r="AM24" s="51">
        <v>6896</v>
      </c>
      <c r="AN24" s="51">
        <v>7211</v>
      </c>
      <c r="AO24" s="51">
        <v>7625</v>
      </c>
      <c r="AP24" s="51">
        <v>8120</v>
      </c>
      <c r="AQ24" s="51">
        <v>8637</v>
      </c>
      <c r="AR24" s="51">
        <v>9095</v>
      </c>
      <c r="AS24" s="51">
        <v>9438</v>
      </c>
      <c r="AT24" s="51">
        <v>9641</v>
      </c>
      <c r="AU24" s="51">
        <v>9730</v>
      </c>
      <c r="AV24" s="51">
        <v>9756</v>
      </c>
      <c r="AW24" s="51">
        <v>9797</v>
      </c>
      <c r="AX24" s="51">
        <v>9909</v>
      </c>
      <c r="AY24" s="51">
        <v>10110</v>
      </c>
      <c r="AZ24" s="51">
        <v>10382</v>
      </c>
      <c r="BA24" s="51">
        <v>10705</v>
      </c>
      <c r="BB24" s="51">
        <v>11044</v>
      </c>
      <c r="BC24" s="51">
        <v>11376</v>
      </c>
      <c r="BD24" s="51">
        <v>11696</v>
      </c>
      <c r="BE24" s="51">
        <v>12014</v>
      </c>
      <c r="BF24" s="51">
        <v>12337</v>
      </c>
      <c r="BG24" s="51">
        <v>12676</v>
      </c>
      <c r="BH24" s="51">
        <v>13040</v>
      </c>
      <c r="BI24" s="51">
        <v>13429</v>
      </c>
      <c r="BJ24" s="51">
        <v>13841</v>
      </c>
      <c r="BK24" s="51">
        <v>14271</v>
      </c>
      <c r="BL24" s="51">
        <v>14715</v>
      </c>
      <c r="BM24" s="51">
        <v>15167</v>
      </c>
      <c r="BN24" s="51">
        <v>15628</v>
      </c>
      <c r="BO24" s="51">
        <v>16097</v>
      </c>
      <c r="BP24" s="51">
        <v>16577</v>
      </c>
      <c r="BQ24" s="51">
        <v>17069</v>
      </c>
      <c r="BR24" s="44">
        <v>17573.607</v>
      </c>
      <c r="BS24" s="44">
        <v>18091.575000000001</v>
      </c>
    </row>
    <row r="25" spans="1:71" x14ac:dyDescent="0.3">
      <c r="A25" s="42">
        <v>480</v>
      </c>
      <c r="B25" s="43" t="s">
        <v>1205</v>
      </c>
      <c r="C25" s="43" t="s">
        <v>1177</v>
      </c>
      <c r="D25" s="42">
        <v>1</v>
      </c>
      <c r="E25" s="51">
        <v>493</v>
      </c>
      <c r="F25" s="51">
        <v>506</v>
      </c>
      <c r="G25" s="51">
        <v>521</v>
      </c>
      <c r="H25" s="51">
        <v>537</v>
      </c>
      <c r="I25" s="51">
        <v>554</v>
      </c>
      <c r="J25" s="51">
        <v>571</v>
      </c>
      <c r="K25" s="51">
        <v>588</v>
      </c>
      <c r="L25" s="51">
        <v>605</v>
      </c>
      <c r="M25" s="51">
        <v>623</v>
      </c>
      <c r="N25" s="51">
        <v>641</v>
      </c>
      <c r="O25" s="51">
        <v>660</v>
      </c>
      <c r="P25" s="51">
        <v>679</v>
      </c>
      <c r="Q25" s="51">
        <v>698</v>
      </c>
      <c r="R25" s="51">
        <v>717</v>
      </c>
      <c r="S25" s="51">
        <v>736</v>
      </c>
      <c r="T25" s="51">
        <v>753</v>
      </c>
      <c r="U25" s="51">
        <v>770</v>
      </c>
      <c r="V25" s="51">
        <v>785</v>
      </c>
      <c r="W25" s="51">
        <v>799</v>
      </c>
      <c r="X25" s="51">
        <v>813</v>
      </c>
      <c r="Y25" s="51">
        <v>826</v>
      </c>
      <c r="Z25" s="51">
        <v>840</v>
      </c>
      <c r="AA25" s="51">
        <v>852</v>
      </c>
      <c r="AB25" s="51">
        <v>865</v>
      </c>
      <c r="AC25" s="51">
        <v>878</v>
      </c>
      <c r="AD25" s="51">
        <v>892</v>
      </c>
      <c r="AE25" s="51">
        <v>907</v>
      </c>
      <c r="AF25" s="51">
        <v>922</v>
      </c>
      <c r="AG25" s="51">
        <v>938</v>
      </c>
      <c r="AH25" s="51">
        <v>953</v>
      </c>
      <c r="AI25" s="51">
        <v>966</v>
      </c>
      <c r="AJ25" s="51">
        <v>978</v>
      </c>
      <c r="AK25" s="51">
        <v>989</v>
      </c>
      <c r="AL25" s="51">
        <v>999</v>
      </c>
      <c r="AM25" s="51">
        <v>1008</v>
      </c>
      <c r="AN25" s="51">
        <v>1016</v>
      </c>
      <c r="AO25" s="51">
        <v>1023</v>
      </c>
      <c r="AP25" s="51">
        <v>1030</v>
      </c>
      <c r="AQ25" s="51">
        <v>1037</v>
      </c>
      <c r="AR25" s="51">
        <v>1046</v>
      </c>
      <c r="AS25" s="51">
        <v>1056</v>
      </c>
      <c r="AT25" s="51">
        <v>1068</v>
      </c>
      <c r="AU25" s="51">
        <v>1083</v>
      </c>
      <c r="AV25" s="51">
        <v>1099</v>
      </c>
      <c r="AW25" s="51">
        <v>1114</v>
      </c>
      <c r="AX25" s="51">
        <v>1129</v>
      </c>
      <c r="AY25" s="51">
        <v>1142</v>
      </c>
      <c r="AZ25" s="51">
        <v>1154</v>
      </c>
      <c r="BA25" s="51">
        <v>1165</v>
      </c>
      <c r="BB25" s="51">
        <v>1176</v>
      </c>
      <c r="BC25" s="51">
        <v>1185</v>
      </c>
      <c r="BD25" s="51">
        <v>1194</v>
      </c>
      <c r="BE25" s="51">
        <v>1202</v>
      </c>
      <c r="BF25" s="51">
        <v>1209</v>
      </c>
      <c r="BG25" s="51">
        <v>1216</v>
      </c>
      <c r="BH25" s="51">
        <v>1222</v>
      </c>
      <c r="BI25" s="51">
        <v>1228</v>
      </c>
      <c r="BJ25" s="51">
        <v>1234</v>
      </c>
      <c r="BK25" s="51">
        <v>1239</v>
      </c>
      <c r="BL25" s="51">
        <v>1244</v>
      </c>
      <c r="BM25" s="51">
        <v>1248</v>
      </c>
      <c r="BN25" s="51">
        <v>1251</v>
      </c>
      <c r="BO25" s="51">
        <v>1253</v>
      </c>
      <c r="BP25" s="51">
        <v>1255</v>
      </c>
      <c r="BQ25" s="51">
        <v>1257</v>
      </c>
      <c r="BR25" s="44">
        <v>1259.4559999999999</v>
      </c>
      <c r="BS25" s="44">
        <v>1262.1320000000001</v>
      </c>
    </row>
    <row r="26" spans="1:71" x14ac:dyDescent="0.3">
      <c r="A26" s="42">
        <v>175</v>
      </c>
      <c r="B26" s="43" t="s">
        <v>1206</v>
      </c>
      <c r="C26" s="43" t="s">
        <v>1177</v>
      </c>
      <c r="D26" s="42" t="s">
        <v>1020</v>
      </c>
      <c r="E26" s="51">
        <v>15</v>
      </c>
      <c r="F26" s="51">
        <v>16</v>
      </c>
      <c r="G26" s="51">
        <v>16</v>
      </c>
      <c r="H26" s="51">
        <v>17</v>
      </c>
      <c r="I26" s="51">
        <v>18</v>
      </c>
      <c r="J26" s="51">
        <v>19</v>
      </c>
      <c r="K26" s="51">
        <v>20</v>
      </c>
      <c r="L26" s="51">
        <v>21</v>
      </c>
      <c r="M26" s="51">
        <v>22</v>
      </c>
      <c r="N26" s="51">
        <v>23</v>
      </c>
      <c r="O26" s="51">
        <v>24</v>
      </c>
      <c r="P26" s="51">
        <v>25</v>
      </c>
      <c r="Q26" s="51">
        <v>27</v>
      </c>
      <c r="R26" s="51">
        <v>28</v>
      </c>
      <c r="S26" s="51">
        <v>29</v>
      </c>
      <c r="T26" s="51">
        <v>31</v>
      </c>
      <c r="U26" s="51">
        <v>32</v>
      </c>
      <c r="V26" s="51">
        <v>33</v>
      </c>
      <c r="W26" s="51">
        <v>34</v>
      </c>
      <c r="X26" s="51">
        <v>36</v>
      </c>
      <c r="Y26" s="51">
        <v>37</v>
      </c>
      <c r="Z26" s="51">
        <v>39</v>
      </c>
      <c r="AA26" s="51">
        <v>40</v>
      </c>
      <c r="AB26" s="51">
        <v>42</v>
      </c>
      <c r="AC26" s="51">
        <v>44</v>
      </c>
      <c r="AD26" s="51">
        <v>45</v>
      </c>
      <c r="AE26" s="51">
        <v>47</v>
      </c>
      <c r="AF26" s="51">
        <v>49</v>
      </c>
      <c r="AG26" s="51">
        <v>51</v>
      </c>
      <c r="AH26" s="51">
        <v>53</v>
      </c>
      <c r="AI26" s="51">
        <v>55</v>
      </c>
      <c r="AJ26" s="51">
        <v>58</v>
      </c>
      <c r="AK26" s="51">
        <v>61</v>
      </c>
      <c r="AL26" s="51">
        <v>64</v>
      </c>
      <c r="AM26" s="51">
        <v>68</v>
      </c>
      <c r="AN26" s="51">
        <v>72</v>
      </c>
      <c r="AO26" s="51">
        <v>76</v>
      </c>
      <c r="AP26" s="51">
        <v>80</v>
      </c>
      <c r="AQ26" s="51">
        <v>85</v>
      </c>
      <c r="AR26" s="51">
        <v>90</v>
      </c>
      <c r="AS26" s="51">
        <v>95</v>
      </c>
      <c r="AT26" s="51">
        <v>100</v>
      </c>
      <c r="AU26" s="51">
        <v>106</v>
      </c>
      <c r="AV26" s="51">
        <v>112</v>
      </c>
      <c r="AW26" s="51">
        <v>117</v>
      </c>
      <c r="AX26" s="51">
        <v>123</v>
      </c>
      <c r="AY26" s="51">
        <v>129</v>
      </c>
      <c r="AZ26" s="51">
        <v>134</v>
      </c>
      <c r="BA26" s="51">
        <v>140</v>
      </c>
      <c r="BB26" s="51">
        <v>145</v>
      </c>
      <c r="BC26" s="51">
        <v>150</v>
      </c>
      <c r="BD26" s="51">
        <v>156</v>
      </c>
      <c r="BE26" s="51">
        <v>161</v>
      </c>
      <c r="BF26" s="51">
        <v>167</v>
      </c>
      <c r="BG26" s="51">
        <v>172</v>
      </c>
      <c r="BH26" s="51">
        <v>178</v>
      </c>
      <c r="BI26" s="51">
        <v>184</v>
      </c>
      <c r="BJ26" s="51">
        <v>190</v>
      </c>
      <c r="BK26" s="51">
        <v>196</v>
      </c>
      <c r="BL26" s="51">
        <v>203</v>
      </c>
      <c r="BM26" s="51">
        <v>209</v>
      </c>
      <c r="BN26" s="51">
        <v>215</v>
      </c>
      <c r="BO26" s="51">
        <v>221</v>
      </c>
      <c r="BP26" s="51">
        <v>227</v>
      </c>
      <c r="BQ26" s="51">
        <v>234</v>
      </c>
      <c r="BR26" s="44">
        <v>240.02</v>
      </c>
      <c r="BS26" s="44">
        <v>246.489</v>
      </c>
    </row>
    <row r="27" spans="1:71" x14ac:dyDescent="0.3">
      <c r="A27" s="42">
        <v>508</v>
      </c>
      <c r="B27" s="43" t="s">
        <v>1207</v>
      </c>
      <c r="C27" s="43" t="s">
        <v>1177</v>
      </c>
      <c r="D27" s="42" t="s">
        <v>1020</v>
      </c>
      <c r="E27" s="51">
        <v>6152</v>
      </c>
      <c r="F27" s="51">
        <v>6249</v>
      </c>
      <c r="G27" s="51">
        <v>6353</v>
      </c>
      <c r="H27" s="51">
        <v>6463</v>
      </c>
      <c r="I27" s="51">
        <v>6580</v>
      </c>
      <c r="J27" s="51">
        <v>6702</v>
      </c>
      <c r="K27" s="51">
        <v>6829</v>
      </c>
      <c r="L27" s="51">
        <v>6961</v>
      </c>
      <c r="M27" s="51">
        <v>7099</v>
      </c>
      <c r="N27" s="51">
        <v>7241</v>
      </c>
      <c r="O27" s="51">
        <v>7389</v>
      </c>
      <c r="P27" s="51">
        <v>7541</v>
      </c>
      <c r="Q27" s="51">
        <v>7699</v>
      </c>
      <c r="R27" s="51">
        <v>7862</v>
      </c>
      <c r="S27" s="51">
        <v>8030</v>
      </c>
      <c r="T27" s="51">
        <v>8203</v>
      </c>
      <c r="U27" s="51">
        <v>8381</v>
      </c>
      <c r="V27" s="51">
        <v>8566</v>
      </c>
      <c r="W27" s="51">
        <v>8756</v>
      </c>
      <c r="X27" s="51">
        <v>8955</v>
      </c>
      <c r="Y27" s="51">
        <v>9162</v>
      </c>
      <c r="Z27" s="51">
        <v>9375</v>
      </c>
      <c r="AA27" s="51">
        <v>9596</v>
      </c>
      <c r="AB27" s="51">
        <v>9828</v>
      </c>
      <c r="AC27" s="51">
        <v>10076</v>
      </c>
      <c r="AD27" s="51">
        <v>10344</v>
      </c>
      <c r="AE27" s="51">
        <v>10633</v>
      </c>
      <c r="AF27" s="51">
        <v>10937</v>
      </c>
      <c r="AG27" s="51">
        <v>11248</v>
      </c>
      <c r="AH27" s="51">
        <v>11555</v>
      </c>
      <c r="AI27" s="51">
        <v>11848</v>
      </c>
      <c r="AJ27" s="51">
        <v>12133</v>
      </c>
      <c r="AK27" s="51">
        <v>12409</v>
      </c>
      <c r="AL27" s="51">
        <v>12658</v>
      </c>
      <c r="AM27" s="51">
        <v>12854</v>
      </c>
      <c r="AN27" s="51">
        <v>12984</v>
      </c>
      <c r="AO27" s="51">
        <v>13034</v>
      </c>
      <c r="AP27" s="51">
        <v>13021</v>
      </c>
      <c r="AQ27" s="51">
        <v>13003</v>
      </c>
      <c r="AR27" s="51">
        <v>13060</v>
      </c>
      <c r="AS27" s="51">
        <v>13248</v>
      </c>
      <c r="AT27" s="51">
        <v>13592</v>
      </c>
      <c r="AU27" s="51">
        <v>14071</v>
      </c>
      <c r="AV27" s="51">
        <v>14637</v>
      </c>
      <c r="AW27" s="51">
        <v>15217</v>
      </c>
      <c r="AX27" s="51">
        <v>15759</v>
      </c>
      <c r="AY27" s="51">
        <v>16248</v>
      </c>
      <c r="AZ27" s="51">
        <v>16701</v>
      </c>
      <c r="BA27" s="51">
        <v>17137</v>
      </c>
      <c r="BB27" s="51">
        <v>17585</v>
      </c>
      <c r="BC27" s="51">
        <v>18068</v>
      </c>
      <c r="BD27" s="51">
        <v>18589</v>
      </c>
      <c r="BE27" s="51">
        <v>19140</v>
      </c>
      <c r="BF27" s="51">
        <v>19717</v>
      </c>
      <c r="BG27" s="51">
        <v>20313</v>
      </c>
      <c r="BH27" s="51">
        <v>20923</v>
      </c>
      <c r="BI27" s="51">
        <v>21547</v>
      </c>
      <c r="BJ27" s="51">
        <v>22188</v>
      </c>
      <c r="BK27" s="51">
        <v>22847</v>
      </c>
      <c r="BL27" s="51">
        <v>23524</v>
      </c>
      <c r="BM27" s="51">
        <v>24221</v>
      </c>
      <c r="BN27" s="51">
        <v>24939</v>
      </c>
      <c r="BO27" s="51">
        <v>25677</v>
      </c>
      <c r="BP27" s="51">
        <v>26434</v>
      </c>
      <c r="BQ27" s="51">
        <v>27212</v>
      </c>
      <c r="BR27" s="44">
        <v>28010.690999999999</v>
      </c>
      <c r="BS27" s="44">
        <v>28829.475999999999</v>
      </c>
    </row>
    <row r="28" spans="1:71" x14ac:dyDescent="0.3">
      <c r="A28" s="42">
        <v>638</v>
      </c>
      <c r="B28" s="43" t="s">
        <v>1208</v>
      </c>
      <c r="C28" s="43" t="s">
        <v>1177</v>
      </c>
      <c r="D28" s="42" t="s">
        <v>1020</v>
      </c>
      <c r="E28" s="51">
        <v>248</v>
      </c>
      <c r="F28" s="51">
        <v>259</v>
      </c>
      <c r="G28" s="51">
        <v>268</v>
      </c>
      <c r="H28" s="51">
        <v>277</v>
      </c>
      <c r="I28" s="51">
        <v>284</v>
      </c>
      <c r="J28" s="51">
        <v>292</v>
      </c>
      <c r="K28" s="51">
        <v>300</v>
      </c>
      <c r="L28" s="51">
        <v>308</v>
      </c>
      <c r="M28" s="51">
        <v>317</v>
      </c>
      <c r="N28" s="51">
        <v>326</v>
      </c>
      <c r="O28" s="51">
        <v>336</v>
      </c>
      <c r="P28" s="51">
        <v>345</v>
      </c>
      <c r="Q28" s="51">
        <v>355</v>
      </c>
      <c r="R28" s="51">
        <v>366</v>
      </c>
      <c r="S28" s="51">
        <v>378</v>
      </c>
      <c r="T28" s="51">
        <v>391</v>
      </c>
      <c r="U28" s="51">
        <v>405</v>
      </c>
      <c r="V28" s="51">
        <v>421</v>
      </c>
      <c r="W28" s="51">
        <v>437</v>
      </c>
      <c r="X28" s="51">
        <v>451</v>
      </c>
      <c r="Y28" s="51">
        <v>462</v>
      </c>
      <c r="Z28" s="51">
        <v>470</v>
      </c>
      <c r="AA28" s="51">
        <v>475</v>
      </c>
      <c r="AB28" s="51">
        <v>479</v>
      </c>
      <c r="AC28" s="51">
        <v>482</v>
      </c>
      <c r="AD28" s="51">
        <v>485</v>
      </c>
      <c r="AE28" s="51">
        <v>488</v>
      </c>
      <c r="AF28" s="51">
        <v>492</v>
      </c>
      <c r="AG28" s="51">
        <v>497</v>
      </c>
      <c r="AH28" s="51">
        <v>502</v>
      </c>
      <c r="AI28" s="51">
        <v>509</v>
      </c>
      <c r="AJ28" s="51">
        <v>517</v>
      </c>
      <c r="AK28" s="51">
        <v>527</v>
      </c>
      <c r="AL28" s="51">
        <v>537</v>
      </c>
      <c r="AM28" s="51">
        <v>548</v>
      </c>
      <c r="AN28" s="51">
        <v>559</v>
      </c>
      <c r="AO28" s="51">
        <v>569</v>
      </c>
      <c r="AP28" s="51">
        <v>579</v>
      </c>
      <c r="AQ28" s="51">
        <v>589</v>
      </c>
      <c r="AR28" s="51">
        <v>599</v>
      </c>
      <c r="AS28" s="51">
        <v>611</v>
      </c>
      <c r="AT28" s="51">
        <v>622</v>
      </c>
      <c r="AU28" s="51">
        <v>635</v>
      </c>
      <c r="AV28" s="51">
        <v>648</v>
      </c>
      <c r="AW28" s="51">
        <v>661</v>
      </c>
      <c r="AX28" s="51">
        <v>674</v>
      </c>
      <c r="AY28" s="51">
        <v>686</v>
      </c>
      <c r="AZ28" s="51">
        <v>699</v>
      </c>
      <c r="BA28" s="51">
        <v>712</v>
      </c>
      <c r="BB28" s="51">
        <v>724</v>
      </c>
      <c r="BC28" s="51">
        <v>737</v>
      </c>
      <c r="BD28" s="51">
        <v>749</v>
      </c>
      <c r="BE28" s="51">
        <v>760</v>
      </c>
      <c r="BF28" s="51">
        <v>771</v>
      </c>
      <c r="BG28" s="51">
        <v>782</v>
      </c>
      <c r="BH28" s="51">
        <v>792</v>
      </c>
      <c r="BI28" s="51">
        <v>801</v>
      </c>
      <c r="BJ28" s="51">
        <v>809</v>
      </c>
      <c r="BK28" s="51">
        <v>816</v>
      </c>
      <c r="BL28" s="51">
        <v>824</v>
      </c>
      <c r="BM28" s="51">
        <v>831</v>
      </c>
      <c r="BN28" s="51">
        <v>837</v>
      </c>
      <c r="BO28" s="51">
        <v>844</v>
      </c>
      <c r="BP28" s="51">
        <v>850</v>
      </c>
      <c r="BQ28" s="51">
        <v>857</v>
      </c>
      <c r="BR28" s="44">
        <v>863.36300000000006</v>
      </c>
      <c r="BS28" s="44">
        <v>869.92499999999995</v>
      </c>
    </row>
    <row r="29" spans="1:71" x14ac:dyDescent="0.3">
      <c r="A29" s="42">
        <v>646</v>
      </c>
      <c r="B29" s="43" t="s">
        <v>1209</v>
      </c>
      <c r="C29" s="43" t="s">
        <v>1177</v>
      </c>
      <c r="D29" s="42" t="s">
        <v>1020</v>
      </c>
      <c r="E29" s="51">
        <v>2186</v>
      </c>
      <c r="F29" s="51">
        <v>2251</v>
      </c>
      <c r="G29" s="51">
        <v>2313</v>
      </c>
      <c r="H29" s="51">
        <v>2378</v>
      </c>
      <c r="I29" s="51">
        <v>2449</v>
      </c>
      <c r="J29" s="51">
        <v>2526</v>
      </c>
      <c r="K29" s="51">
        <v>2608</v>
      </c>
      <c r="L29" s="51">
        <v>2694</v>
      </c>
      <c r="M29" s="51">
        <v>2780</v>
      </c>
      <c r="N29" s="51">
        <v>2861</v>
      </c>
      <c r="O29" s="51">
        <v>2933</v>
      </c>
      <c r="P29" s="51">
        <v>2996</v>
      </c>
      <c r="Q29" s="51">
        <v>3051</v>
      </c>
      <c r="R29" s="51">
        <v>3103</v>
      </c>
      <c r="S29" s="51">
        <v>3162</v>
      </c>
      <c r="T29" s="51">
        <v>3233</v>
      </c>
      <c r="U29" s="51">
        <v>3319</v>
      </c>
      <c r="V29" s="51">
        <v>3418</v>
      </c>
      <c r="W29" s="51">
        <v>3527</v>
      </c>
      <c r="X29" s="51">
        <v>3641</v>
      </c>
      <c r="Y29" s="51">
        <v>3755</v>
      </c>
      <c r="Z29" s="51">
        <v>3868</v>
      </c>
      <c r="AA29" s="51">
        <v>3984</v>
      </c>
      <c r="AB29" s="51">
        <v>4102</v>
      </c>
      <c r="AC29" s="51">
        <v>4227</v>
      </c>
      <c r="AD29" s="51">
        <v>4359</v>
      </c>
      <c r="AE29" s="51">
        <v>4500</v>
      </c>
      <c r="AF29" s="51">
        <v>4648</v>
      </c>
      <c r="AG29" s="51">
        <v>4804</v>
      </c>
      <c r="AH29" s="51">
        <v>4968</v>
      </c>
      <c r="AI29" s="51">
        <v>5141</v>
      </c>
      <c r="AJ29" s="51">
        <v>5315</v>
      </c>
      <c r="AK29" s="51">
        <v>5489</v>
      </c>
      <c r="AL29" s="51">
        <v>5674</v>
      </c>
      <c r="AM29" s="51">
        <v>5882</v>
      </c>
      <c r="AN29" s="51">
        <v>6120</v>
      </c>
      <c r="AO29" s="51">
        <v>6408</v>
      </c>
      <c r="AP29" s="51">
        <v>6732</v>
      </c>
      <c r="AQ29" s="51">
        <v>7030</v>
      </c>
      <c r="AR29" s="51">
        <v>7216</v>
      </c>
      <c r="AS29" s="51">
        <v>7236</v>
      </c>
      <c r="AT29" s="51">
        <v>7052</v>
      </c>
      <c r="AU29" s="51">
        <v>6702</v>
      </c>
      <c r="AV29" s="51">
        <v>6300</v>
      </c>
      <c r="AW29" s="51">
        <v>6005</v>
      </c>
      <c r="AX29" s="51">
        <v>5928</v>
      </c>
      <c r="AY29" s="51">
        <v>6115</v>
      </c>
      <c r="AZ29" s="51">
        <v>6522</v>
      </c>
      <c r="BA29" s="51">
        <v>7060</v>
      </c>
      <c r="BB29" s="51">
        <v>7593</v>
      </c>
      <c r="BC29" s="51">
        <v>8026</v>
      </c>
      <c r="BD29" s="51">
        <v>8329</v>
      </c>
      <c r="BE29" s="51">
        <v>8536</v>
      </c>
      <c r="BF29" s="51">
        <v>8680</v>
      </c>
      <c r="BG29" s="51">
        <v>8818</v>
      </c>
      <c r="BH29" s="51">
        <v>8992</v>
      </c>
      <c r="BI29" s="51">
        <v>9207</v>
      </c>
      <c r="BJ29" s="51">
        <v>9447</v>
      </c>
      <c r="BK29" s="51">
        <v>9708</v>
      </c>
      <c r="BL29" s="51">
        <v>9977</v>
      </c>
      <c r="BM29" s="51">
        <v>10247</v>
      </c>
      <c r="BN29" s="51">
        <v>10516</v>
      </c>
      <c r="BO29" s="51">
        <v>10789</v>
      </c>
      <c r="BP29" s="51">
        <v>11065</v>
      </c>
      <c r="BQ29" s="51">
        <v>11345</v>
      </c>
      <c r="BR29" s="44">
        <v>11629.553</v>
      </c>
      <c r="BS29" s="44">
        <v>11917.508</v>
      </c>
    </row>
    <row r="30" spans="1:71" x14ac:dyDescent="0.3">
      <c r="A30" s="42">
        <v>690</v>
      </c>
      <c r="B30" s="43" t="s">
        <v>1210</v>
      </c>
      <c r="C30" s="43" t="s">
        <v>1177</v>
      </c>
      <c r="D30" s="42" t="s">
        <v>1020</v>
      </c>
      <c r="E30" s="51">
        <v>36</v>
      </c>
      <c r="F30" s="51">
        <v>37</v>
      </c>
      <c r="G30" s="51">
        <v>37</v>
      </c>
      <c r="H30" s="51">
        <v>38</v>
      </c>
      <c r="I30" s="51">
        <v>38</v>
      </c>
      <c r="J30" s="51">
        <v>39</v>
      </c>
      <c r="K30" s="51">
        <v>39</v>
      </c>
      <c r="L30" s="51">
        <v>40</v>
      </c>
      <c r="M30" s="51">
        <v>40</v>
      </c>
      <c r="N30" s="51">
        <v>41</v>
      </c>
      <c r="O30" s="51">
        <v>42</v>
      </c>
      <c r="P30" s="51">
        <v>42</v>
      </c>
      <c r="Q30" s="51">
        <v>43</v>
      </c>
      <c r="R30" s="51">
        <v>45</v>
      </c>
      <c r="S30" s="51">
        <v>46</v>
      </c>
      <c r="T30" s="51">
        <v>47</v>
      </c>
      <c r="U30" s="51">
        <v>48</v>
      </c>
      <c r="V30" s="51">
        <v>49</v>
      </c>
      <c r="W30" s="51">
        <v>50</v>
      </c>
      <c r="X30" s="51">
        <v>51</v>
      </c>
      <c r="Y30" s="51">
        <v>52</v>
      </c>
      <c r="Z30" s="51">
        <v>54</v>
      </c>
      <c r="AA30" s="51">
        <v>55</v>
      </c>
      <c r="AB30" s="51">
        <v>57</v>
      </c>
      <c r="AC30" s="51">
        <v>58</v>
      </c>
      <c r="AD30" s="51">
        <v>60</v>
      </c>
      <c r="AE30" s="51">
        <v>61</v>
      </c>
      <c r="AF30" s="51">
        <v>62</v>
      </c>
      <c r="AG30" s="51">
        <v>64</v>
      </c>
      <c r="AH30" s="51">
        <v>65</v>
      </c>
      <c r="AI30" s="51">
        <v>66</v>
      </c>
      <c r="AJ30" s="51">
        <v>67</v>
      </c>
      <c r="AK30" s="51">
        <v>68</v>
      </c>
      <c r="AL30" s="51">
        <v>69</v>
      </c>
      <c r="AM30" s="51">
        <v>69</v>
      </c>
      <c r="AN30" s="51">
        <v>70</v>
      </c>
      <c r="AO30" s="51">
        <v>70</v>
      </c>
      <c r="AP30" s="51">
        <v>70</v>
      </c>
      <c r="AQ30" s="51">
        <v>70</v>
      </c>
      <c r="AR30" s="51">
        <v>70</v>
      </c>
      <c r="AS30" s="51">
        <v>71</v>
      </c>
      <c r="AT30" s="51">
        <v>72</v>
      </c>
      <c r="AU30" s="51">
        <v>73</v>
      </c>
      <c r="AV30" s="51">
        <v>74</v>
      </c>
      <c r="AW30" s="51">
        <v>75</v>
      </c>
      <c r="AX30" s="51">
        <v>77</v>
      </c>
      <c r="AY30" s="51">
        <v>78</v>
      </c>
      <c r="AZ30" s="51">
        <v>78</v>
      </c>
      <c r="BA30" s="51">
        <v>79</v>
      </c>
      <c r="BB30" s="51">
        <v>80</v>
      </c>
      <c r="BC30" s="51">
        <v>81</v>
      </c>
      <c r="BD30" s="51">
        <v>83</v>
      </c>
      <c r="BE30" s="51">
        <v>84</v>
      </c>
      <c r="BF30" s="51">
        <v>86</v>
      </c>
      <c r="BG30" s="51">
        <v>87</v>
      </c>
      <c r="BH30" s="51">
        <v>89</v>
      </c>
      <c r="BI30" s="51">
        <v>90</v>
      </c>
      <c r="BJ30" s="51">
        <v>90</v>
      </c>
      <c r="BK30" s="51">
        <v>91</v>
      </c>
      <c r="BL30" s="51">
        <v>91</v>
      </c>
      <c r="BM30" s="51">
        <v>91</v>
      </c>
      <c r="BN30" s="51">
        <v>92</v>
      </c>
      <c r="BO30" s="51">
        <v>92</v>
      </c>
      <c r="BP30" s="51">
        <v>93</v>
      </c>
      <c r="BQ30" s="51">
        <v>93</v>
      </c>
      <c r="BR30" s="44">
        <v>93.742000000000004</v>
      </c>
      <c r="BS30" s="44">
        <v>94.227999999999994</v>
      </c>
    </row>
    <row r="31" spans="1:71" x14ac:dyDescent="0.3">
      <c r="A31" s="42">
        <v>706</v>
      </c>
      <c r="B31" s="43" t="s">
        <v>1211</v>
      </c>
      <c r="C31" s="43" t="s">
        <v>1177</v>
      </c>
      <c r="D31" s="42" t="s">
        <v>1020</v>
      </c>
      <c r="E31" s="51">
        <v>2264</v>
      </c>
      <c r="F31" s="51">
        <v>2308</v>
      </c>
      <c r="G31" s="51">
        <v>2352</v>
      </c>
      <c r="H31" s="51">
        <v>2397</v>
      </c>
      <c r="I31" s="51">
        <v>2444</v>
      </c>
      <c r="J31" s="51">
        <v>2492</v>
      </c>
      <c r="K31" s="51">
        <v>2541</v>
      </c>
      <c r="L31" s="51">
        <v>2592</v>
      </c>
      <c r="M31" s="51">
        <v>2645</v>
      </c>
      <c r="N31" s="51">
        <v>2700</v>
      </c>
      <c r="O31" s="51">
        <v>2756</v>
      </c>
      <c r="P31" s="51">
        <v>2814</v>
      </c>
      <c r="Q31" s="51">
        <v>2874</v>
      </c>
      <c r="R31" s="51">
        <v>2936</v>
      </c>
      <c r="S31" s="51">
        <v>3001</v>
      </c>
      <c r="T31" s="51">
        <v>3068</v>
      </c>
      <c r="U31" s="51">
        <v>3144</v>
      </c>
      <c r="V31" s="51">
        <v>3228</v>
      </c>
      <c r="W31" s="51">
        <v>3314</v>
      </c>
      <c r="X31" s="51">
        <v>3388</v>
      </c>
      <c r="Y31" s="51">
        <v>3445</v>
      </c>
      <c r="Z31" s="51">
        <v>3470</v>
      </c>
      <c r="AA31" s="51">
        <v>3475</v>
      </c>
      <c r="AB31" s="51">
        <v>3506</v>
      </c>
      <c r="AC31" s="51">
        <v>3628</v>
      </c>
      <c r="AD31" s="51">
        <v>3880</v>
      </c>
      <c r="AE31" s="51">
        <v>4289</v>
      </c>
      <c r="AF31" s="51">
        <v>4827</v>
      </c>
      <c r="AG31" s="51">
        <v>5418</v>
      </c>
      <c r="AH31" s="51">
        <v>5954</v>
      </c>
      <c r="AI31" s="51">
        <v>6359</v>
      </c>
      <c r="AJ31" s="51">
        <v>6605</v>
      </c>
      <c r="AK31" s="51">
        <v>6716</v>
      </c>
      <c r="AL31" s="51">
        <v>6740</v>
      </c>
      <c r="AM31" s="51">
        <v>6748</v>
      </c>
      <c r="AN31" s="51">
        <v>6792</v>
      </c>
      <c r="AO31" s="51">
        <v>6887</v>
      </c>
      <c r="AP31" s="51">
        <v>7018</v>
      </c>
      <c r="AQ31" s="51">
        <v>7165</v>
      </c>
      <c r="AR31" s="51">
        <v>7298</v>
      </c>
      <c r="AS31" s="51">
        <v>7397</v>
      </c>
      <c r="AT31" s="51">
        <v>7456</v>
      </c>
      <c r="AU31" s="51">
        <v>7489</v>
      </c>
      <c r="AV31" s="51">
        <v>7520</v>
      </c>
      <c r="AW31" s="51">
        <v>7584</v>
      </c>
      <c r="AX31" s="51">
        <v>7705</v>
      </c>
      <c r="AY31" s="51">
        <v>7892</v>
      </c>
      <c r="AZ31" s="51">
        <v>8137</v>
      </c>
      <c r="BA31" s="51">
        <v>8422</v>
      </c>
      <c r="BB31" s="51">
        <v>8720</v>
      </c>
      <c r="BC31" s="51">
        <v>9011</v>
      </c>
      <c r="BD31" s="51">
        <v>9291</v>
      </c>
      <c r="BE31" s="51">
        <v>9564</v>
      </c>
      <c r="BF31" s="51">
        <v>9836</v>
      </c>
      <c r="BG31" s="51">
        <v>10116</v>
      </c>
      <c r="BH31" s="51">
        <v>10410</v>
      </c>
      <c r="BI31" s="51">
        <v>10718</v>
      </c>
      <c r="BJ31" s="51">
        <v>11039</v>
      </c>
      <c r="BK31" s="51">
        <v>11369</v>
      </c>
      <c r="BL31" s="51">
        <v>11708</v>
      </c>
      <c r="BM31" s="51">
        <v>12053</v>
      </c>
      <c r="BN31" s="51">
        <v>12405</v>
      </c>
      <c r="BO31" s="51">
        <v>12764</v>
      </c>
      <c r="BP31" s="51">
        <v>13132</v>
      </c>
      <c r="BQ31" s="51">
        <v>13513</v>
      </c>
      <c r="BR31" s="44">
        <v>13908.129000000001</v>
      </c>
      <c r="BS31" s="44">
        <v>14317.995999999999</v>
      </c>
    </row>
    <row r="32" spans="1:71" x14ac:dyDescent="0.3">
      <c r="A32" s="42">
        <v>728</v>
      </c>
      <c r="B32" s="43" t="s">
        <v>1212</v>
      </c>
      <c r="C32" s="43" t="s">
        <v>1177</v>
      </c>
      <c r="D32" s="42" t="s">
        <v>1020</v>
      </c>
      <c r="E32" s="51">
        <v>2583</v>
      </c>
      <c r="F32" s="51">
        <v>2602</v>
      </c>
      <c r="G32" s="51">
        <v>2625</v>
      </c>
      <c r="H32" s="51">
        <v>2653</v>
      </c>
      <c r="I32" s="51">
        <v>2685</v>
      </c>
      <c r="J32" s="51">
        <v>2722</v>
      </c>
      <c r="K32" s="51">
        <v>2762</v>
      </c>
      <c r="L32" s="51">
        <v>2805</v>
      </c>
      <c r="M32" s="51">
        <v>2852</v>
      </c>
      <c r="N32" s="51">
        <v>2902</v>
      </c>
      <c r="O32" s="51">
        <v>2955</v>
      </c>
      <c r="P32" s="51">
        <v>3011</v>
      </c>
      <c r="Q32" s="51">
        <v>3070</v>
      </c>
      <c r="R32" s="51">
        <v>3132</v>
      </c>
      <c r="S32" s="51">
        <v>3196</v>
      </c>
      <c r="T32" s="51">
        <v>3264</v>
      </c>
      <c r="U32" s="51">
        <v>3334</v>
      </c>
      <c r="V32" s="51">
        <v>3408</v>
      </c>
      <c r="W32" s="51">
        <v>3485</v>
      </c>
      <c r="X32" s="51">
        <v>3564</v>
      </c>
      <c r="Y32" s="51">
        <v>3648</v>
      </c>
      <c r="Z32" s="51">
        <v>3734</v>
      </c>
      <c r="AA32" s="51">
        <v>3825</v>
      </c>
      <c r="AB32" s="51">
        <v>3919</v>
      </c>
      <c r="AC32" s="51">
        <v>4017</v>
      </c>
      <c r="AD32" s="51">
        <v>4119</v>
      </c>
      <c r="AE32" s="51">
        <v>4225</v>
      </c>
      <c r="AF32" s="51">
        <v>4332</v>
      </c>
      <c r="AG32" s="51">
        <v>4446</v>
      </c>
      <c r="AH32" s="51">
        <v>4569</v>
      </c>
      <c r="AI32" s="51">
        <v>4705</v>
      </c>
      <c r="AJ32" s="51">
        <v>4854</v>
      </c>
      <c r="AK32" s="51">
        <v>5012</v>
      </c>
      <c r="AL32" s="51">
        <v>5171</v>
      </c>
      <c r="AM32" s="51">
        <v>5320</v>
      </c>
      <c r="AN32" s="51">
        <v>5450</v>
      </c>
      <c r="AO32" s="51">
        <v>5566</v>
      </c>
      <c r="AP32" s="51">
        <v>5666</v>
      </c>
      <c r="AQ32" s="51">
        <v>5741</v>
      </c>
      <c r="AR32" s="51">
        <v>5777</v>
      </c>
      <c r="AS32" s="51">
        <v>5768</v>
      </c>
      <c r="AT32" s="51">
        <v>5705</v>
      </c>
      <c r="AU32" s="51">
        <v>5600</v>
      </c>
      <c r="AV32" s="51">
        <v>5491</v>
      </c>
      <c r="AW32" s="51">
        <v>5432</v>
      </c>
      <c r="AX32" s="51">
        <v>5460</v>
      </c>
      <c r="AY32" s="51">
        <v>5591</v>
      </c>
      <c r="AZ32" s="51">
        <v>5814</v>
      </c>
      <c r="BA32" s="51">
        <v>6100</v>
      </c>
      <c r="BB32" s="51">
        <v>6406</v>
      </c>
      <c r="BC32" s="51">
        <v>6701</v>
      </c>
      <c r="BD32" s="51">
        <v>6974</v>
      </c>
      <c r="BE32" s="51">
        <v>7237</v>
      </c>
      <c r="BF32" s="51">
        <v>7502</v>
      </c>
      <c r="BG32" s="51">
        <v>7788</v>
      </c>
      <c r="BH32" s="51">
        <v>8109</v>
      </c>
      <c r="BI32" s="51">
        <v>8468</v>
      </c>
      <c r="BJ32" s="51">
        <v>8857</v>
      </c>
      <c r="BK32" s="51">
        <v>9263</v>
      </c>
      <c r="BL32" s="51">
        <v>9671</v>
      </c>
      <c r="BM32" s="51">
        <v>10067</v>
      </c>
      <c r="BN32" s="51">
        <v>10449</v>
      </c>
      <c r="BO32" s="51">
        <v>10818</v>
      </c>
      <c r="BP32" s="51">
        <v>11177</v>
      </c>
      <c r="BQ32" s="51">
        <v>11531</v>
      </c>
      <c r="BR32" s="44">
        <v>11882.136</v>
      </c>
      <c r="BS32" s="44">
        <v>12230.73</v>
      </c>
    </row>
    <row r="33" spans="1:71" x14ac:dyDescent="0.3">
      <c r="A33" s="42">
        <v>800</v>
      </c>
      <c r="B33" s="43" t="s">
        <v>1213</v>
      </c>
      <c r="C33" s="43" t="s">
        <v>1177</v>
      </c>
      <c r="D33" s="42" t="s">
        <v>1020</v>
      </c>
      <c r="E33" s="51">
        <v>5158</v>
      </c>
      <c r="F33" s="51">
        <v>5309</v>
      </c>
      <c r="G33" s="51">
        <v>5456</v>
      </c>
      <c r="H33" s="51">
        <v>5601</v>
      </c>
      <c r="I33" s="51">
        <v>5748</v>
      </c>
      <c r="J33" s="51">
        <v>5899</v>
      </c>
      <c r="K33" s="51">
        <v>6056</v>
      </c>
      <c r="L33" s="51">
        <v>6221</v>
      </c>
      <c r="M33" s="51">
        <v>6396</v>
      </c>
      <c r="N33" s="51">
        <v>6585</v>
      </c>
      <c r="O33" s="51">
        <v>6788</v>
      </c>
      <c r="P33" s="51">
        <v>7007</v>
      </c>
      <c r="Q33" s="51">
        <v>7240</v>
      </c>
      <c r="R33" s="51">
        <v>7487</v>
      </c>
      <c r="S33" s="51">
        <v>7746</v>
      </c>
      <c r="T33" s="51">
        <v>8014</v>
      </c>
      <c r="U33" s="51">
        <v>8293</v>
      </c>
      <c r="V33" s="51">
        <v>8581</v>
      </c>
      <c r="W33" s="51">
        <v>8873</v>
      </c>
      <c r="X33" s="51">
        <v>9163</v>
      </c>
      <c r="Y33" s="51">
        <v>9446</v>
      </c>
      <c r="Z33" s="51">
        <v>9720</v>
      </c>
      <c r="AA33" s="51">
        <v>9988</v>
      </c>
      <c r="AB33" s="51">
        <v>10256</v>
      </c>
      <c r="AC33" s="51">
        <v>10534</v>
      </c>
      <c r="AD33" s="51">
        <v>10827</v>
      </c>
      <c r="AE33" s="51">
        <v>11140</v>
      </c>
      <c r="AF33" s="51">
        <v>11471</v>
      </c>
      <c r="AG33" s="51">
        <v>11818</v>
      </c>
      <c r="AH33" s="51">
        <v>12179</v>
      </c>
      <c r="AI33" s="51">
        <v>12550</v>
      </c>
      <c r="AJ33" s="51">
        <v>12930</v>
      </c>
      <c r="AK33" s="51">
        <v>13323</v>
      </c>
      <c r="AL33" s="51">
        <v>13735</v>
      </c>
      <c r="AM33" s="51">
        <v>14174</v>
      </c>
      <c r="AN33" s="51">
        <v>14647</v>
      </c>
      <c r="AO33" s="51">
        <v>15155</v>
      </c>
      <c r="AP33" s="51">
        <v>15695</v>
      </c>
      <c r="AQ33" s="51">
        <v>16263</v>
      </c>
      <c r="AR33" s="51">
        <v>16846</v>
      </c>
      <c r="AS33" s="51">
        <v>17439</v>
      </c>
      <c r="AT33" s="51">
        <v>18040</v>
      </c>
      <c r="AU33" s="51">
        <v>18653</v>
      </c>
      <c r="AV33" s="51">
        <v>19275</v>
      </c>
      <c r="AW33" s="51">
        <v>19908</v>
      </c>
      <c r="AX33" s="51">
        <v>20550</v>
      </c>
      <c r="AY33" s="51">
        <v>21202</v>
      </c>
      <c r="AZ33" s="51">
        <v>21866</v>
      </c>
      <c r="BA33" s="51">
        <v>22552</v>
      </c>
      <c r="BB33" s="51">
        <v>23273</v>
      </c>
      <c r="BC33" s="51">
        <v>24039</v>
      </c>
      <c r="BD33" s="51">
        <v>24855</v>
      </c>
      <c r="BE33" s="51">
        <v>25718</v>
      </c>
      <c r="BF33" s="51">
        <v>26625</v>
      </c>
      <c r="BG33" s="51">
        <v>27568</v>
      </c>
      <c r="BH33" s="51">
        <v>28544</v>
      </c>
      <c r="BI33" s="51">
        <v>29551</v>
      </c>
      <c r="BJ33" s="51">
        <v>30590</v>
      </c>
      <c r="BK33" s="51">
        <v>31664</v>
      </c>
      <c r="BL33" s="51">
        <v>32772</v>
      </c>
      <c r="BM33" s="51">
        <v>33915</v>
      </c>
      <c r="BN33" s="51">
        <v>35094</v>
      </c>
      <c r="BO33" s="51">
        <v>36307</v>
      </c>
      <c r="BP33" s="51">
        <v>37554</v>
      </c>
      <c r="BQ33" s="51">
        <v>38833</v>
      </c>
      <c r="BR33" s="44">
        <v>40144.870000000003</v>
      </c>
      <c r="BS33" s="44">
        <v>41487.964999999997</v>
      </c>
    </row>
    <row r="34" spans="1:71" x14ac:dyDescent="0.3">
      <c r="A34" s="42">
        <v>834</v>
      </c>
      <c r="B34" s="43" t="s">
        <v>1214</v>
      </c>
      <c r="C34" s="43" t="s">
        <v>1177</v>
      </c>
      <c r="D34" s="42">
        <v>2</v>
      </c>
      <c r="E34" s="51">
        <v>7650</v>
      </c>
      <c r="F34" s="51">
        <v>7847</v>
      </c>
      <c r="G34" s="51">
        <v>8056</v>
      </c>
      <c r="H34" s="51">
        <v>8275</v>
      </c>
      <c r="I34" s="51">
        <v>8503</v>
      </c>
      <c r="J34" s="51">
        <v>8741</v>
      </c>
      <c r="K34" s="51">
        <v>8988</v>
      </c>
      <c r="L34" s="51">
        <v>9244</v>
      </c>
      <c r="M34" s="51">
        <v>9511</v>
      </c>
      <c r="N34" s="51">
        <v>9787</v>
      </c>
      <c r="O34" s="51">
        <v>10075</v>
      </c>
      <c r="P34" s="51">
        <v>10373</v>
      </c>
      <c r="Q34" s="51">
        <v>10684</v>
      </c>
      <c r="R34" s="51">
        <v>11006</v>
      </c>
      <c r="S34" s="51">
        <v>11339</v>
      </c>
      <c r="T34" s="51">
        <v>11684</v>
      </c>
      <c r="U34" s="51">
        <v>12039</v>
      </c>
      <c r="V34" s="51">
        <v>12406</v>
      </c>
      <c r="W34" s="51">
        <v>12787</v>
      </c>
      <c r="X34" s="51">
        <v>13187</v>
      </c>
      <c r="Y34" s="51">
        <v>13606</v>
      </c>
      <c r="Z34" s="51">
        <v>14046</v>
      </c>
      <c r="AA34" s="51">
        <v>14507</v>
      </c>
      <c r="AB34" s="51">
        <v>14985</v>
      </c>
      <c r="AC34" s="51">
        <v>15477</v>
      </c>
      <c r="AD34" s="51">
        <v>15980</v>
      </c>
      <c r="AE34" s="51">
        <v>16493</v>
      </c>
      <c r="AF34" s="51">
        <v>17018</v>
      </c>
      <c r="AG34" s="51">
        <v>17555</v>
      </c>
      <c r="AH34" s="51">
        <v>18110</v>
      </c>
      <c r="AI34" s="51">
        <v>18683</v>
      </c>
      <c r="AJ34" s="51">
        <v>19277</v>
      </c>
      <c r="AK34" s="51">
        <v>19892</v>
      </c>
      <c r="AL34" s="51">
        <v>20525</v>
      </c>
      <c r="AM34" s="51">
        <v>21174</v>
      </c>
      <c r="AN34" s="51">
        <v>21837</v>
      </c>
      <c r="AO34" s="51">
        <v>22511</v>
      </c>
      <c r="AP34" s="51">
        <v>23199</v>
      </c>
      <c r="AQ34" s="51">
        <v>23910</v>
      </c>
      <c r="AR34" s="51">
        <v>24661</v>
      </c>
      <c r="AS34" s="51">
        <v>25460</v>
      </c>
      <c r="AT34" s="51">
        <v>26315</v>
      </c>
      <c r="AU34" s="51">
        <v>27220</v>
      </c>
      <c r="AV34" s="51">
        <v>28149</v>
      </c>
      <c r="AW34" s="51">
        <v>29071</v>
      </c>
      <c r="AX34" s="51">
        <v>29961</v>
      </c>
      <c r="AY34" s="51">
        <v>30812</v>
      </c>
      <c r="AZ34" s="51">
        <v>31635</v>
      </c>
      <c r="BA34" s="51">
        <v>32452</v>
      </c>
      <c r="BB34" s="51">
        <v>33292</v>
      </c>
      <c r="BC34" s="51">
        <v>34178</v>
      </c>
      <c r="BD34" s="51">
        <v>35117</v>
      </c>
      <c r="BE34" s="51">
        <v>36106</v>
      </c>
      <c r="BF34" s="51">
        <v>37149</v>
      </c>
      <c r="BG34" s="51">
        <v>38250</v>
      </c>
      <c r="BH34" s="51">
        <v>39411</v>
      </c>
      <c r="BI34" s="51">
        <v>40635</v>
      </c>
      <c r="BJ34" s="51">
        <v>41924</v>
      </c>
      <c r="BK34" s="51">
        <v>43270</v>
      </c>
      <c r="BL34" s="51">
        <v>44664</v>
      </c>
      <c r="BM34" s="51">
        <v>46099</v>
      </c>
      <c r="BN34" s="51">
        <v>47571</v>
      </c>
      <c r="BO34" s="51">
        <v>49083</v>
      </c>
      <c r="BP34" s="51">
        <v>50637</v>
      </c>
      <c r="BQ34" s="51">
        <v>52235</v>
      </c>
      <c r="BR34" s="44">
        <v>53879.957000000002</v>
      </c>
      <c r="BS34" s="44">
        <v>55572.201000000001</v>
      </c>
    </row>
    <row r="35" spans="1:71" x14ac:dyDescent="0.3">
      <c r="A35" s="42">
        <v>894</v>
      </c>
      <c r="B35" s="43" t="s">
        <v>1215</v>
      </c>
      <c r="C35" s="43" t="s">
        <v>1177</v>
      </c>
      <c r="D35" s="42" t="s">
        <v>1020</v>
      </c>
      <c r="E35" s="51">
        <v>2310</v>
      </c>
      <c r="F35" s="51">
        <v>2367</v>
      </c>
      <c r="G35" s="51">
        <v>2428</v>
      </c>
      <c r="H35" s="51">
        <v>2494</v>
      </c>
      <c r="I35" s="51">
        <v>2562</v>
      </c>
      <c r="J35" s="51">
        <v>2634</v>
      </c>
      <c r="K35" s="51">
        <v>2709</v>
      </c>
      <c r="L35" s="51">
        <v>2787</v>
      </c>
      <c r="M35" s="51">
        <v>2869</v>
      </c>
      <c r="N35" s="51">
        <v>2954</v>
      </c>
      <c r="O35" s="51">
        <v>3045</v>
      </c>
      <c r="P35" s="51">
        <v>3140</v>
      </c>
      <c r="Q35" s="51">
        <v>3241</v>
      </c>
      <c r="R35" s="51">
        <v>3345</v>
      </c>
      <c r="S35" s="51">
        <v>3453</v>
      </c>
      <c r="T35" s="51">
        <v>3563</v>
      </c>
      <c r="U35" s="51">
        <v>3676</v>
      </c>
      <c r="V35" s="51">
        <v>3792</v>
      </c>
      <c r="W35" s="51">
        <v>3912</v>
      </c>
      <c r="X35" s="51">
        <v>4039</v>
      </c>
      <c r="Y35" s="51">
        <v>4174</v>
      </c>
      <c r="Z35" s="51">
        <v>4318</v>
      </c>
      <c r="AA35" s="51">
        <v>4470</v>
      </c>
      <c r="AB35" s="51">
        <v>4629</v>
      </c>
      <c r="AC35" s="51">
        <v>4795</v>
      </c>
      <c r="AD35" s="51">
        <v>4965</v>
      </c>
      <c r="AE35" s="51">
        <v>5139</v>
      </c>
      <c r="AF35" s="51">
        <v>5318</v>
      </c>
      <c r="AG35" s="51">
        <v>5501</v>
      </c>
      <c r="AH35" s="51">
        <v>5692</v>
      </c>
      <c r="AI35" s="51">
        <v>5889</v>
      </c>
      <c r="AJ35" s="51">
        <v>6094</v>
      </c>
      <c r="AK35" s="51">
        <v>6306</v>
      </c>
      <c r="AL35" s="51">
        <v>6522</v>
      </c>
      <c r="AM35" s="51">
        <v>6739</v>
      </c>
      <c r="AN35" s="51">
        <v>6955</v>
      </c>
      <c r="AO35" s="51">
        <v>7171</v>
      </c>
      <c r="AP35" s="51">
        <v>7386</v>
      </c>
      <c r="AQ35" s="51">
        <v>7600</v>
      </c>
      <c r="AR35" s="51">
        <v>7814</v>
      </c>
      <c r="AS35" s="51">
        <v>8027</v>
      </c>
      <c r="AT35" s="51">
        <v>8240</v>
      </c>
      <c r="AU35" s="51">
        <v>8452</v>
      </c>
      <c r="AV35" s="51">
        <v>8669</v>
      </c>
      <c r="AW35" s="51">
        <v>8896</v>
      </c>
      <c r="AX35" s="51">
        <v>9137</v>
      </c>
      <c r="AY35" s="51">
        <v>9394</v>
      </c>
      <c r="AZ35" s="51">
        <v>9667</v>
      </c>
      <c r="BA35" s="51">
        <v>9950</v>
      </c>
      <c r="BB35" s="51">
        <v>10240</v>
      </c>
      <c r="BC35" s="51">
        <v>10531</v>
      </c>
      <c r="BD35" s="51">
        <v>10824</v>
      </c>
      <c r="BE35" s="51">
        <v>11120</v>
      </c>
      <c r="BF35" s="51">
        <v>11422</v>
      </c>
      <c r="BG35" s="51">
        <v>11732</v>
      </c>
      <c r="BH35" s="51">
        <v>12052</v>
      </c>
      <c r="BI35" s="51">
        <v>12383</v>
      </c>
      <c r="BJ35" s="51">
        <v>12726</v>
      </c>
      <c r="BK35" s="51">
        <v>13083</v>
      </c>
      <c r="BL35" s="51">
        <v>13456</v>
      </c>
      <c r="BM35" s="51">
        <v>13850</v>
      </c>
      <c r="BN35" s="51">
        <v>14265</v>
      </c>
      <c r="BO35" s="51">
        <v>14700</v>
      </c>
      <c r="BP35" s="51">
        <v>15153</v>
      </c>
      <c r="BQ35" s="51">
        <v>15621</v>
      </c>
      <c r="BR35" s="44">
        <v>16100.587</v>
      </c>
      <c r="BS35" s="44">
        <v>16591.39</v>
      </c>
    </row>
    <row r="36" spans="1:71" x14ac:dyDescent="0.3">
      <c r="A36" s="42">
        <v>716</v>
      </c>
      <c r="B36" s="43" t="s">
        <v>1216</v>
      </c>
      <c r="C36" s="43" t="s">
        <v>1177</v>
      </c>
      <c r="D36" s="42" t="s">
        <v>1020</v>
      </c>
      <c r="E36" s="51">
        <v>2747</v>
      </c>
      <c r="F36" s="51">
        <v>2830</v>
      </c>
      <c r="G36" s="51">
        <v>2917</v>
      </c>
      <c r="H36" s="51">
        <v>3009</v>
      </c>
      <c r="I36" s="51">
        <v>3104</v>
      </c>
      <c r="J36" s="51">
        <v>3202</v>
      </c>
      <c r="K36" s="51">
        <v>3303</v>
      </c>
      <c r="L36" s="51">
        <v>3408</v>
      </c>
      <c r="M36" s="51">
        <v>3516</v>
      </c>
      <c r="N36" s="51">
        <v>3629</v>
      </c>
      <c r="O36" s="51">
        <v>3747</v>
      </c>
      <c r="P36" s="51">
        <v>3871</v>
      </c>
      <c r="Q36" s="51">
        <v>3999</v>
      </c>
      <c r="R36" s="51">
        <v>4133</v>
      </c>
      <c r="S36" s="51">
        <v>4270</v>
      </c>
      <c r="T36" s="51">
        <v>4410</v>
      </c>
      <c r="U36" s="51">
        <v>4553</v>
      </c>
      <c r="V36" s="51">
        <v>4700</v>
      </c>
      <c r="W36" s="51">
        <v>4851</v>
      </c>
      <c r="X36" s="51">
        <v>5010</v>
      </c>
      <c r="Y36" s="51">
        <v>5176</v>
      </c>
      <c r="Z36" s="51">
        <v>5351</v>
      </c>
      <c r="AA36" s="51">
        <v>5536</v>
      </c>
      <c r="AB36" s="51">
        <v>5727</v>
      </c>
      <c r="AC36" s="51">
        <v>5921</v>
      </c>
      <c r="AD36" s="51">
        <v>6115</v>
      </c>
      <c r="AE36" s="51">
        <v>6308</v>
      </c>
      <c r="AF36" s="51">
        <v>6502</v>
      </c>
      <c r="AG36" s="51">
        <v>6703</v>
      </c>
      <c r="AH36" s="51">
        <v>6922</v>
      </c>
      <c r="AI36" s="51">
        <v>7164</v>
      </c>
      <c r="AJ36" s="51">
        <v>7432</v>
      </c>
      <c r="AK36" s="51">
        <v>7722</v>
      </c>
      <c r="AL36" s="51">
        <v>8028</v>
      </c>
      <c r="AM36" s="51">
        <v>8342</v>
      </c>
      <c r="AN36" s="51">
        <v>8659</v>
      </c>
      <c r="AO36" s="51">
        <v>8976</v>
      </c>
      <c r="AP36" s="51">
        <v>9293</v>
      </c>
      <c r="AQ36" s="51">
        <v>9604</v>
      </c>
      <c r="AR36" s="51">
        <v>9903</v>
      </c>
      <c r="AS36" s="51">
        <v>10183</v>
      </c>
      <c r="AT36" s="51">
        <v>10443</v>
      </c>
      <c r="AU36" s="51">
        <v>10683</v>
      </c>
      <c r="AV36" s="51">
        <v>10906</v>
      </c>
      <c r="AW36" s="51">
        <v>11117</v>
      </c>
      <c r="AX36" s="51">
        <v>11320</v>
      </c>
      <c r="AY36" s="51">
        <v>11518</v>
      </c>
      <c r="AZ36" s="51">
        <v>11710</v>
      </c>
      <c r="BA36" s="51">
        <v>11893</v>
      </c>
      <c r="BB36" s="51">
        <v>12065</v>
      </c>
      <c r="BC36" s="51">
        <v>12222</v>
      </c>
      <c r="BD36" s="51">
        <v>12366</v>
      </c>
      <c r="BE36" s="51">
        <v>12501</v>
      </c>
      <c r="BF36" s="51">
        <v>12634</v>
      </c>
      <c r="BG36" s="51">
        <v>12778</v>
      </c>
      <c r="BH36" s="51">
        <v>12940</v>
      </c>
      <c r="BI36" s="51">
        <v>13124</v>
      </c>
      <c r="BJ36" s="51">
        <v>13330</v>
      </c>
      <c r="BK36" s="51">
        <v>13558</v>
      </c>
      <c r="BL36" s="51">
        <v>13811</v>
      </c>
      <c r="BM36" s="51">
        <v>14086</v>
      </c>
      <c r="BN36" s="51">
        <v>14387</v>
      </c>
      <c r="BO36" s="51">
        <v>14711</v>
      </c>
      <c r="BP36" s="51">
        <v>15055</v>
      </c>
      <c r="BQ36" s="51">
        <v>15412</v>
      </c>
      <c r="BR36" s="44">
        <v>15777.450999999999</v>
      </c>
      <c r="BS36" s="44">
        <v>16150.361999999999</v>
      </c>
    </row>
    <row r="37" spans="1:71" x14ac:dyDescent="0.3">
      <c r="A37" s="42">
        <v>911</v>
      </c>
      <c r="B37" s="43" t="s">
        <v>1217</v>
      </c>
      <c r="C37" s="43" t="s">
        <v>1177</v>
      </c>
      <c r="D37" s="42" t="s">
        <v>1020</v>
      </c>
      <c r="E37" s="51">
        <v>26454</v>
      </c>
      <c r="F37" s="51">
        <v>26965</v>
      </c>
      <c r="G37" s="51">
        <v>27490</v>
      </c>
      <c r="H37" s="51">
        <v>28032</v>
      </c>
      <c r="I37" s="51">
        <v>28593</v>
      </c>
      <c r="J37" s="51">
        <v>29173</v>
      </c>
      <c r="K37" s="51">
        <v>29776</v>
      </c>
      <c r="L37" s="51">
        <v>30402</v>
      </c>
      <c r="M37" s="51">
        <v>31052</v>
      </c>
      <c r="N37" s="51">
        <v>31727</v>
      </c>
      <c r="O37" s="51">
        <v>32429</v>
      </c>
      <c r="P37" s="51">
        <v>33157</v>
      </c>
      <c r="Q37" s="51">
        <v>33914</v>
      </c>
      <c r="R37" s="51">
        <v>34701</v>
      </c>
      <c r="S37" s="51">
        <v>35518</v>
      </c>
      <c r="T37" s="51">
        <v>36368</v>
      </c>
      <c r="U37" s="51">
        <v>37253</v>
      </c>
      <c r="V37" s="51">
        <v>38172</v>
      </c>
      <c r="W37" s="51">
        <v>39125</v>
      </c>
      <c r="X37" s="51">
        <v>40108</v>
      </c>
      <c r="Y37" s="51">
        <v>41122</v>
      </c>
      <c r="Z37" s="51">
        <v>42165</v>
      </c>
      <c r="AA37" s="51">
        <v>43239</v>
      </c>
      <c r="AB37" s="51">
        <v>44353</v>
      </c>
      <c r="AC37" s="51">
        <v>45514</v>
      </c>
      <c r="AD37" s="51">
        <v>46730</v>
      </c>
      <c r="AE37" s="51">
        <v>48003</v>
      </c>
      <c r="AF37" s="51">
        <v>49333</v>
      </c>
      <c r="AG37" s="51">
        <v>50717</v>
      </c>
      <c r="AH37" s="51">
        <v>52146</v>
      </c>
      <c r="AI37" s="51">
        <v>53617</v>
      </c>
      <c r="AJ37" s="51">
        <v>55133</v>
      </c>
      <c r="AK37" s="51">
        <v>56699</v>
      </c>
      <c r="AL37" s="51">
        <v>58315</v>
      </c>
      <c r="AM37" s="51">
        <v>59977</v>
      </c>
      <c r="AN37" s="51">
        <v>61689</v>
      </c>
      <c r="AO37" s="51">
        <v>63438</v>
      </c>
      <c r="AP37" s="51">
        <v>65231</v>
      </c>
      <c r="AQ37" s="51">
        <v>67111</v>
      </c>
      <c r="AR37" s="51">
        <v>69133</v>
      </c>
      <c r="AS37" s="51">
        <v>71331</v>
      </c>
      <c r="AT37" s="51">
        <v>73737</v>
      </c>
      <c r="AU37" s="51">
        <v>76324</v>
      </c>
      <c r="AV37" s="51">
        <v>79005</v>
      </c>
      <c r="AW37" s="51">
        <v>81657</v>
      </c>
      <c r="AX37" s="51">
        <v>84196</v>
      </c>
      <c r="AY37" s="51">
        <v>86588</v>
      </c>
      <c r="AZ37" s="51">
        <v>88876</v>
      </c>
      <c r="BA37" s="51">
        <v>91145</v>
      </c>
      <c r="BB37" s="51">
        <v>93522</v>
      </c>
      <c r="BC37" s="51">
        <v>96099</v>
      </c>
      <c r="BD37" s="51">
        <v>98904</v>
      </c>
      <c r="BE37" s="51">
        <v>101915</v>
      </c>
      <c r="BF37" s="51">
        <v>105116</v>
      </c>
      <c r="BG37" s="51">
        <v>108471</v>
      </c>
      <c r="BH37" s="51">
        <v>111954</v>
      </c>
      <c r="BI37" s="51">
        <v>115567</v>
      </c>
      <c r="BJ37" s="51">
        <v>119320</v>
      </c>
      <c r="BK37" s="51">
        <v>123206</v>
      </c>
      <c r="BL37" s="51">
        <v>127219</v>
      </c>
      <c r="BM37" s="51">
        <v>131351</v>
      </c>
      <c r="BN37" s="51">
        <v>135600</v>
      </c>
      <c r="BO37" s="51">
        <v>139964</v>
      </c>
      <c r="BP37" s="51">
        <v>144443</v>
      </c>
      <c r="BQ37" s="51">
        <v>149036</v>
      </c>
      <c r="BR37" s="44">
        <v>153742.72399999999</v>
      </c>
      <c r="BS37" s="44">
        <v>158562.976</v>
      </c>
    </row>
    <row r="38" spans="1:71" x14ac:dyDescent="0.3">
      <c r="A38" s="42">
        <v>24</v>
      </c>
      <c r="B38" s="43" t="s">
        <v>1218</v>
      </c>
      <c r="C38" s="43" t="s">
        <v>1177</v>
      </c>
      <c r="D38" s="42" t="s">
        <v>1020</v>
      </c>
      <c r="E38" s="51">
        <v>4548</v>
      </c>
      <c r="F38" s="51">
        <v>4659</v>
      </c>
      <c r="G38" s="51">
        <v>4775</v>
      </c>
      <c r="H38" s="51">
        <v>4890</v>
      </c>
      <c r="I38" s="51">
        <v>5005</v>
      </c>
      <c r="J38" s="51">
        <v>5116</v>
      </c>
      <c r="K38" s="51">
        <v>5224</v>
      </c>
      <c r="L38" s="51">
        <v>5329</v>
      </c>
      <c r="M38" s="51">
        <v>5433</v>
      </c>
      <c r="N38" s="51">
        <v>5537</v>
      </c>
      <c r="O38" s="51">
        <v>5643</v>
      </c>
      <c r="P38" s="51">
        <v>5753</v>
      </c>
      <c r="Q38" s="51">
        <v>5866</v>
      </c>
      <c r="R38" s="51">
        <v>5980</v>
      </c>
      <c r="S38" s="51">
        <v>6093</v>
      </c>
      <c r="T38" s="51">
        <v>6203</v>
      </c>
      <c r="U38" s="51">
        <v>6310</v>
      </c>
      <c r="V38" s="51">
        <v>6415</v>
      </c>
      <c r="W38" s="51">
        <v>6524</v>
      </c>
      <c r="X38" s="51">
        <v>6643</v>
      </c>
      <c r="Y38" s="51">
        <v>6776</v>
      </c>
      <c r="Z38" s="51">
        <v>6927</v>
      </c>
      <c r="AA38" s="51">
        <v>7095</v>
      </c>
      <c r="AB38" s="51">
        <v>7278</v>
      </c>
      <c r="AC38" s="51">
        <v>7474</v>
      </c>
      <c r="AD38" s="51">
        <v>7682</v>
      </c>
      <c r="AE38" s="51">
        <v>7901</v>
      </c>
      <c r="AF38" s="51">
        <v>8131</v>
      </c>
      <c r="AG38" s="51">
        <v>8376</v>
      </c>
      <c r="AH38" s="51">
        <v>8642</v>
      </c>
      <c r="AI38" s="51">
        <v>8930</v>
      </c>
      <c r="AJ38" s="51">
        <v>9245</v>
      </c>
      <c r="AK38" s="51">
        <v>9582</v>
      </c>
      <c r="AL38" s="51">
        <v>9932</v>
      </c>
      <c r="AM38" s="51">
        <v>10277</v>
      </c>
      <c r="AN38" s="51">
        <v>10609</v>
      </c>
      <c r="AO38" s="51">
        <v>10921</v>
      </c>
      <c r="AP38" s="51">
        <v>11218</v>
      </c>
      <c r="AQ38" s="51">
        <v>11514</v>
      </c>
      <c r="AR38" s="51">
        <v>11827</v>
      </c>
      <c r="AS38" s="51">
        <v>12171</v>
      </c>
      <c r="AT38" s="51">
        <v>12553</v>
      </c>
      <c r="AU38" s="51">
        <v>12968</v>
      </c>
      <c r="AV38" s="51">
        <v>13404</v>
      </c>
      <c r="AW38" s="51">
        <v>13841</v>
      </c>
      <c r="AX38" s="51">
        <v>14269</v>
      </c>
      <c r="AY38" s="51">
        <v>14682</v>
      </c>
      <c r="AZ38" s="51">
        <v>15089</v>
      </c>
      <c r="BA38" s="51">
        <v>15504</v>
      </c>
      <c r="BB38" s="51">
        <v>15950</v>
      </c>
      <c r="BC38" s="51">
        <v>16441</v>
      </c>
      <c r="BD38" s="51">
        <v>16983</v>
      </c>
      <c r="BE38" s="51">
        <v>17573</v>
      </c>
      <c r="BF38" s="51">
        <v>18203</v>
      </c>
      <c r="BG38" s="51">
        <v>18866</v>
      </c>
      <c r="BH38" s="51">
        <v>19553</v>
      </c>
      <c r="BI38" s="51">
        <v>20262</v>
      </c>
      <c r="BJ38" s="51">
        <v>20998</v>
      </c>
      <c r="BK38" s="51">
        <v>21759</v>
      </c>
      <c r="BL38" s="51">
        <v>22550</v>
      </c>
      <c r="BM38" s="51">
        <v>23369</v>
      </c>
      <c r="BN38" s="51">
        <v>24219</v>
      </c>
      <c r="BO38" s="51">
        <v>25096</v>
      </c>
      <c r="BP38" s="51">
        <v>25998</v>
      </c>
      <c r="BQ38" s="51">
        <v>26920</v>
      </c>
      <c r="BR38" s="44">
        <v>27859.305</v>
      </c>
      <c r="BS38" s="44">
        <v>28813.463</v>
      </c>
    </row>
    <row r="39" spans="1:71" x14ac:dyDescent="0.3">
      <c r="A39" s="42">
        <v>120</v>
      </c>
      <c r="B39" s="43" t="s">
        <v>1219</v>
      </c>
      <c r="C39" s="43" t="s">
        <v>1177</v>
      </c>
      <c r="D39" s="42" t="s">
        <v>1020</v>
      </c>
      <c r="E39" s="51">
        <v>4307</v>
      </c>
      <c r="F39" s="51">
        <v>4383</v>
      </c>
      <c r="G39" s="51">
        <v>4460</v>
      </c>
      <c r="H39" s="51">
        <v>4539</v>
      </c>
      <c r="I39" s="51">
        <v>4621</v>
      </c>
      <c r="J39" s="51">
        <v>4704</v>
      </c>
      <c r="K39" s="51">
        <v>4791</v>
      </c>
      <c r="L39" s="51">
        <v>4881</v>
      </c>
      <c r="M39" s="51">
        <v>4974</v>
      </c>
      <c r="N39" s="51">
        <v>5073</v>
      </c>
      <c r="O39" s="51">
        <v>5176</v>
      </c>
      <c r="P39" s="51">
        <v>5285</v>
      </c>
      <c r="Q39" s="51">
        <v>5400</v>
      </c>
      <c r="R39" s="51">
        <v>5520</v>
      </c>
      <c r="S39" s="51">
        <v>5646</v>
      </c>
      <c r="T39" s="51">
        <v>5778</v>
      </c>
      <c r="U39" s="51">
        <v>5915</v>
      </c>
      <c r="V39" s="51">
        <v>6059</v>
      </c>
      <c r="W39" s="51">
        <v>6208</v>
      </c>
      <c r="X39" s="51">
        <v>6365</v>
      </c>
      <c r="Y39" s="51">
        <v>6528</v>
      </c>
      <c r="Z39" s="51">
        <v>6698</v>
      </c>
      <c r="AA39" s="51">
        <v>6875</v>
      </c>
      <c r="AB39" s="51">
        <v>7061</v>
      </c>
      <c r="AC39" s="51">
        <v>7254</v>
      </c>
      <c r="AD39" s="51">
        <v>7457</v>
      </c>
      <c r="AE39" s="51">
        <v>7669</v>
      </c>
      <c r="AF39" s="51">
        <v>7891</v>
      </c>
      <c r="AG39" s="51">
        <v>8123</v>
      </c>
      <c r="AH39" s="51">
        <v>8365</v>
      </c>
      <c r="AI39" s="51">
        <v>8618</v>
      </c>
      <c r="AJ39" s="51">
        <v>8883</v>
      </c>
      <c r="AK39" s="51">
        <v>9159</v>
      </c>
      <c r="AL39" s="51">
        <v>9445</v>
      </c>
      <c r="AM39" s="51">
        <v>9742</v>
      </c>
      <c r="AN39" s="51">
        <v>10050</v>
      </c>
      <c r="AO39" s="51">
        <v>10368</v>
      </c>
      <c r="AP39" s="51">
        <v>10696</v>
      </c>
      <c r="AQ39" s="51">
        <v>11032</v>
      </c>
      <c r="AR39" s="51">
        <v>11372</v>
      </c>
      <c r="AS39" s="51">
        <v>11715</v>
      </c>
      <c r="AT39" s="51">
        <v>12061</v>
      </c>
      <c r="AU39" s="51">
        <v>12409</v>
      </c>
      <c r="AV39" s="51">
        <v>12759</v>
      </c>
      <c r="AW39" s="51">
        <v>13110</v>
      </c>
      <c r="AX39" s="51">
        <v>13461</v>
      </c>
      <c r="AY39" s="51">
        <v>13812</v>
      </c>
      <c r="AZ39" s="51">
        <v>14165</v>
      </c>
      <c r="BA39" s="51">
        <v>14524</v>
      </c>
      <c r="BB39" s="51">
        <v>14892</v>
      </c>
      <c r="BC39" s="51">
        <v>15274</v>
      </c>
      <c r="BD39" s="51">
        <v>15672</v>
      </c>
      <c r="BE39" s="51">
        <v>16085</v>
      </c>
      <c r="BF39" s="51">
        <v>16514</v>
      </c>
      <c r="BG39" s="51">
        <v>16959</v>
      </c>
      <c r="BH39" s="51">
        <v>17421</v>
      </c>
      <c r="BI39" s="51">
        <v>17900</v>
      </c>
      <c r="BJ39" s="51">
        <v>18395</v>
      </c>
      <c r="BK39" s="51">
        <v>18907</v>
      </c>
      <c r="BL39" s="51">
        <v>19433</v>
      </c>
      <c r="BM39" s="51">
        <v>19970</v>
      </c>
      <c r="BN39" s="51">
        <v>20520</v>
      </c>
      <c r="BO39" s="51">
        <v>21082</v>
      </c>
      <c r="BP39" s="51">
        <v>21656</v>
      </c>
      <c r="BQ39" s="51">
        <v>22240</v>
      </c>
      <c r="BR39" s="44">
        <v>22834.522000000001</v>
      </c>
      <c r="BS39" s="44">
        <v>23439.188999999998</v>
      </c>
    </row>
    <row r="40" spans="1:71" x14ac:dyDescent="0.3">
      <c r="A40" s="42">
        <v>140</v>
      </c>
      <c r="B40" s="43" t="s">
        <v>1220</v>
      </c>
      <c r="C40" s="43" t="s">
        <v>1177</v>
      </c>
      <c r="D40" s="42" t="s">
        <v>1020</v>
      </c>
      <c r="E40" s="51">
        <v>1327</v>
      </c>
      <c r="F40" s="51">
        <v>1340</v>
      </c>
      <c r="G40" s="51">
        <v>1353</v>
      </c>
      <c r="H40" s="51">
        <v>1368</v>
      </c>
      <c r="I40" s="51">
        <v>1383</v>
      </c>
      <c r="J40" s="51">
        <v>1399</v>
      </c>
      <c r="K40" s="51">
        <v>1417</v>
      </c>
      <c r="L40" s="51">
        <v>1436</v>
      </c>
      <c r="M40" s="51">
        <v>1457</v>
      </c>
      <c r="N40" s="51">
        <v>1479</v>
      </c>
      <c r="O40" s="51">
        <v>1504</v>
      </c>
      <c r="P40" s="51">
        <v>1529</v>
      </c>
      <c r="Q40" s="51">
        <v>1557</v>
      </c>
      <c r="R40" s="51">
        <v>1586</v>
      </c>
      <c r="S40" s="51">
        <v>1617</v>
      </c>
      <c r="T40" s="51">
        <v>1649</v>
      </c>
      <c r="U40" s="51">
        <v>1683</v>
      </c>
      <c r="V40" s="51">
        <v>1719</v>
      </c>
      <c r="W40" s="51">
        <v>1755</v>
      </c>
      <c r="X40" s="51">
        <v>1792</v>
      </c>
      <c r="Y40" s="51">
        <v>1829</v>
      </c>
      <c r="Z40" s="51">
        <v>1865</v>
      </c>
      <c r="AA40" s="51">
        <v>1900</v>
      </c>
      <c r="AB40" s="51">
        <v>1937</v>
      </c>
      <c r="AC40" s="51">
        <v>1976</v>
      </c>
      <c r="AD40" s="51">
        <v>2017</v>
      </c>
      <c r="AE40" s="51">
        <v>2062</v>
      </c>
      <c r="AF40" s="51">
        <v>2110</v>
      </c>
      <c r="AG40" s="51">
        <v>2162</v>
      </c>
      <c r="AH40" s="51">
        <v>2219</v>
      </c>
      <c r="AI40" s="51">
        <v>2280</v>
      </c>
      <c r="AJ40" s="51">
        <v>2347</v>
      </c>
      <c r="AK40" s="51">
        <v>2419</v>
      </c>
      <c r="AL40" s="51">
        <v>2493</v>
      </c>
      <c r="AM40" s="51">
        <v>2566</v>
      </c>
      <c r="AN40" s="51">
        <v>2634</v>
      </c>
      <c r="AO40" s="51">
        <v>2697</v>
      </c>
      <c r="AP40" s="51">
        <v>2755</v>
      </c>
      <c r="AQ40" s="51">
        <v>2812</v>
      </c>
      <c r="AR40" s="51">
        <v>2873</v>
      </c>
      <c r="AS40" s="51">
        <v>2940</v>
      </c>
      <c r="AT40" s="51">
        <v>3015</v>
      </c>
      <c r="AU40" s="51">
        <v>3096</v>
      </c>
      <c r="AV40" s="51">
        <v>3181</v>
      </c>
      <c r="AW40" s="51">
        <v>3268</v>
      </c>
      <c r="AX40" s="51">
        <v>3353</v>
      </c>
      <c r="AY40" s="51">
        <v>3436</v>
      </c>
      <c r="AZ40" s="51">
        <v>3517</v>
      </c>
      <c r="BA40" s="51">
        <v>3597</v>
      </c>
      <c r="BB40" s="51">
        <v>3677</v>
      </c>
      <c r="BC40" s="51">
        <v>3755</v>
      </c>
      <c r="BD40" s="51">
        <v>3832</v>
      </c>
      <c r="BE40" s="51">
        <v>3908</v>
      </c>
      <c r="BF40" s="51">
        <v>3982</v>
      </c>
      <c r="BG40" s="51">
        <v>4055</v>
      </c>
      <c r="BH40" s="51">
        <v>4128</v>
      </c>
      <c r="BI40" s="51">
        <v>4202</v>
      </c>
      <c r="BJ40" s="51">
        <v>4276</v>
      </c>
      <c r="BK40" s="51">
        <v>4345</v>
      </c>
      <c r="BL40" s="51">
        <v>4404</v>
      </c>
      <c r="BM40" s="51">
        <v>4449</v>
      </c>
      <c r="BN40" s="51">
        <v>4476</v>
      </c>
      <c r="BO40" s="51">
        <v>4490</v>
      </c>
      <c r="BP40" s="51">
        <v>4500</v>
      </c>
      <c r="BQ40" s="51">
        <v>4515</v>
      </c>
      <c r="BR40" s="44">
        <v>4546.1000000000004</v>
      </c>
      <c r="BS40" s="44">
        <v>4594.6210000000001</v>
      </c>
    </row>
    <row r="41" spans="1:71" x14ac:dyDescent="0.3">
      <c r="A41" s="42">
        <v>148</v>
      </c>
      <c r="B41" s="43" t="s">
        <v>1221</v>
      </c>
      <c r="C41" s="43" t="s">
        <v>1177</v>
      </c>
      <c r="D41" s="42" t="s">
        <v>1020</v>
      </c>
      <c r="E41" s="51">
        <v>2502</v>
      </c>
      <c r="F41" s="51">
        <v>2544</v>
      </c>
      <c r="G41" s="51">
        <v>2589</v>
      </c>
      <c r="H41" s="51">
        <v>2636</v>
      </c>
      <c r="I41" s="51">
        <v>2685</v>
      </c>
      <c r="J41" s="51">
        <v>2735</v>
      </c>
      <c r="K41" s="51">
        <v>2786</v>
      </c>
      <c r="L41" s="51">
        <v>2838</v>
      </c>
      <c r="M41" s="51">
        <v>2891</v>
      </c>
      <c r="N41" s="51">
        <v>2945</v>
      </c>
      <c r="O41" s="51">
        <v>3002</v>
      </c>
      <c r="P41" s="51">
        <v>3060</v>
      </c>
      <c r="Q41" s="51">
        <v>3121</v>
      </c>
      <c r="R41" s="51">
        <v>3184</v>
      </c>
      <c r="S41" s="51">
        <v>3247</v>
      </c>
      <c r="T41" s="51">
        <v>3310</v>
      </c>
      <c r="U41" s="51">
        <v>3372</v>
      </c>
      <c r="V41" s="51">
        <v>3435</v>
      </c>
      <c r="W41" s="51">
        <v>3499</v>
      </c>
      <c r="X41" s="51">
        <v>3568</v>
      </c>
      <c r="Y41" s="51">
        <v>3644</v>
      </c>
      <c r="Z41" s="51">
        <v>3726</v>
      </c>
      <c r="AA41" s="51">
        <v>3815</v>
      </c>
      <c r="AB41" s="51">
        <v>3908</v>
      </c>
      <c r="AC41" s="51">
        <v>4000</v>
      </c>
      <c r="AD41" s="51">
        <v>4088</v>
      </c>
      <c r="AE41" s="51">
        <v>4172</v>
      </c>
      <c r="AF41" s="51">
        <v>4254</v>
      </c>
      <c r="AG41" s="51">
        <v>4336</v>
      </c>
      <c r="AH41" s="51">
        <v>4421</v>
      </c>
      <c r="AI41" s="51">
        <v>4512</v>
      </c>
      <c r="AJ41" s="51">
        <v>4610</v>
      </c>
      <c r="AK41" s="51">
        <v>4715</v>
      </c>
      <c r="AL41" s="51">
        <v>4829</v>
      </c>
      <c r="AM41" s="51">
        <v>4954</v>
      </c>
      <c r="AN41" s="51">
        <v>5092</v>
      </c>
      <c r="AO41" s="51">
        <v>5243</v>
      </c>
      <c r="AP41" s="51">
        <v>5408</v>
      </c>
      <c r="AQ41" s="51">
        <v>5584</v>
      </c>
      <c r="AR41" s="51">
        <v>5768</v>
      </c>
      <c r="AS41" s="51">
        <v>5957</v>
      </c>
      <c r="AT41" s="51">
        <v>6150</v>
      </c>
      <c r="AU41" s="51">
        <v>6349</v>
      </c>
      <c r="AV41" s="51">
        <v>6556</v>
      </c>
      <c r="AW41" s="51">
        <v>6772</v>
      </c>
      <c r="AX41" s="51">
        <v>7001</v>
      </c>
      <c r="AY41" s="51">
        <v>7241</v>
      </c>
      <c r="AZ41" s="51">
        <v>7493</v>
      </c>
      <c r="BA41" s="51">
        <v>7759</v>
      </c>
      <c r="BB41" s="51">
        <v>8042</v>
      </c>
      <c r="BC41" s="51">
        <v>8343</v>
      </c>
      <c r="BD41" s="51">
        <v>8663</v>
      </c>
      <c r="BE41" s="51">
        <v>9002</v>
      </c>
      <c r="BF41" s="51">
        <v>9353</v>
      </c>
      <c r="BG41" s="51">
        <v>9710</v>
      </c>
      <c r="BH41" s="51">
        <v>10067</v>
      </c>
      <c r="BI41" s="51">
        <v>10422</v>
      </c>
      <c r="BJ41" s="51">
        <v>10776</v>
      </c>
      <c r="BK41" s="51">
        <v>11134</v>
      </c>
      <c r="BL41" s="51">
        <v>11503</v>
      </c>
      <c r="BM41" s="51">
        <v>11887</v>
      </c>
      <c r="BN41" s="51">
        <v>12289</v>
      </c>
      <c r="BO41" s="51">
        <v>12705</v>
      </c>
      <c r="BP41" s="51">
        <v>13134</v>
      </c>
      <c r="BQ41" s="51">
        <v>13569</v>
      </c>
      <c r="BR41" s="44">
        <v>14009.413</v>
      </c>
      <c r="BS41" s="44">
        <v>14452.543</v>
      </c>
    </row>
    <row r="42" spans="1:71" x14ac:dyDescent="0.3">
      <c r="A42" s="42">
        <v>178</v>
      </c>
      <c r="B42" s="43" t="s">
        <v>1222</v>
      </c>
      <c r="C42" s="43" t="s">
        <v>1177</v>
      </c>
      <c r="D42" s="42" t="s">
        <v>1020</v>
      </c>
      <c r="E42" s="51">
        <v>827</v>
      </c>
      <c r="F42" s="51">
        <v>844</v>
      </c>
      <c r="G42" s="51">
        <v>862</v>
      </c>
      <c r="H42" s="51">
        <v>880</v>
      </c>
      <c r="I42" s="51">
        <v>900</v>
      </c>
      <c r="J42" s="51">
        <v>920</v>
      </c>
      <c r="K42" s="51">
        <v>942</v>
      </c>
      <c r="L42" s="51">
        <v>964</v>
      </c>
      <c r="M42" s="51">
        <v>987</v>
      </c>
      <c r="N42" s="51">
        <v>1012</v>
      </c>
      <c r="O42" s="51">
        <v>1037</v>
      </c>
      <c r="P42" s="51">
        <v>1064</v>
      </c>
      <c r="Q42" s="51">
        <v>1092</v>
      </c>
      <c r="R42" s="51">
        <v>1122</v>
      </c>
      <c r="S42" s="51">
        <v>1152</v>
      </c>
      <c r="T42" s="51">
        <v>1184</v>
      </c>
      <c r="U42" s="51">
        <v>1217</v>
      </c>
      <c r="V42" s="51">
        <v>1252</v>
      </c>
      <c r="W42" s="51">
        <v>1288</v>
      </c>
      <c r="X42" s="51">
        <v>1325</v>
      </c>
      <c r="Y42" s="51">
        <v>1365</v>
      </c>
      <c r="Z42" s="51">
        <v>1407</v>
      </c>
      <c r="AA42" s="51">
        <v>1451</v>
      </c>
      <c r="AB42" s="51">
        <v>1496</v>
      </c>
      <c r="AC42" s="51">
        <v>1543</v>
      </c>
      <c r="AD42" s="51">
        <v>1590</v>
      </c>
      <c r="AE42" s="51">
        <v>1638</v>
      </c>
      <c r="AF42" s="51">
        <v>1687</v>
      </c>
      <c r="AG42" s="51">
        <v>1736</v>
      </c>
      <c r="AH42" s="51">
        <v>1787</v>
      </c>
      <c r="AI42" s="51">
        <v>1840</v>
      </c>
      <c r="AJ42" s="51">
        <v>1895</v>
      </c>
      <c r="AK42" s="51">
        <v>1951</v>
      </c>
      <c r="AL42" s="51">
        <v>2009</v>
      </c>
      <c r="AM42" s="51">
        <v>2068</v>
      </c>
      <c r="AN42" s="51">
        <v>2128</v>
      </c>
      <c r="AO42" s="51">
        <v>2188</v>
      </c>
      <c r="AP42" s="51">
        <v>2249</v>
      </c>
      <c r="AQ42" s="51">
        <v>2311</v>
      </c>
      <c r="AR42" s="51">
        <v>2375</v>
      </c>
      <c r="AS42" s="51">
        <v>2440</v>
      </c>
      <c r="AT42" s="51">
        <v>2508</v>
      </c>
      <c r="AU42" s="51">
        <v>2577</v>
      </c>
      <c r="AV42" s="51">
        <v>2649</v>
      </c>
      <c r="AW42" s="51">
        <v>2722</v>
      </c>
      <c r="AX42" s="51">
        <v>2799</v>
      </c>
      <c r="AY42" s="51">
        <v>2879</v>
      </c>
      <c r="AZ42" s="51">
        <v>2962</v>
      </c>
      <c r="BA42" s="51">
        <v>3048</v>
      </c>
      <c r="BB42" s="51">
        <v>3136</v>
      </c>
      <c r="BC42" s="51">
        <v>3226</v>
      </c>
      <c r="BD42" s="51">
        <v>3316</v>
      </c>
      <c r="BE42" s="51">
        <v>3407</v>
      </c>
      <c r="BF42" s="51">
        <v>3503</v>
      </c>
      <c r="BG42" s="51">
        <v>3605</v>
      </c>
      <c r="BH42" s="51">
        <v>3718</v>
      </c>
      <c r="BI42" s="51">
        <v>3842</v>
      </c>
      <c r="BJ42" s="51">
        <v>3976</v>
      </c>
      <c r="BK42" s="51">
        <v>4115</v>
      </c>
      <c r="BL42" s="51">
        <v>4254</v>
      </c>
      <c r="BM42" s="51">
        <v>4387</v>
      </c>
      <c r="BN42" s="51">
        <v>4513</v>
      </c>
      <c r="BO42" s="51">
        <v>4633</v>
      </c>
      <c r="BP42" s="51">
        <v>4751</v>
      </c>
      <c r="BQ42" s="51">
        <v>4871</v>
      </c>
      <c r="BR42" s="44">
        <v>4995.6480000000001</v>
      </c>
      <c r="BS42" s="44">
        <v>5125.8209999999999</v>
      </c>
    </row>
    <row r="43" spans="1:71" x14ac:dyDescent="0.3">
      <c r="A43" s="42">
        <v>180</v>
      </c>
      <c r="B43" s="43" t="s">
        <v>1223</v>
      </c>
      <c r="C43" s="43" t="s">
        <v>1177</v>
      </c>
      <c r="D43" s="42" t="s">
        <v>1020</v>
      </c>
      <c r="E43" s="51">
        <v>12184</v>
      </c>
      <c r="F43" s="51">
        <v>12429</v>
      </c>
      <c r="G43" s="51">
        <v>12681</v>
      </c>
      <c r="H43" s="51">
        <v>12944</v>
      </c>
      <c r="I43" s="51">
        <v>13223</v>
      </c>
      <c r="J43" s="51">
        <v>13518</v>
      </c>
      <c r="K43" s="51">
        <v>13830</v>
      </c>
      <c r="L43" s="51">
        <v>14161</v>
      </c>
      <c r="M43" s="51">
        <v>14509</v>
      </c>
      <c r="N43" s="51">
        <v>14872</v>
      </c>
      <c r="O43" s="51">
        <v>15248</v>
      </c>
      <c r="P43" s="51">
        <v>15638</v>
      </c>
      <c r="Q43" s="51">
        <v>16041</v>
      </c>
      <c r="R43" s="51">
        <v>16462</v>
      </c>
      <c r="S43" s="51">
        <v>16904</v>
      </c>
      <c r="T43" s="51">
        <v>17370</v>
      </c>
      <c r="U43" s="51">
        <v>17862</v>
      </c>
      <c r="V43" s="51">
        <v>18378</v>
      </c>
      <c r="W43" s="51">
        <v>18913</v>
      </c>
      <c r="X43" s="51">
        <v>19459</v>
      </c>
      <c r="Y43" s="51">
        <v>20010</v>
      </c>
      <c r="Z43" s="51">
        <v>20563</v>
      </c>
      <c r="AA43" s="51">
        <v>21120</v>
      </c>
      <c r="AB43" s="51">
        <v>21689</v>
      </c>
      <c r="AC43" s="51">
        <v>22281</v>
      </c>
      <c r="AD43" s="51">
        <v>22902</v>
      </c>
      <c r="AE43" s="51">
        <v>23559</v>
      </c>
      <c r="AF43" s="51">
        <v>24248</v>
      </c>
      <c r="AG43" s="51">
        <v>24955</v>
      </c>
      <c r="AH43" s="51">
        <v>25662</v>
      </c>
      <c r="AI43" s="51">
        <v>26357</v>
      </c>
      <c r="AJ43" s="51">
        <v>27039</v>
      </c>
      <c r="AK43" s="51">
        <v>27717</v>
      </c>
      <c r="AL43" s="51">
        <v>28405</v>
      </c>
      <c r="AM43" s="51">
        <v>29121</v>
      </c>
      <c r="AN43" s="51">
        <v>29883</v>
      </c>
      <c r="AO43" s="51">
        <v>30686</v>
      </c>
      <c r="AP43" s="51">
        <v>31530</v>
      </c>
      <c r="AQ43" s="51">
        <v>32444</v>
      </c>
      <c r="AR43" s="51">
        <v>33465</v>
      </c>
      <c r="AS43" s="51">
        <v>34615</v>
      </c>
      <c r="AT43" s="51">
        <v>35915</v>
      </c>
      <c r="AU43" s="51">
        <v>37346</v>
      </c>
      <c r="AV43" s="51">
        <v>38834</v>
      </c>
      <c r="AW43" s="51">
        <v>40274</v>
      </c>
      <c r="AX43" s="51">
        <v>41596</v>
      </c>
      <c r="AY43" s="51">
        <v>42771</v>
      </c>
      <c r="AZ43" s="51">
        <v>43830</v>
      </c>
      <c r="BA43" s="51">
        <v>44841</v>
      </c>
      <c r="BB43" s="51">
        <v>45899</v>
      </c>
      <c r="BC43" s="51">
        <v>47076</v>
      </c>
      <c r="BD43" s="51">
        <v>48394</v>
      </c>
      <c r="BE43" s="51">
        <v>49836</v>
      </c>
      <c r="BF43" s="51">
        <v>51390</v>
      </c>
      <c r="BG43" s="51">
        <v>53034</v>
      </c>
      <c r="BH43" s="51">
        <v>54751</v>
      </c>
      <c r="BI43" s="51">
        <v>56543</v>
      </c>
      <c r="BJ43" s="51">
        <v>58418</v>
      </c>
      <c r="BK43" s="51">
        <v>60374</v>
      </c>
      <c r="BL43" s="51">
        <v>62409</v>
      </c>
      <c r="BM43" s="51">
        <v>64523</v>
      </c>
      <c r="BN43" s="51">
        <v>66714</v>
      </c>
      <c r="BO43" s="51">
        <v>68979</v>
      </c>
      <c r="BP43" s="51">
        <v>71316</v>
      </c>
      <c r="BQ43" s="51">
        <v>73723</v>
      </c>
      <c r="BR43" s="44">
        <v>76196.619000000006</v>
      </c>
      <c r="BS43" s="44">
        <v>78736.153000000006</v>
      </c>
    </row>
    <row r="44" spans="1:71" x14ac:dyDescent="0.3">
      <c r="A44" s="42">
        <v>226</v>
      </c>
      <c r="B44" s="43" t="s">
        <v>1224</v>
      </c>
      <c r="C44" s="43" t="s">
        <v>1177</v>
      </c>
      <c r="D44" s="42" t="s">
        <v>1020</v>
      </c>
      <c r="E44" s="51">
        <v>226</v>
      </c>
      <c r="F44" s="51">
        <v>231</v>
      </c>
      <c r="G44" s="51">
        <v>234</v>
      </c>
      <c r="H44" s="51">
        <v>236</v>
      </c>
      <c r="I44" s="51">
        <v>238</v>
      </c>
      <c r="J44" s="51">
        <v>239</v>
      </c>
      <c r="K44" s="51">
        <v>242</v>
      </c>
      <c r="L44" s="51">
        <v>245</v>
      </c>
      <c r="M44" s="51">
        <v>248</v>
      </c>
      <c r="N44" s="51">
        <v>252</v>
      </c>
      <c r="O44" s="51">
        <v>255</v>
      </c>
      <c r="P44" s="51">
        <v>259</v>
      </c>
      <c r="Q44" s="51">
        <v>263</v>
      </c>
      <c r="R44" s="51">
        <v>267</v>
      </c>
      <c r="S44" s="51">
        <v>271</v>
      </c>
      <c r="T44" s="51">
        <v>277</v>
      </c>
      <c r="U44" s="51">
        <v>285</v>
      </c>
      <c r="V44" s="51">
        <v>293</v>
      </c>
      <c r="W44" s="51">
        <v>301</v>
      </c>
      <c r="X44" s="51">
        <v>306</v>
      </c>
      <c r="Y44" s="51">
        <v>307</v>
      </c>
      <c r="Z44" s="51">
        <v>302</v>
      </c>
      <c r="AA44" s="51">
        <v>293</v>
      </c>
      <c r="AB44" s="51">
        <v>281</v>
      </c>
      <c r="AC44" s="51">
        <v>269</v>
      </c>
      <c r="AD44" s="51">
        <v>260</v>
      </c>
      <c r="AE44" s="51">
        <v>252</v>
      </c>
      <c r="AF44" s="51">
        <v>247</v>
      </c>
      <c r="AG44" s="51">
        <v>244</v>
      </c>
      <c r="AH44" s="51">
        <v>247</v>
      </c>
      <c r="AI44" s="51">
        <v>255</v>
      </c>
      <c r="AJ44" s="51">
        <v>270</v>
      </c>
      <c r="AK44" s="51">
        <v>291</v>
      </c>
      <c r="AL44" s="51">
        <v>314</v>
      </c>
      <c r="AM44" s="51">
        <v>338</v>
      </c>
      <c r="AN44" s="51">
        <v>359</v>
      </c>
      <c r="AO44" s="51">
        <v>376</v>
      </c>
      <c r="AP44" s="51">
        <v>390</v>
      </c>
      <c r="AQ44" s="51">
        <v>402</v>
      </c>
      <c r="AR44" s="51">
        <v>414</v>
      </c>
      <c r="AS44" s="51">
        <v>427</v>
      </c>
      <c r="AT44" s="51">
        <v>441</v>
      </c>
      <c r="AU44" s="51">
        <v>455</v>
      </c>
      <c r="AV44" s="51">
        <v>471</v>
      </c>
      <c r="AW44" s="51">
        <v>487</v>
      </c>
      <c r="AX44" s="51">
        <v>505</v>
      </c>
      <c r="AY44" s="51">
        <v>524</v>
      </c>
      <c r="AZ44" s="51">
        <v>545</v>
      </c>
      <c r="BA44" s="51">
        <v>567</v>
      </c>
      <c r="BB44" s="51">
        <v>590</v>
      </c>
      <c r="BC44" s="51">
        <v>614</v>
      </c>
      <c r="BD44" s="51">
        <v>640</v>
      </c>
      <c r="BE44" s="51">
        <v>666</v>
      </c>
      <c r="BF44" s="51">
        <v>695</v>
      </c>
      <c r="BG44" s="51">
        <v>725</v>
      </c>
      <c r="BH44" s="51">
        <v>757</v>
      </c>
      <c r="BI44" s="51">
        <v>792</v>
      </c>
      <c r="BJ44" s="51">
        <v>829</v>
      </c>
      <c r="BK44" s="51">
        <v>868</v>
      </c>
      <c r="BL44" s="51">
        <v>909</v>
      </c>
      <c r="BM44" s="51">
        <v>951</v>
      </c>
      <c r="BN44" s="51">
        <v>994</v>
      </c>
      <c r="BO44" s="51">
        <v>1039</v>
      </c>
      <c r="BP44" s="51">
        <v>1084</v>
      </c>
      <c r="BQ44" s="51">
        <v>1129</v>
      </c>
      <c r="BR44" s="44">
        <v>1175.3889999999999</v>
      </c>
      <c r="BS44" s="44">
        <v>1221.49</v>
      </c>
    </row>
    <row r="45" spans="1:71" x14ac:dyDescent="0.3">
      <c r="A45" s="42">
        <v>266</v>
      </c>
      <c r="B45" s="43" t="s">
        <v>1225</v>
      </c>
      <c r="C45" s="43" t="s">
        <v>1177</v>
      </c>
      <c r="D45" s="42" t="s">
        <v>1020</v>
      </c>
      <c r="E45" s="51">
        <v>473</v>
      </c>
      <c r="F45" s="51">
        <v>476</v>
      </c>
      <c r="G45" s="51">
        <v>478</v>
      </c>
      <c r="H45" s="51">
        <v>479</v>
      </c>
      <c r="I45" s="51">
        <v>481</v>
      </c>
      <c r="J45" s="51">
        <v>483</v>
      </c>
      <c r="K45" s="51">
        <v>485</v>
      </c>
      <c r="L45" s="51">
        <v>488</v>
      </c>
      <c r="M45" s="51">
        <v>491</v>
      </c>
      <c r="N45" s="51">
        <v>495</v>
      </c>
      <c r="O45" s="51">
        <v>499</v>
      </c>
      <c r="P45" s="51">
        <v>504</v>
      </c>
      <c r="Q45" s="51">
        <v>510</v>
      </c>
      <c r="R45" s="51">
        <v>516</v>
      </c>
      <c r="S45" s="51">
        <v>524</v>
      </c>
      <c r="T45" s="51">
        <v>533</v>
      </c>
      <c r="U45" s="51">
        <v>543</v>
      </c>
      <c r="V45" s="51">
        <v>554</v>
      </c>
      <c r="W45" s="51">
        <v>566</v>
      </c>
      <c r="X45" s="51">
        <v>578</v>
      </c>
      <c r="Y45" s="51">
        <v>590</v>
      </c>
      <c r="Z45" s="51">
        <v>602</v>
      </c>
      <c r="AA45" s="51">
        <v>613</v>
      </c>
      <c r="AB45" s="51">
        <v>625</v>
      </c>
      <c r="AC45" s="51">
        <v>637</v>
      </c>
      <c r="AD45" s="51">
        <v>650</v>
      </c>
      <c r="AE45" s="51">
        <v>664</v>
      </c>
      <c r="AF45" s="51">
        <v>679</v>
      </c>
      <c r="AG45" s="51">
        <v>695</v>
      </c>
      <c r="AH45" s="51">
        <v>712</v>
      </c>
      <c r="AI45" s="51">
        <v>729</v>
      </c>
      <c r="AJ45" s="51">
        <v>748</v>
      </c>
      <c r="AK45" s="51">
        <v>767</v>
      </c>
      <c r="AL45" s="51">
        <v>787</v>
      </c>
      <c r="AM45" s="51">
        <v>808</v>
      </c>
      <c r="AN45" s="51">
        <v>830</v>
      </c>
      <c r="AO45" s="51">
        <v>853</v>
      </c>
      <c r="AP45" s="51">
        <v>877</v>
      </c>
      <c r="AQ45" s="51">
        <v>901</v>
      </c>
      <c r="AR45" s="51">
        <v>927</v>
      </c>
      <c r="AS45" s="51">
        <v>952</v>
      </c>
      <c r="AT45" s="51">
        <v>978</v>
      </c>
      <c r="AU45" s="51">
        <v>1005</v>
      </c>
      <c r="AV45" s="51">
        <v>1032</v>
      </c>
      <c r="AW45" s="51">
        <v>1059</v>
      </c>
      <c r="AX45" s="51">
        <v>1086</v>
      </c>
      <c r="AY45" s="51">
        <v>1114</v>
      </c>
      <c r="AZ45" s="51">
        <v>1142</v>
      </c>
      <c r="BA45" s="51">
        <v>1171</v>
      </c>
      <c r="BB45" s="51">
        <v>1201</v>
      </c>
      <c r="BC45" s="51">
        <v>1231</v>
      </c>
      <c r="BD45" s="51">
        <v>1262</v>
      </c>
      <c r="BE45" s="51">
        <v>1294</v>
      </c>
      <c r="BF45" s="51">
        <v>1328</v>
      </c>
      <c r="BG45" s="51">
        <v>1364</v>
      </c>
      <c r="BH45" s="51">
        <v>1403</v>
      </c>
      <c r="BI45" s="51">
        <v>1445</v>
      </c>
      <c r="BJ45" s="51">
        <v>1489</v>
      </c>
      <c r="BK45" s="51">
        <v>1536</v>
      </c>
      <c r="BL45" s="51">
        <v>1587</v>
      </c>
      <c r="BM45" s="51">
        <v>1640</v>
      </c>
      <c r="BN45" s="51">
        <v>1697</v>
      </c>
      <c r="BO45" s="51">
        <v>1757</v>
      </c>
      <c r="BP45" s="51">
        <v>1817</v>
      </c>
      <c r="BQ45" s="51">
        <v>1876</v>
      </c>
      <c r="BR45" s="44">
        <v>1930.175</v>
      </c>
      <c r="BS45" s="44">
        <v>1979.7860000000001</v>
      </c>
    </row>
    <row r="46" spans="1:71" x14ac:dyDescent="0.3">
      <c r="A46" s="42">
        <v>678</v>
      </c>
      <c r="B46" s="43" t="s">
        <v>1226</v>
      </c>
      <c r="C46" s="43" t="s">
        <v>1177</v>
      </c>
      <c r="D46" s="42" t="s">
        <v>1020</v>
      </c>
      <c r="E46" s="51">
        <v>60</v>
      </c>
      <c r="F46" s="51">
        <v>59</v>
      </c>
      <c r="G46" s="51">
        <v>59</v>
      </c>
      <c r="H46" s="51">
        <v>58</v>
      </c>
      <c r="I46" s="51">
        <v>58</v>
      </c>
      <c r="J46" s="51">
        <v>59</v>
      </c>
      <c r="K46" s="51">
        <v>60</v>
      </c>
      <c r="L46" s="51">
        <v>61</v>
      </c>
      <c r="M46" s="51">
        <v>62</v>
      </c>
      <c r="N46" s="51">
        <v>63</v>
      </c>
      <c r="O46" s="51">
        <v>64</v>
      </c>
      <c r="P46" s="51">
        <v>65</v>
      </c>
      <c r="Q46" s="51">
        <v>64</v>
      </c>
      <c r="R46" s="51">
        <v>64</v>
      </c>
      <c r="S46" s="51">
        <v>64</v>
      </c>
      <c r="T46" s="51">
        <v>65</v>
      </c>
      <c r="U46" s="51">
        <v>66</v>
      </c>
      <c r="V46" s="51">
        <v>68</v>
      </c>
      <c r="W46" s="51">
        <v>70</v>
      </c>
      <c r="X46" s="51">
        <v>72</v>
      </c>
      <c r="Y46" s="51">
        <v>74</v>
      </c>
      <c r="Z46" s="51">
        <v>76</v>
      </c>
      <c r="AA46" s="51">
        <v>78</v>
      </c>
      <c r="AB46" s="51">
        <v>79</v>
      </c>
      <c r="AC46" s="51">
        <v>81</v>
      </c>
      <c r="AD46" s="51">
        <v>83</v>
      </c>
      <c r="AE46" s="51">
        <v>85</v>
      </c>
      <c r="AF46" s="51">
        <v>87</v>
      </c>
      <c r="AG46" s="51">
        <v>90</v>
      </c>
      <c r="AH46" s="51">
        <v>93</v>
      </c>
      <c r="AI46" s="51">
        <v>95</v>
      </c>
      <c r="AJ46" s="51">
        <v>97</v>
      </c>
      <c r="AK46" s="51">
        <v>99</v>
      </c>
      <c r="AL46" s="51">
        <v>100</v>
      </c>
      <c r="AM46" s="51">
        <v>102</v>
      </c>
      <c r="AN46" s="51">
        <v>104</v>
      </c>
      <c r="AO46" s="51">
        <v>105</v>
      </c>
      <c r="AP46" s="51">
        <v>107</v>
      </c>
      <c r="AQ46" s="51">
        <v>109</v>
      </c>
      <c r="AR46" s="51">
        <v>112</v>
      </c>
      <c r="AS46" s="51">
        <v>114</v>
      </c>
      <c r="AT46" s="51">
        <v>116</v>
      </c>
      <c r="AU46" s="51">
        <v>119</v>
      </c>
      <c r="AV46" s="51">
        <v>121</v>
      </c>
      <c r="AW46" s="51">
        <v>124</v>
      </c>
      <c r="AX46" s="51">
        <v>126</v>
      </c>
      <c r="AY46" s="51">
        <v>129</v>
      </c>
      <c r="AZ46" s="51">
        <v>131</v>
      </c>
      <c r="BA46" s="51">
        <v>133</v>
      </c>
      <c r="BB46" s="51">
        <v>136</v>
      </c>
      <c r="BC46" s="51">
        <v>139</v>
      </c>
      <c r="BD46" s="51">
        <v>142</v>
      </c>
      <c r="BE46" s="51">
        <v>145</v>
      </c>
      <c r="BF46" s="51">
        <v>148</v>
      </c>
      <c r="BG46" s="51">
        <v>152</v>
      </c>
      <c r="BH46" s="51">
        <v>156</v>
      </c>
      <c r="BI46" s="51">
        <v>159</v>
      </c>
      <c r="BJ46" s="51">
        <v>163</v>
      </c>
      <c r="BK46" s="51">
        <v>167</v>
      </c>
      <c r="BL46" s="51">
        <v>171</v>
      </c>
      <c r="BM46" s="51">
        <v>175</v>
      </c>
      <c r="BN46" s="51">
        <v>179</v>
      </c>
      <c r="BO46" s="51">
        <v>183</v>
      </c>
      <c r="BP46" s="51">
        <v>187</v>
      </c>
      <c r="BQ46" s="51">
        <v>191</v>
      </c>
      <c r="BR46" s="44">
        <v>195.553</v>
      </c>
      <c r="BS46" s="44">
        <v>199.91</v>
      </c>
    </row>
    <row r="47" spans="1:71" x14ac:dyDescent="0.3">
      <c r="A47" s="42">
        <v>912</v>
      </c>
      <c r="B47" s="43" t="s">
        <v>1227</v>
      </c>
      <c r="C47" s="43" t="s">
        <v>1177</v>
      </c>
      <c r="D47" s="42" t="s">
        <v>1020</v>
      </c>
      <c r="E47" s="51">
        <v>49049</v>
      </c>
      <c r="F47" s="51">
        <v>50238</v>
      </c>
      <c r="G47" s="51">
        <v>51488</v>
      </c>
      <c r="H47" s="51">
        <v>52800</v>
      </c>
      <c r="I47" s="51">
        <v>54176</v>
      </c>
      <c r="J47" s="51">
        <v>55615</v>
      </c>
      <c r="K47" s="51">
        <v>57115</v>
      </c>
      <c r="L47" s="51">
        <v>58673</v>
      </c>
      <c r="M47" s="51">
        <v>60285</v>
      </c>
      <c r="N47" s="51">
        <v>61946</v>
      </c>
      <c r="O47" s="51">
        <v>63652</v>
      </c>
      <c r="P47" s="51">
        <v>65399</v>
      </c>
      <c r="Q47" s="51">
        <v>67188</v>
      </c>
      <c r="R47" s="51">
        <v>69021</v>
      </c>
      <c r="S47" s="51">
        <v>70901</v>
      </c>
      <c r="T47" s="51">
        <v>72832</v>
      </c>
      <c r="U47" s="51">
        <v>74818</v>
      </c>
      <c r="V47" s="51">
        <v>76856</v>
      </c>
      <c r="W47" s="51">
        <v>78935</v>
      </c>
      <c r="X47" s="51">
        <v>81036</v>
      </c>
      <c r="Y47" s="51">
        <v>83149</v>
      </c>
      <c r="Z47" s="51">
        <v>85269</v>
      </c>
      <c r="AA47" s="51">
        <v>87409</v>
      </c>
      <c r="AB47" s="51">
        <v>89592</v>
      </c>
      <c r="AC47" s="51">
        <v>91853</v>
      </c>
      <c r="AD47" s="51">
        <v>94217</v>
      </c>
      <c r="AE47" s="51">
        <v>96691</v>
      </c>
      <c r="AF47" s="51">
        <v>99270</v>
      </c>
      <c r="AG47" s="51">
        <v>101962</v>
      </c>
      <c r="AH47" s="51">
        <v>104773</v>
      </c>
      <c r="AI47" s="51">
        <v>107703</v>
      </c>
      <c r="AJ47" s="51">
        <v>110753</v>
      </c>
      <c r="AK47" s="51">
        <v>113917</v>
      </c>
      <c r="AL47" s="51">
        <v>117177</v>
      </c>
      <c r="AM47" s="51">
        <v>120510</v>
      </c>
      <c r="AN47" s="51">
        <v>123897</v>
      </c>
      <c r="AO47" s="51">
        <v>127323</v>
      </c>
      <c r="AP47" s="51">
        <v>130782</v>
      </c>
      <c r="AQ47" s="51">
        <v>134262</v>
      </c>
      <c r="AR47" s="51">
        <v>137751</v>
      </c>
      <c r="AS47" s="51">
        <v>141238</v>
      </c>
      <c r="AT47" s="51">
        <v>144724</v>
      </c>
      <c r="AU47" s="51">
        <v>148196</v>
      </c>
      <c r="AV47" s="51">
        <v>151615</v>
      </c>
      <c r="AW47" s="51">
        <v>154932</v>
      </c>
      <c r="AX47" s="51">
        <v>158115</v>
      </c>
      <c r="AY47" s="51">
        <v>161148</v>
      </c>
      <c r="AZ47" s="51">
        <v>164049</v>
      </c>
      <c r="BA47" s="51">
        <v>166871</v>
      </c>
      <c r="BB47" s="51">
        <v>169689</v>
      </c>
      <c r="BC47" s="51">
        <v>172559</v>
      </c>
      <c r="BD47" s="51">
        <v>175509</v>
      </c>
      <c r="BE47" s="51">
        <v>178532</v>
      </c>
      <c r="BF47" s="51">
        <v>181612</v>
      </c>
      <c r="BG47" s="51">
        <v>184718</v>
      </c>
      <c r="BH47" s="51">
        <v>187832</v>
      </c>
      <c r="BI47" s="51">
        <v>190943</v>
      </c>
      <c r="BJ47" s="51">
        <v>194076</v>
      </c>
      <c r="BK47" s="51">
        <v>197296</v>
      </c>
      <c r="BL47" s="51">
        <v>200688</v>
      </c>
      <c r="BM47" s="51">
        <v>204310</v>
      </c>
      <c r="BN47" s="51">
        <v>208186</v>
      </c>
      <c r="BO47" s="51">
        <v>212284</v>
      </c>
      <c r="BP47" s="51">
        <v>216536</v>
      </c>
      <c r="BQ47" s="51">
        <v>220845</v>
      </c>
      <c r="BR47" s="44">
        <v>225135.65700000001</v>
      </c>
      <c r="BS47" s="44">
        <v>229385.603</v>
      </c>
    </row>
    <row r="48" spans="1:71" x14ac:dyDescent="0.3">
      <c r="A48" s="42">
        <v>12</v>
      </c>
      <c r="B48" s="43" t="s">
        <v>1228</v>
      </c>
      <c r="C48" s="43" t="s">
        <v>1177</v>
      </c>
      <c r="D48" s="42" t="s">
        <v>1020</v>
      </c>
      <c r="E48" s="51">
        <v>8872</v>
      </c>
      <c r="F48" s="51">
        <v>9040</v>
      </c>
      <c r="G48" s="51">
        <v>9216</v>
      </c>
      <c r="H48" s="51">
        <v>9405</v>
      </c>
      <c r="I48" s="51">
        <v>9610</v>
      </c>
      <c r="J48" s="51">
        <v>9830</v>
      </c>
      <c r="K48" s="51">
        <v>10066</v>
      </c>
      <c r="L48" s="51">
        <v>10316</v>
      </c>
      <c r="M48" s="51">
        <v>10578</v>
      </c>
      <c r="N48" s="51">
        <v>10849</v>
      </c>
      <c r="O48" s="51">
        <v>11125</v>
      </c>
      <c r="P48" s="51">
        <v>11405</v>
      </c>
      <c r="Q48" s="51">
        <v>11690</v>
      </c>
      <c r="R48" s="51">
        <v>11985</v>
      </c>
      <c r="S48" s="51">
        <v>12296</v>
      </c>
      <c r="T48" s="51">
        <v>12627</v>
      </c>
      <c r="U48" s="51">
        <v>12980</v>
      </c>
      <c r="V48" s="51">
        <v>13354</v>
      </c>
      <c r="W48" s="51">
        <v>13744</v>
      </c>
      <c r="X48" s="51">
        <v>14144</v>
      </c>
      <c r="Y48" s="51">
        <v>14550</v>
      </c>
      <c r="Z48" s="51">
        <v>14960</v>
      </c>
      <c r="AA48" s="51">
        <v>15377</v>
      </c>
      <c r="AB48" s="51">
        <v>15804</v>
      </c>
      <c r="AC48" s="51">
        <v>16247</v>
      </c>
      <c r="AD48" s="51">
        <v>16709</v>
      </c>
      <c r="AE48" s="51">
        <v>17190</v>
      </c>
      <c r="AF48" s="51">
        <v>17690</v>
      </c>
      <c r="AG48" s="51">
        <v>18212</v>
      </c>
      <c r="AH48" s="51">
        <v>18761</v>
      </c>
      <c r="AI48" s="51">
        <v>19338</v>
      </c>
      <c r="AJ48" s="51">
        <v>19944</v>
      </c>
      <c r="AK48" s="51">
        <v>20576</v>
      </c>
      <c r="AL48" s="51">
        <v>21228</v>
      </c>
      <c r="AM48" s="51">
        <v>21894</v>
      </c>
      <c r="AN48" s="51">
        <v>22566</v>
      </c>
      <c r="AO48" s="51">
        <v>23241</v>
      </c>
      <c r="AP48" s="51">
        <v>23918</v>
      </c>
      <c r="AQ48" s="51">
        <v>24591</v>
      </c>
      <c r="AR48" s="51">
        <v>25258</v>
      </c>
      <c r="AS48" s="51">
        <v>25912</v>
      </c>
      <c r="AT48" s="51">
        <v>26554</v>
      </c>
      <c r="AU48" s="51">
        <v>27181</v>
      </c>
      <c r="AV48" s="51">
        <v>27786</v>
      </c>
      <c r="AW48" s="51">
        <v>28362</v>
      </c>
      <c r="AX48" s="51">
        <v>28904</v>
      </c>
      <c r="AY48" s="51">
        <v>29411</v>
      </c>
      <c r="AZ48" s="51">
        <v>29887</v>
      </c>
      <c r="BA48" s="51">
        <v>30336</v>
      </c>
      <c r="BB48" s="51">
        <v>30766</v>
      </c>
      <c r="BC48" s="51">
        <v>31184</v>
      </c>
      <c r="BD48" s="51">
        <v>31592</v>
      </c>
      <c r="BE48" s="51">
        <v>31995</v>
      </c>
      <c r="BF48" s="51">
        <v>32404</v>
      </c>
      <c r="BG48" s="51">
        <v>32831</v>
      </c>
      <c r="BH48" s="51">
        <v>33288</v>
      </c>
      <c r="BI48" s="51">
        <v>33778</v>
      </c>
      <c r="BJ48" s="51">
        <v>34300</v>
      </c>
      <c r="BK48" s="51">
        <v>34861</v>
      </c>
      <c r="BL48" s="51">
        <v>35466</v>
      </c>
      <c r="BM48" s="51">
        <v>36118</v>
      </c>
      <c r="BN48" s="51">
        <v>36820</v>
      </c>
      <c r="BO48" s="51">
        <v>37566</v>
      </c>
      <c r="BP48" s="51">
        <v>38339</v>
      </c>
      <c r="BQ48" s="51">
        <v>39113</v>
      </c>
      <c r="BR48" s="44">
        <v>39871.527999999998</v>
      </c>
      <c r="BS48" s="44">
        <v>40606.052000000003</v>
      </c>
    </row>
    <row r="49" spans="1:71" x14ac:dyDescent="0.3">
      <c r="A49" s="42">
        <v>818</v>
      </c>
      <c r="B49" s="43" t="s">
        <v>1229</v>
      </c>
      <c r="C49" s="43" t="s">
        <v>1177</v>
      </c>
      <c r="D49" s="42" t="s">
        <v>1020</v>
      </c>
      <c r="E49" s="51">
        <v>20713</v>
      </c>
      <c r="F49" s="51">
        <v>21215</v>
      </c>
      <c r="G49" s="51">
        <v>21747</v>
      </c>
      <c r="H49" s="51">
        <v>22309</v>
      </c>
      <c r="I49" s="51">
        <v>22902</v>
      </c>
      <c r="J49" s="51">
        <v>23523</v>
      </c>
      <c r="K49" s="51">
        <v>24173</v>
      </c>
      <c r="L49" s="51">
        <v>24848</v>
      </c>
      <c r="M49" s="51">
        <v>25545</v>
      </c>
      <c r="N49" s="51">
        <v>26263</v>
      </c>
      <c r="O49" s="51">
        <v>26997</v>
      </c>
      <c r="P49" s="51">
        <v>27745</v>
      </c>
      <c r="Q49" s="51">
        <v>28506</v>
      </c>
      <c r="R49" s="51">
        <v>29281</v>
      </c>
      <c r="S49" s="51">
        <v>30071</v>
      </c>
      <c r="T49" s="51">
        <v>30876</v>
      </c>
      <c r="U49" s="51">
        <v>31698</v>
      </c>
      <c r="V49" s="51">
        <v>32534</v>
      </c>
      <c r="W49" s="51">
        <v>33377</v>
      </c>
      <c r="X49" s="51">
        <v>34217</v>
      </c>
      <c r="Y49" s="51">
        <v>35046</v>
      </c>
      <c r="Z49" s="51">
        <v>35863</v>
      </c>
      <c r="AA49" s="51">
        <v>36674</v>
      </c>
      <c r="AB49" s="51">
        <v>37488</v>
      </c>
      <c r="AC49" s="51">
        <v>38322</v>
      </c>
      <c r="AD49" s="51">
        <v>39188</v>
      </c>
      <c r="AE49" s="51">
        <v>40089</v>
      </c>
      <c r="AF49" s="51">
        <v>41026</v>
      </c>
      <c r="AG49" s="51">
        <v>42005</v>
      </c>
      <c r="AH49" s="51">
        <v>43028</v>
      </c>
      <c r="AI49" s="51">
        <v>44099</v>
      </c>
      <c r="AJ49" s="51">
        <v>45217</v>
      </c>
      <c r="AK49" s="51">
        <v>46380</v>
      </c>
      <c r="AL49" s="51">
        <v>47595</v>
      </c>
      <c r="AM49" s="51">
        <v>48869</v>
      </c>
      <c r="AN49" s="51">
        <v>50205</v>
      </c>
      <c r="AO49" s="51">
        <v>51608</v>
      </c>
      <c r="AP49" s="51">
        <v>53066</v>
      </c>
      <c r="AQ49" s="51">
        <v>54547</v>
      </c>
      <c r="AR49" s="51">
        <v>56007</v>
      </c>
      <c r="AS49" s="51">
        <v>57412</v>
      </c>
      <c r="AT49" s="51">
        <v>58752</v>
      </c>
      <c r="AU49" s="51">
        <v>60036</v>
      </c>
      <c r="AV49" s="51">
        <v>61276</v>
      </c>
      <c r="AW49" s="51">
        <v>62496</v>
      </c>
      <c r="AX49" s="51">
        <v>63714</v>
      </c>
      <c r="AY49" s="51">
        <v>64933</v>
      </c>
      <c r="AZ49" s="51">
        <v>66151</v>
      </c>
      <c r="BA49" s="51">
        <v>67378</v>
      </c>
      <c r="BB49" s="51">
        <v>68627</v>
      </c>
      <c r="BC49" s="51">
        <v>69906</v>
      </c>
      <c r="BD49" s="51">
        <v>71227</v>
      </c>
      <c r="BE49" s="51">
        <v>72590</v>
      </c>
      <c r="BF49" s="51">
        <v>73982</v>
      </c>
      <c r="BG49" s="51">
        <v>75382</v>
      </c>
      <c r="BH49" s="51">
        <v>76778</v>
      </c>
      <c r="BI49" s="51">
        <v>78159</v>
      </c>
      <c r="BJ49" s="51">
        <v>79537</v>
      </c>
      <c r="BK49" s="51">
        <v>80954</v>
      </c>
      <c r="BL49" s="51">
        <v>82465</v>
      </c>
      <c r="BM49" s="51">
        <v>84108</v>
      </c>
      <c r="BN49" s="51">
        <v>85898</v>
      </c>
      <c r="BO49" s="51">
        <v>87813</v>
      </c>
      <c r="BP49" s="51">
        <v>89807</v>
      </c>
      <c r="BQ49" s="51">
        <v>91813</v>
      </c>
      <c r="BR49" s="44">
        <v>93778.172000000006</v>
      </c>
      <c r="BS49" s="44">
        <v>95688.680999999997</v>
      </c>
    </row>
    <row r="50" spans="1:71" x14ac:dyDescent="0.3">
      <c r="A50" s="42">
        <v>434</v>
      </c>
      <c r="B50" s="43" t="s">
        <v>1230</v>
      </c>
      <c r="C50" s="43" t="s">
        <v>1177</v>
      </c>
      <c r="D50" s="42" t="s">
        <v>1020</v>
      </c>
      <c r="E50" s="51">
        <v>1125</v>
      </c>
      <c r="F50" s="51">
        <v>1143</v>
      </c>
      <c r="G50" s="51">
        <v>1164</v>
      </c>
      <c r="H50" s="51">
        <v>1188</v>
      </c>
      <c r="I50" s="51">
        <v>1215</v>
      </c>
      <c r="J50" s="51">
        <v>1245</v>
      </c>
      <c r="K50" s="51">
        <v>1279</v>
      </c>
      <c r="L50" s="51">
        <v>1317</v>
      </c>
      <c r="M50" s="51">
        <v>1358</v>
      </c>
      <c r="N50" s="51">
        <v>1402</v>
      </c>
      <c r="O50" s="51">
        <v>1448</v>
      </c>
      <c r="P50" s="51">
        <v>1498</v>
      </c>
      <c r="Q50" s="51">
        <v>1551</v>
      </c>
      <c r="R50" s="51">
        <v>1607</v>
      </c>
      <c r="S50" s="51">
        <v>1668</v>
      </c>
      <c r="T50" s="51">
        <v>1733</v>
      </c>
      <c r="U50" s="51">
        <v>1804</v>
      </c>
      <c r="V50" s="51">
        <v>1879</v>
      </c>
      <c r="W50" s="51">
        <v>1959</v>
      </c>
      <c r="X50" s="51">
        <v>2044</v>
      </c>
      <c r="Y50" s="51">
        <v>2134</v>
      </c>
      <c r="Z50" s="51">
        <v>2228</v>
      </c>
      <c r="AA50" s="51">
        <v>2327</v>
      </c>
      <c r="AB50" s="51">
        <v>2431</v>
      </c>
      <c r="AC50" s="51">
        <v>2537</v>
      </c>
      <c r="AD50" s="51">
        <v>2645</v>
      </c>
      <c r="AE50" s="51">
        <v>2755</v>
      </c>
      <c r="AF50" s="51">
        <v>2866</v>
      </c>
      <c r="AG50" s="51">
        <v>2979</v>
      </c>
      <c r="AH50" s="51">
        <v>3097</v>
      </c>
      <c r="AI50" s="51">
        <v>3219</v>
      </c>
      <c r="AJ50" s="51">
        <v>3348</v>
      </c>
      <c r="AK50" s="51">
        <v>3480</v>
      </c>
      <c r="AL50" s="51">
        <v>3615</v>
      </c>
      <c r="AM50" s="51">
        <v>3747</v>
      </c>
      <c r="AN50" s="51">
        <v>3874</v>
      </c>
      <c r="AO50" s="51">
        <v>3995</v>
      </c>
      <c r="AP50" s="51">
        <v>4110</v>
      </c>
      <c r="AQ50" s="51">
        <v>4220</v>
      </c>
      <c r="AR50" s="51">
        <v>4329</v>
      </c>
      <c r="AS50" s="51">
        <v>4437</v>
      </c>
      <c r="AT50" s="51">
        <v>4544</v>
      </c>
      <c r="AU50" s="51">
        <v>4651</v>
      </c>
      <c r="AV50" s="51">
        <v>4755</v>
      </c>
      <c r="AW50" s="51">
        <v>4855</v>
      </c>
      <c r="AX50" s="51">
        <v>4949</v>
      </c>
      <c r="AY50" s="51">
        <v>5036</v>
      </c>
      <c r="AZ50" s="51">
        <v>5117</v>
      </c>
      <c r="BA50" s="51">
        <v>5196</v>
      </c>
      <c r="BB50" s="51">
        <v>5274</v>
      </c>
      <c r="BC50" s="51">
        <v>5356</v>
      </c>
      <c r="BD50" s="51">
        <v>5441</v>
      </c>
      <c r="BE50" s="51">
        <v>5528</v>
      </c>
      <c r="BF50" s="51">
        <v>5616</v>
      </c>
      <c r="BG50" s="51">
        <v>5705</v>
      </c>
      <c r="BH50" s="51">
        <v>5793</v>
      </c>
      <c r="BI50" s="51">
        <v>5881</v>
      </c>
      <c r="BJ50" s="51">
        <v>5970</v>
      </c>
      <c r="BK50" s="51">
        <v>6053</v>
      </c>
      <c r="BL50" s="51">
        <v>6121</v>
      </c>
      <c r="BM50" s="51">
        <v>6169</v>
      </c>
      <c r="BN50" s="51">
        <v>6194</v>
      </c>
      <c r="BO50" s="51">
        <v>6198</v>
      </c>
      <c r="BP50" s="51">
        <v>6196</v>
      </c>
      <c r="BQ50" s="51">
        <v>6204</v>
      </c>
      <c r="BR50" s="44">
        <v>6234.9549999999999</v>
      </c>
      <c r="BS50" s="44">
        <v>6293.2529999999997</v>
      </c>
    </row>
    <row r="51" spans="1:71" x14ac:dyDescent="0.3">
      <c r="A51" s="42">
        <v>504</v>
      </c>
      <c r="B51" s="43" t="s">
        <v>1231</v>
      </c>
      <c r="C51" s="43" t="s">
        <v>1177</v>
      </c>
      <c r="D51" s="42" t="s">
        <v>1020</v>
      </c>
      <c r="E51" s="51">
        <v>8986</v>
      </c>
      <c r="F51" s="51">
        <v>9243</v>
      </c>
      <c r="G51" s="51">
        <v>9528</v>
      </c>
      <c r="H51" s="51">
        <v>9837</v>
      </c>
      <c r="I51" s="51">
        <v>10163</v>
      </c>
      <c r="J51" s="51">
        <v>10503</v>
      </c>
      <c r="K51" s="51">
        <v>10853</v>
      </c>
      <c r="L51" s="51">
        <v>11212</v>
      </c>
      <c r="M51" s="51">
        <v>11579</v>
      </c>
      <c r="N51" s="51">
        <v>11951</v>
      </c>
      <c r="O51" s="51">
        <v>12329</v>
      </c>
      <c r="P51" s="51">
        <v>12711</v>
      </c>
      <c r="Q51" s="51">
        <v>13095</v>
      </c>
      <c r="R51" s="51">
        <v>13478</v>
      </c>
      <c r="S51" s="51">
        <v>13857</v>
      </c>
      <c r="T51" s="51">
        <v>14229</v>
      </c>
      <c r="U51" s="51">
        <v>14593</v>
      </c>
      <c r="V51" s="51">
        <v>14951</v>
      </c>
      <c r="W51" s="51">
        <v>15303</v>
      </c>
      <c r="X51" s="51">
        <v>15652</v>
      </c>
      <c r="Y51" s="51">
        <v>16000</v>
      </c>
      <c r="Z51" s="51">
        <v>16347</v>
      </c>
      <c r="AA51" s="51">
        <v>16695</v>
      </c>
      <c r="AB51" s="51">
        <v>17049</v>
      </c>
      <c r="AC51" s="51">
        <v>17417</v>
      </c>
      <c r="AD51" s="51">
        <v>17804</v>
      </c>
      <c r="AE51" s="51">
        <v>18211</v>
      </c>
      <c r="AF51" s="51">
        <v>18637</v>
      </c>
      <c r="AG51" s="51">
        <v>19082</v>
      </c>
      <c r="AH51" s="51">
        <v>19543</v>
      </c>
      <c r="AI51" s="51">
        <v>20020</v>
      </c>
      <c r="AJ51" s="51">
        <v>20512</v>
      </c>
      <c r="AK51" s="51">
        <v>21017</v>
      </c>
      <c r="AL51" s="51">
        <v>21529</v>
      </c>
      <c r="AM51" s="51">
        <v>22038</v>
      </c>
      <c r="AN51" s="51">
        <v>22537</v>
      </c>
      <c r="AO51" s="51">
        <v>23024</v>
      </c>
      <c r="AP51" s="51">
        <v>23498</v>
      </c>
      <c r="AQ51" s="51">
        <v>23962</v>
      </c>
      <c r="AR51" s="51">
        <v>24421</v>
      </c>
      <c r="AS51" s="51">
        <v>24879</v>
      </c>
      <c r="AT51" s="51">
        <v>25337</v>
      </c>
      <c r="AU51" s="51">
        <v>25791</v>
      </c>
      <c r="AV51" s="51">
        <v>26237</v>
      </c>
      <c r="AW51" s="51">
        <v>26667</v>
      </c>
      <c r="AX51" s="51">
        <v>27075</v>
      </c>
      <c r="AY51" s="51">
        <v>27461</v>
      </c>
      <c r="AZ51" s="51">
        <v>27826</v>
      </c>
      <c r="BA51" s="51">
        <v>28175</v>
      </c>
      <c r="BB51" s="51">
        <v>28515</v>
      </c>
      <c r="BC51" s="51">
        <v>28850</v>
      </c>
      <c r="BD51" s="51">
        <v>29182</v>
      </c>
      <c r="BE51" s="51">
        <v>29512</v>
      </c>
      <c r="BF51" s="51">
        <v>29844</v>
      </c>
      <c r="BG51" s="51">
        <v>30179</v>
      </c>
      <c r="BH51" s="51">
        <v>30521</v>
      </c>
      <c r="BI51" s="51">
        <v>30869</v>
      </c>
      <c r="BJ51" s="51">
        <v>31226</v>
      </c>
      <c r="BK51" s="51">
        <v>31597</v>
      </c>
      <c r="BL51" s="51">
        <v>31990</v>
      </c>
      <c r="BM51" s="51">
        <v>32410</v>
      </c>
      <c r="BN51" s="51">
        <v>32859</v>
      </c>
      <c r="BO51" s="51">
        <v>33334</v>
      </c>
      <c r="BP51" s="51">
        <v>33825</v>
      </c>
      <c r="BQ51" s="51">
        <v>34318</v>
      </c>
      <c r="BR51" s="44">
        <v>34803.322</v>
      </c>
      <c r="BS51" s="44">
        <v>35276.786</v>
      </c>
    </row>
    <row r="52" spans="1:71" x14ac:dyDescent="0.3">
      <c r="A52" s="42">
        <v>729</v>
      </c>
      <c r="B52" s="43" t="s">
        <v>1232</v>
      </c>
      <c r="C52" s="43" t="s">
        <v>1177</v>
      </c>
      <c r="D52" s="42" t="s">
        <v>1020</v>
      </c>
      <c r="E52" s="51">
        <v>5734</v>
      </c>
      <c r="F52" s="51">
        <v>5885</v>
      </c>
      <c r="G52" s="51">
        <v>6041</v>
      </c>
      <c r="H52" s="51">
        <v>6204</v>
      </c>
      <c r="I52" s="51">
        <v>6373</v>
      </c>
      <c r="J52" s="51">
        <v>6549</v>
      </c>
      <c r="K52" s="51">
        <v>6732</v>
      </c>
      <c r="L52" s="51">
        <v>6923</v>
      </c>
      <c r="M52" s="51">
        <v>7122</v>
      </c>
      <c r="N52" s="51">
        <v>7329</v>
      </c>
      <c r="O52" s="51">
        <v>7544</v>
      </c>
      <c r="P52" s="51">
        <v>7769</v>
      </c>
      <c r="Q52" s="51">
        <v>8004</v>
      </c>
      <c r="R52" s="51">
        <v>8249</v>
      </c>
      <c r="S52" s="51">
        <v>8504</v>
      </c>
      <c r="T52" s="51">
        <v>8770</v>
      </c>
      <c r="U52" s="51">
        <v>9048</v>
      </c>
      <c r="V52" s="51">
        <v>9338</v>
      </c>
      <c r="W52" s="51">
        <v>9640</v>
      </c>
      <c r="X52" s="51">
        <v>9954</v>
      </c>
      <c r="Y52" s="51">
        <v>10282</v>
      </c>
      <c r="Z52" s="51">
        <v>10621</v>
      </c>
      <c r="AA52" s="51">
        <v>10975</v>
      </c>
      <c r="AB52" s="51">
        <v>11344</v>
      </c>
      <c r="AC52" s="51">
        <v>11733</v>
      </c>
      <c r="AD52" s="51">
        <v>12144</v>
      </c>
      <c r="AE52" s="51">
        <v>12578</v>
      </c>
      <c r="AF52" s="51">
        <v>13035</v>
      </c>
      <c r="AG52" s="51">
        <v>13510</v>
      </c>
      <c r="AH52" s="51">
        <v>14002</v>
      </c>
      <c r="AI52" s="51">
        <v>14507</v>
      </c>
      <c r="AJ52" s="51">
        <v>15027</v>
      </c>
      <c r="AK52" s="51">
        <v>15562</v>
      </c>
      <c r="AL52" s="51">
        <v>16108</v>
      </c>
      <c r="AM52" s="51">
        <v>16658</v>
      </c>
      <c r="AN52" s="51">
        <v>17210</v>
      </c>
      <c r="AO52" s="51">
        <v>17757</v>
      </c>
      <c r="AP52" s="51">
        <v>18303</v>
      </c>
      <c r="AQ52" s="51">
        <v>18866</v>
      </c>
      <c r="AR52" s="51">
        <v>19476</v>
      </c>
      <c r="AS52" s="51">
        <v>20148</v>
      </c>
      <c r="AT52" s="51">
        <v>20894</v>
      </c>
      <c r="AU52" s="51">
        <v>21701</v>
      </c>
      <c r="AV52" s="51">
        <v>22536</v>
      </c>
      <c r="AW52" s="51">
        <v>23348</v>
      </c>
      <c r="AX52" s="51">
        <v>24103</v>
      </c>
      <c r="AY52" s="51">
        <v>24786</v>
      </c>
      <c r="AZ52" s="51">
        <v>25410</v>
      </c>
      <c r="BA52" s="51">
        <v>26004</v>
      </c>
      <c r="BB52" s="51">
        <v>26607</v>
      </c>
      <c r="BC52" s="51">
        <v>27251</v>
      </c>
      <c r="BD52" s="51">
        <v>27945</v>
      </c>
      <c r="BE52" s="51">
        <v>28680</v>
      </c>
      <c r="BF52" s="51">
        <v>29436</v>
      </c>
      <c r="BG52" s="51">
        <v>30186</v>
      </c>
      <c r="BH52" s="51">
        <v>30912</v>
      </c>
      <c r="BI52" s="51">
        <v>31607</v>
      </c>
      <c r="BJ52" s="51">
        <v>32283</v>
      </c>
      <c r="BK52" s="51">
        <v>32955</v>
      </c>
      <c r="BL52" s="51">
        <v>33651</v>
      </c>
      <c r="BM52" s="51">
        <v>34386</v>
      </c>
      <c r="BN52" s="51">
        <v>35167</v>
      </c>
      <c r="BO52" s="51">
        <v>35990</v>
      </c>
      <c r="BP52" s="51">
        <v>36850</v>
      </c>
      <c r="BQ52" s="51">
        <v>37738</v>
      </c>
      <c r="BR52" s="44">
        <v>38647.803</v>
      </c>
      <c r="BS52" s="44">
        <v>39578.828000000001</v>
      </c>
    </row>
    <row r="53" spans="1:71" x14ac:dyDescent="0.3">
      <c r="A53" s="42">
        <v>788</v>
      </c>
      <c r="B53" s="43" t="s">
        <v>1233</v>
      </c>
      <c r="C53" s="43" t="s">
        <v>1177</v>
      </c>
      <c r="D53" s="42" t="s">
        <v>1020</v>
      </c>
      <c r="E53" s="51">
        <v>3605</v>
      </c>
      <c r="F53" s="51">
        <v>3696</v>
      </c>
      <c r="G53" s="51">
        <v>3773</v>
      </c>
      <c r="H53" s="51">
        <v>3839</v>
      </c>
      <c r="I53" s="51">
        <v>3894</v>
      </c>
      <c r="J53" s="51">
        <v>3944</v>
      </c>
      <c r="K53" s="51">
        <v>3988</v>
      </c>
      <c r="L53" s="51">
        <v>4032</v>
      </c>
      <c r="M53" s="51">
        <v>4076</v>
      </c>
      <c r="N53" s="51">
        <v>4123</v>
      </c>
      <c r="O53" s="51">
        <v>4176</v>
      </c>
      <c r="P53" s="51">
        <v>4236</v>
      </c>
      <c r="Q53" s="51">
        <v>4303</v>
      </c>
      <c r="R53" s="51">
        <v>4378</v>
      </c>
      <c r="S53" s="51">
        <v>4459</v>
      </c>
      <c r="T53" s="51">
        <v>4545</v>
      </c>
      <c r="U53" s="51">
        <v>4638</v>
      </c>
      <c r="V53" s="51">
        <v>4738</v>
      </c>
      <c r="W53" s="51">
        <v>4842</v>
      </c>
      <c r="X53" s="51">
        <v>4950</v>
      </c>
      <c r="Y53" s="51">
        <v>5060</v>
      </c>
      <c r="Z53" s="51">
        <v>5173</v>
      </c>
      <c r="AA53" s="51">
        <v>5288</v>
      </c>
      <c r="AB53" s="51">
        <v>5405</v>
      </c>
      <c r="AC53" s="51">
        <v>5527</v>
      </c>
      <c r="AD53" s="51">
        <v>5652</v>
      </c>
      <c r="AE53" s="51">
        <v>5782</v>
      </c>
      <c r="AF53" s="51">
        <v>5915</v>
      </c>
      <c r="AG53" s="51">
        <v>6055</v>
      </c>
      <c r="AH53" s="51">
        <v>6205</v>
      </c>
      <c r="AI53" s="51">
        <v>6368</v>
      </c>
      <c r="AJ53" s="51">
        <v>6545</v>
      </c>
      <c r="AK53" s="51">
        <v>6734</v>
      </c>
      <c r="AL53" s="51">
        <v>6930</v>
      </c>
      <c r="AM53" s="51">
        <v>7128</v>
      </c>
      <c r="AN53" s="51">
        <v>7322</v>
      </c>
      <c r="AO53" s="51">
        <v>7510</v>
      </c>
      <c r="AP53" s="51">
        <v>7692</v>
      </c>
      <c r="AQ53" s="51">
        <v>7871</v>
      </c>
      <c r="AR53" s="51">
        <v>8051</v>
      </c>
      <c r="AS53" s="51">
        <v>8233</v>
      </c>
      <c r="AT53" s="51">
        <v>8418</v>
      </c>
      <c r="AU53" s="51">
        <v>8603</v>
      </c>
      <c r="AV53" s="51">
        <v>8785</v>
      </c>
      <c r="AW53" s="51">
        <v>8957</v>
      </c>
      <c r="AX53" s="51">
        <v>9114</v>
      </c>
      <c r="AY53" s="51">
        <v>9256</v>
      </c>
      <c r="AZ53" s="51">
        <v>9384</v>
      </c>
      <c r="BA53" s="51">
        <v>9499</v>
      </c>
      <c r="BB53" s="51">
        <v>9604</v>
      </c>
      <c r="BC53" s="51">
        <v>9699</v>
      </c>
      <c r="BD53" s="51">
        <v>9786</v>
      </c>
      <c r="BE53" s="51">
        <v>9864</v>
      </c>
      <c r="BF53" s="51">
        <v>9940</v>
      </c>
      <c r="BG53" s="51">
        <v>10018</v>
      </c>
      <c r="BH53" s="51">
        <v>10102</v>
      </c>
      <c r="BI53" s="51">
        <v>10196</v>
      </c>
      <c r="BJ53" s="51">
        <v>10298</v>
      </c>
      <c r="BK53" s="51">
        <v>10407</v>
      </c>
      <c r="BL53" s="51">
        <v>10522</v>
      </c>
      <c r="BM53" s="51">
        <v>10640</v>
      </c>
      <c r="BN53" s="51">
        <v>10761</v>
      </c>
      <c r="BO53" s="51">
        <v>10887</v>
      </c>
      <c r="BP53" s="51">
        <v>11015</v>
      </c>
      <c r="BQ53" s="51">
        <v>11144</v>
      </c>
      <c r="BR53" s="44">
        <v>11273.661</v>
      </c>
      <c r="BS53" s="44">
        <v>11403.248</v>
      </c>
    </row>
    <row r="54" spans="1:71" x14ac:dyDescent="0.3">
      <c r="A54" s="42">
        <v>732</v>
      </c>
      <c r="B54" s="43" t="s">
        <v>1234</v>
      </c>
      <c r="C54" s="43" t="s">
        <v>1177</v>
      </c>
      <c r="D54" s="42" t="s">
        <v>1020</v>
      </c>
      <c r="E54" s="51">
        <v>14</v>
      </c>
      <c r="F54" s="51">
        <v>16</v>
      </c>
      <c r="G54" s="51">
        <v>18</v>
      </c>
      <c r="H54" s="51">
        <v>19</v>
      </c>
      <c r="I54" s="51">
        <v>20</v>
      </c>
      <c r="J54" s="51">
        <v>21</v>
      </c>
      <c r="K54" s="51">
        <v>23</v>
      </c>
      <c r="L54" s="51">
        <v>25</v>
      </c>
      <c r="M54" s="51">
        <v>27</v>
      </c>
      <c r="N54" s="51">
        <v>30</v>
      </c>
      <c r="O54" s="51">
        <v>33</v>
      </c>
      <c r="P54" s="51">
        <v>36</v>
      </c>
      <c r="Q54" s="51">
        <v>39</v>
      </c>
      <c r="R54" s="51">
        <v>42</v>
      </c>
      <c r="S54" s="51">
        <v>46</v>
      </c>
      <c r="T54" s="51">
        <v>51</v>
      </c>
      <c r="U54" s="51">
        <v>57</v>
      </c>
      <c r="V54" s="51">
        <v>63</v>
      </c>
      <c r="W54" s="51">
        <v>69</v>
      </c>
      <c r="X54" s="51">
        <v>74</v>
      </c>
      <c r="Y54" s="51">
        <v>77</v>
      </c>
      <c r="Z54" s="51">
        <v>76</v>
      </c>
      <c r="AA54" s="51">
        <v>73</v>
      </c>
      <c r="AB54" s="51">
        <v>70</v>
      </c>
      <c r="AC54" s="51">
        <v>70</v>
      </c>
      <c r="AD54" s="51">
        <v>75</v>
      </c>
      <c r="AE54" s="51">
        <v>86</v>
      </c>
      <c r="AF54" s="51">
        <v>101</v>
      </c>
      <c r="AG54" s="51">
        <v>119</v>
      </c>
      <c r="AH54" s="51">
        <v>137</v>
      </c>
      <c r="AI54" s="51">
        <v>151</v>
      </c>
      <c r="AJ54" s="51">
        <v>161</v>
      </c>
      <c r="AK54" s="51">
        <v>168</v>
      </c>
      <c r="AL54" s="51">
        <v>173</v>
      </c>
      <c r="AM54" s="51">
        <v>177</v>
      </c>
      <c r="AN54" s="51">
        <v>182</v>
      </c>
      <c r="AO54" s="51">
        <v>189</v>
      </c>
      <c r="AP54" s="51">
        <v>195</v>
      </c>
      <c r="AQ54" s="51">
        <v>203</v>
      </c>
      <c r="AR54" s="51">
        <v>210</v>
      </c>
      <c r="AS54" s="51">
        <v>217</v>
      </c>
      <c r="AT54" s="51">
        <v>224</v>
      </c>
      <c r="AU54" s="51">
        <v>232</v>
      </c>
      <c r="AV54" s="51">
        <v>239</v>
      </c>
      <c r="AW54" s="51">
        <v>247</v>
      </c>
      <c r="AX54" s="51">
        <v>256</v>
      </c>
      <c r="AY54" s="51">
        <v>264</v>
      </c>
      <c r="AZ54" s="51">
        <v>273</v>
      </c>
      <c r="BA54" s="51">
        <v>283</v>
      </c>
      <c r="BB54" s="51">
        <v>297</v>
      </c>
      <c r="BC54" s="51">
        <v>314</v>
      </c>
      <c r="BD54" s="51">
        <v>337</v>
      </c>
      <c r="BE54" s="51">
        <v>363</v>
      </c>
      <c r="BF54" s="51">
        <v>391</v>
      </c>
      <c r="BG54" s="51">
        <v>417</v>
      </c>
      <c r="BH54" s="51">
        <v>438</v>
      </c>
      <c r="BI54" s="51">
        <v>452</v>
      </c>
      <c r="BJ54" s="51">
        <v>462</v>
      </c>
      <c r="BK54" s="51">
        <v>469</v>
      </c>
      <c r="BL54" s="51">
        <v>474</v>
      </c>
      <c r="BM54" s="51">
        <v>480</v>
      </c>
      <c r="BN54" s="51">
        <v>488</v>
      </c>
      <c r="BO54" s="51">
        <v>496</v>
      </c>
      <c r="BP54" s="51">
        <v>505</v>
      </c>
      <c r="BQ54" s="51">
        <v>515</v>
      </c>
      <c r="BR54" s="44">
        <v>526.21600000000001</v>
      </c>
      <c r="BS54" s="44">
        <v>538.755</v>
      </c>
    </row>
    <row r="55" spans="1:71" x14ac:dyDescent="0.3">
      <c r="A55" s="42">
        <v>913</v>
      </c>
      <c r="B55" s="43" t="s">
        <v>1235</v>
      </c>
      <c r="C55" s="43" t="s">
        <v>1177</v>
      </c>
      <c r="D55" s="42" t="s">
        <v>1020</v>
      </c>
      <c r="E55" s="51">
        <v>15533</v>
      </c>
      <c r="F55" s="51">
        <v>15897</v>
      </c>
      <c r="G55" s="51">
        <v>16273</v>
      </c>
      <c r="H55" s="51">
        <v>16662</v>
      </c>
      <c r="I55" s="51">
        <v>17064</v>
      </c>
      <c r="J55" s="51">
        <v>17479</v>
      </c>
      <c r="K55" s="51">
        <v>17908</v>
      </c>
      <c r="L55" s="51">
        <v>18352</v>
      </c>
      <c r="M55" s="51">
        <v>18812</v>
      </c>
      <c r="N55" s="51">
        <v>19289</v>
      </c>
      <c r="O55" s="51">
        <v>19785</v>
      </c>
      <c r="P55" s="51">
        <v>20299</v>
      </c>
      <c r="Q55" s="51">
        <v>20833</v>
      </c>
      <c r="R55" s="51">
        <v>21386</v>
      </c>
      <c r="S55" s="51">
        <v>21957</v>
      </c>
      <c r="T55" s="51">
        <v>22547</v>
      </c>
      <c r="U55" s="51">
        <v>23155</v>
      </c>
      <c r="V55" s="51">
        <v>23780</v>
      </c>
      <c r="W55" s="51">
        <v>24427</v>
      </c>
      <c r="X55" s="51">
        <v>25098</v>
      </c>
      <c r="Y55" s="51">
        <v>25794</v>
      </c>
      <c r="Z55" s="51">
        <v>26519</v>
      </c>
      <c r="AA55" s="51">
        <v>27269</v>
      </c>
      <c r="AB55" s="51">
        <v>28039</v>
      </c>
      <c r="AC55" s="51">
        <v>28822</v>
      </c>
      <c r="AD55" s="51">
        <v>29611</v>
      </c>
      <c r="AE55" s="51">
        <v>30403</v>
      </c>
      <c r="AF55" s="51">
        <v>31199</v>
      </c>
      <c r="AG55" s="51">
        <v>32007</v>
      </c>
      <c r="AH55" s="51">
        <v>32834</v>
      </c>
      <c r="AI55" s="51">
        <v>33688</v>
      </c>
      <c r="AJ55" s="51">
        <v>34571</v>
      </c>
      <c r="AK55" s="51">
        <v>35479</v>
      </c>
      <c r="AL55" s="51">
        <v>36403</v>
      </c>
      <c r="AM55" s="51">
        <v>37328</v>
      </c>
      <c r="AN55" s="51">
        <v>38245</v>
      </c>
      <c r="AO55" s="51">
        <v>39145</v>
      </c>
      <c r="AP55" s="51">
        <v>40033</v>
      </c>
      <c r="AQ55" s="51">
        <v>40926</v>
      </c>
      <c r="AR55" s="51">
        <v>41849</v>
      </c>
      <c r="AS55" s="51">
        <v>42818</v>
      </c>
      <c r="AT55" s="51">
        <v>43840</v>
      </c>
      <c r="AU55" s="51">
        <v>44903</v>
      </c>
      <c r="AV55" s="51">
        <v>45979</v>
      </c>
      <c r="AW55" s="51">
        <v>47032</v>
      </c>
      <c r="AX55" s="51">
        <v>48035</v>
      </c>
      <c r="AY55" s="51">
        <v>48978</v>
      </c>
      <c r="AZ55" s="51">
        <v>49868</v>
      </c>
      <c r="BA55" s="51">
        <v>50710</v>
      </c>
      <c r="BB55" s="51">
        <v>51513</v>
      </c>
      <c r="BC55" s="51">
        <v>52286</v>
      </c>
      <c r="BD55" s="51">
        <v>53032</v>
      </c>
      <c r="BE55" s="51">
        <v>53752</v>
      </c>
      <c r="BF55" s="51">
        <v>54445</v>
      </c>
      <c r="BG55" s="51">
        <v>55115</v>
      </c>
      <c r="BH55" s="51">
        <v>55764</v>
      </c>
      <c r="BI55" s="51">
        <v>56391</v>
      </c>
      <c r="BJ55" s="51">
        <v>57002</v>
      </c>
      <c r="BK55" s="51">
        <v>57624</v>
      </c>
      <c r="BL55" s="51">
        <v>58288</v>
      </c>
      <c r="BM55" s="51">
        <v>59016</v>
      </c>
      <c r="BN55" s="51">
        <v>59820</v>
      </c>
      <c r="BO55" s="51">
        <v>60690</v>
      </c>
      <c r="BP55" s="51">
        <v>61601</v>
      </c>
      <c r="BQ55" s="51">
        <v>62520</v>
      </c>
      <c r="BR55" s="44">
        <v>63419.639000000003</v>
      </c>
      <c r="BS55" s="44">
        <v>64292.364999999998</v>
      </c>
    </row>
    <row r="56" spans="1:71" x14ac:dyDescent="0.3">
      <c r="A56" s="42">
        <v>72</v>
      </c>
      <c r="B56" s="43" t="s">
        <v>1236</v>
      </c>
      <c r="C56" s="43" t="s">
        <v>1177</v>
      </c>
      <c r="D56" s="42" t="s">
        <v>1020</v>
      </c>
      <c r="E56" s="51">
        <v>413</v>
      </c>
      <c r="F56" s="51">
        <v>425</v>
      </c>
      <c r="G56" s="51">
        <v>437</v>
      </c>
      <c r="H56" s="51">
        <v>448</v>
      </c>
      <c r="I56" s="51">
        <v>459</v>
      </c>
      <c r="J56" s="51">
        <v>470</v>
      </c>
      <c r="K56" s="51">
        <v>480</v>
      </c>
      <c r="L56" s="51">
        <v>491</v>
      </c>
      <c r="M56" s="51">
        <v>501</v>
      </c>
      <c r="N56" s="51">
        <v>513</v>
      </c>
      <c r="O56" s="51">
        <v>525</v>
      </c>
      <c r="P56" s="51">
        <v>537</v>
      </c>
      <c r="Q56" s="51">
        <v>551</v>
      </c>
      <c r="R56" s="51">
        <v>565</v>
      </c>
      <c r="S56" s="51">
        <v>581</v>
      </c>
      <c r="T56" s="51">
        <v>597</v>
      </c>
      <c r="U56" s="51">
        <v>615</v>
      </c>
      <c r="V56" s="51">
        <v>633</v>
      </c>
      <c r="W56" s="51">
        <v>653</v>
      </c>
      <c r="X56" s="51">
        <v>674</v>
      </c>
      <c r="Y56" s="51">
        <v>696</v>
      </c>
      <c r="Z56" s="51">
        <v>719</v>
      </c>
      <c r="AA56" s="51">
        <v>743</v>
      </c>
      <c r="AB56" s="51">
        <v>769</v>
      </c>
      <c r="AC56" s="51">
        <v>796</v>
      </c>
      <c r="AD56" s="51">
        <v>826</v>
      </c>
      <c r="AE56" s="51">
        <v>858</v>
      </c>
      <c r="AF56" s="51">
        <v>892</v>
      </c>
      <c r="AG56" s="51">
        <v>928</v>
      </c>
      <c r="AH56" s="51">
        <v>964</v>
      </c>
      <c r="AI56" s="51">
        <v>1001</v>
      </c>
      <c r="AJ56" s="51">
        <v>1038</v>
      </c>
      <c r="AK56" s="51">
        <v>1076</v>
      </c>
      <c r="AL56" s="51">
        <v>1114</v>
      </c>
      <c r="AM56" s="51">
        <v>1151</v>
      </c>
      <c r="AN56" s="51">
        <v>1189</v>
      </c>
      <c r="AO56" s="51">
        <v>1227</v>
      </c>
      <c r="AP56" s="51">
        <v>1264</v>
      </c>
      <c r="AQ56" s="51">
        <v>1302</v>
      </c>
      <c r="AR56" s="51">
        <v>1340</v>
      </c>
      <c r="AS56" s="51">
        <v>1378</v>
      </c>
      <c r="AT56" s="51">
        <v>1417</v>
      </c>
      <c r="AU56" s="51">
        <v>1456</v>
      </c>
      <c r="AV56" s="51">
        <v>1495</v>
      </c>
      <c r="AW56" s="51">
        <v>1533</v>
      </c>
      <c r="AX56" s="51">
        <v>1569</v>
      </c>
      <c r="AY56" s="51">
        <v>1604</v>
      </c>
      <c r="AZ56" s="51">
        <v>1638</v>
      </c>
      <c r="BA56" s="51">
        <v>1670</v>
      </c>
      <c r="BB56" s="51">
        <v>1700</v>
      </c>
      <c r="BC56" s="51">
        <v>1728</v>
      </c>
      <c r="BD56" s="51">
        <v>1755</v>
      </c>
      <c r="BE56" s="51">
        <v>1780</v>
      </c>
      <c r="BF56" s="51">
        <v>1804</v>
      </c>
      <c r="BG56" s="51">
        <v>1829</v>
      </c>
      <c r="BH56" s="51">
        <v>1856</v>
      </c>
      <c r="BI56" s="51">
        <v>1884</v>
      </c>
      <c r="BJ56" s="51">
        <v>1914</v>
      </c>
      <c r="BK56" s="51">
        <v>1946</v>
      </c>
      <c r="BL56" s="51">
        <v>1980</v>
      </c>
      <c r="BM56" s="51">
        <v>2015</v>
      </c>
      <c r="BN56" s="51">
        <v>2051</v>
      </c>
      <c r="BO56" s="51">
        <v>2089</v>
      </c>
      <c r="BP56" s="51">
        <v>2129</v>
      </c>
      <c r="BQ56" s="51">
        <v>2169</v>
      </c>
      <c r="BR56" s="44">
        <v>2209.1970000000001</v>
      </c>
      <c r="BS56" s="44">
        <v>2250.2600000000002</v>
      </c>
    </row>
    <row r="57" spans="1:71" x14ac:dyDescent="0.3">
      <c r="A57" s="42">
        <v>426</v>
      </c>
      <c r="B57" s="43" t="s">
        <v>1237</v>
      </c>
      <c r="C57" s="43" t="s">
        <v>1177</v>
      </c>
      <c r="D57" s="42" t="s">
        <v>1020</v>
      </c>
      <c r="E57" s="51">
        <v>734</v>
      </c>
      <c r="F57" s="51">
        <v>744</v>
      </c>
      <c r="G57" s="51">
        <v>755</v>
      </c>
      <c r="H57" s="51">
        <v>766</v>
      </c>
      <c r="I57" s="51">
        <v>777</v>
      </c>
      <c r="J57" s="51">
        <v>788</v>
      </c>
      <c r="K57" s="51">
        <v>799</v>
      </c>
      <c r="L57" s="51">
        <v>812</v>
      </c>
      <c r="M57" s="51">
        <v>824</v>
      </c>
      <c r="N57" s="51">
        <v>838</v>
      </c>
      <c r="O57" s="51">
        <v>852</v>
      </c>
      <c r="P57" s="51">
        <v>866</v>
      </c>
      <c r="Q57" s="51">
        <v>882</v>
      </c>
      <c r="R57" s="51">
        <v>899</v>
      </c>
      <c r="S57" s="51">
        <v>916</v>
      </c>
      <c r="T57" s="51">
        <v>934</v>
      </c>
      <c r="U57" s="51">
        <v>952</v>
      </c>
      <c r="V57" s="51">
        <v>972</v>
      </c>
      <c r="W57" s="51">
        <v>991</v>
      </c>
      <c r="X57" s="51">
        <v>1012</v>
      </c>
      <c r="Y57" s="51">
        <v>1033</v>
      </c>
      <c r="Z57" s="51">
        <v>1054</v>
      </c>
      <c r="AA57" s="51">
        <v>1076</v>
      </c>
      <c r="AB57" s="51">
        <v>1099</v>
      </c>
      <c r="AC57" s="51">
        <v>1124</v>
      </c>
      <c r="AD57" s="51">
        <v>1151</v>
      </c>
      <c r="AE57" s="51">
        <v>1180</v>
      </c>
      <c r="AF57" s="51">
        <v>1211</v>
      </c>
      <c r="AG57" s="51">
        <v>1243</v>
      </c>
      <c r="AH57" s="51">
        <v>1277</v>
      </c>
      <c r="AI57" s="51">
        <v>1310</v>
      </c>
      <c r="AJ57" s="51">
        <v>1344</v>
      </c>
      <c r="AK57" s="51">
        <v>1377</v>
      </c>
      <c r="AL57" s="51">
        <v>1410</v>
      </c>
      <c r="AM57" s="51">
        <v>1442</v>
      </c>
      <c r="AN57" s="51">
        <v>1472</v>
      </c>
      <c r="AO57" s="51">
        <v>1500</v>
      </c>
      <c r="AP57" s="51">
        <v>1525</v>
      </c>
      <c r="AQ57" s="51">
        <v>1550</v>
      </c>
      <c r="AR57" s="51">
        <v>1576</v>
      </c>
      <c r="AS57" s="51">
        <v>1604</v>
      </c>
      <c r="AT57" s="51">
        <v>1635</v>
      </c>
      <c r="AU57" s="51">
        <v>1667</v>
      </c>
      <c r="AV57" s="51">
        <v>1700</v>
      </c>
      <c r="AW57" s="51">
        <v>1732</v>
      </c>
      <c r="AX57" s="51">
        <v>1761</v>
      </c>
      <c r="AY57" s="51">
        <v>1787</v>
      </c>
      <c r="AZ57" s="51">
        <v>1810</v>
      </c>
      <c r="BA57" s="51">
        <v>1831</v>
      </c>
      <c r="BB57" s="51">
        <v>1851</v>
      </c>
      <c r="BC57" s="51">
        <v>1869</v>
      </c>
      <c r="BD57" s="51">
        <v>1886</v>
      </c>
      <c r="BE57" s="51">
        <v>1902</v>
      </c>
      <c r="BF57" s="51">
        <v>1918</v>
      </c>
      <c r="BG57" s="51">
        <v>1934</v>
      </c>
      <c r="BH57" s="51">
        <v>1950</v>
      </c>
      <c r="BI57" s="51">
        <v>1966</v>
      </c>
      <c r="BJ57" s="51">
        <v>1982</v>
      </c>
      <c r="BK57" s="51">
        <v>2000</v>
      </c>
      <c r="BL57" s="51">
        <v>2019</v>
      </c>
      <c r="BM57" s="51">
        <v>2041</v>
      </c>
      <c r="BN57" s="51">
        <v>2064</v>
      </c>
      <c r="BO57" s="51">
        <v>2090</v>
      </c>
      <c r="BP57" s="51">
        <v>2117</v>
      </c>
      <c r="BQ57" s="51">
        <v>2146</v>
      </c>
      <c r="BR57" s="44">
        <v>2174.645</v>
      </c>
      <c r="BS57" s="44">
        <v>2203.8209999999999</v>
      </c>
    </row>
    <row r="58" spans="1:71" x14ac:dyDescent="0.3">
      <c r="A58" s="42">
        <v>516</v>
      </c>
      <c r="B58" s="43" t="s">
        <v>1238</v>
      </c>
      <c r="C58" s="43" t="s">
        <v>1177</v>
      </c>
      <c r="D58" s="42" t="s">
        <v>1020</v>
      </c>
      <c r="E58" s="51">
        <v>485</v>
      </c>
      <c r="F58" s="51">
        <v>495</v>
      </c>
      <c r="G58" s="51">
        <v>505</v>
      </c>
      <c r="H58" s="51">
        <v>515</v>
      </c>
      <c r="I58" s="51">
        <v>526</v>
      </c>
      <c r="J58" s="51">
        <v>538</v>
      </c>
      <c r="K58" s="51">
        <v>549</v>
      </c>
      <c r="L58" s="51">
        <v>562</v>
      </c>
      <c r="M58" s="51">
        <v>575</v>
      </c>
      <c r="N58" s="51">
        <v>588</v>
      </c>
      <c r="O58" s="51">
        <v>603</v>
      </c>
      <c r="P58" s="51">
        <v>617</v>
      </c>
      <c r="Q58" s="51">
        <v>633</v>
      </c>
      <c r="R58" s="51">
        <v>649</v>
      </c>
      <c r="S58" s="51">
        <v>665</v>
      </c>
      <c r="T58" s="51">
        <v>683</v>
      </c>
      <c r="U58" s="51">
        <v>700</v>
      </c>
      <c r="V58" s="51">
        <v>719</v>
      </c>
      <c r="W58" s="51">
        <v>738</v>
      </c>
      <c r="X58" s="51">
        <v>758</v>
      </c>
      <c r="Y58" s="51">
        <v>780</v>
      </c>
      <c r="Z58" s="51">
        <v>804</v>
      </c>
      <c r="AA58" s="51">
        <v>829</v>
      </c>
      <c r="AB58" s="51">
        <v>855</v>
      </c>
      <c r="AC58" s="51">
        <v>881</v>
      </c>
      <c r="AD58" s="51">
        <v>905</v>
      </c>
      <c r="AE58" s="51">
        <v>928</v>
      </c>
      <c r="AF58" s="51">
        <v>949</v>
      </c>
      <c r="AG58" s="51">
        <v>970</v>
      </c>
      <c r="AH58" s="51">
        <v>991</v>
      </c>
      <c r="AI58" s="51">
        <v>1013</v>
      </c>
      <c r="AJ58" s="51">
        <v>1034</v>
      </c>
      <c r="AK58" s="51">
        <v>1056</v>
      </c>
      <c r="AL58" s="51">
        <v>1081</v>
      </c>
      <c r="AM58" s="51">
        <v>1111</v>
      </c>
      <c r="AN58" s="51">
        <v>1148</v>
      </c>
      <c r="AO58" s="51">
        <v>1194</v>
      </c>
      <c r="AP58" s="51">
        <v>1246</v>
      </c>
      <c r="AQ58" s="51">
        <v>1303</v>
      </c>
      <c r="AR58" s="51">
        <v>1360</v>
      </c>
      <c r="AS58" s="51">
        <v>1415</v>
      </c>
      <c r="AT58" s="51">
        <v>1466</v>
      </c>
      <c r="AU58" s="51">
        <v>1514</v>
      </c>
      <c r="AV58" s="51">
        <v>1560</v>
      </c>
      <c r="AW58" s="51">
        <v>1607</v>
      </c>
      <c r="AX58" s="51">
        <v>1655</v>
      </c>
      <c r="AY58" s="51">
        <v>1706</v>
      </c>
      <c r="AZ58" s="51">
        <v>1759</v>
      </c>
      <c r="BA58" s="51">
        <v>1811</v>
      </c>
      <c r="BB58" s="51">
        <v>1858</v>
      </c>
      <c r="BC58" s="51">
        <v>1899</v>
      </c>
      <c r="BD58" s="51">
        <v>1934</v>
      </c>
      <c r="BE58" s="51">
        <v>1962</v>
      </c>
      <c r="BF58" s="51">
        <v>1987</v>
      </c>
      <c r="BG58" s="51">
        <v>2009</v>
      </c>
      <c r="BH58" s="51">
        <v>2032</v>
      </c>
      <c r="BI58" s="51">
        <v>2056</v>
      </c>
      <c r="BJ58" s="51">
        <v>2080</v>
      </c>
      <c r="BK58" s="51">
        <v>2106</v>
      </c>
      <c r="BL58" s="51">
        <v>2137</v>
      </c>
      <c r="BM58" s="51">
        <v>2173</v>
      </c>
      <c r="BN58" s="51">
        <v>2216</v>
      </c>
      <c r="BO58" s="51">
        <v>2264</v>
      </c>
      <c r="BP58" s="51">
        <v>2317</v>
      </c>
      <c r="BQ58" s="51">
        <v>2371</v>
      </c>
      <c r="BR58" s="44">
        <v>2425.5610000000001</v>
      </c>
      <c r="BS58" s="44">
        <v>2479.7130000000002</v>
      </c>
    </row>
    <row r="59" spans="1:71" x14ac:dyDescent="0.3">
      <c r="A59" s="42">
        <v>710</v>
      </c>
      <c r="B59" s="43" t="s">
        <v>1239</v>
      </c>
      <c r="C59" s="43" t="s">
        <v>1177</v>
      </c>
      <c r="D59" s="42" t="s">
        <v>1020</v>
      </c>
      <c r="E59" s="51">
        <v>13628</v>
      </c>
      <c r="F59" s="51">
        <v>13954</v>
      </c>
      <c r="G59" s="51">
        <v>14291</v>
      </c>
      <c r="H59" s="51">
        <v>14641</v>
      </c>
      <c r="I59" s="51">
        <v>15003</v>
      </c>
      <c r="J59" s="51">
        <v>15377</v>
      </c>
      <c r="K59" s="51">
        <v>15764</v>
      </c>
      <c r="L59" s="51">
        <v>16164</v>
      </c>
      <c r="M59" s="51">
        <v>16579</v>
      </c>
      <c r="N59" s="51">
        <v>17010</v>
      </c>
      <c r="O59" s="51">
        <v>17457</v>
      </c>
      <c r="P59" s="51">
        <v>17921</v>
      </c>
      <c r="Q59" s="51">
        <v>18402</v>
      </c>
      <c r="R59" s="51">
        <v>18899</v>
      </c>
      <c r="S59" s="51">
        <v>19413</v>
      </c>
      <c r="T59" s="51">
        <v>19942</v>
      </c>
      <c r="U59" s="51">
        <v>20486</v>
      </c>
      <c r="V59" s="51">
        <v>21046</v>
      </c>
      <c r="W59" s="51">
        <v>21623</v>
      </c>
      <c r="X59" s="51">
        <v>22220</v>
      </c>
      <c r="Y59" s="51">
        <v>22839</v>
      </c>
      <c r="Z59" s="51">
        <v>23483</v>
      </c>
      <c r="AA59" s="51">
        <v>24148</v>
      </c>
      <c r="AB59" s="51">
        <v>24830</v>
      </c>
      <c r="AC59" s="51">
        <v>25520</v>
      </c>
      <c r="AD59" s="51">
        <v>26212</v>
      </c>
      <c r="AE59" s="51">
        <v>26904</v>
      </c>
      <c r="AF59" s="51">
        <v>27597</v>
      </c>
      <c r="AG59" s="51">
        <v>28298</v>
      </c>
      <c r="AH59" s="51">
        <v>29017</v>
      </c>
      <c r="AI59" s="51">
        <v>29760</v>
      </c>
      <c r="AJ59" s="51">
        <v>30533</v>
      </c>
      <c r="AK59" s="51">
        <v>31330</v>
      </c>
      <c r="AL59" s="51">
        <v>32140</v>
      </c>
      <c r="AM59" s="51">
        <v>32944</v>
      </c>
      <c r="AN59" s="51">
        <v>33730</v>
      </c>
      <c r="AO59" s="51">
        <v>34490</v>
      </c>
      <c r="AP59" s="51">
        <v>35230</v>
      </c>
      <c r="AQ59" s="51">
        <v>35971</v>
      </c>
      <c r="AR59" s="51">
        <v>36741</v>
      </c>
      <c r="AS59" s="51">
        <v>37561</v>
      </c>
      <c r="AT59" s="51">
        <v>38438</v>
      </c>
      <c r="AU59" s="51">
        <v>39360</v>
      </c>
      <c r="AV59" s="51">
        <v>40300</v>
      </c>
      <c r="AW59" s="51">
        <v>41219</v>
      </c>
      <c r="AX59" s="51">
        <v>42088</v>
      </c>
      <c r="AY59" s="51">
        <v>42899</v>
      </c>
      <c r="AZ59" s="51">
        <v>43657</v>
      </c>
      <c r="BA59" s="51">
        <v>44372</v>
      </c>
      <c r="BB59" s="51">
        <v>45059</v>
      </c>
      <c r="BC59" s="51">
        <v>45728</v>
      </c>
      <c r="BD59" s="51">
        <v>46385</v>
      </c>
      <c r="BE59" s="51">
        <v>47026</v>
      </c>
      <c r="BF59" s="51">
        <v>47649</v>
      </c>
      <c r="BG59" s="51">
        <v>48247</v>
      </c>
      <c r="BH59" s="51">
        <v>48821</v>
      </c>
      <c r="BI59" s="51">
        <v>49365</v>
      </c>
      <c r="BJ59" s="51">
        <v>49887</v>
      </c>
      <c r="BK59" s="51">
        <v>50412</v>
      </c>
      <c r="BL59" s="51">
        <v>50971</v>
      </c>
      <c r="BM59" s="51">
        <v>51585</v>
      </c>
      <c r="BN59" s="51">
        <v>52264</v>
      </c>
      <c r="BO59" s="51">
        <v>52998</v>
      </c>
      <c r="BP59" s="51">
        <v>53767</v>
      </c>
      <c r="BQ59" s="51">
        <v>54540</v>
      </c>
      <c r="BR59" s="44">
        <v>55291.224999999999</v>
      </c>
      <c r="BS59" s="44">
        <v>56015.472999999998</v>
      </c>
    </row>
    <row r="60" spans="1:71" x14ac:dyDescent="0.3">
      <c r="A60" s="42">
        <v>748</v>
      </c>
      <c r="B60" s="43" t="s">
        <v>1240</v>
      </c>
      <c r="C60" s="43" t="s">
        <v>1177</v>
      </c>
      <c r="D60" s="42" t="s">
        <v>1020</v>
      </c>
      <c r="E60" s="51">
        <v>273</v>
      </c>
      <c r="F60" s="51">
        <v>279</v>
      </c>
      <c r="G60" s="51">
        <v>285</v>
      </c>
      <c r="H60" s="51">
        <v>292</v>
      </c>
      <c r="I60" s="51">
        <v>299</v>
      </c>
      <c r="J60" s="51">
        <v>307</v>
      </c>
      <c r="K60" s="51">
        <v>315</v>
      </c>
      <c r="L60" s="51">
        <v>324</v>
      </c>
      <c r="M60" s="51">
        <v>332</v>
      </c>
      <c r="N60" s="51">
        <v>341</v>
      </c>
      <c r="O60" s="51">
        <v>349</v>
      </c>
      <c r="P60" s="51">
        <v>357</v>
      </c>
      <c r="Q60" s="51">
        <v>366</v>
      </c>
      <c r="R60" s="51">
        <v>374</v>
      </c>
      <c r="S60" s="51">
        <v>382</v>
      </c>
      <c r="T60" s="51">
        <v>392</v>
      </c>
      <c r="U60" s="51">
        <v>401</v>
      </c>
      <c r="V60" s="51">
        <v>411</v>
      </c>
      <c r="W60" s="51">
        <v>422</v>
      </c>
      <c r="X60" s="51">
        <v>434</v>
      </c>
      <c r="Y60" s="51">
        <v>446</v>
      </c>
      <c r="Z60" s="51">
        <v>459</v>
      </c>
      <c r="AA60" s="51">
        <v>472</v>
      </c>
      <c r="AB60" s="51">
        <v>487</v>
      </c>
      <c r="AC60" s="51">
        <v>502</v>
      </c>
      <c r="AD60" s="51">
        <v>517</v>
      </c>
      <c r="AE60" s="51">
        <v>533</v>
      </c>
      <c r="AF60" s="51">
        <v>550</v>
      </c>
      <c r="AG60" s="51">
        <v>568</v>
      </c>
      <c r="AH60" s="51">
        <v>585</v>
      </c>
      <c r="AI60" s="51">
        <v>603</v>
      </c>
      <c r="AJ60" s="51">
        <v>621</v>
      </c>
      <c r="AK60" s="51">
        <v>639</v>
      </c>
      <c r="AL60" s="51">
        <v>658</v>
      </c>
      <c r="AM60" s="51">
        <v>680</v>
      </c>
      <c r="AN60" s="51">
        <v>705</v>
      </c>
      <c r="AO60" s="51">
        <v>734</v>
      </c>
      <c r="AP60" s="51">
        <v>767</v>
      </c>
      <c r="AQ60" s="51">
        <v>800</v>
      </c>
      <c r="AR60" s="51">
        <v>833</v>
      </c>
      <c r="AS60" s="51">
        <v>861</v>
      </c>
      <c r="AT60" s="51">
        <v>886</v>
      </c>
      <c r="AU60" s="51">
        <v>906</v>
      </c>
      <c r="AV60" s="51">
        <v>924</v>
      </c>
      <c r="AW60" s="51">
        <v>942</v>
      </c>
      <c r="AX60" s="51">
        <v>961</v>
      </c>
      <c r="AY60" s="51">
        <v>982</v>
      </c>
      <c r="AZ60" s="51">
        <v>1004</v>
      </c>
      <c r="BA60" s="51">
        <v>1026</v>
      </c>
      <c r="BB60" s="51">
        <v>1046</v>
      </c>
      <c r="BC60" s="51">
        <v>1061</v>
      </c>
      <c r="BD60" s="51">
        <v>1073</v>
      </c>
      <c r="BE60" s="51">
        <v>1081</v>
      </c>
      <c r="BF60" s="51">
        <v>1087</v>
      </c>
      <c r="BG60" s="51">
        <v>1095</v>
      </c>
      <c r="BH60" s="51">
        <v>1106</v>
      </c>
      <c r="BI60" s="51">
        <v>1121</v>
      </c>
      <c r="BJ60" s="51">
        <v>1138</v>
      </c>
      <c r="BK60" s="51">
        <v>1159</v>
      </c>
      <c r="BL60" s="51">
        <v>1181</v>
      </c>
      <c r="BM60" s="51">
        <v>1203</v>
      </c>
      <c r="BN60" s="51">
        <v>1225</v>
      </c>
      <c r="BO60" s="51">
        <v>1248</v>
      </c>
      <c r="BP60" s="51">
        <v>1271</v>
      </c>
      <c r="BQ60" s="51">
        <v>1295</v>
      </c>
      <c r="BR60" s="44">
        <v>1319.011</v>
      </c>
      <c r="BS60" s="44">
        <v>1343.098</v>
      </c>
    </row>
    <row r="61" spans="1:71" x14ac:dyDescent="0.3">
      <c r="A61" s="42">
        <v>914</v>
      </c>
      <c r="B61" s="43" t="s">
        <v>1241</v>
      </c>
      <c r="C61" s="43" t="s">
        <v>1177</v>
      </c>
      <c r="D61" s="42">
        <v>3</v>
      </c>
      <c r="E61" s="51">
        <v>70876</v>
      </c>
      <c r="F61" s="51">
        <v>71969</v>
      </c>
      <c r="G61" s="51">
        <v>73151</v>
      </c>
      <c r="H61" s="51">
        <v>74411</v>
      </c>
      <c r="I61" s="51">
        <v>75743</v>
      </c>
      <c r="J61" s="51">
        <v>77142</v>
      </c>
      <c r="K61" s="51">
        <v>78604</v>
      </c>
      <c r="L61" s="51">
        <v>80128</v>
      </c>
      <c r="M61" s="51">
        <v>81717</v>
      </c>
      <c r="N61" s="51">
        <v>83371</v>
      </c>
      <c r="O61" s="51">
        <v>85094</v>
      </c>
      <c r="P61" s="51">
        <v>86887</v>
      </c>
      <c r="Q61" s="51">
        <v>88750</v>
      </c>
      <c r="R61" s="51">
        <v>90680</v>
      </c>
      <c r="S61" s="51">
        <v>92673</v>
      </c>
      <c r="T61" s="51">
        <v>94727</v>
      </c>
      <c r="U61" s="51">
        <v>96842</v>
      </c>
      <c r="V61" s="51">
        <v>99026</v>
      </c>
      <c r="W61" s="51">
        <v>101288</v>
      </c>
      <c r="X61" s="51">
        <v>103643</v>
      </c>
      <c r="Y61" s="51">
        <v>106102</v>
      </c>
      <c r="Z61" s="51">
        <v>108669</v>
      </c>
      <c r="AA61" s="51">
        <v>111348</v>
      </c>
      <c r="AB61" s="51">
        <v>114146</v>
      </c>
      <c r="AC61" s="51">
        <v>117073</v>
      </c>
      <c r="AD61" s="51">
        <v>120136</v>
      </c>
      <c r="AE61" s="51">
        <v>123339</v>
      </c>
      <c r="AF61" s="51">
        <v>126679</v>
      </c>
      <c r="AG61" s="51">
        <v>130154</v>
      </c>
      <c r="AH61" s="51">
        <v>133759</v>
      </c>
      <c r="AI61" s="51">
        <v>137486</v>
      </c>
      <c r="AJ61" s="51">
        <v>141339</v>
      </c>
      <c r="AK61" s="51">
        <v>145315</v>
      </c>
      <c r="AL61" s="51">
        <v>149402</v>
      </c>
      <c r="AM61" s="51">
        <v>153582</v>
      </c>
      <c r="AN61" s="51">
        <v>157843</v>
      </c>
      <c r="AO61" s="51">
        <v>162178</v>
      </c>
      <c r="AP61" s="51">
        <v>166594</v>
      </c>
      <c r="AQ61" s="51">
        <v>171109</v>
      </c>
      <c r="AR61" s="51">
        <v>175749</v>
      </c>
      <c r="AS61" s="51">
        <v>180533</v>
      </c>
      <c r="AT61" s="51">
        <v>185472</v>
      </c>
      <c r="AU61" s="51">
        <v>190559</v>
      </c>
      <c r="AV61" s="51">
        <v>195782</v>
      </c>
      <c r="AW61" s="51">
        <v>201118</v>
      </c>
      <c r="AX61" s="51">
        <v>206555</v>
      </c>
      <c r="AY61" s="51">
        <v>212093</v>
      </c>
      <c r="AZ61" s="51">
        <v>217745</v>
      </c>
      <c r="BA61" s="51">
        <v>223521</v>
      </c>
      <c r="BB61" s="51">
        <v>229438</v>
      </c>
      <c r="BC61" s="51">
        <v>235508</v>
      </c>
      <c r="BD61" s="51">
        <v>241737</v>
      </c>
      <c r="BE61" s="51">
        <v>248132</v>
      </c>
      <c r="BF61" s="51">
        <v>254721</v>
      </c>
      <c r="BG61" s="51">
        <v>261538</v>
      </c>
      <c r="BH61" s="51">
        <v>268608</v>
      </c>
      <c r="BI61" s="51">
        <v>275942</v>
      </c>
      <c r="BJ61" s="51">
        <v>283538</v>
      </c>
      <c r="BK61" s="51">
        <v>291388</v>
      </c>
      <c r="BL61" s="51">
        <v>299473</v>
      </c>
      <c r="BM61" s="51">
        <v>307781</v>
      </c>
      <c r="BN61" s="51">
        <v>316312</v>
      </c>
      <c r="BO61" s="51">
        <v>325068</v>
      </c>
      <c r="BP61" s="51">
        <v>334043</v>
      </c>
      <c r="BQ61" s="51">
        <v>343227</v>
      </c>
      <c r="BR61" s="44">
        <v>352613.86200000002</v>
      </c>
      <c r="BS61" s="44">
        <v>362201.57900000003</v>
      </c>
    </row>
    <row r="62" spans="1:71" x14ac:dyDescent="0.3">
      <c r="A62" s="42">
        <v>204</v>
      </c>
      <c r="B62" s="43" t="s">
        <v>1242</v>
      </c>
      <c r="C62" s="43" t="s">
        <v>1177</v>
      </c>
      <c r="D62" s="42" t="s">
        <v>1020</v>
      </c>
      <c r="E62" s="51">
        <v>2255</v>
      </c>
      <c r="F62" s="51">
        <v>2258</v>
      </c>
      <c r="G62" s="51">
        <v>2265</v>
      </c>
      <c r="H62" s="51">
        <v>2274</v>
      </c>
      <c r="I62" s="51">
        <v>2287</v>
      </c>
      <c r="J62" s="51">
        <v>2304</v>
      </c>
      <c r="K62" s="51">
        <v>2323</v>
      </c>
      <c r="L62" s="51">
        <v>2346</v>
      </c>
      <c r="M62" s="51">
        <v>2371</v>
      </c>
      <c r="N62" s="51">
        <v>2400</v>
      </c>
      <c r="O62" s="51">
        <v>2432</v>
      </c>
      <c r="P62" s="51">
        <v>2466</v>
      </c>
      <c r="Q62" s="51">
        <v>2503</v>
      </c>
      <c r="R62" s="51">
        <v>2543</v>
      </c>
      <c r="S62" s="51">
        <v>2586</v>
      </c>
      <c r="T62" s="51">
        <v>2632</v>
      </c>
      <c r="U62" s="51">
        <v>2682</v>
      </c>
      <c r="V62" s="51">
        <v>2735</v>
      </c>
      <c r="W62" s="51">
        <v>2792</v>
      </c>
      <c r="X62" s="51">
        <v>2851</v>
      </c>
      <c r="Y62" s="51">
        <v>2912</v>
      </c>
      <c r="Z62" s="51">
        <v>2977</v>
      </c>
      <c r="AA62" s="51">
        <v>3044</v>
      </c>
      <c r="AB62" s="51">
        <v>3114</v>
      </c>
      <c r="AC62" s="51">
        <v>3187</v>
      </c>
      <c r="AD62" s="51">
        <v>3265</v>
      </c>
      <c r="AE62" s="51">
        <v>3347</v>
      </c>
      <c r="AF62" s="51">
        <v>3433</v>
      </c>
      <c r="AG62" s="51">
        <v>3524</v>
      </c>
      <c r="AH62" s="51">
        <v>3619</v>
      </c>
      <c r="AI62" s="51">
        <v>3717</v>
      </c>
      <c r="AJ62" s="51">
        <v>3820</v>
      </c>
      <c r="AK62" s="51">
        <v>3928</v>
      </c>
      <c r="AL62" s="51">
        <v>4040</v>
      </c>
      <c r="AM62" s="51">
        <v>4157</v>
      </c>
      <c r="AN62" s="51">
        <v>4279</v>
      </c>
      <c r="AO62" s="51">
        <v>4405</v>
      </c>
      <c r="AP62" s="51">
        <v>4535</v>
      </c>
      <c r="AQ62" s="51">
        <v>4673</v>
      </c>
      <c r="AR62" s="51">
        <v>4820</v>
      </c>
      <c r="AS62" s="51">
        <v>4978</v>
      </c>
      <c r="AT62" s="51">
        <v>5149</v>
      </c>
      <c r="AU62" s="51">
        <v>5332</v>
      </c>
      <c r="AV62" s="51">
        <v>5522</v>
      </c>
      <c r="AW62" s="51">
        <v>5714</v>
      </c>
      <c r="AX62" s="51">
        <v>5906</v>
      </c>
      <c r="AY62" s="51">
        <v>6094</v>
      </c>
      <c r="AZ62" s="51">
        <v>6282</v>
      </c>
      <c r="BA62" s="51">
        <v>6470</v>
      </c>
      <c r="BB62" s="51">
        <v>6664</v>
      </c>
      <c r="BC62" s="51">
        <v>6866</v>
      </c>
      <c r="BD62" s="51">
        <v>7077</v>
      </c>
      <c r="BE62" s="51">
        <v>7295</v>
      </c>
      <c r="BF62" s="51">
        <v>7521</v>
      </c>
      <c r="BG62" s="51">
        <v>7750</v>
      </c>
      <c r="BH62" s="51">
        <v>7982</v>
      </c>
      <c r="BI62" s="51">
        <v>8217</v>
      </c>
      <c r="BJ62" s="51">
        <v>8455</v>
      </c>
      <c r="BK62" s="51">
        <v>8697</v>
      </c>
      <c r="BL62" s="51">
        <v>8945</v>
      </c>
      <c r="BM62" s="51">
        <v>9199</v>
      </c>
      <c r="BN62" s="51">
        <v>9461</v>
      </c>
      <c r="BO62" s="51">
        <v>9729</v>
      </c>
      <c r="BP62" s="51">
        <v>10004</v>
      </c>
      <c r="BQ62" s="51">
        <v>10287</v>
      </c>
      <c r="BR62" s="44">
        <v>10575.951999999999</v>
      </c>
      <c r="BS62" s="44">
        <v>10872.298000000001</v>
      </c>
    </row>
    <row r="63" spans="1:71" x14ac:dyDescent="0.3">
      <c r="A63" s="42">
        <v>854</v>
      </c>
      <c r="B63" s="43" t="s">
        <v>1243</v>
      </c>
      <c r="C63" s="43" t="s">
        <v>1177</v>
      </c>
      <c r="D63" s="42" t="s">
        <v>1020</v>
      </c>
      <c r="E63" s="51">
        <v>4284</v>
      </c>
      <c r="F63" s="51">
        <v>4324</v>
      </c>
      <c r="G63" s="51">
        <v>4367</v>
      </c>
      <c r="H63" s="51">
        <v>4413</v>
      </c>
      <c r="I63" s="51">
        <v>4463</v>
      </c>
      <c r="J63" s="51">
        <v>4517</v>
      </c>
      <c r="K63" s="51">
        <v>4575</v>
      </c>
      <c r="L63" s="51">
        <v>4636</v>
      </c>
      <c r="M63" s="51">
        <v>4699</v>
      </c>
      <c r="N63" s="51">
        <v>4764</v>
      </c>
      <c r="O63" s="51">
        <v>4829</v>
      </c>
      <c r="P63" s="51">
        <v>4895</v>
      </c>
      <c r="Q63" s="51">
        <v>4960</v>
      </c>
      <c r="R63" s="51">
        <v>5028</v>
      </c>
      <c r="S63" s="51">
        <v>5099</v>
      </c>
      <c r="T63" s="51">
        <v>5175</v>
      </c>
      <c r="U63" s="51">
        <v>5256</v>
      </c>
      <c r="V63" s="51">
        <v>5343</v>
      </c>
      <c r="W63" s="51">
        <v>5434</v>
      </c>
      <c r="X63" s="51">
        <v>5528</v>
      </c>
      <c r="Y63" s="51">
        <v>5625</v>
      </c>
      <c r="Z63" s="51">
        <v>5723</v>
      </c>
      <c r="AA63" s="51">
        <v>5825</v>
      </c>
      <c r="AB63" s="51">
        <v>5930</v>
      </c>
      <c r="AC63" s="51">
        <v>6040</v>
      </c>
      <c r="AD63" s="51">
        <v>6155</v>
      </c>
      <c r="AE63" s="51">
        <v>6274</v>
      </c>
      <c r="AF63" s="51">
        <v>6399</v>
      </c>
      <c r="AG63" s="51">
        <v>6531</v>
      </c>
      <c r="AH63" s="51">
        <v>6672</v>
      </c>
      <c r="AI63" s="51">
        <v>6823</v>
      </c>
      <c r="AJ63" s="51">
        <v>6985</v>
      </c>
      <c r="AK63" s="51">
        <v>7158</v>
      </c>
      <c r="AL63" s="51">
        <v>7341</v>
      </c>
      <c r="AM63" s="51">
        <v>7531</v>
      </c>
      <c r="AN63" s="51">
        <v>7728</v>
      </c>
      <c r="AO63" s="51">
        <v>7931</v>
      </c>
      <c r="AP63" s="51">
        <v>8140</v>
      </c>
      <c r="AQ63" s="51">
        <v>8356</v>
      </c>
      <c r="AR63" s="51">
        <v>8580</v>
      </c>
      <c r="AS63" s="51">
        <v>8811</v>
      </c>
      <c r="AT63" s="51">
        <v>9050</v>
      </c>
      <c r="AU63" s="51">
        <v>9297</v>
      </c>
      <c r="AV63" s="51">
        <v>9552</v>
      </c>
      <c r="AW63" s="51">
        <v>9817</v>
      </c>
      <c r="AX63" s="51">
        <v>10090</v>
      </c>
      <c r="AY63" s="51">
        <v>10373</v>
      </c>
      <c r="AZ63" s="51">
        <v>10666</v>
      </c>
      <c r="BA63" s="51">
        <v>10969</v>
      </c>
      <c r="BB63" s="51">
        <v>11283</v>
      </c>
      <c r="BC63" s="51">
        <v>11608</v>
      </c>
      <c r="BD63" s="51">
        <v>11945</v>
      </c>
      <c r="BE63" s="51">
        <v>12293</v>
      </c>
      <c r="BF63" s="51">
        <v>12655</v>
      </c>
      <c r="BG63" s="51">
        <v>13031</v>
      </c>
      <c r="BH63" s="51">
        <v>13422</v>
      </c>
      <c r="BI63" s="51">
        <v>13829</v>
      </c>
      <c r="BJ63" s="51">
        <v>14252</v>
      </c>
      <c r="BK63" s="51">
        <v>14690</v>
      </c>
      <c r="BL63" s="51">
        <v>15141</v>
      </c>
      <c r="BM63" s="51">
        <v>15605</v>
      </c>
      <c r="BN63" s="51">
        <v>16082</v>
      </c>
      <c r="BO63" s="51">
        <v>16571</v>
      </c>
      <c r="BP63" s="51">
        <v>17073</v>
      </c>
      <c r="BQ63" s="51">
        <v>17586</v>
      </c>
      <c r="BR63" s="44">
        <v>18110.624</v>
      </c>
      <c r="BS63" s="44">
        <v>18646.433000000001</v>
      </c>
    </row>
    <row r="64" spans="1:71" x14ac:dyDescent="0.3">
      <c r="A64" s="42">
        <v>132</v>
      </c>
      <c r="B64" s="43" t="s">
        <v>1244</v>
      </c>
      <c r="C64" s="43" t="s">
        <v>1177</v>
      </c>
      <c r="D64" s="42" t="s">
        <v>1020</v>
      </c>
      <c r="E64" s="51">
        <v>178</v>
      </c>
      <c r="F64" s="51">
        <v>186</v>
      </c>
      <c r="G64" s="51">
        <v>192</v>
      </c>
      <c r="H64" s="51">
        <v>195</v>
      </c>
      <c r="I64" s="51">
        <v>197</v>
      </c>
      <c r="J64" s="51">
        <v>197</v>
      </c>
      <c r="K64" s="51">
        <v>198</v>
      </c>
      <c r="L64" s="51">
        <v>198</v>
      </c>
      <c r="M64" s="51">
        <v>199</v>
      </c>
      <c r="N64" s="51">
        <v>200</v>
      </c>
      <c r="O64" s="51">
        <v>202</v>
      </c>
      <c r="P64" s="51">
        <v>206</v>
      </c>
      <c r="Q64" s="51">
        <v>211</v>
      </c>
      <c r="R64" s="51">
        <v>217</v>
      </c>
      <c r="S64" s="51">
        <v>224</v>
      </c>
      <c r="T64" s="51">
        <v>231</v>
      </c>
      <c r="U64" s="51">
        <v>240</v>
      </c>
      <c r="V64" s="51">
        <v>249</v>
      </c>
      <c r="W64" s="51">
        <v>258</v>
      </c>
      <c r="X64" s="51">
        <v>265</v>
      </c>
      <c r="Y64" s="51">
        <v>270</v>
      </c>
      <c r="Z64" s="51">
        <v>273</v>
      </c>
      <c r="AA64" s="51">
        <v>274</v>
      </c>
      <c r="AB64" s="51">
        <v>273</v>
      </c>
      <c r="AC64" s="51">
        <v>272</v>
      </c>
      <c r="AD64" s="51">
        <v>272</v>
      </c>
      <c r="AE64" s="51">
        <v>274</v>
      </c>
      <c r="AF64" s="51">
        <v>276</v>
      </c>
      <c r="AG64" s="51">
        <v>279</v>
      </c>
      <c r="AH64" s="51">
        <v>282</v>
      </c>
      <c r="AI64" s="51">
        <v>287</v>
      </c>
      <c r="AJ64" s="51">
        <v>292</v>
      </c>
      <c r="AK64" s="51">
        <v>297</v>
      </c>
      <c r="AL64" s="51">
        <v>303</v>
      </c>
      <c r="AM64" s="51">
        <v>309</v>
      </c>
      <c r="AN64" s="51">
        <v>315</v>
      </c>
      <c r="AO64" s="51">
        <v>320</v>
      </c>
      <c r="AP64" s="51">
        <v>325</v>
      </c>
      <c r="AQ64" s="51">
        <v>330</v>
      </c>
      <c r="AR64" s="51">
        <v>335</v>
      </c>
      <c r="AS64" s="51">
        <v>342</v>
      </c>
      <c r="AT64" s="51">
        <v>350</v>
      </c>
      <c r="AU64" s="51">
        <v>359</v>
      </c>
      <c r="AV64" s="51">
        <v>369</v>
      </c>
      <c r="AW64" s="51">
        <v>379</v>
      </c>
      <c r="AX64" s="51">
        <v>389</v>
      </c>
      <c r="AY64" s="51">
        <v>399</v>
      </c>
      <c r="AZ64" s="51">
        <v>408</v>
      </c>
      <c r="BA64" s="51">
        <v>417</v>
      </c>
      <c r="BB64" s="51">
        <v>426</v>
      </c>
      <c r="BC64" s="51">
        <v>435</v>
      </c>
      <c r="BD64" s="51">
        <v>444</v>
      </c>
      <c r="BE64" s="51">
        <v>452</v>
      </c>
      <c r="BF64" s="51">
        <v>460</v>
      </c>
      <c r="BG64" s="51">
        <v>468</v>
      </c>
      <c r="BH64" s="51">
        <v>475</v>
      </c>
      <c r="BI64" s="51">
        <v>481</v>
      </c>
      <c r="BJ64" s="51">
        <v>486</v>
      </c>
      <c r="BK64" s="51">
        <v>492</v>
      </c>
      <c r="BL64" s="51">
        <v>497</v>
      </c>
      <c r="BM64" s="51">
        <v>502</v>
      </c>
      <c r="BN64" s="51">
        <v>508</v>
      </c>
      <c r="BO64" s="51">
        <v>514</v>
      </c>
      <c r="BP64" s="51">
        <v>520</v>
      </c>
      <c r="BQ64" s="51">
        <v>526</v>
      </c>
      <c r="BR64" s="44">
        <v>532.91300000000001</v>
      </c>
      <c r="BS64" s="44">
        <v>539.55999999999995</v>
      </c>
    </row>
    <row r="65" spans="1:71" x14ac:dyDescent="0.3">
      <c r="A65" s="42">
        <v>384</v>
      </c>
      <c r="B65" s="43" t="s">
        <v>1245</v>
      </c>
      <c r="C65" s="43" t="s">
        <v>1177</v>
      </c>
      <c r="D65" s="42" t="s">
        <v>1020</v>
      </c>
      <c r="E65" s="51">
        <v>2630</v>
      </c>
      <c r="F65" s="51">
        <v>2695</v>
      </c>
      <c r="G65" s="51">
        <v>2770</v>
      </c>
      <c r="H65" s="51">
        <v>2852</v>
      </c>
      <c r="I65" s="51">
        <v>2939</v>
      </c>
      <c r="J65" s="51">
        <v>3029</v>
      </c>
      <c r="K65" s="51">
        <v>3123</v>
      </c>
      <c r="L65" s="51">
        <v>3220</v>
      </c>
      <c r="M65" s="51">
        <v>3324</v>
      </c>
      <c r="N65" s="51">
        <v>3436</v>
      </c>
      <c r="O65" s="51">
        <v>3559</v>
      </c>
      <c r="P65" s="51">
        <v>3694</v>
      </c>
      <c r="Q65" s="51">
        <v>3841</v>
      </c>
      <c r="R65" s="51">
        <v>3997</v>
      </c>
      <c r="S65" s="51">
        <v>4158</v>
      </c>
      <c r="T65" s="51">
        <v>4322</v>
      </c>
      <c r="U65" s="51">
        <v>4487</v>
      </c>
      <c r="V65" s="51">
        <v>4656</v>
      </c>
      <c r="W65" s="51">
        <v>4834</v>
      </c>
      <c r="X65" s="51">
        <v>5028</v>
      </c>
      <c r="Y65" s="51">
        <v>5242</v>
      </c>
      <c r="Z65" s="51">
        <v>5479</v>
      </c>
      <c r="AA65" s="51">
        <v>5737</v>
      </c>
      <c r="AB65" s="51">
        <v>6014</v>
      </c>
      <c r="AC65" s="51">
        <v>6305</v>
      </c>
      <c r="AD65" s="51">
        <v>6609</v>
      </c>
      <c r="AE65" s="51">
        <v>6923</v>
      </c>
      <c r="AF65" s="51">
        <v>7249</v>
      </c>
      <c r="AG65" s="51">
        <v>7586</v>
      </c>
      <c r="AH65" s="51">
        <v>7934</v>
      </c>
      <c r="AI65" s="51">
        <v>8294</v>
      </c>
      <c r="AJ65" s="51">
        <v>8664</v>
      </c>
      <c r="AK65" s="51">
        <v>9044</v>
      </c>
      <c r="AL65" s="51">
        <v>9433</v>
      </c>
      <c r="AM65" s="51">
        <v>9826</v>
      </c>
      <c r="AN65" s="51">
        <v>10223</v>
      </c>
      <c r="AO65" s="51">
        <v>10620</v>
      </c>
      <c r="AP65" s="51">
        <v>11020</v>
      </c>
      <c r="AQ65" s="51">
        <v>11424</v>
      </c>
      <c r="AR65" s="51">
        <v>11839</v>
      </c>
      <c r="AS65" s="51">
        <v>12268</v>
      </c>
      <c r="AT65" s="51">
        <v>12710</v>
      </c>
      <c r="AU65" s="51">
        <v>13163</v>
      </c>
      <c r="AV65" s="51">
        <v>13623</v>
      </c>
      <c r="AW65" s="51">
        <v>14084</v>
      </c>
      <c r="AX65" s="51">
        <v>14541</v>
      </c>
      <c r="AY65" s="51">
        <v>14995</v>
      </c>
      <c r="AZ65" s="51">
        <v>15446</v>
      </c>
      <c r="BA65" s="51">
        <v>15885</v>
      </c>
      <c r="BB65" s="51">
        <v>16300</v>
      </c>
      <c r="BC65" s="51">
        <v>16687</v>
      </c>
      <c r="BD65" s="51">
        <v>17040</v>
      </c>
      <c r="BE65" s="51">
        <v>17367</v>
      </c>
      <c r="BF65" s="51">
        <v>17679</v>
      </c>
      <c r="BG65" s="51">
        <v>17998</v>
      </c>
      <c r="BH65" s="51">
        <v>18336</v>
      </c>
      <c r="BI65" s="51">
        <v>18699</v>
      </c>
      <c r="BJ65" s="51">
        <v>19086</v>
      </c>
      <c r="BK65" s="51">
        <v>19498</v>
      </c>
      <c r="BL65" s="51">
        <v>19936</v>
      </c>
      <c r="BM65" s="51">
        <v>20401</v>
      </c>
      <c r="BN65" s="51">
        <v>20895</v>
      </c>
      <c r="BO65" s="51">
        <v>21419</v>
      </c>
      <c r="BP65" s="51">
        <v>21966</v>
      </c>
      <c r="BQ65" s="51">
        <v>22531</v>
      </c>
      <c r="BR65" s="44">
        <v>23108.472000000002</v>
      </c>
      <c r="BS65" s="44">
        <v>23695.919000000002</v>
      </c>
    </row>
    <row r="66" spans="1:71" x14ac:dyDescent="0.3">
      <c r="A66" s="42">
        <v>270</v>
      </c>
      <c r="B66" s="43" t="s">
        <v>1246</v>
      </c>
      <c r="C66" s="43" t="s">
        <v>1177</v>
      </c>
      <c r="D66" s="42" t="s">
        <v>1020</v>
      </c>
      <c r="E66" s="51">
        <v>271</v>
      </c>
      <c r="F66" s="51">
        <v>273</v>
      </c>
      <c r="G66" s="51">
        <v>277</v>
      </c>
      <c r="H66" s="51">
        <v>284</v>
      </c>
      <c r="I66" s="51">
        <v>293</v>
      </c>
      <c r="J66" s="51">
        <v>304</v>
      </c>
      <c r="K66" s="51">
        <v>317</v>
      </c>
      <c r="L66" s="51">
        <v>331</v>
      </c>
      <c r="M66" s="51">
        <v>344</v>
      </c>
      <c r="N66" s="51">
        <v>357</v>
      </c>
      <c r="O66" s="51">
        <v>368</v>
      </c>
      <c r="P66" s="51">
        <v>377</v>
      </c>
      <c r="Q66" s="51">
        <v>384</v>
      </c>
      <c r="R66" s="51">
        <v>389</v>
      </c>
      <c r="S66" s="51">
        <v>395</v>
      </c>
      <c r="T66" s="51">
        <v>401</v>
      </c>
      <c r="U66" s="51">
        <v>408</v>
      </c>
      <c r="V66" s="51">
        <v>416</v>
      </c>
      <c r="W66" s="51">
        <v>426</v>
      </c>
      <c r="X66" s="51">
        <v>436</v>
      </c>
      <c r="Y66" s="51">
        <v>447</v>
      </c>
      <c r="Z66" s="51">
        <v>460</v>
      </c>
      <c r="AA66" s="51">
        <v>475</v>
      </c>
      <c r="AB66" s="51">
        <v>490</v>
      </c>
      <c r="AC66" s="51">
        <v>506</v>
      </c>
      <c r="AD66" s="51">
        <v>521</v>
      </c>
      <c r="AE66" s="51">
        <v>536</v>
      </c>
      <c r="AF66" s="51">
        <v>552</v>
      </c>
      <c r="AG66" s="51">
        <v>568</v>
      </c>
      <c r="AH66" s="51">
        <v>585</v>
      </c>
      <c r="AI66" s="51">
        <v>604</v>
      </c>
      <c r="AJ66" s="51">
        <v>625</v>
      </c>
      <c r="AK66" s="51">
        <v>648</v>
      </c>
      <c r="AL66" s="51">
        <v>673</v>
      </c>
      <c r="AM66" s="51">
        <v>701</v>
      </c>
      <c r="AN66" s="51">
        <v>732</v>
      </c>
      <c r="AO66" s="51">
        <v>767</v>
      </c>
      <c r="AP66" s="51">
        <v>804</v>
      </c>
      <c r="AQ66" s="51">
        <v>843</v>
      </c>
      <c r="AR66" s="51">
        <v>881</v>
      </c>
      <c r="AS66" s="51">
        <v>917</v>
      </c>
      <c r="AT66" s="51">
        <v>949</v>
      </c>
      <c r="AU66" s="51">
        <v>980</v>
      </c>
      <c r="AV66" s="51">
        <v>1008</v>
      </c>
      <c r="AW66" s="51">
        <v>1037</v>
      </c>
      <c r="AX66" s="51">
        <v>1066</v>
      </c>
      <c r="AY66" s="51">
        <v>1097</v>
      </c>
      <c r="AZ66" s="51">
        <v>1128</v>
      </c>
      <c r="BA66" s="51">
        <v>1161</v>
      </c>
      <c r="BB66" s="51">
        <v>1195</v>
      </c>
      <c r="BC66" s="51">
        <v>1232</v>
      </c>
      <c r="BD66" s="51">
        <v>1270</v>
      </c>
      <c r="BE66" s="51">
        <v>1311</v>
      </c>
      <c r="BF66" s="51">
        <v>1354</v>
      </c>
      <c r="BG66" s="51">
        <v>1399</v>
      </c>
      <c r="BH66" s="51">
        <v>1444</v>
      </c>
      <c r="BI66" s="51">
        <v>1491</v>
      </c>
      <c r="BJ66" s="51">
        <v>1539</v>
      </c>
      <c r="BK66" s="51">
        <v>1589</v>
      </c>
      <c r="BL66" s="51">
        <v>1640</v>
      </c>
      <c r="BM66" s="51">
        <v>1692</v>
      </c>
      <c r="BN66" s="51">
        <v>1746</v>
      </c>
      <c r="BO66" s="51">
        <v>1802</v>
      </c>
      <c r="BP66" s="51">
        <v>1859</v>
      </c>
      <c r="BQ66" s="51">
        <v>1918</v>
      </c>
      <c r="BR66" s="44">
        <v>1977.59</v>
      </c>
      <c r="BS66" s="44">
        <v>2038.501</v>
      </c>
    </row>
    <row r="67" spans="1:71" x14ac:dyDescent="0.3">
      <c r="A67" s="42">
        <v>288</v>
      </c>
      <c r="B67" s="43" t="s">
        <v>1247</v>
      </c>
      <c r="C67" s="43" t="s">
        <v>1177</v>
      </c>
      <c r="D67" s="42" t="s">
        <v>1020</v>
      </c>
      <c r="E67" s="51">
        <v>4981</v>
      </c>
      <c r="F67" s="51">
        <v>5068</v>
      </c>
      <c r="G67" s="51">
        <v>5191</v>
      </c>
      <c r="H67" s="51">
        <v>5339</v>
      </c>
      <c r="I67" s="51">
        <v>5504</v>
      </c>
      <c r="J67" s="51">
        <v>5680</v>
      </c>
      <c r="K67" s="51">
        <v>5864</v>
      </c>
      <c r="L67" s="51">
        <v>6052</v>
      </c>
      <c r="M67" s="51">
        <v>6246</v>
      </c>
      <c r="N67" s="51">
        <v>6445</v>
      </c>
      <c r="O67" s="51">
        <v>6652</v>
      </c>
      <c r="P67" s="51">
        <v>6867</v>
      </c>
      <c r="Q67" s="51">
        <v>7085</v>
      </c>
      <c r="R67" s="51">
        <v>7303</v>
      </c>
      <c r="S67" s="51">
        <v>7513</v>
      </c>
      <c r="T67" s="51">
        <v>7711</v>
      </c>
      <c r="U67" s="51">
        <v>7891</v>
      </c>
      <c r="V67" s="51">
        <v>8057</v>
      </c>
      <c r="W67" s="51">
        <v>8221</v>
      </c>
      <c r="X67" s="51">
        <v>8397</v>
      </c>
      <c r="Y67" s="51">
        <v>8597</v>
      </c>
      <c r="Z67" s="51">
        <v>8827</v>
      </c>
      <c r="AA67" s="51">
        <v>9084</v>
      </c>
      <c r="AB67" s="51">
        <v>9350</v>
      </c>
      <c r="AC67" s="51">
        <v>9604</v>
      </c>
      <c r="AD67" s="51">
        <v>9831</v>
      </c>
      <c r="AE67" s="51">
        <v>10023</v>
      </c>
      <c r="AF67" s="51">
        <v>10190</v>
      </c>
      <c r="AG67" s="51">
        <v>10354</v>
      </c>
      <c r="AH67" s="51">
        <v>10551</v>
      </c>
      <c r="AI67" s="51">
        <v>10802</v>
      </c>
      <c r="AJ67" s="51">
        <v>11118</v>
      </c>
      <c r="AK67" s="51">
        <v>11488</v>
      </c>
      <c r="AL67" s="51">
        <v>11895</v>
      </c>
      <c r="AM67" s="51">
        <v>12311</v>
      </c>
      <c r="AN67" s="51">
        <v>12716</v>
      </c>
      <c r="AO67" s="51">
        <v>13104</v>
      </c>
      <c r="AP67" s="51">
        <v>13481</v>
      </c>
      <c r="AQ67" s="51">
        <v>13854</v>
      </c>
      <c r="AR67" s="51">
        <v>14234</v>
      </c>
      <c r="AS67" s="51">
        <v>14628</v>
      </c>
      <c r="AT67" s="51">
        <v>15040</v>
      </c>
      <c r="AU67" s="51">
        <v>15464</v>
      </c>
      <c r="AV67" s="51">
        <v>15896</v>
      </c>
      <c r="AW67" s="51">
        <v>16330</v>
      </c>
      <c r="AX67" s="51">
        <v>16760</v>
      </c>
      <c r="AY67" s="51">
        <v>17186</v>
      </c>
      <c r="AZ67" s="51">
        <v>17609</v>
      </c>
      <c r="BA67" s="51">
        <v>18036</v>
      </c>
      <c r="BB67" s="51">
        <v>18478</v>
      </c>
      <c r="BC67" s="51">
        <v>18939</v>
      </c>
      <c r="BD67" s="51">
        <v>19422</v>
      </c>
      <c r="BE67" s="51">
        <v>19925</v>
      </c>
      <c r="BF67" s="51">
        <v>20447</v>
      </c>
      <c r="BG67" s="51">
        <v>20987</v>
      </c>
      <c r="BH67" s="51">
        <v>21542</v>
      </c>
      <c r="BI67" s="51">
        <v>22113</v>
      </c>
      <c r="BJ67" s="51">
        <v>22700</v>
      </c>
      <c r="BK67" s="51">
        <v>23299</v>
      </c>
      <c r="BL67" s="51">
        <v>23904</v>
      </c>
      <c r="BM67" s="51">
        <v>24512</v>
      </c>
      <c r="BN67" s="51">
        <v>25122</v>
      </c>
      <c r="BO67" s="51">
        <v>25733</v>
      </c>
      <c r="BP67" s="51">
        <v>26346</v>
      </c>
      <c r="BQ67" s="51">
        <v>26963</v>
      </c>
      <c r="BR67" s="44">
        <v>27582.821</v>
      </c>
      <c r="BS67" s="44">
        <v>28206.727999999999</v>
      </c>
    </row>
    <row r="68" spans="1:71" x14ac:dyDescent="0.3">
      <c r="A68" s="42">
        <v>324</v>
      </c>
      <c r="B68" s="43" t="s">
        <v>1248</v>
      </c>
      <c r="C68" s="43" t="s">
        <v>1177</v>
      </c>
      <c r="D68" s="42" t="s">
        <v>1020</v>
      </c>
      <c r="E68" s="51">
        <v>3094</v>
      </c>
      <c r="F68" s="51">
        <v>3142</v>
      </c>
      <c r="G68" s="51">
        <v>3186</v>
      </c>
      <c r="H68" s="51">
        <v>3228</v>
      </c>
      <c r="I68" s="51">
        <v>3271</v>
      </c>
      <c r="J68" s="51">
        <v>3316</v>
      </c>
      <c r="K68" s="51">
        <v>3364</v>
      </c>
      <c r="L68" s="51">
        <v>3414</v>
      </c>
      <c r="M68" s="51">
        <v>3467</v>
      </c>
      <c r="N68" s="51">
        <v>3522</v>
      </c>
      <c r="O68" s="51">
        <v>3577</v>
      </c>
      <c r="P68" s="51">
        <v>3634</v>
      </c>
      <c r="Q68" s="51">
        <v>3691</v>
      </c>
      <c r="R68" s="51">
        <v>3750</v>
      </c>
      <c r="S68" s="51">
        <v>3812</v>
      </c>
      <c r="T68" s="51">
        <v>3878</v>
      </c>
      <c r="U68" s="51">
        <v>3949</v>
      </c>
      <c r="V68" s="51">
        <v>4023</v>
      </c>
      <c r="W68" s="51">
        <v>4097</v>
      </c>
      <c r="X68" s="51">
        <v>4164</v>
      </c>
      <c r="Y68" s="51">
        <v>4220</v>
      </c>
      <c r="Z68" s="51">
        <v>4264</v>
      </c>
      <c r="AA68" s="51">
        <v>4298</v>
      </c>
      <c r="AB68" s="51">
        <v>4324</v>
      </c>
      <c r="AC68" s="51">
        <v>4346</v>
      </c>
      <c r="AD68" s="51">
        <v>4365</v>
      </c>
      <c r="AE68" s="51">
        <v>4382</v>
      </c>
      <c r="AF68" s="51">
        <v>4398</v>
      </c>
      <c r="AG68" s="51">
        <v>4421</v>
      </c>
      <c r="AH68" s="51">
        <v>4457</v>
      </c>
      <c r="AI68" s="51">
        <v>4512</v>
      </c>
      <c r="AJ68" s="51">
        <v>4590</v>
      </c>
      <c r="AK68" s="51">
        <v>4691</v>
      </c>
      <c r="AL68" s="51">
        <v>4810</v>
      </c>
      <c r="AM68" s="51">
        <v>4943</v>
      </c>
      <c r="AN68" s="51">
        <v>5085</v>
      </c>
      <c r="AO68" s="51">
        <v>5230</v>
      </c>
      <c r="AP68" s="51">
        <v>5381</v>
      </c>
      <c r="AQ68" s="51">
        <v>5555</v>
      </c>
      <c r="AR68" s="51">
        <v>5771</v>
      </c>
      <c r="AS68" s="51">
        <v>6041</v>
      </c>
      <c r="AT68" s="51">
        <v>6374</v>
      </c>
      <c r="AU68" s="51">
        <v>6759</v>
      </c>
      <c r="AV68" s="51">
        <v>7163</v>
      </c>
      <c r="AW68" s="51">
        <v>7544</v>
      </c>
      <c r="AX68" s="51">
        <v>7871</v>
      </c>
      <c r="AY68" s="51">
        <v>8133</v>
      </c>
      <c r="AZ68" s="51">
        <v>8338</v>
      </c>
      <c r="BA68" s="51">
        <v>8503</v>
      </c>
      <c r="BB68" s="51">
        <v>8654</v>
      </c>
      <c r="BC68" s="51">
        <v>8809</v>
      </c>
      <c r="BD68" s="51">
        <v>8971</v>
      </c>
      <c r="BE68" s="51">
        <v>9137</v>
      </c>
      <c r="BF68" s="51">
        <v>9310</v>
      </c>
      <c r="BG68" s="51">
        <v>9490</v>
      </c>
      <c r="BH68" s="51">
        <v>9680</v>
      </c>
      <c r="BI68" s="51">
        <v>9881</v>
      </c>
      <c r="BJ68" s="51">
        <v>10097</v>
      </c>
      <c r="BK68" s="51">
        <v>10323</v>
      </c>
      <c r="BL68" s="51">
        <v>10557</v>
      </c>
      <c r="BM68" s="51">
        <v>10794</v>
      </c>
      <c r="BN68" s="51">
        <v>11035</v>
      </c>
      <c r="BO68" s="51">
        <v>11281</v>
      </c>
      <c r="BP68" s="51">
        <v>11537</v>
      </c>
      <c r="BQ68" s="51">
        <v>11806</v>
      </c>
      <c r="BR68" s="44">
        <v>12091.532999999999</v>
      </c>
      <c r="BS68" s="44">
        <v>12395.924000000001</v>
      </c>
    </row>
    <row r="69" spans="1:71" x14ac:dyDescent="0.3">
      <c r="A69" s="42">
        <v>624</v>
      </c>
      <c r="B69" s="43" t="s">
        <v>1249</v>
      </c>
      <c r="C69" s="43" t="s">
        <v>1177</v>
      </c>
      <c r="D69" s="42" t="s">
        <v>1020</v>
      </c>
      <c r="E69" s="51">
        <v>535</v>
      </c>
      <c r="F69" s="51">
        <v>544</v>
      </c>
      <c r="G69" s="51">
        <v>552</v>
      </c>
      <c r="H69" s="51">
        <v>560</v>
      </c>
      <c r="I69" s="51">
        <v>567</v>
      </c>
      <c r="J69" s="51">
        <v>575</v>
      </c>
      <c r="K69" s="51">
        <v>584</v>
      </c>
      <c r="L69" s="51">
        <v>592</v>
      </c>
      <c r="M69" s="51">
        <v>601</v>
      </c>
      <c r="N69" s="51">
        <v>609</v>
      </c>
      <c r="O69" s="51">
        <v>616</v>
      </c>
      <c r="P69" s="51">
        <v>623</v>
      </c>
      <c r="Q69" s="51">
        <v>630</v>
      </c>
      <c r="R69" s="51">
        <v>637</v>
      </c>
      <c r="S69" s="51">
        <v>644</v>
      </c>
      <c r="T69" s="51">
        <v>653</v>
      </c>
      <c r="U69" s="51">
        <v>662</v>
      </c>
      <c r="V69" s="51">
        <v>673</v>
      </c>
      <c r="W69" s="51">
        <v>685</v>
      </c>
      <c r="X69" s="51">
        <v>698</v>
      </c>
      <c r="Y69" s="51">
        <v>712</v>
      </c>
      <c r="Z69" s="51">
        <v>726</v>
      </c>
      <c r="AA69" s="51">
        <v>741</v>
      </c>
      <c r="AB69" s="51">
        <v>756</v>
      </c>
      <c r="AC69" s="51">
        <v>769</v>
      </c>
      <c r="AD69" s="51">
        <v>778</v>
      </c>
      <c r="AE69" s="51">
        <v>784</v>
      </c>
      <c r="AF69" s="51">
        <v>787</v>
      </c>
      <c r="AG69" s="51">
        <v>788</v>
      </c>
      <c r="AH69" s="51">
        <v>792</v>
      </c>
      <c r="AI69" s="51">
        <v>801</v>
      </c>
      <c r="AJ69" s="51">
        <v>815</v>
      </c>
      <c r="AK69" s="51">
        <v>833</v>
      </c>
      <c r="AL69" s="51">
        <v>854</v>
      </c>
      <c r="AM69" s="51">
        <v>877</v>
      </c>
      <c r="AN69" s="51">
        <v>900</v>
      </c>
      <c r="AO69" s="51">
        <v>922</v>
      </c>
      <c r="AP69" s="51">
        <v>944</v>
      </c>
      <c r="AQ69" s="51">
        <v>966</v>
      </c>
      <c r="AR69" s="51">
        <v>989</v>
      </c>
      <c r="AS69" s="51">
        <v>1012</v>
      </c>
      <c r="AT69" s="51">
        <v>1037</v>
      </c>
      <c r="AU69" s="51">
        <v>1063</v>
      </c>
      <c r="AV69" s="51">
        <v>1089</v>
      </c>
      <c r="AW69" s="51">
        <v>1114</v>
      </c>
      <c r="AX69" s="51">
        <v>1137</v>
      </c>
      <c r="AY69" s="51">
        <v>1159</v>
      </c>
      <c r="AZ69" s="51">
        <v>1180</v>
      </c>
      <c r="BA69" s="51">
        <v>1200</v>
      </c>
      <c r="BB69" s="51">
        <v>1221</v>
      </c>
      <c r="BC69" s="51">
        <v>1243</v>
      </c>
      <c r="BD69" s="51">
        <v>1268</v>
      </c>
      <c r="BE69" s="51">
        <v>1294</v>
      </c>
      <c r="BF69" s="51">
        <v>1321</v>
      </c>
      <c r="BG69" s="51">
        <v>1350</v>
      </c>
      <c r="BH69" s="51">
        <v>1381</v>
      </c>
      <c r="BI69" s="51">
        <v>1413</v>
      </c>
      <c r="BJ69" s="51">
        <v>1446</v>
      </c>
      <c r="BK69" s="51">
        <v>1481</v>
      </c>
      <c r="BL69" s="51">
        <v>1517</v>
      </c>
      <c r="BM69" s="51">
        <v>1556</v>
      </c>
      <c r="BN69" s="51">
        <v>1596</v>
      </c>
      <c r="BO69" s="51">
        <v>1638</v>
      </c>
      <c r="BP69" s="51">
        <v>1681</v>
      </c>
      <c r="BQ69" s="51">
        <v>1726</v>
      </c>
      <c r="BR69" s="44">
        <v>1770.5260000000001</v>
      </c>
      <c r="BS69" s="44">
        <v>1815.6980000000001</v>
      </c>
    </row>
    <row r="70" spans="1:71" x14ac:dyDescent="0.3">
      <c r="A70" s="42">
        <v>430</v>
      </c>
      <c r="B70" s="43" t="s">
        <v>1250</v>
      </c>
      <c r="C70" s="43" t="s">
        <v>1177</v>
      </c>
      <c r="D70" s="42" t="s">
        <v>1020</v>
      </c>
      <c r="E70" s="51">
        <v>930</v>
      </c>
      <c r="F70" s="51">
        <v>943</v>
      </c>
      <c r="G70" s="51">
        <v>958</v>
      </c>
      <c r="H70" s="51">
        <v>974</v>
      </c>
      <c r="I70" s="51">
        <v>991</v>
      </c>
      <c r="J70" s="51">
        <v>1010</v>
      </c>
      <c r="K70" s="51">
        <v>1030</v>
      </c>
      <c r="L70" s="51">
        <v>1051</v>
      </c>
      <c r="M70" s="51">
        <v>1073</v>
      </c>
      <c r="N70" s="51">
        <v>1096</v>
      </c>
      <c r="O70" s="51">
        <v>1120</v>
      </c>
      <c r="P70" s="51">
        <v>1145</v>
      </c>
      <c r="Q70" s="51">
        <v>1170</v>
      </c>
      <c r="R70" s="51">
        <v>1197</v>
      </c>
      <c r="S70" s="51">
        <v>1224</v>
      </c>
      <c r="T70" s="51">
        <v>1253</v>
      </c>
      <c r="U70" s="51">
        <v>1283</v>
      </c>
      <c r="V70" s="51">
        <v>1314</v>
      </c>
      <c r="W70" s="51">
        <v>1346</v>
      </c>
      <c r="X70" s="51">
        <v>1381</v>
      </c>
      <c r="Y70" s="51">
        <v>1417</v>
      </c>
      <c r="Z70" s="51">
        <v>1454</v>
      </c>
      <c r="AA70" s="51">
        <v>1494</v>
      </c>
      <c r="AB70" s="51">
        <v>1535</v>
      </c>
      <c r="AC70" s="51">
        <v>1579</v>
      </c>
      <c r="AD70" s="51">
        <v>1625</v>
      </c>
      <c r="AE70" s="51">
        <v>1672</v>
      </c>
      <c r="AF70" s="51">
        <v>1720</v>
      </c>
      <c r="AG70" s="51">
        <v>1771</v>
      </c>
      <c r="AH70" s="51">
        <v>1827</v>
      </c>
      <c r="AI70" s="51">
        <v>1888</v>
      </c>
      <c r="AJ70" s="51">
        <v>1957</v>
      </c>
      <c r="AK70" s="51">
        <v>2032</v>
      </c>
      <c r="AL70" s="51">
        <v>2103</v>
      </c>
      <c r="AM70" s="51">
        <v>2159</v>
      </c>
      <c r="AN70" s="51">
        <v>2193</v>
      </c>
      <c r="AO70" s="51">
        <v>2202</v>
      </c>
      <c r="AP70" s="51">
        <v>2191</v>
      </c>
      <c r="AQ70" s="51">
        <v>2165</v>
      </c>
      <c r="AR70" s="51">
        <v>2132</v>
      </c>
      <c r="AS70" s="51">
        <v>2097</v>
      </c>
      <c r="AT70" s="51">
        <v>2060</v>
      </c>
      <c r="AU70" s="51">
        <v>2023</v>
      </c>
      <c r="AV70" s="51">
        <v>2000</v>
      </c>
      <c r="AW70" s="51">
        <v>2013</v>
      </c>
      <c r="AX70" s="51">
        <v>2073</v>
      </c>
      <c r="AY70" s="51">
        <v>2191</v>
      </c>
      <c r="AZ70" s="51">
        <v>2358</v>
      </c>
      <c r="BA70" s="51">
        <v>2551</v>
      </c>
      <c r="BB70" s="51">
        <v>2735</v>
      </c>
      <c r="BC70" s="51">
        <v>2885</v>
      </c>
      <c r="BD70" s="51">
        <v>2991</v>
      </c>
      <c r="BE70" s="51">
        <v>3063</v>
      </c>
      <c r="BF70" s="51">
        <v>3116</v>
      </c>
      <c r="BG70" s="51">
        <v>3176</v>
      </c>
      <c r="BH70" s="51">
        <v>3261</v>
      </c>
      <c r="BI70" s="51">
        <v>3376</v>
      </c>
      <c r="BJ70" s="51">
        <v>3513</v>
      </c>
      <c r="BK70" s="51">
        <v>3663</v>
      </c>
      <c r="BL70" s="51">
        <v>3812</v>
      </c>
      <c r="BM70" s="51">
        <v>3948</v>
      </c>
      <c r="BN70" s="51">
        <v>4070</v>
      </c>
      <c r="BO70" s="51">
        <v>4182</v>
      </c>
      <c r="BP70" s="51">
        <v>4286</v>
      </c>
      <c r="BQ70" s="51">
        <v>4391</v>
      </c>
      <c r="BR70" s="44">
        <v>4499.6210000000001</v>
      </c>
      <c r="BS70" s="44">
        <v>4613.8230000000003</v>
      </c>
    </row>
    <row r="71" spans="1:71" x14ac:dyDescent="0.3">
      <c r="A71" s="42">
        <v>466</v>
      </c>
      <c r="B71" s="43" t="s">
        <v>1251</v>
      </c>
      <c r="C71" s="43" t="s">
        <v>1177</v>
      </c>
      <c r="D71" s="42" t="s">
        <v>1020</v>
      </c>
      <c r="E71" s="51">
        <v>4708</v>
      </c>
      <c r="F71" s="51">
        <v>4759</v>
      </c>
      <c r="G71" s="51">
        <v>4811</v>
      </c>
      <c r="H71" s="51">
        <v>4865</v>
      </c>
      <c r="I71" s="51">
        <v>4920</v>
      </c>
      <c r="J71" s="51">
        <v>4975</v>
      </c>
      <c r="K71" s="51">
        <v>5032</v>
      </c>
      <c r="L71" s="51">
        <v>5090</v>
      </c>
      <c r="M71" s="51">
        <v>5147</v>
      </c>
      <c r="N71" s="51">
        <v>5205</v>
      </c>
      <c r="O71" s="51">
        <v>5264</v>
      </c>
      <c r="P71" s="51">
        <v>5322</v>
      </c>
      <c r="Q71" s="51">
        <v>5381</v>
      </c>
      <c r="R71" s="51">
        <v>5442</v>
      </c>
      <c r="S71" s="51">
        <v>5504</v>
      </c>
      <c r="T71" s="51">
        <v>5568</v>
      </c>
      <c r="U71" s="51">
        <v>5636</v>
      </c>
      <c r="V71" s="51">
        <v>5706</v>
      </c>
      <c r="W71" s="51">
        <v>5781</v>
      </c>
      <c r="X71" s="51">
        <v>5861</v>
      </c>
      <c r="Y71" s="51">
        <v>5949</v>
      </c>
      <c r="Z71" s="51">
        <v>6045</v>
      </c>
      <c r="AA71" s="51">
        <v>6147</v>
      </c>
      <c r="AB71" s="51">
        <v>6256</v>
      </c>
      <c r="AC71" s="51">
        <v>6368</v>
      </c>
      <c r="AD71" s="51">
        <v>6482</v>
      </c>
      <c r="AE71" s="51">
        <v>6597</v>
      </c>
      <c r="AF71" s="51">
        <v>6712</v>
      </c>
      <c r="AG71" s="51">
        <v>6831</v>
      </c>
      <c r="AH71" s="51">
        <v>6957</v>
      </c>
      <c r="AI71" s="51">
        <v>7090</v>
      </c>
      <c r="AJ71" s="51">
        <v>7234</v>
      </c>
      <c r="AK71" s="51">
        <v>7388</v>
      </c>
      <c r="AL71" s="51">
        <v>7544</v>
      </c>
      <c r="AM71" s="51">
        <v>7694</v>
      </c>
      <c r="AN71" s="51">
        <v>7832</v>
      </c>
      <c r="AO71" s="51">
        <v>7955</v>
      </c>
      <c r="AP71" s="51">
        <v>8068</v>
      </c>
      <c r="AQ71" s="51">
        <v>8181</v>
      </c>
      <c r="AR71" s="51">
        <v>8310</v>
      </c>
      <c r="AS71" s="51">
        <v>8465</v>
      </c>
      <c r="AT71" s="51">
        <v>8653</v>
      </c>
      <c r="AU71" s="51">
        <v>8868</v>
      </c>
      <c r="AV71" s="51">
        <v>9105</v>
      </c>
      <c r="AW71" s="51">
        <v>9353</v>
      </c>
      <c r="AX71" s="51">
        <v>9604</v>
      </c>
      <c r="AY71" s="51">
        <v>9857</v>
      </c>
      <c r="AZ71" s="51">
        <v>10114</v>
      </c>
      <c r="BA71" s="51">
        <v>10381</v>
      </c>
      <c r="BB71" s="51">
        <v>10664</v>
      </c>
      <c r="BC71" s="51">
        <v>10968</v>
      </c>
      <c r="BD71" s="51">
        <v>11293</v>
      </c>
      <c r="BE71" s="51">
        <v>11639</v>
      </c>
      <c r="BF71" s="51">
        <v>12005</v>
      </c>
      <c r="BG71" s="51">
        <v>12392</v>
      </c>
      <c r="BH71" s="51">
        <v>12799</v>
      </c>
      <c r="BI71" s="51">
        <v>13227</v>
      </c>
      <c r="BJ71" s="51">
        <v>13676</v>
      </c>
      <c r="BK71" s="51">
        <v>14138</v>
      </c>
      <c r="BL71" s="51">
        <v>14607</v>
      </c>
      <c r="BM71" s="51">
        <v>15075</v>
      </c>
      <c r="BN71" s="51">
        <v>15541</v>
      </c>
      <c r="BO71" s="51">
        <v>16007</v>
      </c>
      <c r="BP71" s="51">
        <v>16478</v>
      </c>
      <c r="BQ71" s="51">
        <v>16963</v>
      </c>
      <c r="BR71" s="44">
        <v>17467.904999999999</v>
      </c>
      <c r="BS71" s="44">
        <v>17994.837</v>
      </c>
    </row>
    <row r="72" spans="1:71" x14ac:dyDescent="0.3">
      <c r="A72" s="42">
        <v>478</v>
      </c>
      <c r="B72" s="43" t="s">
        <v>1252</v>
      </c>
      <c r="C72" s="43" t="s">
        <v>1177</v>
      </c>
      <c r="D72" s="42" t="s">
        <v>1020</v>
      </c>
      <c r="E72" s="51">
        <v>660</v>
      </c>
      <c r="F72" s="51">
        <v>676</v>
      </c>
      <c r="G72" s="51">
        <v>692</v>
      </c>
      <c r="H72" s="51">
        <v>709</v>
      </c>
      <c r="I72" s="51">
        <v>727</v>
      </c>
      <c r="J72" s="51">
        <v>747</v>
      </c>
      <c r="K72" s="51">
        <v>767</v>
      </c>
      <c r="L72" s="51">
        <v>789</v>
      </c>
      <c r="M72" s="51">
        <v>811</v>
      </c>
      <c r="N72" s="51">
        <v>834</v>
      </c>
      <c r="O72" s="51">
        <v>858</v>
      </c>
      <c r="P72" s="51">
        <v>883</v>
      </c>
      <c r="Q72" s="51">
        <v>909</v>
      </c>
      <c r="R72" s="51">
        <v>936</v>
      </c>
      <c r="S72" s="51">
        <v>964</v>
      </c>
      <c r="T72" s="51">
        <v>992</v>
      </c>
      <c r="U72" s="51">
        <v>1022</v>
      </c>
      <c r="V72" s="51">
        <v>1052</v>
      </c>
      <c r="W72" s="51">
        <v>1084</v>
      </c>
      <c r="X72" s="51">
        <v>1116</v>
      </c>
      <c r="Y72" s="51">
        <v>1149</v>
      </c>
      <c r="Z72" s="51">
        <v>1183</v>
      </c>
      <c r="AA72" s="51">
        <v>1218</v>
      </c>
      <c r="AB72" s="51">
        <v>1254</v>
      </c>
      <c r="AC72" s="51">
        <v>1291</v>
      </c>
      <c r="AD72" s="51">
        <v>1329</v>
      </c>
      <c r="AE72" s="51">
        <v>1368</v>
      </c>
      <c r="AF72" s="51">
        <v>1407</v>
      </c>
      <c r="AG72" s="51">
        <v>1448</v>
      </c>
      <c r="AH72" s="51">
        <v>1491</v>
      </c>
      <c r="AI72" s="51">
        <v>1534</v>
      </c>
      <c r="AJ72" s="51">
        <v>1579</v>
      </c>
      <c r="AK72" s="51">
        <v>1625</v>
      </c>
      <c r="AL72" s="51">
        <v>1672</v>
      </c>
      <c r="AM72" s="51">
        <v>1721</v>
      </c>
      <c r="AN72" s="51">
        <v>1770</v>
      </c>
      <c r="AO72" s="51">
        <v>1820</v>
      </c>
      <c r="AP72" s="51">
        <v>1871</v>
      </c>
      <c r="AQ72" s="51">
        <v>1923</v>
      </c>
      <c r="AR72" s="51">
        <v>1976</v>
      </c>
      <c r="AS72" s="51">
        <v>2030</v>
      </c>
      <c r="AT72" s="51">
        <v>2085</v>
      </c>
      <c r="AU72" s="51">
        <v>2141</v>
      </c>
      <c r="AV72" s="51">
        <v>2200</v>
      </c>
      <c r="AW72" s="51">
        <v>2261</v>
      </c>
      <c r="AX72" s="51">
        <v>2327</v>
      </c>
      <c r="AY72" s="51">
        <v>2397</v>
      </c>
      <c r="AZ72" s="51">
        <v>2472</v>
      </c>
      <c r="BA72" s="51">
        <v>2549</v>
      </c>
      <c r="BB72" s="51">
        <v>2629</v>
      </c>
      <c r="BC72" s="51">
        <v>2709</v>
      </c>
      <c r="BD72" s="51">
        <v>2791</v>
      </c>
      <c r="BE72" s="51">
        <v>2873</v>
      </c>
      <c r="BF72" s="51">
        <v>2957</v>
      </c>
      <c r="BG72" s="51">
        <v>3043</v>
      </c>
      <c r="BH72" s="51">
        <v>3131</v>
      </c>
      <c r="BI72" s="51">
        <v>3221</v>
      </c>
      <c r="BJ72" s="51">
        <v>3313</v>
      </c>
      <c r="BK72" s="51">
        <v>3408</v>
      </c>
      <c r="BL72" s="51">
        <v>3506</v>
      </c>
      <c r="BM72" s="51">
        <v>3610</v>
      </c>
      <c r="BN72" s="51">
        <v>3718</v>
      </c>
      <c r="BO72" s="51">
        <v>3830</v>
      </c>
      <c r="BP72" s="51">
        <v>3946</v>
      </c>
      <c r="BQ72" s="51">
        <v>4064</v>
      </c>
      <c r="BR72" s="44">
        <v>4182.3410000000003</v>
      </c>
      <c r="BS72" s="44">
        <v>4301.018</v>
      </c>
    </row>
    <row r="73" spans="1:71" x14ac:dyDescent="0.3">
      <c r="A73" s="42">
        <v>562</v>
      </c>
      <c r="B73" s="43" t="s">
        <v>1253</v>
      </c>
      <c r="C73" s="43" t="s">
        <v>1177</v>
      </c>
      <c r="D73" s="42" t="s">
        <v>1020</v>
      </c>
      <c r="E73" s="51">
        <v>2560</v>
      </c>
      <c r="F73" s="51">
        <v>2638</v>
      </c>
      <c r="G73" s="51">
        <v>2717</v>
      </c>
      <c r="H73" s="51">
        <v>2796</v>
      </c>
      <c r="I73" s="51">
        <v>2875</v>
      </c>
      <c r="J73" s="51">
        <v>2956</v>
      </c>
      <c r="K73" s="51">
        <v>3037</v>
      </c>
      <c r="L73" s="51">
        <v>3120</v>
      </c>
      <c r="M73" s="51">
        <v>3206</v>
      </c>
      <c r="N73" s="51">
        <v>3296</v>
      </c>
      <c r="O73" s="51">
        <v>3389</v>
      </c>
      <c r="P73" s="51">
        <v>3486</v>
      </c>
      <c r="Q73" s="51">
        <v>3588</v>
      </c>
      <c r="R73" s="51">
        <v>3694</v>
      </c>
      <c r="S73" s="51">
        <v>3803</v>
      </c>
      <c r="T73" s="51">
        <v>3914</v>
      </c>
      <c r="U73" s="51">
        <v>4028</v>
      </c>
      <c r="V73" s="51">
        <v>4144</v>
      </c>
      <c r="W73" s="51">
        <v>4264</v>
      </c>
      <c r="X73" s="51">
        <v>4386</v>
      </c>
      <c r="Y73" s="51">
        <v>4510</v>
      </c>
      <c r="Z73" s="51">
        <v>4638</v>
      </c>
      <c r="AA73" s="51">
        <v>4768</v>
      </c>
      <c r="AB73" s="51">
        <v>4902</v>
      </c>
      <c r="AC73" s="51">
        <v>5041</v>
      </c>
      <c r="AD73" s="51">
        <v>5185</v>
      </c>
      <c r="AE73" s="51">
        <v>5335</v>
      </c>
      <c r="AF73" s="51">
        <v>5491</v>
      </c>
      <c r="AG73" s="51">
        <v>5652</v>
      </c>
      <c r="AH73" s="51">
        <v>5819</v>
      </c>
      <c r="AI73" s="51">
        <v>5989</v>
      </c>
      <c r="AJ73" s="51">
        <v>6164</v>
      </c>
      <c r="AK73" s="51">
        <v>6344</v>
      </c>
      <c r="AL73" s="51">
        <v>6530</v>
      </c>
      <c r="AM73" s="51">
        <v>6720</v>
      </c>
      <c r="AN73" s="51">
        <v>6916</v>
      </c>
      <c r="AO73" s="51">
        <v>7117</v>
      </c>
      <c r="AP73" s="51">
        <v>7324</v>
      </c>
      <c r="AQ73" s="51">
        <v>7540</v>
      </c>
      <c r="AR73" s="51">
        <v>7769</v>
      </c>
      <c r="AS73" s="51">
        <v>8013</v>
      </c>
      <c r="AT73" s="51">
        <v>8273</v>
      </c>
      <c r="AU73" s="51">
        <v>8549</v>
      </c>
      <c r="AV73" s="51">
        <v>8842</v>
      </c>
      <c r="AW73" s="51">
        <v>9152</v>
      </c>
      <c r="AX73" s="51">
        <v>9477</v>
      </c>
      <c r="AY73" s="51">
        <v>9820</v>
      </c>
      <c r="AZ73" s="51">
        <v>10180</v>
      </c>
      <c r="BA73" s="51">
        <v>10557</v>
      </c>
      <c r="BB73" s="51">
        <v>10948</v>
      </c>
      <c r="BC73" s="51">
        <v>11353</v>
      </c>
      <c r="BD73" s="51">
        <v>11772</v>
      </c>
      <c r="BE73" s="51">
        <v>12206</v>
      </c>
      <c r="BF73" s="51">
        <v>12657</v>
      </c>
      <c r="BG73" s="51">
        <v>13127</v>
      </c>
      <c r="BH73" s="51">
        <v>13618</v>
      </c>
      <c r="BI73" s="51">
        <v>14132</v>
      </c>
      <c r="BJ73" s="51">
        <v>14668</v>
      </c>
      <c r="BK73" s="51">
        <v>15229</v>
      </c>
      <c r="BL73" s="51">
        <v>15814</v>
      </c>
      <c r="BM73" s="51">
        <v>16426</v>
      </c>
      <c r="BN73" s="51">
        <v>17065</v>
      </c>
      <c r="BO73" s="51">
        <v>17732</v>
      </c>
      <c r="BP73" s="51">
        <v>18426</v>
      </c>
      <c r="BQ73" s="51">
        <v>19148</v>
      </c>
      <c r="BR73" s="44">
        <v>19896.965</v>
      </c>
      <c r="BS73" s="44">
        <v>20672.987000000001</v>
      </c>
    </row>
    <row r="74" spans="1:71" x14ac:dyDescent="0.3">
      <c r="A74" s="42">
        <v>566</v>
      </c>
      <c r="B74" s="43" t="s">
        <v>1254</v>
      </c>
      <c r="C74" s="43" t="s">
        <v>1177</v>
      </c>
      <c r="D74" s="42" t="s">
        <v>1020</v>
      </c>
      <c r="E74" s="51">
        <v>37860</v>
      </c>
      <c r="F74" s="51">
        <v>38424</v>
      </c>
      <c r="G74" s="51">
        <v>39035</v>
      </c>
      <c r="H74" s="51">
        <v>39686</v>
      </c>
      <c r="I74" s="51">
        <v>40370</v>
      </c>
      <c r="J74" s="51">
        <v>41086</v>
      </c>
      <c r="K74" s="51">
        <v>41830</v>
      </c>
      <c r="L74" s="51">
        <v>42605</v>
      </c>
      <c r="M74" s="51">
        <v>43411</v>
      </c>
      <c r="N74" s="51">
        <v>44255</v>
      </c>
      <c r="O74" s="51">
        <v>45138</v>
      </c>
      <c r="P74" s="51">
        <v>46063</v>
      </c>
      <c r="Q74" s="51">
        <v>47029</v>
      </c>
      <c r="R74" s="51">
        <v>48032</v>
      </c>
      <c r="S74" s="51">
        <v>49066</v>
      </c>
      <c r="T74" s="51">
        <v>50127</v>
      </c>
      <c r="U74" s="51">
        <v>51217</v>
      </c>
      <c r="V74" s="51">
        <v>52342</v>
      </c>
      <c r="W74" s="51">
        <v>53506</v>
      </c>
      <c r="X74" s="51">
        <v>54717</v>
      </c>
      <c r="Y74" s="51">
        <v>55981</v>
      </c>
      <c r="Z74" s="51">
        <v>57295</v>
      </c>
      <c r="AA74" s="51">
        <v>58663</v>
      </c>
      <c r="AB74" s="51">
        <v>60110</v>
      </c>
      <c r="AC74" s="51">
        <v>61674</v>
      </c>
      <c r="AD74" s="51">
        <v>63374</v>
      </c>
      <c r="AE74" s="51">
        <v>65226</v>
      </c>
      <c r="AF74" s="51">
        <v>67216</v>
      </c>
      <c r="AG74" s="51">
        <v>69294</v>
      </c>
      <c r="AH74" s="51">
        <v>71391</v>
      </c>
      <c r="AI74" s="51">
        <v>73461</v>
      </c>
      <c r="AJ74" s="51">
        <v>75483</v>
      </c>
      <c r="AK74" s="51">
        <v>77473</v>
      </c>
      <c r="AL74" s="51">
        <v>79462</v>
      </c>
      <c r="AM74" s="51">
        <v>81498</v>
      </c>
      <c r="AN74" s="51">
        <v>83613</v>
      </c>
      <c r="AO74" s="51">
        <v>85819</v>
      </c>
      <c r="AP74" s="51">
        <v>88102</v>
      </c>
      <c r="AQ74" s="51">
        <v>90450</v>
      </c>
      <c r="AR74" s="51">
        <v>92844</v>
      </c>
      <c r="AS74" s="51">
        <v>95270</v>
      </c>
      <c r="AT74" s="51">
        <v>97726</v>
      </c>
      <c r="AU74" s="51">
        <v>100222</v>
      </c>
      <c r="AV74" s="51">
        <v>102762</v>
      </c>
      <c r="AW74" s="51">
        <v>105356</v>
      </c>
      <c r="AX74" s="51">
        <v>108011</v>
      </c>
      <c r="AY74" s="51">
        <v>110733</v>
      </c>
      <c r="AZ74" s="51">
        <v>113523</v>
      </c>
      <c r="BA74" s="51">
        <v>116386</v>
      </c>
      <c r="BB74" s="51">
        <v>119327</v>
      </c>
      <c r="BC74" s="51">
        <v>122352</v>
      </c>
      <c r="BD74" s="51">
        <v>125463</v>
      </c>
      <c r="BE74" s="51">
        <v>128667</v>
      </c>
      <c r="BF74" s="51">
        <v>131973</v>
      </c>
      <c r="BG74" s="51">
        <v>135394</v>
      </c>
      <c r="BH74" s="51">
        <v>138939</v>
      </c>
      <c r="BI74" s="51">
        <v>142614</v>
      </c>
      <c r="BJ74" s="51">
        <v>146417</v>
      </c>
      <c r="BK74" s="51">
        <v>150347</v>
      </c>
      <c r="BL74" s="51">
        <v>154402</v>
      </c>
      <c r="BM74" s="51">
        <v>158578</v>
      </c>
      <c r="BN74" s="51">
        <v>162877</v>
      </c>
      <c r="BO74" s="51">
        <v>167297</v>
      </c>
      <c r="BP74" s="51">
        <v>171829</v>
      </c>
      <c r="BQ74" s="51">
        <v>176461</v>
      </c>
      <c r="BR74" s="44">
        <v>181181.74400000001</v>
      </c>
      <c r="BS74" s="44">
        <v>185989.64</v>
      </c>
    </row>
    <row r="75" spans="1:71" x14ac:dyDescent="0.3">
      <c r="A75" s="42">
        <v>654</v>
      </c>
      <c r="B75" s="43" t="s">
        <v>1255</v>
      </c>
      <c r="C75" s="43" t="s">
        <v>1177</v>
      </c>
      <c r="D75" s="42" t="s">
        <v>1020</v>
      </c>
      <c r="E75" s="51">
        <v>5</v>
      </c>
      <c r="F75" s="51">
        <v>5</v>
      </c>
      <c r="G75" s="51">
        <v>5</v>
      </c>
      <c r="H75" s="51">
        <v>5</v>
      </c>
      <c r="I75" s="51">
        <v>5</v>
      </c>
      <c r="J75" s="51">
        <v>5</v>
      </c>
      <c r="K75" s="51">
        <v>5</v>
      </c>
      <c r="L75" s="51">
        <v>5</v>
      </c>
      <c r="M75" s="51">
        <v>5</v>
      </c>
      <c r="N75" s="51">
        <v>5</v>
      </c>
      <c r="O75" s="51">
        <v>5</v>
      </c>
      <c r="P75" s="51">
        <v>5</v>
      </c>
      <c r="Q75" s="51">
        <v>5</v>
      </c>
      <c r="R75" s="51">
        <v>5</v>
      </c>
      <c r="S75" s="51">
        <v>5</v>
      </c>
      <c r="T75" s="51">
        <v>5</v>
      </c>
      <c r="U75" s="51">
        <v>5</v>
      </c>
      <c r="V75" s="51">
        <v>5</v>
      </c>
      <c r="W75" s="51">
        <v>5</v>
      </c>
      <c r="X75" s="51">
        <v>5</v>
      </c>
      <c r="Y75" s="51">
        <v>5</v>
      </c>
      <c r="Z75" s="51">
        <v>5</v>
      </c>
      <c r="AA75" s="51">
        <v>5</v>
      </c>
      <c r="AB75" s="51">
        <v>5</v>
      </c>
      <c r="AC75" s="51">
        <v>5</v>
      </c>
      <c r="AD75" s="51">
        <v>5</v>
      </c>
      <c r="AE75" s="51">
        <v>5</v>
      </c>
      <c r="AF75" s="51">
        <v>5</v>
      </c>
      <c r="AG75" s="51">
        <v>5</v>
      </c>
      <c r="AH75" s="51">
        <v>5</v>
      </c>
      <c r="AI75" s="51">
        <v>5</v>
      </c>
      <c r="AJ75" s="51">
        <v>5</v>
      </c>
      <c r="AK75" s="51">
        <v>5</v>
      </c>
      <c r="AL75" s="51">
        <v>6</v>
      </c>
      <c r="AM75" s="51">
        <v>6</v>
      </c>
      <c r="AN75" s="51">
        <v>6</v>
      </c>
      <c r="AO75" s="51">
        <v>6</v>
      </c>
      <c r="AP75" s="51">
        <v>6</v>
      </c>
      <c r="AQ75" s="51">
        <v>6</v>
      </c>
      <c r="AR75" s="51">
        <v>6</v>
      </c>
      <c r="AS75" s="51">
        <v>6</v>
      </c>
      <c r="AT75" s="51">
        <v>5</v>
      </c>
      <c r="AU75" s="51">
        <v>5</v>
      </c>
      <c r="AV75" s="51">
        <v>5</v>
      </c>
      <c r="AW75" s="51">
        <v>5</v>
      </c>
      <c r="AX75" s="51">
        <v>5</v>
      </c>
      <c r="AY75" s="51">
        <v>5</v>
      </c>
      <c r="AZ75" s="51">
        <v>5</v>
      </c>
      <c r="BA75" s="51">
        <v>5</v>
      </c>
      <c r="BB75" s="51">
        <v>5</v>
      </c>
      <c r="BC75" s="51">
        <v>5</v>
      </c>
      <c r="BD75" s="51">
        <v>5</v>
      </c>
      <c r="BE75" s="51">
        <v>5</v>
      </c>
      <c r="BF75" s="51">
        <v>5</v>
      </c>
      <c r="BG75" s="51">
        <v>4</v>
      </c>
      <c r="BH75" s="51">
        <v>4</v>
      </c>
      <c r="BI75" s="51">
        <v>4</v>
      </c>
      <c r="BJ75" s="51">
        <v>4</v>
      </c>
      <c r="BK75" s="51">
        <v>4</v>
      </c>
      <c r="BL75" s="51">
        <v>4</v>
      </c>
      <c r="BM75" s="51">
        <v>4</v>
      </c>
      <c r="BN75" s="51">
        <v>4</v>
      </c>
      <c r="BO75" s="51">
        <v>4</v>
      </c>
      <c r="BP75" s="51">
        <v>4</v>
      </c>
      <c r="BQ75" s="51">
        <v>4</v>
      </c>
      <c r="BR75" s="44">
        <v>4.0339999999999998</v>
      </c>
      <c r="BS75" s="44">
        <v>4.0350000000000001</v>
      </c>
    </row>
    <row r="76" spans="1:71" x14ac:dyDescent="0.3">
      <c r="A76" s="42">
        <v>686</v>
      </c>
      <c r="B76" s="43" t="s">
        <v>1256</v>
      </c>
      <c r="C76" s="43" t="s">
        <v>1177</v>
      </c>
      <c r="D76" s="42" t="s">
        <v>1020</v>
      </c>
      <c r="E76" s="51">
        <v>2487</v>
      </c>
      <c r="F76" s="51">
        <v>2545</v>
      </c>
      <c r="G76" s="51">
        <v>2606</v>
      </c>
      <c r="H76" s="51">
        <v>2671</v>
      </c>
      <c r="I76" s="51">
        <v>2738</v>
      </c>
      <c r="J76" s="51">
        <v>2808</v>
      </c>
      <c r="K76" s="51">
        <v>2882</v>
      </c>
      <c r="L76" s="51">
        <v>2959</v>
      </c>
      <c r="M76" s="51">
        <v>3038</v>
      </c>
      <c r="N76" s="51">
        <v>3121</v>
      </c>
      <c r="O76" s="51">
        <v>3207</v>
      </c>
      <c r="P76" s="51">
        <v>3295</v>
      </c>
      <c r="Q76" s="51">
        <v>3387</v>
      </c>
      <c r="R76" s="51">
        <v>3482</v>
      </c>
      <c r="S76" s="51">
        <v>3580</v>
      </c>
      <c r="T76" s="51">
        <v>3683</v>
      </c>
      <c r="U76" s="51">
        <v>3789</v>
      </c>
      <c r="V76" s="51">
        <v>3899</v>
      </c>
      <c r="W76" s="51">
        <v>4014</v>
      </c>
      <c r="X76" s="51">
        <v>4133</v>
      </c>
      <c r="Y76" s="51">
        <v>4258</v>
      </c>
      <c r="Z76" s="51">
        <v>4388</v>
      </c>
      <c r="AA76" s="51">
        <v>4525</v>
      </c>
      <c r="AB76" s="51">
        <v>4664</v>
      </c>
      <c r="AC76" s="51">
        <v>4802</v>
      </c>
      <c r="AD76" s="51">
        <v>4936</v>
      </c>
      <c r="AE76" s="51">
        <v>5065</v>
      </c>
      <c r="AF76" s="51">
        <v>5190</v>
      </c>
      <c r="AG76" s="51">
        <v>5315</v>
      </c>
      <c r="AH76" s="51">
        <v>5448</v>
      </c>
      <c r="AI76" s="51">
        <v>5593</v>
      </c>
      <c r="AJ76" s="51">
        <v>5750</v>
      </c>
      <c r="AK76" s="51">
        <v>5920</v>
      </c>
      <c r="AL76" s="51">
        <v>6100</v>
      </c>
      <c r="AM76" s="51">
        <v>6289</v>
      </c>
      <c r="AN76" s="51">
        <v>6485</v>
      </c>
      <c r="AO76" s="51">
        <v>6686</v>
      </c>
      <c r="AP76" s="51">
        <v>6894</v>
      </c>
      <c r="AQ76" s="51">
        <v>7108</v>
      </c>
      <c r="AR76" s="51">
        <v>7329</v>
      </c>
      <c r="AS76" s="51">
        <v>7556</v>
      </c>
      <c r="AT76" s="51">
        <v>7790</v>
      </c>
      <c r="AU76" s="51">
        <v>8030</v>
      </c>
      <c r="AV76" s="51">
        <v>8272</v>
      </c>
      <c r="AW76" s="51">
        <v>8512</v>
      </c>
      <c r="AX76" s="51">
        <v>8747</v>
      </c>
      <c r="AY76" s="51">
        <v>8974</v>
      </c>
      <c r="AZ76" s="51">
        <v>9197</v>
      </c>
      <c r="BA76" s="51">
        <v>9418</v>
      </c>
      <c r="BB76" s="51">
        <v>9646</v>
      </c>
      <c r="BC76" s="51">
        <v>9884</v>
      </c>
      <c r="BD76" s="51">
        <v>10134</v>
      </c>
      <c r="BE76" s="51">
        <v>10397</v>
      </c>
      <c r="BF76" s="51">
        <v>10671</v>
      </c>
      <c r="BG76" s="51">
        <v>10956</v>
      </c>
      <c r="BH76" s="51">
        <v>11251</v>
      </c>
      <c r="BI76" s="51">
        <v>11557</v>
      </c>
      <c r="BJ76" s="51">
        <v>11874</v>
      </c>
      <c r="BK76" s="51">
        <v>12204</v>
      </c>
      <c r="BL76" s="51">
        <v>12551</v>
      </c>
      <c r="BM76" s="51">
        <v>12916</v>
      </c>
      <c r="BN76" s="51">
        <v>13301</v>
      </c>
      <c r="BO76" s="51">
        <v>13704</v>
      </c>
      <c r="BP76" s="51">
        <v>14120</v>
      </c>
      <c r="BQ76" s="51">
        <v>14546</v>
      </c>
      <c r="BR76" s="44">
        <v>14976.994000000001</v>
      </c>
      <c r="BS76" s="44">
        <v>15411.614</v>
      </c>
    </row>
    <row r="77" spans="1:71" x14ac:dyDescent="0.3">
      <c r="A77" s="42">
        <v>694</v>
      </c>
      <c r="B77" s="43" t="s">
        <v>1257</v>
      </c>
      <c r="C77" s="43" t="s">
        <v>1177</v>
      </c>
      <c r="D77" s="42" t="s">
        <v>1020</v>
      </c>
      <c r="E77" s="51">
        <v>2041</v>
      </c>
      <c r="F77" s="51">
        <v>2062</v>
      </c>
      <c r="G77" s="51">
        <v>2085</v>
      </c>
      <c r="H77" s="51">
        <v>2108</v>
      </c>
      <c r="I77" s="51">
        <v>2133</v>
      </c>
      <c r="J77" s="51">
        <v>2158</v>
      </c>
      <c r="K77" s="51">
        <v>2184</v>
      </c>
      <c r="L77" s="51">
        <v>2210</v>
      </c>
      <c r="M77" s="51">
        <v>2238</v>
      </c>
      <c r="N77" s="51">
        <v>2267</v>
      </c>
      <c r="O77" s="51">
        <v>2297</v>
      </c>
      <c r="P77" s="51">
        <v>2329</v>
      </c>
      <c r="Q77" s="51">
        <v>2363</v>
      </c>
      <c r="R77" s="51">
        <v>2398</v>
      </c>
      <c r="S77" s="51">
        <v>2435</v>
      </c>
      <c r="T77" s="51">
        <v>2473</v>
      </c>
      <c r="U77" s="51">
        <v>2513</v>
      </c>
      <c r="V77" s="51">
        <v>2554</v>
      </c>
      <c r="W77" s="51">
        <v>2597</v>
      </c>
      <c r="X77" s="51">
        <v>2643</v>
      </c>
      <c r="Y77" s="51">
        <v>2692</v>
      </c>
      <c r="Z77" s="51">
        <v>2746</v>
      </c>
      <c r="AA77" s="51">
        <v>2803</v>
      </c>
      <c r="AB77" s="51">
        <v>2864</v>
      </c>
      <c r="AC77" s="51">
        <v>2927</v>
      </c>
      <c r="AD77" s="51">
        <v>2994</v>
      </c>
      <c r="AE77" s="51">
        <v>3063</v>
      </c>
      <c r="AF77" s="51">
        <v>3135</v>
      </c>
      <c r="AG77" s="51">
        <v>3209</v>
      </c>
      <c r="AH77" s="51">
        <v>3286</v>
      </c>
      <c r="AI77" s="51">
        <v>3365</v>
      </c>
      <c r="AJ77" s="51">
        <v>3445</v>
      </c>
      <c r="AK77" s="51">
        <v>3525</v>
      </c>
      <c r="AL77" s="51">
        <v>3609</v>
      </c>
      <c r="AM77" s="51">
        <v>3699</v>
      </c>
      <c r="AN77" s="51">
        <v>3800</v>
      </c>
      <c r="AO77" s="51">
        <v>3912</v>
      </c>
      <c r="AP77" s="51">
        <v>4035</v>
      </c>
      <c r="AQ77" s="51">
        <v>4153</v>
      </c>
      <c r="AR77" s="51">
        <v>4249</v>
      </c>
      <c r="AS77" s="51">
        <v>4312</v>
      </c>
      <c r="AT77" s="51">
        <v>4337</v>
      </c>
      <c r="AU77" s="51">
        <v>4331</v>
      </c>
      <c r="AV77" s="51">
        <v>4307</v>
      </c>
      <c r="AW77" s="51">
        <v>4284</v>
      </c>
      <c r="AX77" s="51">
        <v>4275</v>
      </c>
      <c r="AY77" s="51">
        <v>4282</v>
      </c>
      <c r="AZ77" s="51">
        <v>4305</v>
      </c>
      <c r="BA77" s="51">
        <v>4354</v>
      </c>
      <c r="BB77" s="51">
        <v>4438</v>
      </c>
      <c r="BC77" s="51">
        <v>4564</v>
      </c>
      <c r="BD77" s="51">
        <v>4739</v>
      </c>
      <c r="BE77" s="51">
        <v>4957</v>
      </c>
      <c r="BF77" s="51">
        <v>5200</v>
      </c>
      <c r="BG77" s="51">
        <v>5440</v>
      </c>
      <c r="BH77" s="51">
        <v>5658</v>
      </c>
      <c r="BI77" s="51">
        <v>5849</v>
      </c>
      <c r="BJ77" s="51">
        <v>6015</v>
      </c>
      <c r="BK77" s="51">
        <v>6165</v>
      </c>
      <c r="BL77" s="51">
        <v>6310</v>
      </c>
      <c r="BM77" s="51">
        <v>6459</v>
      </c>
      <c r="BN77" s="51">
        <v>6612</v>
      </c>
      <c r="BO77" s="51">
        <v>6766</v>
      </c>
      <c r="BP77" s="51">
        <v>6922</v>
      </c>
      <c r="BQ77" s="51">
        <v>7079</v>
      </c>
      <c r="BR77" s="44">
        <v>7237.0249999999996</v>
      </c>
      <c r="BS77" s="44">
        <v>7396.19</v>
      </c>
    </row>
    <row r="78" spans="1:71" x14ac:dyDescent="0.3">
      <c r="A78" s="42">
        <v>768</v>
      </c>
      <c r="B78" s="43" t="s">
        <v>1258</v>
      </c>
      <c r="C78" s="43" t="s">
        <v>1177</v>
      </c>
      <c r="D78" s="42" t="s">
        <v>1020</v>
      </c>
      <c r="E78" s="51">
        <v>1395</v>
      </c>
      <c r="F78" s="51">
        <v>1425</v>
      </c>
      <c r="G78" s="51">
        <v>1442</v>
      </c>
      <c r="H78" s="51">
        <v>1452</v>
      </c>
      <c r="I78" s="51">
        <v>1462</v>
      </c>
      <c r="J78" s="51">
        <v>1474</v>
      </c>
      <c r="K78" s="51">
        <v>1491</v>
      </c>
      <c r="L78" s="51">
        <v>1512</v>
      </c>
      <c r="M78" s="51">
        <v>1536</v>
      </c>
      <c r="N78" s="51">
        <v>1560</v>
      </c>
      <c r="O78" s="51">
        <v>1581</v>
      </c>
      <c r="P78" s="51">
        <v>1598</v>
      </c>
      <c r="Q78" s="51">
        <v>1613</v>
      </c>
      <c r="R78" s="51">
        <v>1632</v>
      </c>
      <c r="S78" s="51">
        <v>1662</v>
      </c>
      <c r="T78" s="51">
        <v>1709</v>
      </c>
      <c r="U78" s="51">
        <v>1774</v>
      </c>
      <c r="V78" s="51">
        <v>1855</v>
      </c>
      <c r="W78" s="51">
        <v>1946</v>
      </c>
      <c r="X78" s="51">
        <v>2035</v>
      </c>
      <c r="Y78" s="51">
        <v>2116</v>
      </c>
      <c r="Z78" s="51">
        <v>2186</v>
      </c>
      <c r="AA78" s="51">
        <v>2248</v>
      </c>
      <c r="AB78" s="51">
        <v>2303</v>
      </c>
      <c r="AC78" s="51">
        <v>2357</v>
      </c>
      <c r="AD78" s="51">
        <v>2410</v>
      </c>
      <c r="AE78" s="51">
        <v>2464</v>
      </c>
      <c r="AF78" s="51">
        <v>2519</v>
      </c>
      <c r="AG78" s="51">
        <v>2576</v>
      </c>
      <c r="AH78" s="51">
        <v>2643</v>
      </c>
      <c r="AI78" s="51">
        <v>2721</v>
      </c>
      <c r="AJ78" s="51">
        <v>2812</v>
      </c>
      <c r="AK78" s="51">
        <v>2915</v>
      </c>
      <c r="AL78" s="51">
        <v>3026</v>
      </c>
      <c r="AM78" s="51">
        <v>3140</v>
      </c>
      <c r="AN78" s="51">
        <v>3253</v>
      </c>
      <c r="AO78" s="51">
        <v>3364</v>
      </c>
      <c r="AP78" s="51">
        <v>3474</v>
      </c>
      <c r="AQ78" s="51">
        <v>3582</v>
      </c>
      <c r="AR78" s="51">
        <v>3686</v>
      </c>
      <c r="AS78" s="51">
        <v>3787</v>
      </c>
      <c r="AT78" s="51">
        <v>3882</v>
      </c>
      <c r="AU78" s="51">
        <v>3973</v>
      </c>
      <c r="AV78" s="51">
        <v>4065</v>
      </c>
      <c r="AW78" s="51">
        <v>4164</v>
      </c>
      <c r="AX78" s="51">
        <v>4274</v>
      </c>
      <c r="AY78" s="51">
        <v>4398</v>
      </c>
      <c r="AZ78" s="51">
        <v>4535</v>
      </c>
      <c r="BA78" s="51">
        <v>4679</v>
      </c>
      <c r="BB78" s="51">
        <v>4826</v>
      </c>
      <c r="BC78" s="51">
        <v>4970</v>
      </c>
      <c r="BD78" s="51">
        <v>5112</v>
      </c>
      <c r="BE78" s="51">
        <v>5251</v>
      </c>
      <c r="BF78" s="51">
        <v>5391</v>
      </c>
      <c r="BG78" s="51">
        <v>5535</v>
      </c>
      <c r="BH78" s="51">
        <v>5683</v>
      </c>
      <c r="BI78" s="51">
        <v>5838</v>
      </c>
      <c r="BJ78" s="51">
        <v>5997</v>
      </c>
      <c r="BK78" s="51">
        <v>6162</v>
      </c>
      <c r="BL78" s="51">
        <v>6330</v>
      </c>
      <c r="BM78" s="51">
        <v>6503</v>
      </c>
      <c r="BN78" s="51">
        <v>6679</v>
      </c>
      <c r="BO78" s="51">
        <v>6859</v>
      </c>
      <c r="BP78" s="51">
        <v>7043</v>
      </c>
      <c r="BQ78" s="51">
        <v>7229</v>
      </c>
      <c r="BR78" s="44">
        <v>7416.8019999999997</v>
      </c>
      <c r="BS78" s="44">
        <v>7606.3739999999998</v>
      </c>
    </row>
    <row r="79" spans="1:71" x14ac:dyDescent="0.3">
      <c r="A79" s="42">
        <v>935</v>
      </c>
      <c r="B79" s="43" t="s">
        <v>1259</v>
      </c>
      <c r="C79" s="43" t="s">
        <v>1177</v>
      </c>
      <c r="D79" s="42" t="s">
        <v>1020</v>
      </c>
      <c r="E79" s="51">
        <v>1404062</v>
      </c>
      <c r="F79" s="51">
        <v>1434535</v>
      </c>
      <c r="G79" s="51">
        <v>1463160</v>
      </c>
      <c r="H79" s="51">
        <v>1490836</v>
      </c>
      <c r="I79" s="51">
        <v>1518303</v>
      </c>
      <c r="J79" s="51">
        <v>1546143</v>
      </c>
      <c r="K79" s="51">
        <v>1574773</v>
      </c>
      <c r="L79" s="51">
        <v>1604449</v>
      </c>
      <c r="M79" s="51">
        <v>1635288</v>
      </c>
      <c r="N79" s="51">
        <v>1667298</v>
      </c>
      <c r="O79" s="51">
        <v>1700463</v>
      </c>
      <c r="P79" s="51">
        <v>1734847</v>
      </c>
      <c r="Q79" s="51">
        <v>1770676</v>
      </c>
      <c r="R79" s="51">
        <v>1808371</v>
      </c>
      <c r="S79" s="51">
        <v>1848452</v>
      </c>
      <c r="T79" s="51">
        <v>1891229</v>
      </c>
      <c r="U79" s="51">
        <v>1936862</v>
      </c>
      <c r="V79" s="51">
        <v>1985086</v>
      </c>
      <c r="W79" s="51">
        <v>2035238</v>
      </c>
      <c r="X79" s="51">
        <v>2086393</v>
      </c>
      <c r="Y79" s="51">
        <v>2137828</v>
      </c>
      <c r="Z79" s="51">
        <v>2189386</v>
      </c>
      <c r="AA79" s="51">
        <v>2241097</v>
      </c>
      <c r="AB79" s="51">
        <v>2292666</v>
      </c>
      <c r="AC79" s="51">
        <v>2343803</v>
      </c>
      <c r="AD79" s="51">
        <v>2394338</v>
      </c>
      <c r="AE79" s="51">
        <v>2444094</v>
      </c>
      <c r="AF79" s="51">
        <v>2493192</v>
      </c>
      <c r="AG79" s="51">
        <v>2542158</v>
      </c>
      <c r="AH79" s="51">
        <v>2591735</v>
      </c>
      <c r="AI79" s="51">
        <v>2642489</v>
      </c>
      <c r="AJ79" s="51">
        <v>2694424</v>
      </c>
      <c r="AK79" s="51">
        <v>2747435</v>
      </c>
      <c r="AL79" s="51">
        <v>2801831</v>
      </c>
      <c r="AM79" s="51">
        <v>2857956</v>
      </c>
      <c r="AN79" s="51">
        <v>2915953</v>
      </c>
      <c r="AO79" s="51">
        <v>2976023</v>
      </c>
      <c r="AP79" s="51">
        <v>3037816</v>
      </c>
      <c r="AQ79" s="51">
        <v>3100227</v>
      </c>
      <c r="AR79" s="51">
        <v>3161768</v>
      </c>
      <c r="AS79" s="51">
        <v>3221342</v>
      </c>
      <c r="AT79" s="51">
        <v>3278551</v>
      </c>
      <c r="AU79" s="51">
        <v>3333604</v>
      </c>
      <c r="AV79" s="51">
        <v>3386760</v>
      </c>
      <c r="AW79" s="51">
        <v>3438526</v>
      </c>
      <c r="AX79" s="51">
        <v>3489306</v>
      </c>
      <c r="AY79" s="51">
        <v>3539101</v>
      </c>
      <c r="AZ79" s="51">
        <v>3587834</v>
      </c>
      <c r="BA79" s="51">
        <v>3635759</v>
      </c>
      <c r="BB79" s="51">
        <v>3683190</v>
      </c>
      <c r="BC79" s="51">
        <v>3730371</v>
      </c>
      <c r="BD79" s="51">
        <v>3777425</v>
      </c>
      <c r="BE79" s="51">
        <v>3824370</v>
      </c>
      <c r="BF79" s="51">
        <v>3871202</v>
      </c>
      <c r="BG79" s="51">
        <v>3917871</v>
      </c>
      <c r="BH79" s="51">
        <v>3964343</v>
      </c>
      <c r="BI79" s="51">
        <v>4010603</v>
      </c>
      <c r="BJ79" s="51">
        <v>4056685</v>
      </c>
      <c r="BK79" s="51">
        <v>4102644</v>
      </c>
      <c r="BL79" s="51">
        <v>4148550</v>
      </c>
      <c r="BM79" s="51">
        <v>4194425</v>
      </c>
      <c r="BN79" s="51">
        <v>4240281</v>
      </c>
      <c r="BO79" s="51">
        <v>4286015</v>
      </c>
      <c r="BP79" s="51">
        <v>4331391</v>
      </c>
      <c r="BQ79" s="51">
        <v>4376100</v>
      </c>
      <c r="BR79" s="44">
        <v>4419897.6009999998</v>
      </c>
      <c r="BS79" s="44">
        <v>4462676.7309999997</v>
      </c>
    </row>
    <row r="80" spans="1:71" x14ac:dyDescent="0.3">
      <c r="A80" s="42">
        <v>906</v>
      </c>
      <c r="B80" s="43" t="s">
        <v>1260</v>
      </c>
      <c r="C80" s="43" t="s">
        <v>1177</v>
      </c>
      <c r="D80" s="42" t="s">
        <v>1020</v>
      </c>
      <c r="E80" s="51">
        <v>677556</v>
      </c>
      <c r="F80" s="51">
        <v>694585</v>
      </c>
      <c r="G80" s="51">
        <v>708900</v>
      </c>
      <c r="H80" s="51">
        <v>721429</v>
      </c>
      <c r="I80" s="51">
        <v>732938</v>
      </c>
      <c r="J80" s="51">
        <v>744028</v>
      </c>
      <c r="K80" s="51">
        <v>755127</v>
      </c>
      <c r="L80" s="51">
        <v>766503</v>
      </c>
      <c r="M80" s="51">
        <v>778275</v>
      </c>
      <c r="N80" s="51">
        <v>790449</v>
      </c>
      <c r="O80" s="51">
        <v>803015</v>
      </c>
      <c r="P80" s="51">
        <v>816043</v>
      </c>
      <c r="Q80" s="51">
        <v>829776</v>
      </c>
      <c r="R80" s="51">
        <v>844665</v>
      </c>
      <c r="S80" s="51">
        <v>861265</v>
      </c>
      <c r="T80" s="51">
        <v>879913</v>
      </c>
      <c r="U80" s="51">
        <v>900780</v>
      </c>
      <c r="V80" s="51">
        <v>923600</v>
      </c>
      <c r="W80" s="51">
        <v>947725</v>
      </c>
      <c r="X80" s="51">
        <v>972239</v>
      </c>
      <c r="Y80" s="51">
        <v>996425</v>
      </c>
      <c r="Z80" s="51">
        <v>1020122</v>
      </c>
      <c r="AA80" s="51">
        <v>1043348</v>
      </c>
      <c r="AB80" s="51">
        <v>1065794</v>
      </c>
      <c r="AC80" s="51">
        <v>1087148</v>
      </c>
      <c r="AD80" s="51">
        <v>1107219</v>
      </c>
      <c r="AE80" s="51">
        <v>1125857</v>
      </c>
      <c r="AF80" s="51">
        <v>1143167</v>
      </c>
      <c r="AG80" s="51">
        <v>1159554</v>
      </c>
      <c r="AH80" s="51">
        <v>1175605</v>
      </c>
      <c r="AI80" s="51">
        <v>1191788</v>
      </c>
      <c r="AJ80" s="51">
        <v>1208088</v>
      </c>
      <c r="AK80" s="51">
        <v>1224493</v>
      </c>
      <c r="AL80" s="51">
        <v>1241465</v>
      </c>
      <c r="AM80" s="51">
        <v>1259564</v>
      </c>
      <c r="AN80" s="51">
        <v>1279116</v>
      </c>
      <c r="AO80" s="51">
        <v>1300378</v>
      </c>
      <c r="AP80" s="51">
        <v>1323040</v>
      </c>
      <c r="AQ80" s="51">
        <v>1346151</v>
      </c>
      <c r="AR80" s="51">
        <v>1368393</v>
      </c>
      <c r="AS80" s="51">
        <v>1388798</v>
      </c>
      <c r="AT80" s="51">
        <v>1407055</v>
      </c>
      <c r="AU80" s="51">
        <v>1423378</v>
      </c>
      <c r="AV80" s="51">
        <v>1437973</v>
      </c>
      <c r="AW80" s="51">
        <v>1451247</v>
      </c>
      <c r="AX80" s="51">
        <v>1463529</v>
      </c>
      <c r="AY80" s="51">
        <v>1474822</v>
      </c>
      <c r="AZ80" s="51">
        <v>1485085</v>
      </c>
      <c r="BA80" s="51">
        <v>1494568</v>
      </c>
      <c r="BB80" s="51">
        <v>1503584</v>
      </c>
      <c r="BC80" s="51">
        <v>1512378</v>
      </c>
      <c r="BD80" s="51">
        <v>1521071</v>
      </c>
      <c r="BE80" s="51">
        <v>1529686</v>
      </c>
      <c r="BF80" s="51">
        <v>1538234</v>
      </c>
      <c r="BG80" s="51">
        <v>1546682</v>
      </c>
      <c r="BH80" s="51">
        <v>1555012</v>
      </c>
      <c r="BI80" s="51">
        <v>1563236</v>
      </c>
      <c r="BJ80" s="51">
        <v>1571398</v>
      </c>
      <c r="BK80" s="51">
        <v>1579531</v>
      </c>
      <c r="BL80" s="51">
        <v>1587671</v>
      </c>
      <c r="BM80" s="51">
        <v>1595829</v>
      </c>
      <c r="BN80" s="51">
        <v>1604014</v>
      </c>
      <c r="BO80" s="51">
        <v>1612178</v>
      </c>
      <c r="BP80" s="51">
        <v>1620195</v>
      </c>
      <c r="BQ80" s="51">
        <v>1627896</v>
      </c>
      <c r="BR80" s="44">
        <v>1635150.365</v>
      </c>
      <c r="BS80" s="44">
        <v>1641908.531</v>
      </c>
    </row>
    <row r="81" spans="1:71" x14ac:dyDescent="0.3">
      <c r="A81" s="42">
        <v>156</v>
      </c>
      <c r="B81" s="43" t="s">
        <v>1261</v>
      </c>
      <c r="C81" s="43" t="s">
        <v>1177</v>
      </c>
      <c r="D81" s="42">
        <v>4</v>
      </c>
      <c r="E81" s="51">
        <v>554419</v>
      </c>
      <c r="F81" s="51">
        <v>569611</v>
      </c>
      <c r="G81" s="51">
        <v>582029</v>
      </c>
      <c r="H81" s="51">
        <v>592568</v>
      </c>
      <c r="I81" s="51">
        <v>601971</v>
      </c>
      <c r="J81" s="51">
        <v>610834</v>
      </c>
      <c r="K81" s="51">
        <v>619598</v>
      </c>
      <c r="L81" s="51">
        <v>628551</v>
      </c>
      <c r="M81" s="51">
        <v>637854</v>
      </c>
      <c r="N81" s="51">
        <v>647556</v>
      </c>
      <c r="O81" s="51">
        <v>657686</v>
      </c>
      <c r="P81" s="51">
        <v>668335</v>
      </c>
      <c r="Q81" s="51">
        <v>679732</v>
      </c>
      <c r="R81" s="51">
        <v>692280</v>
      </c>
      <c r="S81" s="51">
        <v>706461</v>
      </c>
      <c r="T81" s="51">
        <v>722562</v>
      </c>
      <c r="U81" s="51">
        <v>740746</v>
      </c>
      <c r="V81" s="51">
        <v>760771</v>
      </c>
      <c r="W81" s="51">
        <v>782009</v>
      </c>
      <c r="X81" s="51">
        <v>803577</v>
      </c>
      <c r="Y81" s="51">
        <v>824788</v>
      </c>
      <c r="Z81" s="51">
        <v>845482</v>
      </c>
      <c r="AA81" s="51">
        <v>865687</v>
      </c>
      <c r="AB81" s="51">
        <v>885146</v>
      </c>
      <c r="AC81" s="51">
        <v>903614</v>
      </c>
      <c r="AD81" s="51">
        <v>920945</v>
      </c>
      <c r="AE81" s="51">
        <v>937018</v>
      </c>
      <c r="AF81" s="51">
        <v>951927</v>
      </c>
      <c r="AG81" s="51">
        <v>966040</v>
      </c>
      <c r="AH81" s="51">
        <v>979881</v>
      </c>
      <c r="AI81" s="51">
        <v>993877</v>
      </c>
      <c r="AJ81" s="51">
        <v>1008000</v>
      </c>
      <c r="AK81" s="51">
        <v>1022253</v>
      </c>
      <c r="AL81" s="51">
        <v>1037124</v>
      </c>
      <c r="AM81" s="51">
        <v>1053211</v>
      </c>
      <c r="AN81" s="51">
        <v>1070863</v>
      </c>
      <c r="AO81" s="51">
        <v>1090348</v>
      </c>
      <c r="AP81" s="51">
        <v>1111342</v>
      </c>
      <c r="AQ81" s="51">
        <v>1132866</v>
      </c>
      <c r="AR81" s="51">
        <v>1153566</v>
      </c>
      <c r="AS81" s="51">
        <v>1172445</v>
      </c>
      <c r="AT81" s="51">
        <v>1189184</v>
      </c>
      <c r="AU81" s="51">
        <v>1204004</v>
      </c>
      <c r="AV81" s="51">
        <v>1217129</v>
      </c>
      <c r="AW81" s="51">
        <v>1228992</v>
      </c>
      <c r="AX81" s="51">
        <v>1239940</v>
      </c>
      <c r="AY81" s="51">
        <v>1249981</v>
      </c>
      <c r="AZ81" s="51">
        <v>1259067</v>
      </c>
      <c r="BA81" s="51">
        <v>1267442</v>
      </c>
      <c r="BB81" s="51">
        <v>1275407</v>
      </c>
      <c r="BC81" s="51">
        <v>1283199</v>
      </c>
      <c r="BD81" s="51">
        <v>1290938</v>
      </c>
      <c r="BE81" s="51">
        <v>1298647</v>
      </c>
      <c r="BF81" s="51">
        <v>1306344</v>
      </c>
      <c r="BG81" s="51">
        <v>1314007</v>
      </c>
      <c r="BH81" s="51">
        <v>1321623</v>
      </c>
      <c r="BI81" s="51">
        <v>1329209</v>
      </c>
      <c r="BJ81" s="51">
        <v>1336801</v>
      </c>
      <c r="BK81" s="51">
        <v>1344415</v>
      </c>
      <c r="BL81" s="51">
        <v>1352068</v>
      </c>
      <c r="BM81" s="51">
        <v>1359755</v>
      </c>
      <c r="BN81" s="51">
        <v>1367480</v>
      </c>
      <c r="BO81" s="51">
        <v>1375199</v>
      </c>
      <c r="BP81" s="51">
        <v>1382793</v>
      </c>
      <c r="BQ81" s="51">
        <v>1390110</v>
      </c>
      <c r="BR81" s="44">
        <v>1397028.5530000001</v>
      </c>
      <c r="BS81" s="44">
        <v>1403500.365</v>
      </c>
    </row>
    <row r="82" spans="1:71" x14ac:dyDescent="0.3">
      <c r="A82" s="42">
        <v>344</v>
      </c>
      <c r="B82" s="43" t="s">
        <v>1262</v>
      </c>
      <c r="C82" s="43" t="s">
        <v>1177</v>
      </c>
      <c r="D82" s="42">
        <v>5</v>
      </c>
      <c r="E82" s="51">
        <v>1974</v>
      </c>
      <c r="F82" s="51">
        <v>2063</v>
      </c>
      <c r="G82" s="51">
        <v>2160</v>
      </c>
      <c r="H82" s="51">
        <v>2264</v>
      </c>
      <c r="I82" s="51">
        <v>2375</v>
      </c>
      <c r="J82" s="51">
        <v>2490</v>
      </c>
      <c r="K82" s="51">
        <v>2609</v>
      </c>
      <c r="L82" s="51">
        <v>2729</v>
      </c>
      <c r="M82" s="51">
        <v>2847</v>
      </c>
      <c r="N82" s="51">
        <v>2960</v>
      </c>
      <c r="O82" s="51">
        <v>3065</v>
      </c>
      <c r="P82" s="51">
        <v>3162</v>
      </c>
      <c r="Q82" s="51">
        <v>3250</v>
      </c>
      <c r="R82" s="51">
        <v>3332</v>
      </c>
      <c r="S82" s="51">
        <v>3411</v>
      </c>
      <c r="T82" s="51">
        <v>3489</v>
      </c>
      <c r="U82" s="51">
        <v>3568</v>
      </c>
      <c r="V82" s="51">
        <v>3648</v>
      </c>
      <c r="W82" s="51">
        <v>3727</v>
      </c>
      <c r="X82" s="51">
        <v>3802</v>
      </c>
      <c r="Y82" s="51">
        <v>3873</v>
      </c>
      <c r="Z82" s="51">
        <v>3938</v>
      </c>
      <c r="AA82" s="51">
        <v>3998</v>
      </c>
      <c r="AB82" s="51">
        <v>4062</v>
      </c>
      <c r="AC82" s="51">
        <v>4139</v>
      </c>
      <c r="AD82" s="51">
        <v>4236</v>
      </c>
      <c r="AE82" s="51">
        <v>4357</v>
      </c>
      <c r="AF82" s="51">
        <v>4497</v>
      </c>
      <c r="AG82" s="51">
        <v>4646</v>
      </c>
      <c r="AH82" s="51">
        <v>4789</v>
      </c>
      <c r="AI82" s="51">
        <v>4915</v>
      </c>
      <c r="AJ82" s="51">
        <v>5020</v>
      </c>
      <c r="AK82" s="51">
        <v>5108</v>
      </c>
      <c r="AL82" s="51">
        <v>5184</v>
      </c>
      <c r="AM82" s="51">
        <v>5258</v>
      </c>
      <c r="AN82" s="51">
        <v>5338</v>
      </c>
      <c r="AO82" s="51">
        <v>5425</v>
      </c>
      <c r="AP82" s="51">
        <v>5516</v>
      </c>
      <c r="AQ82" s="51">
        <v>5610</v>
      </c>
      <c r="AR82" s="51">
        <v>5699</v>
      </c>
      <c r="AS82" s="51">
        <v>5781</v>
      </c>
      <c r="AT82" s="51">
        <v>5854</v>
      </c>
      <c r="AU82" s="51">
        <v>5919</v>
      </c>
      <c r="AV82" s="51">
        <v>5983</v>
      </c>
      <c r="AW82" s="51">
        <v>6055</v>
      </c>
      <c r="AX82" s="51">
        <v>6140</v>
      </c>
      <c r="AY82" s="51">
        <v>6242</v>
      </c>
      <c r="AZ82" s="51">
        <v>6356</v>
      </c>
      <c r="BA82" s="51">
        <v>6474</v>
      </c>
      <c r="BB82" s="51">
        <v>6580</v>
      </c>
      <c r="BC82" s="51">
        <v>6664</v>
      </c>
      <c r="BD82" s="51">
        <v>6722</v>
      </c>
      <c r="BE82" s="51">
        <v>6759</v>
      </c>
      <c r="BF82" s="51">
        <v>6783</v>
      </c>
      <c r="BG82" s="51">
        <v>6803</v>
      </c>
      <c r="BH82" s="51">
        <v>6828</v>
      </c>
      <c r="BI82" s="51">
        <v>6860</v>
      </c>
      <c r="BJ82" s="51">
        <v>6898</v>
      </c>
      <c r="BK82" s="51">
        <v>6940</v>
      </c>
      <c r="BL82" s="51">
        <v>6983</v>
      </c>
      <c r="BM82" s="51">
        <v>7025</v>
      </c>
      <c r="BN82" s="51">
        <v>7066</v>
      </c>
      <c r="BO82" s="51">
        <v>7106</v>
      </c>
      <c r="BP82" s="51">
        <v>7149</v>
      </c>
      <c r="BQ82" s="51">
        <v>7195</v>
      </c>
      <c r="BR82" s="44">
        <v>7245.701</v>
      </c>
      <c r="BS82" s="44">
        <v>7302.8429999999998</v>
      </c>
    </row>
    <row r="83" spans="1:71" x14ac:dyDescent="0.3">
      <c r="A83" s="42">
        <v>446</v>
      </c>
      <c r="B83" s="43" t="s">
        <v>1263</v>
      </c>
      <c r="C83" s="43" t="s">
        <v>1177</v>
      </c>
      <c r="D83" s="42">
        <v>6</v>
      </c>
      <c r="E83" s="51">
        <v>196</v>
      </c>
      <c r="F83" s="51">
        <v>200</v>
      </c>
      <c r="G83" s="51">
        <v>201</v>
      </c>
      <c r="H83" s="51">
        <v>199</v>
      </c>
      <c r="I83" s="51">
        <v>195</v>
      </c>
      <c r="J83" s="51">
        <v>189</v>
      </c>
      <c r="K83" s="51">
        <v>183</v>
      </c>
      <c r="L83" s="51">
        <v>177</v>
      </c>
      <c r="M83" s="51">
        <v>172</v>
      </c>
      <c r="N83" s="51">
        <v>168</v>
      </c>
      <c r="O83" s="51">
        <v>168</v>
      </c>
      <c r="P83" s="51">
        <v>170</v>
      </c>
      <c r="Q83" s="51">
        <v>176</v>
      </c>
      <c r="R83" s="51">
        <v>184</v>
      </c>
      <c r="S83" s="51">
        <v>194</v>
      </c>
      <c r="T83" s="51">
        <v>203</v>
      </c>
      <c r="U83" s="51">
        <v>213</v>
      </c>
      <c r="V83" s="51">
        <v>223</v>
      </c>
      <c r="W83" s="51">
        <v>233</v>
      </c>
      <c r="X83" s="51">
        <v>241</v>
      </c>
      <c r="Y83" s="51">
        <v>246</v>
      </c>
      <c r="Z83" s="51">
        <v>249</v>
      </c>
      <c r="AA83" s="51">
        <v>249</v>
      </c>
      <c r="AB83" s="51">
        <v>247</v>
      </c>
      <c r="AC83" s="51">
        <v>244</v>
      </c>
      <c r="AD83" s="51">
        <v>242</v>
      </c>
      <c r="AE83" s="51">
        <v>239</v>
      </c>
      <c r="AF83" s="51">
        <v>237</v>
      </c>
      <c r="AG83" s="51">
        <v>235</v>
      </c>
      <c r="AH83" s="51">
        <v>235</v>
      </c>
      <c r="AI83" s="51">
        <v>238</v>
      </c>
      <c r="AJ83" s="51">
        <v>243</v>
      </c>
      <c r="AK83" s="51">
        <v>251</v>
      </c>
      <c r="AL83" s="51">
        <v>261</v>
      </c>
      <c r="AM83" s="51">
        <v>272</v>
      </c>
      <c r="AN83" s="51">
        <v>284</v>
      </c>
      <c r="AO83" s="51">
        <v>296</v>
      </c>
      <c r="AP83" s="51">
        <v>308</v>
      </c>
      <c r="AQ83" s="51">
        <v>321</v>
      </c>
      <c r="AR83" s="51">
        <v>333</v>
      </c>
      <c r="AS83" s="51">
        <v>344</v>
      </c>
      <c r="AT83" s="51">
        <v>354</v>
      </c>
      <c r="AU83" s="51">
        <v>362</v>
      </c>
      <c r="AV83" s="51">
        <v>370</v>
      </c>
      <c r="AW83" s="51">
        <v>378</v>
      </c>
      <c r="AX83" s="51">
        <v>386</v>
      </c>
      <c r="AY83" s="51">
        <v>394</v>
      </c>
      <c r="AZ83" s="51">
        <v>402</v>
      </c>
      <c r="BA83" s="51">
        <v>410</v>
      </c>
      <c r="BB83" s="51">
        <v>419</v>
      </c>
      <c r="BC83" s="51">
        <v>428</v>
      </c>
      <c r="BD83" s="51">
        <v>438</v>
      </c>
      <c r="BE83" s="51">
        <v>449</v>
      </c>
      <c r="BF83" s="51">
        <v>460</v>
      </c>
      <c r="BG83" s="51">
        <v>471</v>
      </c>
      <c r="BH83" s="51">
        <v>483</v>
      </c>
      <c r="BI83" s="51">
        <v>493</v>
      </c>
      <c r="BJ83" s="51">
        <v>504</v>
      </c>
      <c r="BK83" s="51">
        <v>514</v>
      </c>
      <c r="BL83" s="51">
        <v>525</v>
      </c>
      <c r="BM83" s="51">
        <v>537</v>
      </c>
      <c r="BN83" s="51">
        <v>549</v>
      </c>
      <c r="BO83" s="51">
        <v>563</v>
      </c>
      <c r="BP83" s="51">
        <v>576</v>
      </c>
      <c r="BQ83" s="51">
        <v>589</v>
      </c>
      <c r="BR83" s="44">
        <v>600.94200000000001</v>
      </c>
      <c r="BS83" s="44">
        <v>612.16700000000003</v>
      </c>
    </row>
    <row r="84" spans="1:71" x14ac:dyDescent="0.3">
      <c r="A84" s="42">
        <v>158</v>
      </c>
      <c r="B84" s="43" t="s">
        <v>1264</v>
      </c>
      <c r="C84" s="43" t="s">
        <v>1177</v>
      </c>
      <c r="D84" s="42" t="s">
        <v>1020</v>
      </c>
      <c r="E84" s="51">
        <v>7623</v>
      </c>
      <c r="F84" s="51">
        <v>7893</v>
      </c>
      <c r="G84" s="51">
        <v>8164</v>
      </c>
      <c r="H84" s="51">
        <v>8440</v>
      </c>
      <c r="I84" s="51">
        <v>8725</v>
      </c>
      <c r="J84" s="51">
        <v>9022</v>
      </c>
      <c r="K84" s="51">
        <v>9332</v>
      </c>
      <c r="L84" s="51">
        <v>9655</v>
      </c>
      <c r="M84" s="51">
        <v>9992</v>
      </c>
      <c r="N84" s="51">
        <v>10341</v>
      </c>
      <c r="O84" s="51">
        <v>10702</v>
      </c>
      <c r="P84" s="51">
        <v>11072</v>
      </c>
      <c r="Q84" s="51">
        <v>11452</v>
      </c>
      <c r="R84" s="51">
        <v>11842</v>
      </c>
      <c r="S84" s="51">
        <v>12242</v>
      </c>
      <c r="T84" s="51">
        <v>12650</v>
      </c>
      <c r="U84" s="51">
        <v>13068</v>
      </c>
      <c r="V84" s="51">
        <v>13492</v>
      </c>
      <c r="W84" s="51">
        <v>13913</v>
      </c>
      <c r="X84" s="51">
        <v>14317</v>
      </c>
      <c r="Y84" s="51">
        <v>14693</v>
      </c>
      <c r="Z84" s="51">
        <v>15038</v>
      </c>
      <c r="AA84" s="51">
        <v>15355</v>
      </c>
      <c r="AB84" s="51">
        <v>15651</v>
      </c>
      <c r="AC84" s="51">
        <v>15941</v>
      </c>
      <c r="AD84" s="51">
        <v>16233</v>
      </c>
      <c r="AE84" s="51">
        <v>16529</v>
      </c>
      <c r="AF84" s="51">
        <v>16826</v>
      </c>
      <c r="AG84" s="51">
        <v>17125</v>
      </c>
      <c r="AH84" s="51">
        <v>17423</v>
      </c>
      <c r="AI84" s="51">
        <v>17717</v>
      </c>
      <c r="AJ84" s="51">
        <v>18009</v>
      </c>
      <c r="AK84" s="51">
        <v>18299</v>
      </c>
      <c r="AL84" s="51">
        <v>18584</v>
      </c>
      <c r="AM84" s="51">
        <v>18862</v>
      </c>
      <c r="AN84" s="51">
        <v>19130</v>
      </c>
      <c r="AO84" s="51">
        <v>19387</v>
      </c>
      <c r="AP84" s="51">
        <v>19634</v>
      </c>
      <c r="AQ84" s="51">
        <v>19870</v>
      </c>
      <c r="AR84" s="51">
        <v>20096</v>
      </c>
      <c r="AS84" s="51">
        <v>20312</v>
      </c>
      <c r="AT84" s="51">
        <v>20519</v>
      </c>
      <c r="AU84" s="51">
        <v>20717</v>
      </c>
      <c r="AV84" s="51">
        <v>20903</v>
      </c>
      <c r="AW84" s="51">
        <v>21074</v>
      </c>
      <c r="AX84" s="51">
        <v>21229</v>
      </c>
      <c r="AY84" s="51">
        <v>21364</v>
      </c>
      <c r="AZ84" s="51">
        <v>21484</v>
      </c>
      <c r="BA84" s="51">
        <v>21595</v>
      </c>
      <c r="BB84" s="51">
        <v>21712</v>
      </c>
      <c r="BC84" s="51">
        <v>21840</v>
      </c>
      <c r="BD84" s="51">
        <v>21985</v>
      </c>
      <c r="BE84" s="51">
        <v>22143</v>
      </c>
      <c r="BF84" s="51">
        <v>22306</v>
      </c>
      <c r="BG84" s="51">
        <v>22462</v>
      </c>
      <c r="BH84" s="51">
        <v>22603</v>
      </c>
      <c r="BI84" s="51">
        <v>22725</v>
      </c>
      <c r="BJ84" s="51">
        <v>22833</v>
      </c>
      <c r="BK84" s="51">
        <v>22929</v>
      </c>
      <c r="BL84" s="51">
        <v>23017</v>
      </c>
      <c r="BM84" s="51">
        <v>23102</v>
      </c>
      <c r="BN84" s="51">
        <v>23185</v>
      </c>
      <c r="BO84" s="51">
        <v>23264</v>
      </c>
      <c r="BP84" s="51">
        <v>23340</v>
      </c>
      <c r="BQ84" s="51">
        <v>23414</v>
      </c>
      <c r="BR84" s="44">
        <v>23485.755000000001</v>
      </c>
      <c r="BS84" s="44">
        <v>23556.705999999998</v>
      </c>
    </row>
    <row r="85" spans="1:71" x14ac:dyDescent="0.3">
      <c r="A85" s="42">
        <v>408</v>
      </c>
      <c r="B85" s="43" t="s">
        <v>1265</v>
      </c>
      <c r="C85" s="43" t="s">
        <v>1177</v>
      </c>
      <c r="D85" s="42" t="s">
        <v>1020</v>
      </c>
      <c r="E85" s="51">
        <v>10549</v>
      </c>
      <c r="F85" s="51">
        <v>10248</v>
      </c>
      <c r="G85" s="51">
        <v>10049</v>
      </c>
      <c r="H85" s="51">
        <v>9957</v>
      </c>
      <c r="I85" s="51">
        <v>9972</v>
      </c>
      <c r="J85" s="51">
        <v>10087</v>
      </c>
      <c r="K85" s="51">
        <v>10286</v>
      </c>
      <c r="L85" s="51">
        <v>10547</v>
      </c>
      <c r="M85" s="51">
        <v>10844</v>
      </c>
      <c r="N85" s="51">
        <v>11145</v>
      </c>
      <c r="O85" s="51">
        <v>11424</v>
      </c>
      <c r="P85" s="51">
        <v>11666</v>
      </c>
      <c r="Q85" s="51">
        <v>11872</v>
      </c>
      <c r="R85" s="51">
        <v>12065</v>
      </c>
      <c r="S85" s="51">
        <v>12282</v>
      </c>
      <c r="T85" s="51">
        <v>12548</v>
      </c>
      <c r="U85" s="51">
        <v>12865</v>
      </c>
      <c r="V85" s="51">
        <v>13223</v>
      </c>
      <c r="W85" s="51">
        <v>13610</v>
      </c>
      <c r="X85" s="51">
        <v>14010</v>
      </c>
      <c r="Y85" s="51">
        <v>14410</v>
      </c>
      <c r="Z85" s="51">
        <v>14810</v>
      </c>
      <c r="AA85" s="51">
        <v>15208</v>
      </c>
      <c r="AB85" s="51">
        <v>15593</v>
      </c>
      <c r="AC85" s="51">
        <v>15952</v>
      </c>
      <c r="AD85" s="51">
        <v>16275</v>
      </c>
      <c r="AE85" s="51">
        <v>16555</v>
      </c>
      <c r="AF85" s="51">
        <v>16797</v>
      </c>
      <c r="AG85" s="51">
        <v>17016</v>
      </c>
      <c r="AH85" s="51">
        <v>17236</v>
      </c>
      <c r="AI85" s="51">
        <v>17472</v>
      </c>
      <c r="AJ85" s="51">
        <v>17731</v>
      </c>
      <c r="AK85" s="51">
        <v>18009</v>
      </c>
      <c r="AL85" s="51">
        <v>18298</v>
      </c>
      <c r="AM85" s="51">
        <v>18590</v>
      </c>
      <c r="AN85" s="51">
        <v>18877</v>
      </c>
      <c r="AO85" s="51">
        <v>19157</v>
      </c>
      <c r="AP85" s="51">
        <v>19432</v>
      </c>
      <c r="AQ85" s="51">
        <v>19708</v>
      </c>
      <c r="AR85" s="51">
        <v>19994</v>
      </c>
      <c r="AS85" s="51">
        <v>20293</v>
      </c>
      <c r="AT85" s="51">
        <v>20609</v>
      </c>
      <c r="AU85" s="51">
        <v>20937</v>
      </c>
      <c r="AV85" s="51">
        <v>21266</v>
      </c>
      <c r="AW85" s="51">
        <v>21578</v>
      </c>
      <c r="AX85" s="51">
        <v>21862</v>
      </c>
      <c r="AY85" s="51">
        <v>22114</v>
      </c>
      <c r="AZ85" s="51">
        <v>22336</v>
      </c>
      <c r="BA85" s="51">
        <v>22537</v>
      </c>
      <c r="BB85" s="51">
        <v>22732</v>
      </c>
      <c r="BC85" s="51">
        <v>22929</v>
      </c>
      <c r="BD85" s="51">
        <v>23132</v>
      </c>
      <c r="BE85" s="51">
        <v>23337</v>
      </c>
      <c r="BF85" s="51">
        <v>23539</v>
      </c>
      <c r="BG85" s="51">
        <v>23729</v>
      </c>
      <c r="BH85" s="51">
        <v>23904</v>
      </c>
      <c r="BI85" s="51">
        <v>24061</v>
      </c>
      <c r="BJ85" s="51">
        <v>24203</v>
      </c>
      <c r="BK85" s="51">
        <v>24335</v>
      </c>
      <c r="BL85" s="51">
        <v>24463</v>
      </c>
      <c r="BM85" s="51">
        <v>24592</v>
      </c>
      <c r="BN85" s="51">
        <v>24722</v>
      </c>
      <c r="BO85" s="51">
        <v>24854</v>
      </c>
      <c r="BP85" s="51">
        <v>24986</v>
      </c>
      <c r="BQ85" s="51">
        <v>25116</v>
      </c>
      <c r="BR85" s="44">
        <v>25243.917000000001</v>
      </c>
      <c r="BS85" s="44">
        <v>25368.62</v>
      </c>
    </row>
    <row r="86" spans="1:71" x14ac:dyDescent="0.3">
      <c r="A86" s="42">
        <v>392</v>
      </c>
      <c r="B86" s="43" t="s">
        <v>1266</v>
      </c>
      <c r="C86" s="43" t="s">
        <v>1177</v>
      </c>
      <c r="D86" s="42" t="s">
        <v>1020</v>
      </c>
      <c r="E86" s="51">
        <v>82802</v>
      </c>
      <c r="F86" s="51">
        <v>84316</v>
      </c>
      <c r="G86" s="51">
        <v>85659</v>
      </c>
      <c r="H86" s="51">
        <v>86869</v>
      </c>
      <c r="I86" s="51">
        <v>87980</v>
      </c>
      <c r="J86" s="51">
        <v>89018</v>
      </c>
      <c r="K86" s="51">
        <v>90004</v>
      </c>
      <c r="L86" s="51">
        <v>90954</v>
      </c>
      <c r="M86" s="51">
        <v>91878</v>
      </c>
      <c r="N86" s="51">
        <v>92782</v>
      </c>
      <c r="O86" s="51">
        <v>93674</v>
      </c>
      <c r="P86" s="51">
        <v>94561</v>
      </c>
      <c r="Q86" s="51">
        <v>95459</v>
      </c>
      <c r="R86" s="51">
        <v>96390</v>
      </c>
      <c r="S86" s="51">
        <v>97380</v>
      </c>
      <c r="T86" s="51">
        <v>98447</v>
      </c>
      <c r="U86" s="51">
        <v>99595</v>
      </c>
      <c r="V86" s="51">
        <v>100820</v>
      </c>
      <c r="W86" s="51">
        <v>102120</v>
      </c>
      <c r="X86" s="51">
        <v>103492</v>
      </c>
      <c r="Y86" s="51">
        <v>104926</v>
      </c>
      <c r="Z86" s="51">
        <v>106425</v>
      </c>
      <c r="AA86" s="51">
        <v>107977</v>
      </c>
      <c r="AB86" s="51">
        <v>109533</v>
      </c>
      <c r="AC86" s="51">
        <v>111030</v>
      </c>
      <c r="AD86" s="51">
        <v>112423</v>
      </c>
      <c r="AE86" s="51">
        <v>113690</v>
      </c>
      <c r="AF86" s="51">
        <v>114839</v>
      </c>
      <c r="AG86" s="51">
        <v>115890</v>
      </c>
      <c r="AH86" s="51">
        <v>116878</v>
      </c>
      <c r="AI86" s="51">
        <v>117827</v>
      </c>
      <c r="AJ86" s="51">
        <v>118743</v>
      </c>
      <c r="AK86" s="51">
        <v>119616</v>
      </c>
      <c r="AL86" s="51">
        <v>120438</v>
      </c>
      <c r="AM86" s="51">
        <v>121200</v>
      </c>
      <c r="AN86" s="51">
        <v>121894</v>
      </c>
      <c r="AO86" s="51">
        <v>122520</v>
      </c>
      <c r="AP86" s="51">
        <v>123083</v>
      </c>
      <c r="AQ86" s="51">
        <v>123595</v>
      </c>
      <c r="AR86" s="51">
        <v>124069</v>
      </c>
      <c r="AS86" s="51">
        <v>124516</v>
      </c>
      <c r="AT86" s="51">
        <v>124940</v>
      </c>
      <c r="AU86" s="51">
        <v>125341</v>
      </c>
      <c r="AV86" s="51">
        <v>125718</v>
      </c>
      <c r="AW86" s="51">
        <v>126063</v>
      </c>
      <c r="AX86" s="51">
        <v>126375</v>
      </c>
      <c r="AY86" s="51">
        <v>126654</v>
      </c>
      <c r="AZ86" s="51">
        <v>126903</v>
      </c>
      <c r="BA86" s="51">
        <v>127127</v>
      </c>
      <c r="BB86" s="51">
        <v>127336</v>
      </c>
      <c r="BC86" s="51">
        <v>127534</v>
      </c>
      <c r="BD86" s="51">
        <v>127724</v>
      </c>
      <c r="BE86" s="51">
        <v>127903</v>
      </c>
      <c r="BF86" s="51">
        <v>128068</v>
      </c>
      <c r="BG86" s="51">
        <v>128214</v>
      </c>
      <c r="BH86" s="51">
        <v>128336</v>
      </c>
      <c r="BI86" s="51">
        <v>128433</v>
      </c>
      <c r="BJ86" s="51">
        <v>128505</v>
      </c>
      <c r="BK86" s="51">
        <v>128551</v>
      </c>
      <c r="BL86" s="51">
        <v>128567</v>
      </c>
      <c r="BM86" s="51">
        <v>128552</v>
      </c>
      <c r="BN86" s="51">
        <v>128505</v>
      </c>
      <c r="BO86" s="51">
        <v>128426</v>
      </c>
      <c r="BP86" s="51">
        <v>128313</v>
      </c>
      <c r="BQ86" s="51">
        <v>128163</v>
      </c>
      <c r="BR86" s="44">
        <v>127974.958</v>
      </c>
      <c r="BS86" s="44">
        <v>127748.51300000001</v>
      </c>
    </row>
    <row r="87" spans="1:71" x14ac:dyDescent="0.3">
      <c r="A87" s="42">
        <v>496</v>
      </c>
      <c r="B87" s="43" t="s">
        <v>1267</v>
      </c>
      <c r="C87" s="43" t="s">
        <v>1177</v>
      </c>
      <c r="D87" s="42" t="s">
        <v>1020</v>
      </c>
      <c r="E87" s="51">
        <v>780</v>
      </c>
      <c r="F87" s="51">
        <v>794</v>
      </c>
      <c r="G87" s="51">
        <v>808</v>
      </c>
      <c r="H87" s="51">
        <v>823</v>
      </c>
      <c r="I87" s="51">
        <v>839</v>
      </c>
      <c r="J87" s="51">
        <v>855</v>
      </c>
      <c r="K87" s="51">
        <v>872</v>
      </c>
      <c r="L87" s="51">
        <v>890</v>
      </c>
      <c r="M87" s="51">
        <v>910</v>
      </c>
      <c r="N87" s="51">
        <v>931</v>
      </c>
      <c r="O87" s="51">
        <v>956</v>
      </c>
      <c r="P87" s="51">
        <v>982</v>
      </c>
      <c r="Q87" s="51">
        <v>1011</v>
      </c>
      <c r="R87" s="51">
        <v>1042</v>
      </c>
      <c r="S87" s="51">
        <v>1075</v>
      </c>
      <c r="T87" s="51">
        <v>1107</v>
      </c>
      <c r="U87" s="51">
        <v>1140</v>
      </c>
      <c r="V87" s="51">
        <v>1173</v>
      </c>
      <c r="W87" s="51">
        <v>1207</v>
      </c>
      <c r="X87" s="51">
        <v>1242</v>
      </c>
      <c r="Y87" s="51">
        <v>1279</v>
      </c>
      <c r="Z87" s="51">
        <v>1317</v>
      </c>
      <c r="AA87" s="51">
        <v>1357</v>
      </c>
      <c r="AB87" s="51">
        <v>1397</v>
      </c>
      <c r="AC87" s="51">
        <v>1438</v>
      </c>
      <c r="AD87" s="51">
        <v>1480</v>
      </c>
      <c r="AE87" s="51">
        <v>1521</v>
      </c>
      <c r="AF87" s="51">
        <v>1562</v>
      </c>
      <c r="AG87" s="51">
        <v>1604</v>
      </c>
      <c r="AH87" s="51">
        <v>1646</v>
      </c>
      <c r="AI87" s="51">
        <v>1690</v>
      </c>
      <c r="AJ87" s="51">
        <v>1733</v>
      </c>
      <c r="AK87" s="51">
        <v>1778</v>
      </c>
      <c r="AL87" s="51">
        <v>1823</v>
      </c>
      <c r="AM87" s="51">
        <v>1871</v>
      </c>
      <c r="AN87" s="51">
        <v>1922</v>
      </c>
      <c r="AO87" s="51">
        <v>1976</v>
      </c>
      <c r="AP87" s="51">
        <v>2033</v>
      </c>
      <c r="AQ87" s="51">
        <v>2090</v>
      </c>
      <c r="AR87" s="51">
        <v>2141</v>
      </c>
      <c r="AS87" s="51">
        <v>2184</v>
      </c>
      <c r="AT87" s="51">
        <v>2218</v>
      </c>
      <c r="AU87" s="51">
        <v>2244</v>
      </c>
      <c r="AV87" s="51">
        <v>2263</v>
      </c>
      <c r="AW87" s="51">
        <v>2280</v>
      </c>
      <c r="AX87" s="51">
        <v>2298</v>
      </c>
      <c r="AY87" s="51">
        <v>2317</v>
      </c>
      <c r="AZ87" s="51">
        <v>2336</v>
      </c>
      <c r="BA87" s="51">
        <v>2356</v>
      </c>
      <c r="BB87" s="51">
        <v>2376</v>
      </c>
      <c r="BC87" s="51">
        <v>2397</v>
      </c>
      <c r="BD87" s="51">
        <v>2420</v>
      </c>
      <c r="BE87" s="51">
        <v>2444</v>
      </c>
      <c r="BF87" s="51">
        <v>2469</v>
      </c>
      <c r="BG87" s="51">
        <v>2497</v>
      </c>
      <c r="BH87" s="51">
        <v>2526</v>
      </c>
      <c r="BI87" s="51">
        <v>2558</v>
      </c>
      <c r="BJ87" s="51">
        <v>2592</v>
      </c>
      <c r="BK87" s="51">
        <v>2628</v>
      </c>
      <c r="BL87" s="51">
        <v>2668</v>
      </c>
      <c r="BM87" s="51">
        <v>2713</v>
      </c>
      <c r="BN87" s="51">
        <v>2762</v>
      </c>
      <c r="BO87" s="51">
        <v>2814</v>
      </c>
      <c r="BP87" s="51">
        <v>2869</v>
      </c>
      <c r="BQ87" s="51">
        <v>2924</v>
      </c>
      <c r="BR87" s="44">
        <v>2976.877</v>
      </c>
      <c r="BS87" s="44">
        <v>3027.3980000000001</v>
      </c>
    </row>
    <row r="88" spans="1:71" x14ac:dyDescent="0.3">
      <c r="A88" s="42">
        <v>410</v>
      </c>
      <c r="B88" s="43" t="s">
        <v>1268</v>
      </c>
      <c r="C88" s="43" t="s">
        <v>1177</v>
      </c>
      <c r="D88" s="42" t="s">
        <v>1020</v>
      </c>
      <c r="E88" s="51">
        <v>19211</v>
      </c>
      <c r="F88" s="51">
        <v>19459</v>
      </c>
      <c r="G88" s="51">
        <v>19829</v>
      </c>
      <c r="H88" s="51">
        <v>20308</v>
      </c>
      <c r="I88" s="51">
        <v>20880</v>
      </c>
      <c r="J88" s="51">
        <v>21531</v>
      </c>
      <c r="K88" s="51">
        <v>22244</v>
      </c>
      <c r="L88" s="51">
        <v>22999</v>
      </c>
      <c r="M88" s="51">
        <v>23779</v>
      </c>
      <c r="N88" s="51">
        <v>24565</v>
      </c>
      <c r="O88" s="51">
        <v>25341</v>
      </c>
      <c r="P88" s="51">
        <v>26095</v>
      </c>
      <c r="Q88" s="51">
        <v>26823</v>
      </c>
      <c r="R88" s="51">
        <v>27528</v>
      </c>
      <c r="S88" s="51">
        <v>28221</v>
      </c>
      <c r="T88" s="51">
        <v>28907</v>
      </c>
      <c r="U88" s="51">
        <v>29585</v>
      </c>
      <c r="V88" s="51">
        <v>30249</v>
      </c>
      <c r="W88" s="51">
        <v>30905</v>
      </c>
      <c r="X88" s="51">
        <v>31558</v>
      </c>
      <c r="Y88" s="51">
        <v>32209</v>
      </c>
      <c r="Z88" s="51">
        <v>32864</v>
      </c>
      <c r="AA88" s="51">
        <v>33518</v>
      </c>
      <c r="AB88" s="51">
        <v>34165</v>
      </c>
      <c r="AC88" s="51">
        <v>34790</v>
      </c>
      <c r="AD88" s="51">
        <v>35387</v>
      </c>
      <c r="AE88" s="51">
        <v>35949</v>
      </c>
      <c r="AF88" s="51">
        <v>36482</v>
      </c>
      <c r="AG88" s="51">
        <v>36998</v>
      </c>
      <c r="AH88" s="51">
        <v>37516</v>
      </c>
      <c r="AI88" s="51">
        <v>38050</v>
      </c>
      <c r="AJ88" s="51">
        <v>38607</v>
      </c>
      <c r="AK88" s="51">
        <v>39180</v>
      </c>
      <c r="AL88" s="51">
        <v>39752</v>
      </c>
      <c r="AM88" s="51">
        <v>40300</v>
      </c>
      <c r="AN88" s="51">
        <v>40809</v>
      </c>
      <c r="AO88" s="51">
        <v>41269</v>
      </c>
      <c r="AP88" s="51">
        <v>41691</v>
      </c>
      <c r="AQ88" s="51">
        <v>42091</v>
      </c>
      <c r="AR88" s="51">
        <v>42496</v>
      </c>
      <c r="AS88" s="51">
        <v>42923</v>
      </c>
      <c r="AT88" s="51">
        <v>43378</v>
      </c>
      <c r="AU88" s="51">
        <v>43853</v>
      </c>
      <c r="AV88" s="51">
        <v>44341</v>
      </c>
      <c r="AW88" s="51">
        <v>44826</v>
      </c>
      <c r="AX88" s="51">
        <v>45299</v>
      </c>
      <c r="AY88" s="51">
        <v>45757</v>
      </c>
      <c r="AZ88" s="51">
        <v>46203</v>
      </c>
      <c r="BA88" s="51">
        <v>46627</v>
      </c>
      <c r="BB88" s="51">
        <v>47024</v>
      </c>
      <c r="BC88" s="51">
        <v>47386</v>
      </c>
      <c r="BD88" s="51">
        <v>47713</v>
      </c>
      <c r="BE88" s="51">
        <v>48005</v>
      </c>
      <c r="BF88" s="51">
        <v>48265</v>
      </c>
      <c r="BG88" s="51">
        <v>48498</v>
      </c>
      <c r="BH88" s="51">
        <v>48708</v>
      </c>
      <c r="BI88" s="51">
        <v>48896</v>
      </c>
      <c r="BJ88" s="51">
        <v>49062</v>
      </c>
      <c r="BK88" s="51">
        <v>49219</v>
      </c>
      <c r="BL88" s="51">
        <v>49379</v>
      </c>
      <c r="BM88" s="51">
        <v>49553</v>
      </c>
      <c r="BN88" s="51">
        <v>49745</v>
      </c>
      <c r="BO88" s="51">
        <v>49952</v>
      </c>
      <c r="BP88" s="51">
        <v>50169</v>
      </c>
      <c r="BQ88" s="51">
        <v>50386</v>
      </c>
      <c r="BR88" s="44">
        <v>50593.661999999997</v>
      </c>
      <c r="BS88" s="44">
        <v>50791.919000000002</v>
      </c>
    </row>
    <row r="89" spans="1:71" x14ac:dyDescent="0.3">
      <c r="A89" s="42">
        <v>921</v>
      </c>
      <c r="B89" s="43" t="s">
        <v>1269</v>
      </c>
      <c r="C89" s="43" t="s">
        <v>1177</v>
      </c>
      <c r="D89" s="42">
        <v>7</v>
      </c>
      <c r="E89" s="51">
        <v>510788</v>
      </c>
      <c r="F89" s="51">
        <v>519193</v>
      </c>
      <c r="G89" s="51">
        <v>528135</v>
      </c>
      <c r="H89" s="51">
        <v>537602</v>
      </c>
      <c r="I89" s="51">
        <v>547586</v>
      </c>
      <c r="J89" s="51">
        <v>558081</v>
      </c>
      <c r="K89" s="51">
        <v>569082</v>
      </c>
      <c r="L89" s="51">
        <v>580589</v>
      </c>
      <c r="M89" s="51">
        <v>592601</v>
      </c>
      <c r="N89" s="51">
        <v>605121</v>
      </c>
      <c r="O89" s="51">
        <v>618148</v>
      </c>
      <c r="P89" s="51">
        <v>631682</v>
      </c>
      <c r="Q89" s="51">
        <v>645714</v>
      </c>
      <c r="R89" s="51">
        <v>660232</v>
      </c>
      <c r="S89" s="51">
        <v>675218</v>
      </c>
      <c r="T89" s="51">
        <v>690660</v>
      </c>
      <c r="U89" s="51">
        <v>706563</v>
      </c>
      <c r="V89" s="51">
        <v>722928</v>
      </c>
      <c r="W89" s="51">
        <v>739734</v>
      </c>
      <c r="X89" s="51">
        <v>756952</v>
      </c>
      <c r="Y89" s="51">
        <v>774570</v>
      </c>
      <c r="Z89" s="51">
        <v>792576</v>
      </c>
      <c r="AA89" s="51">
        <v>810995</v>
      </c>
      <c r="AB89" s="51">
        <v>829898</v>
      </c>
      <c r="AC89" s="51">
        <v>849381</v>
      </c>
      <c r="AD89" s="51">
        <v>869514</v>
      </c>
      <c r="AE89" s="51">
        <v>890309</v>
      </c>
      <c r="AF89" s="51">
        <v>911750</v>
      </c>
      <c r="AG89" s="51">
        <v>933845</v>
      </c>
      <c r="AH89" s="51">
        <v>956593</v>
      </c>
      <c r="AI89" s="51">
        <v>979984</v>
      </c>
      <c r="AJ89" s="51">
        <v>1004002</v>
      </c>
      <c r="AK89" s="51">
        <v>1028616</v>
      </c>
      <c r="AL89" s="51">
        <v>1053772</v>
      </c>
      <c r="AM89" s="51">
        <v>1079404</v>
      </c>
      <c r="AN89" s="51">
        <v>1105445</v>
      </c>
      <c r="AO89" s="51">
        <v>1131873</v>
      </c>
      <c r="AP89" s="51">
        <v>1158640</v>
      </c>
      <c r="AQ89" s="51">
        <v>1185621</v>
      </c>
      <c r="AR89" s="51">
        <v>1212665</v>
      </c>
      <c r="AS89" s="51">
        <v>1239659</v>
      </c>
      <c r="AT89" s="51">
        <v>1266535</v>
      </c>
      <c r="AU89" s="51">
        <v>1293296</v>
      </c>
      <c r="AV89" s="51">
        <v>1319995</v>
      </c>
      <c r="AW89" s="51">
        <v>1346723</v>
      </c>
      <c r="AX89" s="51">
        <v>1373543</v>
      </c>
      <c r="AY89" s="51">
        <v>1400447</v>
      </c>
      <c r="AZ89" s="51">
        <v>1427391</v>
      </c>
      <c r="BA89" s="51">
        <v>1454363</v>
      </c>
      <c r="BB89" s="51">
        <v>1481345</v>
      </c>
      <c r="BC89" s="51">
        <v>1508317</v>
      </c>
      <c r="BD89" s="51">
        <v>1535283</v>
      </c>
      <c r="BE89" s="51">
        <v>1562217</v>
      </c>
      <c r="BF89" s="51">
        <v>1589027</v>
      </c>
      <c r="BG89" s="51">
        <v>1615593</v>
      </c>
      <c r="BH89" s="51">
        <v>1641830</v>
      </c>
      <c r="BI89" s="51">
        <v>1667690</v>
      </c>
      <c r="BJ89" s="51">
        <v>1693196</v>
      </c>
      <c r="BK89" s="51">
        <v>1718429</v>
      </c>
      <c r="BL89" s="51">
        <v>1743512</v>
      </c>
      <c r="BM89" s="51">
        <v>1768531</v>
      </c>
      <c r="BN89" s="51">
        <v>1793502</v>
      </c>
      <c r="BO89" s="51">
        <v>1818388</v>
      </c>
      <c r="BP89" s="51">
        <v>1843143</v>
      </c>
      <c r="BQ89" s="51">
        <v>1867702</v>
      </c>
      <c r="BR89" s="44">
        <v>1892013.476</v>
      </c>
      <c r="BS89" s="44">
        <v>1916054.3940000001</v>
      </c>
    </row>
    <row r="90" spans="1:71" x14ac:dyDescent="0.3">
      <c r="A90" s="42">
        <v>5500</v>
      </c>
      <c r="B90" s="43" t="s">
        <v>1270</v>
      </c>
      <c r="C90" s="43" t="s">
        <v>1177</v>
      </c>
      <c r="D90" s="42" t="s">
        <v>1020</v>
      </c>
      <c r="E90" s="51">
        <v>17450</v>
      </c>
      <c r="F90" s="51">
        <v>17890</v>
      </c>
      <c r="G90" s="51">
        <v>18412</v>
      </c>
      <c r="H90" s="51">
        <v>19004</v>
      </c>
      <c r="I90" s="51">
        <v>19653</v>
      </c>
      <c r="J90" s="51">
        <v>20352</v>
      </c>
      <c r="K90" s="51">
        <v>21094</v>
      </c>
      <c r="L90" s="51">
        <v>21872</v>
      </c>
      <c r="M90" s="51">
        <v>22685</v>
      </c>
      <c r="N90" s="51">
        <v>23531</v>
      </c>
      <c r="O90" s="51">
        <v>24406</v>
      </c>
      <c r="P90" s="51">
        <v>25308</v>
      </c>
      <c r="Q90" s="51">
        <v>26229</v>
      </c>
      <c r="R90" s="51">
        <v>27160</v>
      </c>
      <c r="S90" s="51">
        <v>28087</v>
      </c>
      <c r="T90" s="51">
        <v>29003</v>
      </c>
      <c r="U90" s="51">
        <v>29902</v>
      </c>
      <c r="V90" s="51">
        <v>30783</v>
      </c>
      <c r="W90" s="51">
        <v>31646</v>
      </c>
      <c r="X90" s="51">
        <v>32490</v>
      </c>
      <c r="Y90" s="51">
        <v>33315</v>
      </c>
      <c r="Z90" s="51">
        <v>34121</v>
      </c>
      <c r="AA90" s="51">
        <v>34908</v>
      </c>
      <c r="AB90" s="51">
        <v>35683</v>
      </c>
      <c r="AC90" s="51">
        <v>36455</v>
      </c>
      <c r="AD90" s="51">
        <v>37230</v>
      </c>
      <c r="AE90" s="51">
        <v>38010</v>
      </c>
      <c r="AF90" s="51">
        <v>38797</v>
      </c>
      <c r="AG90" s="51">
        <v>39594</v>
      </c>
      <c r="AH90" s="51">
        <v>40407</v>
      </c>
      <c r="AI90" s="51">
        <v>41239</v>
      </c>
      <c r="AJ90" s="51">
        <v>42087</v>
      </c>
      <c r="AK90" s="51">
        <v>42951</v>
      </c>
      <c r="AL90" s="51">
        <v>43833</v>
      </c>
      <c r="AM90" s="51">
        <v>44740</v>
      </c>
      <c r="AN90" s="51">
        <v>45673</v>
      </c>
      <c r="AO90" s="51">
        <v>46633</v>
      </c>
      <c r="AP90" s="51">
        <v>47613</v>
      </c>
      <c r="AQ90" s="51">
        <v>48582</v>
      </c>
      <c r="AR90" s="51">
        <v>49501</v>
      </c>
      <c r="AS90" s="51">
        <v>50343</v>
      </c>
      <c r="AT90" s="51">
        <v>51101</v>
      </c>
      <c r="AU90" s="51">
        <v>51782</v>
      </c>
      <c r="AV90" s="51">
        <v>52390</v>
      </c>
      <c r="AW90" s="51">
        <v>52938</v>
      </c>
      <c r="AX90" s="51">
        <v>53437</v>
      </c>
      <c r="AY90" s="51">
        <v>53886</v>
      </c>
      <c r="AZ90" s="51">
        <v>54292</v>
      </c>
      <c r="BA90" s="51">
        <v>54684</v>
      </c>
      <c r="BB90" s="51">
        <v>55097</v>
      </c>
      <c r="BC90" s="51">
        <v>55559</v>
      </c>
      <c r="BD90" s="51">
        <v>56082</v>
      </c>
      <c r="BE90" s="51">
        <v>56666</v>
      </c>
      <c r="BF90" s="51">
        <v>57308</v>
      </c>
      <c r="BG90" s="51">
        <v>58000</v>
      </c>
      <c r="BH90" s="51">
        <v>58738</v>
      </c>
      <c r="BI90" s="51">
        <v>59519</v>
      </c>
      <c r="BJ90" s="51">
        <v>60346</v>
      </c>
      <c r="BK90" s="51">
        <v>61225</v>
      </c>
      <c r="BL90" s="51">
        <v>62161</v>
      </c>
      <c r="BM90" s="51">
        <v>63156</v>
      </c>
      <c r="BN90" s="51">
        <v>64212</v>
      </c>
      <c r="BO90" s="51">
        <v>65319</v>
      </c>
      <c r="BP90" s="51">
        <v>66455</v>
      </c>
      <c r="BQ90" s="51">
        <v>67591</v>
      </c>
      <c r="BR90" s="44">
        <v>68705.005000000005</v>
      </c>
      <c r="BS90" s="44">
        <v>69787.759999999995</v>
      </c>
    </row>
    <row r="91" spans="1:71" x14ac:dyDescent="0.3">
      <c r="A91" s="42">
        <v>398</v>
      </c>
      <c r="B91" s="43" t="s">
        <v>1271</v>
      </c>
      <c r="C91" s="43" t="s">
        <v>1177</v>
      </c>
      <c r="D91" s="42" t="s">
        <v>1020</v>
      </c>
      <c r="E91" s="51">
        <v>6703</v>
      </c>
      <c r="F91" s="51">
        <v>6831</v>
      </c>
      <c r="G91" s="51">
        <v>7042</v>
      </c>
      <c r="H91" s="51">
        <v>7316</v>
      </c>
      <c r="I91" s="51">
        <v>7637</v>
      </c>
      <c r="J91" s="51">
        <v>7992</v>
      </c>
      <c r="K91" s="51">
        <v>8371</v>
      </c>
      <c r="L91" s="51">
        <v>8765</v>
      </c>
      <c r="M91" s="51">
        <v>9169</v>
      </c>
      <c r="N91" s="51">
        <v>9581</v>
      </c>
      <c r="O91" s="51">
        <v>9996</v>
      </c>
      <c r="P91" s="51">
        <v>10411</v>
      </c>
      <c r="Q91" s="51">
        <v>10819</v>
      </c>
      <c r="R91" s="51">
        <v>11212</v>
      </c>
      <c r="S91" s="51">
        <v>11577</v>
      </c>
      <c r="T91" s="51">
        <v>11909</v>
      </c>
      <c r="U91" s="51">
        <v>12201</v>
      </c>
      <c r="V91" s="51">
        <v>12456</v>
      </c>
      <c r="W91" s="51">
        <v>12683</v>
      </c>
      <c r="X91" s="51">
        <v>12897</v>
      </c>
      <c r="Y91" s="51">
        <v>13110</v>
      </c>
      <c r="Z91" s="51">
        <v>13325</v>
      </c>
      <c r="AA91" s="51">
        <v>13539</v>
      </c>
      <c r="AB91" s="51">
        <v>13748</v>
      </c>
      <c r="AC91" s="51">
        <v>13947</v>
      </c>
      <c r="AD91" s="51">
        <v>14130</v>
      </c>
      <c r="AE91" s="51">
        <v>14297</v>
      </c>
      <c r="AF91" s="51">
        <v>14451</v>
      </c>
      <c r="AG91" s="51">
        <v>14598</v>
      </c>
      <c r="AH91" s="51">
        <v>14748</v>
      </c>
      <c r="AI91" s="51">
        <v>14906</v>
      </c>
      <c r="AJ91" s="51">
        <v>15072</v>
      </c>
      <c r="AK91" s="51">
        <v>15244</v>
      </c>
      <c r="AL91" s="51">
        <v>15421</v>
      </c>
      <c r="AM91" s="51">
        <v>15604</v>
      </c>
      <c r="AN91" s="51">
        <v>15789</v>
      </c>
      <c r="AO91" s="51">
        <v>15981</v>
      </c>
      <c r="AP91" s="51">
        <v>16173</v>
      </c>
      <c r="AQ91" s="51">
        <v>16346</v>
      </c>
      <c r="AR91" s="51">
        <v>16475</v>
      </c>
      <c r="AS91" s="51">
        <v>16540</v>
      </c>
      <c r="AT91" s="51">
        <v>16540</v>
      </c>
      <c r="AU91" s="51">
        <v>16481</v>
      </c>
      <c r="AV91" s="51">
        <v>16370</v>
      </c>
      <c r="AW91" s="51">
        <v>16217</v>
      </c>
      <c r="AX91" s="51">
        <v>16035</v>
      </c>
      <c r="AY91" s="51">
        <v>15821</v>
      </c>
      <c r="AZ91" s="51">
        <v>15582</v>
      </c>
      <c r="BA91" s="51">
        <v>15350</v>
      </c>
      <c r="BB91" s="51">
        <v>15166</v>
      </c>
      <c r="BC91" s="51">
        <v>15057</v>
      </c>
      <c r="BD91" s="51">
        <v>15040</v>
      </c>
      <c r="BE91" s="51">
        <v>15106</v>
      </c>
      <c r="BF91" s="51">
        <v>15232</v>
      </c>
      <c r="BG91" s="51">
        <v>15386</v>
      </c>
      <c r="BH91" s="51">
        <v>15541</v>
      </c>
      <c r="BI91" s="51">
        <v>15691</v>
      </c>
      <c r="BJ91" s="51">
        <v>15841</v>
      </c>
      <c r="BK91" s="51">
        <v>16001</v>
      </c>
      <c r="BL91" s="51">
        <v>16184</v>
      </c>
      <c r="BM91" s="51">
        <v>16399</v>
      </c>
      <c r="BN91" s="51">
        <v>16647</v>
      </c>
      <c r="BO91" s="51">
        <v>16921</v>
      </c>
      <c r="BP91" s="51">
        <v>17207</v>
      </c>
      <c r="BQ91" s="51">
        <v>17488</v>
      </c>
      <c r="BR91" s="44">
        <v>17749.648000000001</v>
      </c>
      <c r="BS91" s="44">
        <v>17987.736000000001</v>
      </c>
    </row>
    <row r="92" spans="1:71" x14ac:dyDescent="0.3">
      <c r="A92" s="42">
        <v>417</v>
      </c>
      <c r="B92" s="43" t="s">
        <v>1272</v>
      </c>
      <c r="C92" s="43" t="s">
        <v>1177</v>
      </c>
      <c r="D92" s="42" t="s">
        <v>1020</v>
      </c>
      <c r="E92" s="51">
        <v>1740</v>
      </c>
      <c r="F92" s="51">
        <v>1766</v>
      </c>
      <c r="G92" s="51">
        <v>1795</v>
      </c>
      <c r="H92" s="51">
        <v>1828</v>
      </c>
      <c r="I92" s="51">
        <v>1864</v>
      </c>
      <c r="J92" s="51">
        <v>1904</v>
      </c>
      <c r="K92" s="51">
        <v>1947</v>
      </c>
      <c r="L92" s="51">
        <v>1995</v>
      </c>
      <c r="M92" s="51">
        <v>2047</v>
      </c>
      <c r="N92" s="51">
        <v>2105</v>
      </c>
      <c r="O92" s="51">
        <v>2170</v>
      </c>
      <c r="P92" s="51">
        <v>2242</v>
      </c>
      <c r="Q92" s="51">
        <v>2319</v>
      </c>
      <c r="R92" s="51">
        <v>2401</v>
      </c>
      <c r="S92" s="51">
        <v>2485</v>
      </c>
      <c r="T92" s="51">
        <v>2569</v>
      </c>
      <c r="U92" s="51">
        <v>2653</v>
      </c>
      <c r="V92" s="51">
        <v>2736</v>
      </c>
      <c r="W92" s="51">
        <v>2817</v>
      </c>
      <c r="X92" s="51">
        <v>2896</v>
      </c>
      <c r="Y92" s="51">
        <v>2970</v>
      </c>
      <c r="Z92" s="51">
        <v>3040</v>
      </c>
      <c r="AA92" s="51">
        <v>3106</v>
      </c>
      <c r="AB92" s="51">
        <v>3168</v>
      </c>
      <c r="AC92" s="51">
        <v>3230</v>
      </c>
      <c r="AD92" s="51">
        <v>3291</v>
      </c>
      <c r="AE92" s="51">
        <v>3353</v>
      </c>
      <c r="AF92" s="51">
        <v>3414</v>
      </c>
      <c r="AG92" s="51">
        <v>3477</v>
      </c>
      <c r="AH92" s="51">
        <v>3543</v>
      </c>
      <c r="AI92" s="51">
        <v>3611</v>
      </c>
      <c r="AJ92" s="51">
        <v>3683</v>
      </c>
      <c r="AK92" s="51">
        <v>3757</v>
      </c>
      <c r="AL92" s="51">
        <v>3834</v>
      </c>
      <c r="AM92" s="51">
        <v>3913</v>
      </c>
      <c r="AN92" s="51">
        <v>3993</v>
      </c>
      <c r="AO92" s="51">
        <v>4075</v>
      </c>
      <c r="AP92" s="51">
        <v>4159</v>
      </c>
      <c r="AQ92" s="51">
        <v>4239</v>
      </c>
      <c r="AR92" s="51">
        <v>4312</v>
      </c>
      <c r="AS92" s="51">
        <v>4373</v>
      </c>
      <c r="AT92" s="51">
        <v>4420</v>
      </c>
      <c r="AU92" s="51">
        <v>4454</v>
      </c>
      <c r="AV92" s="51">
        <v>4484</v>
      </c>
      <c r="AW92" s="51">
        <v>4519</v>
      </c>
      <c r="AX92" s="51">
        <v>4566</v>
      </c>
      <c r="AY92" s="51">
        <v>4629</v>
      </c>
      <c r="AZ92" s="51">
        <v>4706</v>
      </c>
      <c r="BA92" s="51">
        <v>4787</v>
      </c>
      <c r="BB92" s="51">
        <v>4861</v>
      </c>
      <c r="BC92" s="51">
        <v>4921</v>
      </c>
      <c r="BD92" s="51">
        <v>4963</v>
      </c>
      <c r="BE92" s="51">
        <v>4991</v>
      </c>
      <c r="BF92" s="51">
        <v>5012</v>
      </c>
      <c r="BG92" s="51">
        <v>5038</v>
      </c>
      <c r="BH92" s="51">
        <v>5075</v>
      </c>
      <c r="BI92" s="51">
        <v>5127</v>
      </c>
      <c r="BJ92" s="51">
        <v>5190</v>
      </c>
      <c r="BK92" s="51">
        <v>5262</v>
      </c>
      <c r="BL92" s="51">
        <v>5341</v>
      </c>
      <c r="BM92" s="51">
        <v>5422</v>
      </c>
      <c r="BN92" s="51">
        <v>5507</v>
      </c>
      <c r="BO92" s="51">
        <v>5594</v>
      </c>
      <c r="BP92" s="51">
        <v>5684</v>
      </c>
      <c r="BQ92" s="51">
        <v>5775</v>
      </c>
      <c r="BR92" s="44">
        <v>5865.4009999999998</v>
      </c>
      <c r="BS92" s="44">
        <v>5955.7340000000004</v>
      </c>
    </row>
    <row r="93" spans="1:71" x14ac:dyDescent="0.3">
      <c r="A93" s="42">
        <v>762</v>
      </c>
      <c r="B93" s="43" t="s">
        <v>1273</v>
      </c>
      <c r="C93" s="43" t="s">
        <v>1177</v>
      </c>
      <c r="D93" s="42" t="s">
        <v>1020</v>
      </c>
      <c r="E93" s="51">
        <v>1532</v>
      </c>
      <c r="F93" s="51">
        <v>1585</v>
      </c>
      <c r="G93" s="51">
        <v>1638</v>
      </c>
      <c r="H93" s="51">
        <v>1690</v>
      </c>
      <c r="I93" s="51">
        <v>1742</v>
      </c>
      <c r="J93" s="51">
        <v>1794</v>
      </c>
      <c r="K93" s="51">
        <v>1847</v>
      </c>
      <c r="L93" s="51">
        <v>1902</v>
      </c>
      <c r="M93" s="51">
        <v>1959</v>
      </c>
      <c r="N93" s="51">
        <v>2021</v>
      </c>
      <c r="O93" s="51">
        <v>2087</v>
      </c>
      <c r="P93" s="51">
        <v>2159</v>
      </c>
      <c r="Q93" s="51">
        <v>2237</v>
      </c>
      <c r="R93" s="51">
        <v>2318</v>
      </c>
      <c r="S93" s="51">
        <v>2402</v>
      </c>
      <c r="T93" s="51">
        <v>2488</v>
      </c>
      <c r="U93" s="51">
        <v>2574</v>
      </c>
      <c r="V93" s="51">
        <v>2662</v>
      </c>
      <c r="W93" s="51">
        <v>2751</v>
      </c>
      <c r="X93" s="51">
        <v>2840</v>
      </c>
      <c r="Y93" s="51">
        <v>2930</v>
      </c>
      <c r="Z93" s="51">
        <v>3020</v>
      </c>
      <c r="AA93" s="51">
        <v>3111</v>
      </c>
      <c r="AB93" s="51">
        <v>3203</v>
      </c>
      <c r="AC93" s="51">
        <v>3296</v>
      </c>
      <c r="AD93" s="51">
        <v>3391</v>
      </c>
      <c r="AE93" s="51">
        <v>3488</v>
      </c>
      <c r="AF93" s="51">
        <v>3586</v>
      </c>
      <c r="AG93" s="51">
        <v>3688</v>
      </c>
      <c r="AH93" s="51">
        <v>3794</v>
      </c>
      <c r="AI93" s="51">
        <v>3905</v>
      </c>
      <c r="AJ93" s="51">
        <v>4021</v>
      </c>
      <c r="AK93" s="51">
        <v>4140</v>
      </c>
      <c r="AL93" s="51">
        <v>4265</v>
      </c>
      <c r="AM93" s="51">
        <v>4398</v>
      </c>
      <c r="AN93" s="51">
        <v>4538</v>
      </c>
      <c r="AO93" s="51">
        <v>4687</v>
      </c>
      <c r="AP93" s="51">
        <v>4844</v>
      </c>
      <c r="AQ93" s="51">
        <v>5001</v>
      </c>
      <c r="AR93" s="51">
        <v>5150</v>
      </c>
      <c r="AS93" s="51">
        <v>5284</v>
      </c>
      <c r="AT93" s="51">
        <v>5401</v>
      </c>
      <c r="AU93" s="51">
        <v>5503</v>
      </c>
      <c r="AV93" s="51">
        <v>5594</v>
      </c>
      <c r="AW93" s="51">
        <v>5680</v>
      </c>
      <c r="AX93" s="51">
        <v>5765</v>
      </c>
      <c r="AY93" s="51">
        <v>5850</v>
      </c>
      <c r="AZ93" s="51">
        <v>5934</v>
      </c>
      <c r="BA93" s="51">
        <v>6022</v>
      </c>
      <c r="BB93" s="51">
        <v>6115</v>
      </c>
      <c r="BC93" s="51">
        <v>6216</v>
      </c>
      <c r="BD93" s="51">
        <v>6327</v>
      </c>
      <c r="BE93" s="51">
        <v>6448</v>
      </c>
      <c r="BF93" s="51">
        <v>6577</v>
      </c>
      <c r="BG93" s="51">
        <v>6713</v>
      </c>
      <c r="BH93" s="51">
        <v>6854</v>
      </c>
      <c r="BI93" s="51">
        <v>7001</v>
      </c>
      <c r="BJ93" s="51">
        <v>7152</v>
      </c>
      <c r="BK93" s="51">
        <v>7310</v>
      </c>
      <c r="BL93" s="51">
        <v>7473</v>
      </c>
      <c r="BM93" s="51">
        <v>7642</v>
      </c>
      <c r="BN93" s="51">
        <v>7816</v>
      </c>
      <c r="BO93" s="51">
        <v>7995</v>
      </c>
      <c r="BP93" s="51">
        <v>8178</v>
      </c>
      <c r="BQ93" s="51">
        <v>8363</v>
      </c>
      <c r="BR93" s="44">
        <v>8548.6509999999998</v>
      </c>
      <c r="BS93" s="44">
        <v>8734.9509999999991</v>
      </c>
    </row>
    <row r="94" spans="1:71" x14ac:dyDescent="0.3">
      <c r="A94" s="42">
        <v>795</v>
      </c>
      <c r="B94" s="43" t="s">
        <v>1274</v>
      </c>
      <c r="C94" s="43" t="s">
        <v>1177</v>
      </c>
      <c r="D94" s="42" t="s">
        <v>1020</v>
      </c>
      <c r="E94" s="51">
        <v>1211</v>
      </c>
      <c r="F94" s="51">
        <v>1232</v>
      </c>
      <c r="G94" s="51">
        <v>1258</v>
      </c>
      <c r="H94" s="51">
        <v>1290</v>
      </c>
      <c r="I94" s="51">
        <v>1325</v>
      </c>
      <c r="J94" s="51">
        <v>1365</v>
      </c>
      <c r="K94" s="51">
        <v>1407</v>
      </c>
      <c r="L94" s="51">
        <v>1452</v>
      </c>
      <c r="M94" s="51">
        <v>1500</v>
      </c>
      <c r="N94" s="51">
        <v>1550</v>
      </c>
      <c r="O94" s="51">
        <v>1603</v>
      </c>
      <c r="P94" s="51">
        <v>1658</v>
      </c>
      <c r="Q94" s="51">
        <v>1715</v>
      </c>
      <c r="R94" s="51">
        <v>1774</v>
      </c>
      <c r="S94" s="51">
        <v>1833</v>
      </c>
      <c r="T94" s="51">
        <v>1893</v>
      </c>
      <c r="U94" s="51">
        <v>1952</v>
      </c>
      <c r="V94" s="51">
        <v>2012</v>
      </c>
      <c r="W94" s="51">
        <v>2072</v>
      </c>
      <c r="X94" s="51">
        <v>2133</v>
      </c>
      <c r="Y94" s="51">
        <v>2195</v>
      </c>
      <c r="Z94" s="51">
        <v>2259</v>
      </c>
      <c r="AA94" s="51">
        <v>2324</v>
      </c>
      <c r="AB94" s="51">
        <v>2390</v>
      </c>
      <c r="AC94" s="51">
        <v>2457</v>
      </c>
      <c r="AD94" s="51">
        <v>2525</v>
      </c>
      <c r="AE94" s="51">
        <v>2594</v>
      </c>
      <c r="AF94" s="51">
        <v>2664</v>
      </c>
      <c r="AG94" s="51">
        <v>2735</v>
      </c>
      <c r="AH94" s="51">
        <v>2806</v>
      </c>
      <c r="AI94" s="51">
        <v>2877</v>
      </c>
      <c r="AJ94" s="51">
        <v>2948</v>
      </c>
      <c r="AK94" s="51">
        <v>3019</v>
      </c>
      <c r="AL94" s="51">
        <v>3092</v>
      </c>
      <c r="AM94" s="51">
        <v>3166</v>
      </c>
      <c r="AN94" s="51">
        <v>3244</v>
      </c>
      <c r="AO94" s="51">
        <v>3324</v>
      </c>
      <c r="AP94" s="51">
        <v>3407</v>
      </c>
      <c r="AQ94" s="51">
        <v>3494</v>
      </c>
      <c r="AR94" s="51">
        <v>3586</v>
      </c>
      <c r="AS94" s="51">
        <v>3684</v>
      </c>
      <c r="AT94" s="51">
        <v>3789</v>
      </c>
      <c r="AU94" s="51">
        <v>3900</v>
      </c>
      <c r="AV94" s="51">
        <v>4011</v>
      </c>
      <c r="AW94" s="51">
        <v>4115</v>
      </c>
      <c r="AX94" s="51">
        <v>4208</v>
      </c>
      <c r="AY94" s="51">
        <v>4287</v>
      </c>
      <c r="AZ94" s="51">
        <v>4355</v>
      </c>
      <c r="BA94" s="51">
        <v>4413</v>
      </c>
      <c r="BB94" s="51">
        <v>4466</v>
      </c>
      <c r="BC94" s="51">
        <v>4516</v>
      </c>
      <c r="BD94" s="51">
        <v>4564</v>
      </c>
      <c r="BE94" s="51">
        <v>4610</v>
      </c>
      <c r="BF94" s="51">
        <v>4656</v>
      </c>
      <c r="BG94" s="51">
        <v>4703</v>
      </c>
      <c r="BH94" s="51">
        <v>4755</v>
      </c>
      <c r="BI94" s="51">
        <v>4810</v>
      </c>
      <c r="BJ94" s="51">
        <v>4870</v>
      </c>
      <c r="BK94" s="51">
        <v>4936</v>
      </c>
      <c r="BL94" s="51">
        <v>5008</v>
      </c>
      <c r="BM94" s="51">
        <v>5087</v>
      </c>
      <c r="BN94" s="51">
        <v>5174</v>
      </c>
      <c r="BO94" s="51">
        <v>5268</v>
      </c>
      <c r="BP94" s="51">
        <v>5366</v>
      </c>
      <c r="BQ94" s="51">
        <v>5466</v>
      </c>
      <c r="BR94" s="44">
        <v>5565.2839999999997</v>
      </c>
      <c r="BS94" s="44">
        <v>5662.5439999999999</v>
      </c>
    </row>
    <row r="95" spans="1:71" x14ac:dyDescent="0.3">
      <c r="A95" s="42">
        <v>860</v>
      </c>
      <c r="B95" s="43" t="s">
        <v>1275</v>
      </c>
      <c r="C95" s="43" t="s">
        <v>1177</v>
      </c>
      <c r="D95" s="42" t="s">
        <v>1020</v>
      </c>
      <c r="E95" s="51">
        <v>6264</v>
      </c>
      <c r="F95" s="51">
        <v>6476</v>
      </c>
      <c r="G95" s="51">
        <v>6679</v>
      </c>
      <c r="H95" s="51">
        <v>6880</v>
      </c>
      <c r="I95" s="51">
        <v>7084</v>
      </c>
      <c r="J95" s="51">
        <v>7297</v>
      </c>
      <c r="K95" s="51">
        <v>7522</v>
      </c>
      <c r="L95" s="51">
        <v>7759</v>
      </c>
      <c r="M95" s="51">
        <v>8010</v>
      </c>
      <c r="N95" s="51">
        <v>8274</v>
      </c>
      <c r="O95" s="51">
        <v>8549</v>
      </c>
      <c r="P95" s="51">
        <v>8837</v>
      </c>
      <c r="Q95" s="51">
        <v>9138</v>
      </c>
      <c r="R95" s="51">
        <v>9454</v>
      </c>
      <c r="S95" s="51">
        <v>9789</v>
      </c>
      <c r="T95" s="51">
        <v>10144</v>
      </c>
      <c r="U95" s="51">
        <v>10521</v>
      </c>
      <c r="V95" s="51">
        <v>10917</v>
      </c>
      <c r="W95" s="51">
        <v>11323</v>
      </c>
      <c r="X95" s="51">
        <v>11724</v>
      </c>
      <c r="Y95" s="51">
        <v>12110</v>
      </c>
      <c r="Z95" s="51">
        <v>12477</v>
      </c>
      <c r="AA95" s="51">
        <v>12829</v>
      </c>
      <c r="AB95" s="51">
        <v>13174</v>
      </c>
      <c r="AC95" s="51">
        <v>13525</v>
      </c>
      <c r="AD95" s="51">
        <v>13893</v>
      </c>
      <c r="AE95" s="51">
        <v>14279</v>
      </c>
      <c r="AF95" s="51">
        <v>14681</v>
      </c>
      <c r="AG95" s="51">
        <v>15096</v>
      </c>
      <c r="AH95" s="51">
        <v>15517</v>
      </c>
      <c r="AI95" s="51">
        <v>15940</v>
      </c>
      <c r="AJ95" s="51">
        <v>16364</v>
      </c>
      <c r="AK95" s="51">
        <v>16790</v>
      </c>
      <c r="AL95" s="51">
        <v>17221</v>
      </c>
      <c r="AM95" s="51">
        <v>17660</v>
      </c>
      <c r="AN95" s="51">
        <v>18108</v>
      </c>
      <c r="AO95" s="51">
        <v>18565</v>
      </c>
      <c r="AP95" s="51">
        <v>19030</v>
      </c>
      <c r="AQ95" s="51">
        <v>19501</v>
      </c>
      <c r="AR95" s="51">
        <v>19979</v>
      </c>
      <c r="AS95" s="51">
        <v>20462</v>
      </c>
      <c r="AT95" s="51">
        <v>20951</v>
      </c>
      <c r="AU95" s="51">
        <v>21443</v>
      </c>
      <c r="AV95" s="51">
        <v>21932</v>
      </c>
      <c r="AW95" s="51">
        <v>22407</v>
      </c>
      <c r="AX95" s="51">
        <v>22863</v>
      </c>
      <c r="AY95" s="51">
        <v>23299</v>
      </c>
      <c r="AZ95" s="51">
        <v>23715</v>
      </c>
      <c r="BA95" s="51">
        <v>24112</v>
      </c>
      <c r="BB95" s="51">
        <v>24490</v>
      </c>
      <c r="BC95" s="51">
        <v>24849</v>
      </c>
      <c r="BD95" s="51">
        <v>25189</v>
      </c>
      <c r="BE95" s="51">
        <v>25512</v>
      </c>
      <c r="BF95" s="51">
        <v>25831</v>
      </c>
      <c r="BG95" s="51">
        <v>26160</v>
      </c>
      <c r="BH95" s="51">
        <v>26512</v>
      </c>
      <c r="BI95" s="51">
        <v>26890</v>
      </c>
      <c r="BJ95" s="51">
        <v>27292</v>
      </c>
      <c r="BK95" s="51">
        <v>27716</v>
      </c>
      <c r="BL95" s="51">
        <v>28155</v>
      </c>
      <c r="BM95" s="51">
        <v>28606</v>
      </c>
      <c r="BN95" s="51">
        <v>29068</v>
      </c>
      <c r="BO95" s="51">
        <v>29541</v>
      </c>
      <c r="BP95" s="51">
        <v>30020</v>
      </c>
      <c r="BQ95" s="51">
        <v>30500</v>
      </c>
      <c r="BR95" s="44">
        <v>30976.021000000001</v>
      </c>
      <c r="BS95" s="44">
        <v>31446.794999999998</v>
      </c>
    </row>
    <row r="96" spans="1:71" x14ac:dyDescent="0.3">
      <c r="A96" s="42">
        <v>5501</v>
      </c>
      <c r="B96" s="43" t="s">
        <v>1276</v>
      </c>
      <c r="C96" s="43" t="s">
        <v>1177</v>
      </c>
      <c r="D96" s="42" t="s">
        <v>1020</v>
      </c>
      <c r="E96" s="51">
        <v>493339</v>
      </c>
      <c r="F96" s="51">
        <v>501304</v>
      </c>
      <c r="G96" s="51">
        <v>509723</v>
      </c>
      <c r="H96" s="51">
        <v>518599</v>
      </c>
      <c r="I96" s="51">
        <v>527933</v>
      </c>
      <c r="J96" s="51">
        <v>537729</v>
      </c>
      <c r="K96" s="51">
        <v>547989</v>
      </c>
      <c r="L96" s="51">
        <v>558716</v>
      </c>
      <c r="M96" s="51">
        <v>569916</v>
      </c>
      <c r="N96" s="51">
        <v>581590</v>
      </c>
      <c r="O96" s="51">
        <v>593743</v>
      </c>
      <c r="P96" s="51">
        <v>606375</v>
      </c>
      <c r="Q96" s="51">
        <v>619485</v>
      </c>
      <c r="R96" s="51">
        <v>633072</v>
      </c>
      <c r="S96" s="51">
        <v>647131</v>
      </c>
      <c r="T96" s="51">
        <v>661657</v>
      </c>
      <c r="U96" s="51">
        <v>676661</v>
      </c>
      <c r="V96" s="51">
        <v>692145</v>
      </c>
      <c r="W96" s="51">
        <v>708088</v>
      </c>
      <c r="X96" s="51">
        <v>724462</v>
      </c>
      <c r="Y96" s="51">
        <v>741255</v>
      </c>
      <c r="Z96" s="51">
        <v>758455</v>
      </c>
      <c r="AA96" s="51">
        <v>776087</v>
      </c>
      <c r="AB96" s="51">
        <v>794215</v>
      </c>
      <c r="AC96" s="51">
        <v>812926</v>
      </c>
      <c r="AD96" s="51">
        <v>832284</v>
      </c>
      <c r="AE96" s="51">
        <v>852298</v>
      </c>
      <c r="AF96" s="51">
        <v>872953</v>
      </c>
      <c r="AG96" s="51">
        <v>894251</v>
      </c>
      <c r="AH96" s="51">
        <v>916186</v>
      </c>
      <c r="AI96" s="51">
        <v>938745</v>
      </c>
      <c r="AJ96" s="51">
        <v>961915</v>
      </c>
      <c r="AK96" s="51">
        <v>985665</v>
      </c>
      <c r="AL96" s="51">
        <v>1009939</v>
      </c>
      <c r="AM96" s="51">
        <v>1034664</v>
      </c>
      <c r="AN96" s="51">
        <v>1059772</v>
      </c>
      <c r="AO96" s="51">
        <v>1085239</v>
      </c>
      <c r="AP96" s="51">
        <v>1111027</v>
      </c>
      <c r="AQ96" s="51">
        <v>1137039</v>
      </c>
      <c r="AR96" s="51">
        <v>1163164</v>
      </c>
      <c r="AS96" s="51">
        <v>1189316</v>
      </c>
      <c r="AT96" s="51">
        <v>1215434</v>
      </c>
      <c r="AU96" s="51">
        <v>1241514</v>
      </c>
      <c r="AV96" s="51">
        <v>1267604</v>
      </c>
      <c r="AW96" s="51">
        <v>1293784</v>
      </c>
      <c r="AX96" s="51">
        <v>1320106</v>
      </c>
      <c r="AY96" s="51">
        <v>1346561</v>
      </c>
      <c r="AZ96" s="51">
        <v>1373098</v>
      </c>
      <c r="BA96" s="51">
        <v>1399678</v>
      </c>
      <c r="BB96" s="51">
        <v>1426248</v>
      </c>
      <c r="BC96" s="51">
        <v>1452758</v>
      </c>
      <c r="BD96" s="51">
        <v>1479201</v>
      </c>
      <c r="BE96" s="51">
        <v>1505552</v>
      </c>
      <c r="BF96" s="51">
        <v>1531719</v>
      </c>
      <c r="BG96" s="51">
        <v>1557592</v>
      </c>
      <c r="BH96" s="51">
        <v>1583092</v>
      </c>
      <c r="BI96" s="51">
        <v>1608171</v>
      </c>
      <c r="BJ96" s="51">
        <v>1632850</v>
      </c>
      <c r="BK96" s="51">
        <v>1657205</v>
      </c>
      <c r="BL96" s="51">
        <v>1681351</v>
      </c>
      <c r="BM96" s="51">
        <v>1705374</v>
      </c>
      <c r="BN96" s="51">
        <v>1729290</v>
      </c>
      <c r="BO96" s="51">
        <v>1753069</v>
      </c>
      <c r="BP96" s="51">
        <v>1776688</v>
      </c>
      <c r="BQ96" s="51">
        <v>1800111</v>
      </c>
      <c r="BR96" s="44">
        <v>1823308.4709999999</v>
      </c>
      <c r="BS96" s="44">
        <v>1846266.6340000001</v>
      </c>
    </row>
    <row r="97" spans="1:71" x14ac:dyDescent="0.3">
      <c r="A97" s="42">
        <v>4</v>
      </c>
      <c r="B97" s="43" t="s">
        <v>1277</v>
      </c>
      <c r="C97" s="43" t="s">
        <v>1177</v>
      </c>
      <c r="D97" s="42" t="s">
        <v>1020</v>
      </c>
      <c r="E97" s="51">
        <v>7752</v>
      </c>
      <c r="F97" s="51">
        <v>7840</v>
      </c>
      <c r="G97" s="51">
        <v>7935</v>
      </c>
      <c r="H97" s="51">
        <v>8039</v>
      </c>
      <c r="I97" s="51">
        <v>8150</v>
      </c>
      <c r="J97" s="51">
        <v>8271</v>
      </c>
      <c r="K97" s="51">
        <v>8399</v>
      </c>
      <c r="L97" s="51">
        <v>8536</v>
      </c>
      <c r="M97" s="51">
        <v>8681</v>
      </c>
      <c r="N97" s="51">
        <v>8834</v>
      </c>
      <c r="O97" s="51">
        <v>8996</v>
      </c>
      <c r="P97" s="51">
        <v>9167</v>
      </c>
      <c r="Q97" s="51">
        <v>9346</v>
      </c>
      <c r="R97" s="51">
        <v>9534</v>
      </c>
      <c r="S97" s="51">
        <v>9731</v>
      </c>
      <c r="T97" s="51">
        <v>9938</v>
      </c>
      <c r="U97" s="51">
        <v>10152</v>
      </c>
      <c r="V97" s="51">
        <v>10373</v>
      </c>
      <c r="W97" s="51">
        <v>10604</v>
      </c>
      <c r="X97" s="51">
        <v>10854</v>
      </c>
      <c r="Y97" s="51">
        <v>11126</v>
      </c>
      <c r="Z97" s="51">
        <v>11418</v>
      </c>
      <c r="AA97" s="51">
        <v>11722</v>
      </c>
      <c r="AB97" s="51">
        <v>12028</v>
      </c>
      <c r="AC97" s="51">
        <v>12322</v>
      </c>
      <c r="AD97" s="51">
        <v>12590</v>
      </c>
      <c r="AE97" s="51">
        <v>12840</v>
      </c>
      <c r="AF97" s="51">
        <v>13068</v>
      </c>
      <c r="AG97" s="51">
        <v>13238</v>
      </c>
      <c r="AH97" s="51">
        <v>13307</v>
      </c>
      <c r="AI97" s="51">
        <v>13248</v>
      </c>
      <c r="AJ97" s="51">
        <v>13054</v>
      </c>
      <c r="AK97" s="51">
        <v>12750</v>
      </c>
      <c r="AL97" s="51">
        <v>12389</v>
      </c>
      <c r="AM97" s="51">
        <v>12047</v>
      </c>
      <c r="AN97" s="51">
        <v>11783</v>
      </c>
      <c r="AO97" s="51">
        <v>11601</v>
      </c>
      <c r="AP97" s="51">
        <v>11503</v>
      </c>
      <c r="AQ97" s="51">
        <v>11541</v>
      </c>
      <c r="AR97" s="51">
        <v>11778</v>
      </c>
      <c r="AS97" s="51">
        <v>12249</v>
      </c>
      <c r="AT97" s="51">
        <v>12994</v>
      </c>
      <c r="AU97" s="51">
        <v>13981</v>
      </c>
      <c r="AV97" s="51">
        <v>15095</v>
      </c>
      <c r="AW97" s="51">
        <v>16173</v>
      </c>
      <c r="AX97" s="51">
        <v>17100</v>
      </c>
      <c r="AY97" s="51">
        <v>17823</v>
      </c>
      <c r="AZ97" s="51">
        <v>18382</v>
      </c>
      <c r="BA97" s="51">
        <v>18864</v>
      </c>
      <c r="BB97" s="51">
        <v>19404</v>
      </c>
      <c r="BC97" s="51">
        <v>20094</v>
      </c>
      <c r="BD97" s="51">
        <v>20966</v>
      </c>
      <c r="BE97" s="51">
        <v>21980</v>
      </c>
      <c r="BF97" s="51">
        <v>23065</v>
      </c>
      <c r="BG97" s="51">
        <v>24119</v>
      </c>
      <c r="BH97" s="51">
        <v>25071</v>
      </c>
      <c r="BI97" s="51">
        <v>25893</v>
      </c>
      <c r="BJ97" s="51">
        <v>26617</v>
      </c>
      <c r="BK97" s="51">
        <v>27294</v>
      </c>
      <c r="BL97" s="51">
        <v>28004</v>
      </c>
      <c r="BM97" s="51">
        <v>28803</v>
      </c>
      <c r="BN97" s="51">
        <v>29709</v>
      </c>
      <c r="BO97" s="51">
        <v>30697</v>
      </c>
      <c r="BP97" s="51">
        <v>31732</v>
      </c>
      <c r="BQ97" s="51">
        <v>32758</v>
      </c>
      <c r="BR97" s="44">
        <v>33736.493999999999</v>
      </c>
      <c r="BS97" s="44">
        <v>34656.031999999999</v>
      </c>
    </row>
    <row r="98" spans="1:71" x14ac:dyDescent="0.3">
      <c r="A98" s="42">
        <v>50</v>
      </c>
      <c r="B98" s="43" t="s">
        <v>1278</v>
      </c>
      <c r="C98" s="43" t="s">
        <v>1177</v>
      </c>
      <c r="D98" s="42" t="s">
        <v>1020</v>
      </c>
      <c r="E98" s="51">
        <v>37895</v>
      </c>
      <c r="F98" s="51">
        <v>38705</v>
      </c>
      <c r="G98" s="51">
        <v>39491</v>
      </c>
      <c r="H98" s="51">
        <v>40300</v>
      </c>
      <c r="I98" s="51">
        <v>41169</v>
      </c>
      <c r="J98" s="51">
        <v>42122</v>
      </c>
      <c r="K98" s="51">
        <v>43170</v>
      </c>
      <c r="L98" s="51">
        <v>44315</v>
      </c>
      <c r="M98" s="51">
        <v>45546</v>
      </c>
      <c r="N98" s="51">
        <v>46847</v>
      </c>
      <c r="O98" s="51">
        <v>48200</v>
      </c>
      <c r="P98" s="51">
        <v>49593</v>
      </c>
      <c r="Q98" s="51">
        <v>51030</v>
      </c>
      <c r="R98" s="51">
        <v>52532</v>
      </c>
      <c r="S98" s="51">
        <v>54129</v>
      </c>
      <c r="T98" s="51">
        <v>55834</v>
      </c>
      <c r="U98" s="51">
        <v>57673</v>
      </c>
      <c r="V98" s="51">
        <v>59621</v>
      </c>
      <c r="W98" s="51">
        <v>61579</v>
      </c>
      <c r="X98" s="51">
        <v>63417</v>
      </c>
      <c r="Y98" s="51">
        <v>65048</v>
      </c>
      <c r="Z98" s="51">
        <v>66425</v>
      </c>
      <c r="AA98" s="51">
        <v>67597</v>
      </c>
      <c r="AB98" s="51">
        <v>68691</v>
      </c>
      <c r="AC98" s="51">
        <v>69884</v>
      </c>
      <c r="AD98" s="51">
        <v>71306</v>
      </c>
      <c r="AE98" s="51">
        <v>72999</v>
      </c>
      <c r="AF98" s="51">
        <v>74926</v>
      </c>
      <c r="AG98" s="51">
        <v>77034</v>
      </c>
      <c r="AH98" s="51">
        <v>79237</v>
      </c>
      <c r="AI98" s="51">
        <v>81471</v>
      </c>
      <c r="AJ98" s="51">
        <v>83721</v>
      </c>
      <c r="AK98" s="51">
        <v>86007</v>
      </c>
      <c r="AL98" s="51">
        <v>88338</v>
      </c>
      <c r="AM98" s="51">
        <v>90732</v>
      </c>
      <c r="AN98" s="51">
        <v>93200</v>
      </c>
      <c r="AO98" s="51">
        <v>95742</v>
      </c>
      <c r="AP98" s="51">
        <v>98344</v>
      </c>
      <c r="AQ98" s="51">
        <v>100975</v>
      </c>
      <c r="AR98" s="51">
        <v>103599</v>
      </c>
      <c r="AS98" s="51">
        <v>106189</v>
      </c>
      <c r="AT98" s="51">
        <v>108727</v>
      </c>
      <c r="AU98" s="51">
        <v>111222</v>
      </c>
      <c r="AV98" s="51">
        <v>113695</v>
      </c>
      <c r="AW98" s="51">
        <v>116182</v>
      </c>
      <c r="AX98" s="51">
        <v>118707</v>
      </c>
      <c r="AY98" s="51">
        <v>121270</v>
      </c>
      <c r="AZ98" s="51">
        <v>123855</v>
      </c>
      <c r="BA98" s="51">
        <v>126448</v>
      </c>
      <c r="BB98" s="51">
        <v>129030</v>
      </c>
      <c r="BC98" s="51">
        <v>131581</v>
      </c>
      <c r="BD98" s="51">
        <v>134107</v>
      </c>
      <c r="BE98" s="51">
        <v>136601</v>
      </c>
      <c r="BF98" s="51">
        <v>139019</v>
      </c>
      <c r="BG98" s="51">
        <v>141307</v>
      </c>
      <c r="BH98" s="51">
        <v>143431</v>
      </c>
      <c r="BI98" s="51">
        <v>145368</v>
      </c>
      <c r="BJ98" s="51">
        <v>147139</v>
      </c>
      <c r="BK98" s="51">
        <v>148806</v>
      </c>
      <c r="BL98" s="51">
        <v>150455</v>
      </c>
      <c r="BM98" s="51">
        <v>152149</v>
      </c>
      <c r="BN98" s="51">
        <v>153912</v>
      </c>
      <c r="BO98" s="51">
        <v>155727</v>
      </c>
      <c r="BP98" s="51">
        <v>157571</v>
      </c>
      <c r="BQ98" s="51">
        <v>159405</v>
      </c>
      <c r="BR98" s="44">
        <v>161200.886</v>
      </c>
      <c r="BS98" s="44">
        <v>162951.56</v>
      </c>
    </row>
    <row r="99" spans="1:71" x14ac:dyDescent="0.3">
      <c r="A99" s="42">
        <v>64</v>
      </c>
      <c r="B99" s="43" t="s">
        <v>1279</v>
      </c>
      <c r="C99" s="43" t="s">
        <v>1177</v>
      </c>
      <c r="D99" s="42" t="s">
        <v>1020</v>
      </c>
      <c r="E99" s="51">
        <v>177</v>
      </c>
      <c r="F99" s="51">
        <v>181</v>
      </c>
      <c r="G99" s="51">
        <v>185</v>
      </c>
      <c r="H99" s="51">
        <v>189</v>
      </c>
      <c r="I99" s="51">
        <v>193</v>
      </c>
      <c r="J99" s="51">
        <v>197</v>
      </c>
      <c r="K99" s="51">
        <v>202</v>
      </c>
      <c r="L99" s="51">
        <v>207</v>
      </c>
      <c r="M99" s="51">
        <v>212</v>
      </c>
      <c r="N99" s="51">
        <v>218</v>
      </c>
      <c r="O99" s="51">
        <v>223</v>
      </c>
      <c r="P99" s="51">
        <v>229</v>
      </c>
      <c r="Q99" s="51">
        <v>235</v>
      </c>
      <c r="R99" s="51">
        <v>241</v>
      </c>
      <c r="S99" s="51">
        <v>247</v>
      </c>
      <c r="T99" s="51">
        <v>254</v>
      </c>
      <c r="U99" s="51">
        <v>262</v>
      </c>
      <c r="V99" s="51">
        <v>271</v>
      </c>
      <c r="W99" s="51">
        <v>280</v>
      </c>
      <c r="X99" s="51">
        <v>289</v>
      </c>
      <c r="Y99" s="51">
        <v>298</v>
      </c>
      <c r="Z99" s="51">
        <v>308</v>
      </c>
      <c r="AA99" s="51">
        <v>318</v>
      </c>
      <c r="AB99" s="51">
        <v>328</v>
      </c>
      <c r="AC99" s="51">
        <v>339</v>
      </c>
      <c r="AD99" s="51">
        <v>350</v>
      </c>
      <c r="AE99" s="51">
        <v>361</v>
      </c>
      <c r="AF99" s="51">
        <v>373</v>
      </c>
      <c r="AG99" s="51">
        <v>385</v>
      </c>
      <c r="AH99" s="51">
        <v>397</v>
      </c>
      <c r="AI99" s="51">
        <v>409</v>
      </c>
      <c r="AJ99" s="51">
        <v>420</v>
      </c>
      <c r="AK99" s="51">
        <v>431</v>
      </c>
      <c r="AL99" s="51">
        <v>442</v>
      </c>
      <c r="AM99" s="51">
        <v>454</v>
      </c>
      <c r="AN99" s="51">
        <v>467</v>
      </c>
      <c r="AO99" s="51">
        <v>483</v>
      </c>
      <c r="AP99" s="51">
        <v>500</v>
      </c>
      <c r="AQ99" s="51">
        <v>517</v>
      </c>
      <c r="AR99" s="51">
        <v>530</v>
      </c>
      <c r="AS99" s="51">
        <v>537</v>
      </c>
      <c r="AT99" s="51">
        <v>537</v>
      </c>
      <c r="AU99" s="51">
        <v>532</v>
      </c>
      <c r="AV99" s="51">
        <v>523</v>
      </c>
      <c r="AW99" s="51">
        <v>517</v>
      </c>
      <c r="AX99" s="51">
        <v>515</v>
      </c>
      <c r="AY99" s="51">
        <v>519</v>
      </c>
      <c r="AZ99" s="51">
        <v>529</v>
      </c>
      <c r="BA99" s="51">
        <v>542</v>
      </c>
      <c r="BB99" s="51">
        <v>558</v>
      </c>
      <c r="BC99" s="51">
        <v>573</v>
      </c>
      <c r="BD99" s="51">
        <v>590</v>
      </c>
      <c r="BE99" s="51">
        <v>606</v>
      </c>
      <c r="BF99" s="51">
        <v>623</v>
      </c>
      <c r="BG99" s="51">
        <v>640</v>
      </c>
      <c r="BH99" s="51">
        <v>657</v>
      </c>
      <c r="BI99" s="51">
        <v>672</v>
      </c>
      <c r="BJ99" s="51">
        <v>687</v>
      </c>
      <c r="BK99" s="51">
        <v>701</v>
      </c>
      <c r="BL99" s="51">
        <v>714</v>
      </c>
      <c r="BM99" s="51">
        <v>728</v>
      </c>
      <c r="BN99" s="51">
        <v>741</v>
      </c>
      <c r="BO99" s="51">
        <v>753</v>
      </c>
      <c r="BP99" s="51">
        <v>765</v>
      </c>
      <c r="BQ99" s="51">
        <v>776</v>
      </c>
      <c r="BR99" s="44">
        <v>787.38599999999997</v>
      </c>
      <c r="BS99" s="44">
        <v>797.76499999999999</v>
      </c>
    </row>
    <row r="100" spans="1:71" x14ac:dyDescent="0.3">
      <c r="A100" s="42">
        <v>356</v>
      </c>
      <c r="B100" s="43" t="s">
        <v>1280</v>
      </c>
      <c r="C100" s="43" t="s">
        <v>1177</v>
      </c>
      <c r="D100" s="42" t="s">
        <v>1020</v>
      </c>
      <c r="E100" s="51">
        <v>376325</v>
      </c>
      <c r="F100" s="51">
        <v>382245</v>
      </c>
      <c r="G100" s="51">
        <v>388539</v>
      </c>
      <c r="H100" s="51">
        <v>395160</v>
      </c>
      <c r="I100" s="51">
        <v>402077</v>
      </c>
      <c r="J100" s="51">
        <v>409269</v>
      </c>
      <c r="K100" s="51">
        <v>416729</v>
      </c>
      <c r="L100" s="51">
        <v>424461</v>
      </c>
      <c r="M100" s="51">
        <v>432482</v>
      </c>
      <c r="N100" s="51">
        <v>440814</v>
      </c>
      <c r="O100" s="51">
        <v>449481</v>
      </c>
      <c r="P100" s="51">
        <v>458495</v>
      </c>
      <c r="Q100" s="51">
        <v>467853</v>
      </c>
      <c r="R100" s="51">
        <v>477528</v>
      </c>
      <c r="S100" s="51">
        <v>487485</v>
      </c>
      <c r="T100" s="51">
        <v>497702</v>
      </c>
      <c r="U100" s="51">
        <v>508162</v>
      </c>
      <c r="V100" s="51">
        <v>518890</v>
      </c>
      <c r="W100" s="51">
        <v>529967</v>
      </c>
      <c r="X100" s="51">
        <v>541505</v>
      </c>
      <c r="Y100" s="51">
        <v>553579</v>
      </c>
      <c r="Z100" s="51">
        <v>566225</v>
      </c>
      <c r="AA100" s="51">
        <v>579412</v>
      </c>
      <c r="AB100" s="51">
        <v>593059</v>
      </c>
      <c r="AC100" s="51">
        <v>607050</v>
      </c>
      <c r="AD100" s="51">
        <v>621302</v>
      </c>
      <c r="AE100" s="51">
        <v>635772</v>
      </c>
      <c r="AF100" s="51">
        <v>650485</v>
      </c>
      <c r="AG100" s="51">
        <v>665502</v>
      </c>
      <c r="AH100" s="51">
        <v>680916</v>
      </c>
      <c r="AI100" s="51">
        <v>696784</v>
      </c>
      <c r="AJ100" s="51">
        <v>713118</v>
      </c>
      <c r="AK100" s="51">
        <v>729868</v>
      </c>
      <c r="AL100" s="51">
        <v>746949</v>
      </c>
      <c r="AM100" s="51">
        <v>764245</v>
      </c>
      <c r="AN100" s="51">
        <v>781667</v>
      </c>
      <c r="AO100" s="51">
        <v>799181</v>
      </c>
      <c r="AP100" s="51">
        <v>816793</v>
      </c>
      <c r="AQ100" s="51">
        <v>834489</v>
      </c>
      <c r="AR100" s="51">
        <v>852270</v>
      </c>
      <c r="AS100" s="51">
        <v>870133</v>
      </c>
      <c r="AT100" s="51">
        <v>888055</v>
      </c>
      <c r="AU100" s="51">
        <v>906021</v>
      </c>
      <c r="AV100" s="51">
        <v>924058</v>
      </c>
      <c r="AW100" s="51">
        <v>942204</v>
      </c>
      <c r="AX100" s="51">
        <v>960483</v>
      </c>
      <c r="AY100" s="51">
        <v>978893</v>
      </c>
      <c r="AZ100" s="51">
        <v>997405</v>
      </c>
      <c r="BA100" s="51">
        <v>1015974</v>
      </c>
      <c r="BB100" s="51">
        <v>1034539</v>
      </c>
      <c r="BC100" s="51">
        <v>1053051</v>
      </c>
      <c r="BD100" s="51">
        <v>1071478</v>
      </c>
      <c r="BE100" s="51">
        <v>1089807</v>
      </c>
      <c r="BF100" s="51">
        <v>1108028</v>
      </c>
      <c r="BG100" s="51">
        <v>1126136</v>
      </c>
      <c r="BH100" s="51">
        <v>1144119</v>
      </c>
      <c r="BI100" s="51">
        <v>1161978</v>
      </c>
      <c r="BJ100" s="51">
        <v>1179681</v>
      </c>
      <c r="BK100" s="51">
        <v>1197147</v>
      </c>
      <c r="BL100" s="51">
        <v>1214270</v>
      </c>
      <c r="BM100" s="51">
        <v>1230981</v>
      </c>
      <c r="BN100" s="51">
        <v>1247236</v>
      </c>
      <c r="BO100" s="51">
        <v>1263066</v>
      </c>
      <c r="BP100" s="51">
        <v>1278562</v>
      </c>
      <c r="BQ100" s="51">
        <v>1293859</v>
      </c>
      <c r="BR100" s="44">
        <v>1309053.98</v>
      </c>
      <c r="BS100" s="44">
        <v>1324171.3540000001</v>
      </c>
    </row>
    <row r="101" spans="1:71" x14ac:dyDescent="0.3">
      <c r="A101" s="42">
        <v>364</v>
      </c>
      <c r="B101" s="43" t="s">
        <v>1281</v>
      </c>
      <c r="C101" s="43" t="s">
        <v>1177</v>
      </c>
      <c r="D101" s="42" t="s">
        <v>1020</v>
      </c>
      <c r="E101" s="51">
        <v>17119</v>
      </c>
      <c r="F101" s="51">
        <v>17517</v>
      </c>
      <c r="G101" s="51">
        <v>17933</v>
      </c>
      <c r="H101" s="51">
        <v>18369</v>
      </c>
      <c r="I101" s="51">
        <v>18823</v>
      </c>
      <c r="J101" s="51">
        <v>19294</v>
      </c>
      <c r="K101" s="51">
        <v>19783</v>
      </c>
      <c r="L101" s="51">
        <v>20288</v>
      </c>
      <c r="M101" s="51">
        <v>20811</v>
      </c>
      <c r="N101" s="51">
        <v>21351</v>
      </c>
      <c r="O101" s="51">
        <v>21907</v>
      </c>
      <c r="P101" s="51">
        <v>22480</v>
      </c>
      <c r="Q101" s="51">
        <v>23071</v>
      </c>
      <c r="R101" s="51">
        <v>23680</v>
      </c>
      <c r="S101" s="51">
        <v>24308</v>
      </c>
      <c r="T101" s="51">
        <v>24955</v>
      </c>
      <c r="U101" s="51">
        <v>25625</v>
      </c>
      <c r="V101" s="51">
        <v>26318</v>
      </c>
      <c r="W101" s="51">
        <v>27033</v>
      </c>
      <c r="X101" s="51">
        <v>27765</v>
      </c>
      <c r="Y101" s="51">
        <v>28514</v>
      </c>
      <c r="Z101" s="51">
        <v>29281</v>
      </c>
      <c r="AA101" s="51">
        <v>30074</v>
      </c>
      <c r="AB101" s="51">
        <v>30904</v>
      </c>
      <c r="AC101" s="51">
        <v>31786</v>
      </c>
      <c r="AD101" s="51">
        <v>32731</v>
      </c>
      <c r="AE101" s="51">
        <v>33738</v>
      </c>
      <c r="AF101" s="51">
        <v>34811</v>
      </c>
      <c r="AG101" s="51">
        <v>35973</v>
      </c>
      <c r="AH101" s="51">
        <v>37253</v>
      </c>
      <c r="AI101" s="51">
        <v>38668</v>
      </c>
      <c r="AJ101" s="51">
        <v>40218</v>
      </c>
      <c r="AK101" s="51">
        <v>41883</v>
      </c>
      <c r="AL101" s="51">
        <v>43645</v>
      </c>
      <c r="AM101" s="51">
        <v>45475</v>
      </c>
      <c r="AN101" s="51">
        <v>47343</v>
      </c>
      <c r="AO101" s="51">
        <v>49257</v>
      </c>
      <c r="AP101" s="51">
        <v>51197</v>
      </c>
      <c r="AQ101" s="51">
        <v>53076</v>
      </c>
      <c r="AR101" s="51">
        <v>54777</v>
      </c>
      <c r="AS101" s="51">
        <v>56226</v>
      </c>
      <c r="AT101" s="51">
        <v>57376</v>
      </c>
      <c r="AU101" s="51">
        <v>58261</v>
      </c>
      <c r="AV101" s="51">
        <v>58991</v>
      </c>
      <c r="AW101" s="51">
        <v>59725</v>
      </c>
      <c r="AX101" s="51">
        <v>60576</v>
      </c>
      <c r="AY101" s="51">
        <v>61583</v>
      </c>
      <c r="AZ101" s="51">
        <v>62711</v>
      </c>
      <c r="BA101" s="51">
        <v>63901</v>
      </c>
      <c r="BB101" s="51">
        <v>65063</v>
      </c>
      <c r="BC101" s="51">
        <v>66132</v>
      </c>
      <c r="BD101" s="51">
        <v>67096</v>
      </c>
      <c r="BE101" s="51">
        <v>67983</v>
      </c>
      <c r="BF101" s="51">
        <v>68813</v>
      </c>
      <c r="BG101" s="51">
        <v>69617</v>
      </c>
      <c r="BH101" s="51">
        <v>70422</v>
      </c>
      <c r="BI101" s="51">
        <v>71228</v>
      </c>
      <c r="BJ101" s="51">
        <v>72031</v>
      </c>
      <c r="BK101" s="51">
        <v>72846</v>
      </c>
      <c r="BL101" s="51">
        <v>73688</v>
      </c>
      <c r="BM101" s="51">
        <v>74568</v>
      </c>
      <c r="BN101" s="51">
        <v>75492</v>
      </c>
      <c r="BO101" s="51">
        <v>76454</v>
      </c>
      <c r="BP101" s="51">
        <v>77435</v>
      </c>
      <c r="BQ101" s="51">
        <v>78411</v>
      </c>
      <c r="BR101" s="44">
        <v>79360.486999999994</v>
      </c>
      <c r="BS101" s="44">
        <v>80277.428</v>
      </c>
    </row>
    <row r="102" spans="1:71" x14ac:dyDescent="0.3">
      <c r="A102" s="42">
        <v>462</v>
      </c>
      <c r="B102" s="43" t="s">
        <v>1282</v>
      </c>
      <c r="C102" s="43" t="s">
        <v>1177</v>
      </c>
      <c r="D102" s="42" t="s">
        <v>1020</v>
      </c>
      <c r="E102" s="51">
        <v>74</v>
      </c>
      <c r="F102" s="51">
        <v>74</v>
      </c>
      <c r="G102" s="51">
        <v>75</v>
      </c>
      <c r="H102" s="51">
        <v>76</v>
      </c>
      <c r="I102" s="51">
        <v>78</v>
      </c>
      <c r="J102" s="51">
        <v>80</v>
      </c>
      <c r="K102" s="51">
        <v>82</v>
      </c>
      <c r="L102" s="51">
        <v>83</v>
      </c>
      <c r="M102" s="51">
        <v>85</v>
      </c>
      <c r="N102" s="51">
        <v>88</v>
      </c>
      <c r="O102" s="51">
        <v>90</v>
      </c>
      <c r="P102" s="51">
        <v>92</v>
      </c>
      <c r="Q102" s="51">
        <v>95</v>
      </c>
      <c r="R102" s="51">
        <v>98</v>
      </c>
      <c r="S102" s="51">
        <v>100</v>
      </c>
      <c r="T102" s="51">
        <v>103</v>
      </c>
      <c r="U102" s="51">
        <v>105</v>
      </c>
      <c r="V102" s="51">
        <v>108</v>
      </c>
      <c r="W102" s="51">
        <v>110</v>
      </c>
      <c r="X102" s="51">
        <v>113</v>
      </c>
      <c r="Y102" s="51">
        <v>116</v>
      </c>
      <c r="Z102" s="51">
        <v>119</v>
      </c>
      <c r="AA102" s="51">
        <v>123</v>
      </c>
      <c r="AB102" s="51">
        <v>128</v>
      </c>
      <c r="AC102" s="51">
        <v>132</v>
      </c>
      <c r="AD102" s="51">
        <v>137</v>
      </c>
      <c r="AE102" s="51">
        <v>141</v>
      </c>
      <c r="AF102" s="51">
        <v>145</v>
      </c>
      <c r="AG102" s="51">
        <v>149</v>
      </c>
      <c r="AH102" s="51">
        <v>153</v>
      </c>
      <c r="AI102" s="51">
        <v>158</v>
      </c>
      <c r="AJ102" s="51">
        <v>164</v>
      </c>
      <c r="AK102" s="51">
        <v>170</v>
      </c>
      <c r="AL102" s="51">
        <v>176</v>
      </c>
      <c r="AM102" s="51">
        <v>183</v>
      </c>
      <c r="AN102" s="51">
        <v>190</v>
      </c>
      <c r="AO102" s="51">
        <v>196</v>
      </c>
      <c r="AP102" s="51">
        <v>203</v>
      </c>
      <c r="AQ102" s="51">
        <v>210</v>
      </c>
      <c r="AR102" s="51">
        <v>217</v>
      </c>
      <c r="AS102" s="51">
        <v>223</v>
      </c>
      <c r="AT102" s="51">
        <v>230</v>
      </c>
      <c r="AU102" s="51">
        <v>236</v>
      </c>
      <c r="AV102" s="51">
        <v>242</v>
      </c>
      <c r="AW102" s="51">
        <v>248</v>
      </c>
      <c r="AX102" s="51">
        <v>254</v>
      </c>
      <c r="AY102" s="51">
        <v>259</v>
      </c>
      <c r="AZ102" s="51">
        <v>264</v>
      </c>
      <c r="BA102" s="51">
        <v>269</v>
      </c>
      <c r="BB102" s="51">
        <v>274</v>
      </c>
      <c r="BC102" s="51">
        <v>280</v>
      </c>
      <c r="BD102" s="51">
        <v>287</v>
      </c>
      <c r="BE102" s="51">
        <v>294</v>
      </c>
      <c r="BF102" s="51">
        <v>302</v>
      </c>
      <c r="BG102" s="51">
        <v>310</v>
      </c>
      <c r="BH102" s="51">
        <v>319</v>
      </c>
      <c r="BI102" s="51">
        <v>327</v>
      </c>
      <c r="BJ102" s="51">
        <v>336</v>
      </c>
      <c r="BK102" s="51">
        <v>345</v>
      </c>
      <c r="BL102" s="51">
        <v>355</v>
      </c>
      <c r="BM102" s="51">
        <v>365</v>
      </c>
      <c r="BN102" s="51">
        <v>375</v>
      </c>
      <c r="BO102" s="51">
        <v>386</v>
      </c>
      <c r="BP102" s="51">
        <v>397</v>
      </c>
      <c r="BQ102" s="51">
        <v>408</v>
      </c>
      <c r="BR102" s="44">
        <v>418.40300000000002</v>
      </c>
      <c r="BS102" s="44">
        <v>427.75599999999997</v>
      </c>
    </row>
    <row r="103" spans="1:71" x14ac:dyDescent="0.3">
      <c r="A103" s="42">
        <v>524</v>
      </c>
      <c r="B103" s="43" t="s">
        <v>1283</v>
      </c>
      <c r="C103" s="43" t="s">
        <v>1177</v>
      </c>
      <c r="D103" s="42" t="s">
        <v>1020</v>
      </c>
      <c r="E103" s="51">
        <v>8483</v>
      </c>
      <c r="F103" s="51">
        <v>8658</v>
      </c>
      <c r="G103" s="51">
        <v>8824</v>
      </c>
      <c r="H103" s="51">
        <v>8984</v>
      </c>
      <c r="I103" s="51">
        <v>9140</v>
      </c>
      <c r="J103" s="51">
        <v>9293</v>
      </c>
      <c r="K103" s="51">
        <v>9446</v>
      </c>
      <c r="L103" s="51">
        <v>9599</v>
      </c>
      <c r="M103" s="51">
        <v>9752</v>
      </c>
      <c r="N103" s="51">
        <v>9907</v>
      </c>
      <c r="O103" s="51">
        <v>10063</v>
      </c>
      <c r="P103" s="51">
        <v>10222</v>
      </c>
      <c r="Q103" s="51">
        <v>10384</v>
      </c>
      <c r="R103" s="51">
        <v>10552</v>
      </c>
      <c r="S103" s="51">
        <v>10728</v>
      </c>
      <c r="T103" s="51">
        <v>10914</v>
      </c>
      <c r="U103" s="51">
        <v>11110</v>
      </c>
      <c r="V103" s="51">
        <v>11317</v>
      </c>
      <c r="W103" s="51">
        <v>11534</v>
      </c>
      <c r="X103" s="51">
        <v>11761</v>
      </c>
      <c r="Y103" s="51">
        <v>11998</v>
      </c>
      <c r="Z103" s="51">
        <v>12244</v>
      </c>
      <c r="AA103" s="51">
        <v>12499</v>
      </c>
      <c r="AB103" s="51">
        <v>12765</v>
      </c>
      <c r="AC103" s="51">
        <v>13040</v>
      </c>
      <c r="AD103" s="51">
        <v>13326</v>
      </c>
      <c r="AE103" s="51">
        <v>13621</v>
      </c>
      <c r="AF103" s="51">
        <v>13926</v>
      </c>
      <c r="AG103" s="51">
        <v>14241</v>
      </c>
      <c r="AH103" s="51">
        <v>14567</v>
      </c>
      <c r="AI103" s="51">
        <v>14902</v>
      </c>
      <c r="AJ103" s="51">
        <v>15249</v>
      </c>
      <c r="AK103" s="51">
        <v>15607</v>
      </c>
      <c r="AL103" s="51">
        <v>15974</v>
      </c>
      <c r="AM103" s="51">
        <v>16347</v>
      </c>
      <c r="AN103" s="51">
        <v>16724</v>
      </c>
      <c r="AO103" s="51">
        <v>17101</v>
      </c>
      <c r="AP103" s="51">
        <v>17481</v>
      </c>
      <c r="AQ103" s="51">
        <v>17874</v>
      </c>
      <c r="AR103" s="51">
        <v>18294</v>
      </c>
      <c r="AS103" s="51">
        <v>18749</v>
      </c>
      <c r="AT103" s="51">
        <v>19245</v>
      </c>
      <c r="AU103" s="51">
        <v>19774</v>
      </c>
      <c r="AV103" s="51">
        <v>20321</v>
      </c>
      <c r="AW103" s="51">
        <v>20867</v>
      </c>
      <c r="AX103" s="51">
        <v>21396</v>
      </c>
      <c r="AY103" s="51">
        <v>21903</v>
      </c>
      <c r="AZ103" s="51">
        <v>22390</v>
      </c>
      <c r="BA103" s="51">
        <v>22856</v>
      </c>
      <c r="BB103" s="51">
        <v>23306</v>
      </c>
      <c r="BC103" s="51">
        <v>23741</v>
      </c>
      <c r="BD103" s="51">
        <v>24162</v>
      </c>
      <c r="BE103" s="51">
        <v>24566</v>
      </c>
      <c r="BF103" s="51">
        <v>24951</v>
      </c>
      <c r="BG103" s="51">
        <v>25309</v>
      </c>
      <c r="BH103" s="51">
        <v>25640</v>
      </c>
      <c r="BI103" s="51">
        <v>25941</v>
      </c>
      <c r="BJ103" s="51">
        <v>26215</v>
      </c>
      <c r="BK103" s="51">
        <v>26476</v>
      </c>
      <c r="BL103" s="51">
        <v>26741</v>
      </c>
      <c r="BM103" s="51">
        <v>27023</v>
      </c>
      <c r="BN103" s="51">
        <v>27327</v>
      </c>
      <c r="BO103" s="51">
        <v>27650</v>
      </c>
      <c r="BP103" s="51">
        <v>27985</v>
      </c>
      <c r="BQ103" s="51">
        <v>28323</v>
      </c>
      <c r="BR103" s="44">
        <v>28656.281999999999</v>
      </c>
      <c r="BS103" s="44">
        <v>28982.771000000001</v>
      </c>
    </row>
    <row r="104" spans="1:71" x14ac:dyDescent="0.3">
      <c r="A104" s="42">
        <v>586</v>
      </c>
      <c r="B104" s="43" t="s">
        <v>1284</v>
      </c>
      <c r="C104" s="43" t="s">
        <v>1177</v>
      </c>
      <c r="D104" s="42" t="s">
        <v>1020</v>
      </c>
      <c r="E104" s="51">
        <v>37542</v>
      </c>
      <c r="F104" s="51">
        <v>37975</v>
      </c>
      <c r="G104" s="51">
        <v>38484</v>
      </c>
      <c r="H104" s="51">
        <v>39064</v>
      </c>
      <c r="I104" s="51">
        <v>39712</v>
      </c>
      <c r="J104" s="51">
        <v>40424</v>
      </c>
      <c r="K104" s="51">
        <v>41200</v>
      </c>
      <c r="L104" s="51">
        <v>42036</v>
      </c>
      <c r="M104" s="51">
        <v>42934</v>
      </c>
      <c r="N104" s="51">
        <v>43891</v>
      </c>
      <c r="O104" s="51">
        <v>44908</v>
      </c>
      <c r="P104" s="51">
        <v>45985</v>
      </c>
      <c r="Q104" s="51">
        <v>47119</v>
      </c>
      <c r="R104" s="51">
        <v>48309</v>
      </c>
      <c r="S104" s="51">
        <v>49552</v>
      </c>
      <c r="T104" s="51">
        <v>50845</v>
      </c>
      <c r="U104" s="51">
        <v>52191</v>
      </c>
      <c r="V104" s="51">
        <v>53591</v>
      </c>
      <c r="W104" s="51">
        <v>55042</v>
      </c>
      <c r="X104" s="51">
        <v>56542</v>
      </c>
      <c r="Y104" s="51">
        <v>58091</v>
      </c>
      <c r="Z104" s="51">
        <v>59687</v>
      </c>
      <c r="AA104" s="51">
        <v>61338</v>
      </c>
      <c r="AB104" s="51">
        <v>63059</v>
      </c>
      <c r="AC104" s="51">
        <v>64871</v>
      </c>
      <c r="AD104" s="51">
        <v>66788</v>
      </c>
      <c r="AE104" s="51">
        <v>68813</v>
      </c>
      <c r="AF104" s="51">
        <v>70946</v>
      </c>
      <c r="AG104" s="51">
        <v>73195</v>
      </c>
      <c r="AH104" s="51">
        <v>75568</v>
      </c>
      <c r="AI104" s="51">
        <v>78068</v>
      </c>
      <c r="AJ104" s="51">
        <v>80697</v>
      </c>
      <c r="AK104" s="51">
        <v>83446</v>
      </c>
      <c r="AL104" s="51">
        <v>86298</v>
      </c>
      <c r="AM104" s="51">
        <v>89229</v>
      </c>
      <c r="AN104" s="51">
        <v>92219</v>
      </c>
      <c r="AO104" s="51">
        <v>95264</v>
      </c>
      <c r="AP104" s="51">
        <v>98357</v>
      </c>
      <c r="AQ104" s="51">
        <v>101475</v>
      </c>
      <c r="AR104" s="51">
        <v>104588</v>
      </c>
      <c r="AS104" s="51">
        <v>107679</v>
      </c>
      <c r="AT104" s="51">
        <v>110730</v>
      </c>
      <c r="AU104" s="51">
        <v>113747</v>
      </c>
      <c r="AV104" s="51">
        <v>116750</v>
      </c>
      <c r="AW104" s="51">
        <v>119770</v>
      </c>
      <c r="AX104" s="51">
        <v>122829</v>
      </c>
      <c r="AY104" s="51">
        <v>125938</v>
      </c>
      <c r="AZ104" s="51">
        <v>129087</v>
      </c>
      <c r="BA104" s="51">
        <v>132253</v>
      </c>
      <c r="BB104" s="51">
        <v>135406</v>
      </c>
      <c r="BC104" s="51">
        <v>138523</v>
      </c>
      <c r="BD104" s="51">
        <v>141601</v>
      </c>
      <c r="BE104" s="51">
        <v>144654</v>
      </c>
      <c r="BF104" s="51">
        <v>147703</v>
      </c>
      <c r="BG104" s="51">
        <v>150780</v>
      </c>
      <c r="BH104" s="51">
        <v>153910</v>
      </c>
      <c r="BI104" s="51">
        <v>157094</v>
      </c>
      <c r="BJ104" s="51">
        <v>160333</v>
      </c>
      <c r="BK104" s="51">
        <v>163645</v>
      </c>
      <c r="BL104" s="51">
        <v>167050</v>
      </c>
      <c r="BM104" s="51">
        <v>170560</v>
      </c>
      <c r="BN104" s="51">
        <v>174184</v>
      </c>
      <c r="BO104" s="51">
        <v>177912</v>
      </c>
      <c r="BP104" s="51">
        <v>181713</v>
      </c>
      <c r="BQ104" s="51">
        <v>185546</v>
      </c>
      <c r="BR104" s="44">
        <v>189380.51300000001</v>
      </c>
      <c r="BS104" s="44">
        <v>193203.476</v>
      </c>
    </row>
    <row r="105" spans="1:71" x14ac:dyDescent="0.3">
      <c r="A105" s="42">
        <v>144</v>
      </c>
      <c r="B105" s="43" t="s">
        <v>1285</v>
      </c>
      <c r="C105" s="43" t="s">
        <v>1177</v>
      </c>
      <c r="D105" s="42" t="s">
        <v>1020</v>
      </c>
      <c r="E105" s="51">
        <v>7971</v>
      </c>
      <c r="F105" s="51">
        <v>8108</v>
      </c>
      <c r="G105" s="51">
        <v>8257</v>
      </c>
      <c r="H105" s="51">
        <v>8417</v>
      </c>
      <c r="I105" s="51">
        <v>8591</v>
      </c>
      <c r="J105" s="51">
        <v>8778</v>
      </c>
      <c r="K105" s="51">
        <v>8979</v>
      </c>
      <c r="L105" s="51">
        <v>9191</v>
      </c>
      <c r="M105" s="51">
        <v>9412</v>
      </c>
      <c r="N105" s="51">
        <v>9641</v>
      </c>
      <c r="O105" s="51">
        <v>9874</v>
      </c>
      <c r="P105" s="51">
        <v>10112</v>
      </c>
      <c r="Q105" s="51">
        <v>10352</v>
      </c>
      <c r="R105" s="51">
        <v>10598</v>
      </c>
      <c r="S105" s="51">
        <v>10850</v>
      </c>
      <c r="T105" s="51">
        <v>11111</v>
      </c>
      <c r="U105" s="51">
        <v>11381</v>
      </c>
      <c r="V105" s="51">
        <v>11658</v>
      </c>
      <c r="W105" s="51">
        <v>11938</v>
      </c>
      <c r="X105" s="51">
        <v>12215</v>
      </c>
      <c r="Y105" s="51">
        <v>12486</v>
      </c>
      <c r="Z105" s="51">
        <v>12748</v>
      </c>
      <c r="AA105" s="51">
        <v>13002</v>
      </c>
      <c r="AB105" s="51">
        <v>13252</v>
      </c>
      <c r="AC105" s="51">
        <v>13502</v>
      </c>
      <c r="AD105" s="51">
        <v>13755</v>
      </c>
      <c r="AE105" s="51">
        <v>14013</v>
      </c>
      <c r="AF105" s="51">
        <v>14273</v>
      </c>
      <c r="AG105" s="51">
        <v>14533</v>
      </c>
      <c r="AH105" s="51">
        <v>14789</v>
      </c>
      <c r="AI105" s="51">
        <v>15036</v>
      </c>
      <c r="AJ105" s="51">
        <v>15273</v>
      </c>
      <c r="AK105" s="51">
        <v>15503</v>
      </c>
      <c r="AL105" s="51">
        <v>15727</v>
      </c>
      <c r="AM105" s="51">
        <v>15951</v>
      </c>
      <c r="AN105" s="51">
        <v>16180</v>
      </c>
      <c r="AO105" s="51">
        <v>16413</v>
      </c>
      <c r="AP105" s="51">
        <v>16648</v>
      </c>
      <c r="AQ105" s="51">
        <v>16882</v>
      </c>
      <c r="AR105" s="51">
        <v>17111</v>
      </c>
      <c r="AS105" s="51">
        <v>17330</v>
      </c>
      <c r="AT105" s="51">
        <v>17540</v>
      </c>
      <c r="AU105" s="51">
        <v>17741</v>
      </c>
      <c r="AV105" s="51">
        <v>17929</v>
      </c>
      <c r="AW105" s="51">
        <v>18098</v>
      </c>
      <c r="AX105" s="51">
        <v>18247</v>
      </c>
      <c r="AY105" s="51">
        <v>18372</v>
      </c>
      <c r="AZ105" s="51">
        <v>18477</v>
      </c>
      <c r="BA105" s="51">
        <v>18571</v>
      </c>
      <c r="BB105" s="51">
        <v>18669</v>
      </c>
      <c r="BC105" s="51">
        <v>18782</v>
      </c>
      <c r="BD105" s="51">
        <v>18913</v>
      </c>
      <c r="BE105" s="51">
        <v>19059</v>
      </c>
      <c r="BF105" s="51">
        <v>19215</v>
      </c>
      <c r="BG105" s="51">
        <v>19373</v>
      </c>
      <c r="BH105" s="51">
        <v>19525</v>
      </c>
      <c r="BI105" s="51">
        <v>19670</v>
      </c>
      <c r="BJ105" s="51">
        <v>19811</v>
      </c>
      <c r="BK105" s="51">
        <v>19946</v>
      </c>
      <c r="BL105" s="51">
        <v>20075</v>
      </c>
      <c r="BM105" s="51">
        <v>20198</v>
      </c>
      <c r="BN105" s="51">
        <v>20315</v>
      </c>
      <c r="BO105" s="51">
        <v>20425</v>
      </c>
      <c r="BP105" s="51">
        <v>20527</v>
      </c>
      <c r="BQ105" s="51">
        <v>20624</v>
      </c>
      <c r="BR105" s="44">
        <v>20714.04</v>
      </c>
      <c r="BS105" s="44">
        <v>20798.491999999998</v>
      </c>
    </row>
    <row r="106" spans="1:71" x14ac:dyDescent="0.3">
      <c r="A106" s="42">
        <v>920</v>
      </c>
      <c r="B106" s="43" t="s">
        <v>1286</v>
      </c>
      <c r="C106" s="43" t="s">
        <v>1177</v>
      </c>
      <c r="D106" s="42" t="s">
        <v>1020</v>
      </c>
      <c r="E106" s="51">
        <v>164525</v>
      </c>
      <c r="F106" s="51">
        <v>168303</v>
      </c>
      <c r="G106" s="51">
        <v>172354</v>
      </c>
      <c r="H106" s="51">
        <v>176668</v>
      </c>
      <c r="I106" s="51">
        <v>181233</v>
      </c>
      <c r="J106" s="51">
        <v>186039</v>
      </c>
      <c r="K106" s="51">
        <v>191077</v>
      </c>
      <c r="L106" s="51">
        <v>196335</v>
      </c>
      <c r="M106" s="51">
        <v>201804</v>
      </c>
      <c r="N106" s="51">
        <v>207474</v>
      </c>
      <c r="O106" s="51">
        <v>213335</v>
      </c>
      <c r="P106" s="51">
        <v>219378</v>
      </c>
      <c r="Q106" s="51">
        <v>225594</v>
      </c>
      <c r="R106" s="51">
        <v>231975</v>
      </c>
      <c r="S106" s="51">
        <v>238514</v>
      </c>
      <c r="T106" s="51">
        <v>245202</v>
      </c>
      <c r="U106" s="51">
        <v>252027</v>
      </c>
      <c r="V106" s="51">
        <v>258980</v>
      </c>
      <c r="W106" s="51">
        <v>266062</v>
      </c>
      <c r="X106" s="51">
        <v>273272</v>
      </c>
      <c r="Y106" s="51">
        <v>280607</v>
      </c>
      <c r="Z106" s="51">
        <v>288079</v>
      </c>
      <c r="AA106" s="51">
        <v>295673</v>
      </c>
      <c r="AB106" s="51">
        <v>303337</v>
      </c>
      <c r="AC106" s="51">
        <v>311004</v>
      </c>
      <c r="AD106" s="51">
        <v>318628</v>
      </c>
      <c r="AE106" s="51">
        <v>326178</v>
      </c>
      <c r="AF106" s="51">
        <v>333679</v>
      </c>
      <c r="AG106" s="51">
        <v>341227</v>
      </c>
      <c r="AH106" s="51">
        <v>348956</v>
      </c>
      <c r="AI106" s="51">
        <v>356956</v>
      </c>
      <c r="AJ106" s="51">
        <v>365256</v>
      </c>
      <c r="AK106" s="51">
        <v>373810</v>
      </c>
      <c r="AL106" s="51">
        <v>382555</v>
      </c>
      <c r="AM106" s="51">
        <v>391393</v>
      </c>
      <c r="AN106" s="51">
        <v>400246</v>
      </c>
      <c r="AO106" s="51">
        <v>409096</v>
      </c>
      <c r="AP106" s="51">
        <v>417944</v>
      </c>
      <c r="AQ106" s="51">
        <v>426752</v>
      </c>
      <c r="AR106" s="51">
        <v>435479</v>
      </c>
      <c r="AS106" s="51">
        <v>444097</v>
      </c>
      <c r="AT106" s="51">
        <v>452580</v>
      </c>
      <c r="AU106" s="51">
        <v>460927</v>
      </c>
      <c r="AV106" s="51">
        <v>469154</v>
      </c>
      <c r="AW106" s="51">
        <v>477295</v>
      </c>
      <c r="AX106" s="51">
        <v>485371</v>
      </c>
      <c r="AY106" s="51">
        <v>493386</v>
      </c>
      <c r="AZ106" s="51">
        <v>501330</v>
      </c>
      <c r="BA106" s="51">
        <v>509197</v>
      </c>
      <c r="BB106" s="51">
        <v>516975</v>
      </c>
      <c r="BC106" s="51">
        <v>524657</v>
      </c>
      <c r="BD106" s="51">
        <v>532250</v>
      </c>
      <c r="BE106" s="51">
        <v>539763</v>
      </c>
      <c r="BF106" s="51">
        <v>547190</v>
      </c>
      <c r="BG106" s="51">
        <v>554525</v>
      </c>
      <c r="BH106" s="51">
        <v>561770</v>
      </c>
      <c r="BI106" s="51">
        <v>568911</v>
      </c>
      <c r="BJ106" s="51">
        <v>575964</v>
      </c>
      <c r="BK106" s="51">
        <v>582997</v>
      </c>
      <c r="BL106" s="51">
        <v>590098</v>
      </c>
      <c r="BM106" s="51">
        <v>597328</v>
      </c>
      <c r="BN106" s="51">
        <v>604713</v>
      </c>
      <c r="BO106" s="51">
        <v>612222</v>
      </c>
      <c r="BP106" s="51">
        <v>619777</v>
      </c>
      <c r="BQ106" s="51">
        <v>627267</v>
      </c>
      <c r="BR106" s="44">
        <v>634609.84600000002</v>
      </c>
      <c r="BS106" s="44">
        <v>641775.79700000002</v>
      </c>
    </row>
    <row r="107" spans="1:71" x14ac:dyDescent="0.3">
      <c r="A107" s="42">
        <v>96</v>
      </c>
      <c r="B107" s="43" t="s">
        <v>1287</v>
      </c>
      <c r="C107" s="43" t="s">
        <v>1177</v>
      </c>
      <c r="D107" s="42" t="s">
        <v>1020</v>
      </c>
      <c r="E107" s="51">
        <v>48</v>
      </c>
      <c r="F107" s="51">
        <v>51</v>
      </c>
      <c r="G107" s="51">
        <v>54</v>
      </c>
      <c r="H107" s="51">
        <v>57</v>
      </c>
      <c r="I107" s="51">
        <v>60</v>
      </c>
      <c r="J107" s="51">
        <v>63</v>
      </c>
      <c r="K107" s="51">
        <v>67</v>
      </c>
      <c r="L107" s="51">
        <v>70</v>
      </c>
      <c r="M107" s="51">
        <v>74</v>
      </c>
      <c r="N107" s="51">
        <v>78</v>
      </c>
      <c r="O107" s="51">
        <v>82</v>
      </c>
      <c r="P107" s="51">
        <v>86</v>
      </c>
      <c r="Q107" s="51">
        <v>90</v>
      </c>
      <c r="R107" s="51">
        <v>94</v>
      </c>
      <c r="S107" s="51">
        <v>98</v>
      </c>
      <c r="T107" s="51">
        <v>102</v>
      </c>
      <c r="U107" s="51">
        <v>107</v>
      </c>
      <c r="V107" s="51">
        <v>112</v>
      </c>
      <c r="W107" s="51">
        <v>118</v>
      </c>
      <c r="X107" s="51">
        <v>124</v>
      </c>
      <c r="Y107" s="51">
        <v>130</v>
      </c>
      <c r="Z107" s="51">
        <v>136</v>
      </c>
      <c r="AA107" s="51">
        <v>142</v>
      </c>
      <c r="AB107" s="51">
        <v>149</v>
      </c>
      <c r="AC107" s="51">
        <v>155</v>
      </c>
      <c r="AD107" s="51">
        <v>162</v>
      </c>
      <c r="AE107" s="51">
        <v>168</v>
      </c>
      <c r="AF107" s="51">
        <v>175</v>
      </c>
      <c r="AG107" s="51">
        <v>181</v>
      </c>
      <c r="AH107" s="51">
        <v>188</v>
      </c>
      <c r="AI107" s="51">
        <v>194</v>
      </c>
      <c r="AJ107" s="51">
        <v>200</v>
      </c>
      <c r="AK107" s="51">
        <v>206</v>
      </c>
      <c r="AL107" s="51">
        <v>212</v>
      </c>
      <c r="AM107" s="51">
        <v>218</v>
      </c>
      <c r="AN107" s="51">
        <v>225</v>
      </c>
      <c r="AO107" s="51">
        <v>231</v>
      </c>
      <c r="AP107" s="51">
        <v>238</v>
      </c>
      <c r="AQ107" s="51">
        <v>244</v>
      </c>
      <c r="AR107" s="51">
        <v>252</v>
      </c>
      <c r="AS107" s="51">
        <v>259</v>
      </c>
      <c r="AT107" s="51">
        <v>266</v>
      </c>
      <c r="AU107" s="51">
        <v>274</v>
      </c>
      <c r="AV107" s="51">
        <v>282</v>
      </c>
      <c r="AW107" s="51">
        <v>290</v>
      </c>
      <c r="AX107" s="51">
        <v>297</v>
      </c>
      <c r="AY107" s="51">
        <v>305</v>
      </c>
      <c r="AZ107" s="51">
        <v>312</v>
      </c>
      <c r="BA107" s="51">
        <v>319</v>
      </c>
      <c r="BB107" s="51">
        <v>326</v>
      </c>
      <c r="BC107" s="51">
        <v>333</v>
      </c>
      <c r="BD107" s="51">
        <v>340</v>
      </c>
      <c r="BE107" s="51">
        <v>347</v>
      </c>
      <c r="BF107" s="51">
        <v>353</v>
      </c>
      <c r="BG107" s="51">
        <v>360</v>
      </c>
      <c r="BH107" s="51">
        <v>365</v>
      </c>
      <c r="BI107" s="51">
        <v>370</v>
      </c>
      <c r="BJ107" s="51">
        <v>375</v>
      </c>
      <c r="BK107" s="51">
        <v>379</v>
      </c>
      <c r="BL107" s="51">
        <v>384</v>
      </c>
      <c r="BM107" s="51">
        <v>389</v>
      </c>
      <c r="BN107" s="51">
        <v>394</v>
      </c>
      <c r="BO107" s="51">
        <v>400</v>
      </c>
      <c r="BP107" s="51">
        <v>406</v>
      </c>
      <c r="BQ107" s="51">
        <v>412</v>
      </c>
      <c r="BR107" s="44">
        <v>417.54199999999997</v>
      </c>
      <c r="BS107" s="44">
        <v>423.19600000000003</v>
      </c>
    </row>
    <row r="108" spans="1:71" x14ac:dyDescent="0.3">
      <c r="A108" s="42">
        <v>116</v>
      </c>
      <c r="B108" s="43" t="s">
        <v>1288</v>
      </c>
      <c r="C108" s="43" t="s">
        <v>1177</v>
      </c>
      <c r="D108" s="42" t="s">
        <v>1020</v>
      </c>
      <c r="E108" s="51">
        <v>4433</v>
      </c>
      <c r="F108" s="51">
        <v>4538</v>
      </c>
      <c r="G108" s="51">
        <v>4656</v>
      </c>
      <c r="H108" s="51">
        <v>4783</v>
      </c>
      <c r="I108" s="51">
        <v>4914</v>
      </c>
      <c r="J108" s="51">
        <v>5045</v>
      </c>
      <c r="K108" s="51">
        <v>5177</v>
      </c>
      <c r="L108" s="51">
        <v>5308</v>
      </c>
      <c r="M108" s="51">
        <v>5441</v>
      </c>
      <c r="N108" s="51">
        <v>5579</v>
      </c>
      <c r="O108" s="51">
        <v>5722</v>
      </c>
      <c r="P108" s="51">
        <v>5873</v>
      </c>
      <c r="Q108" s="51">
        <v>6029</v>
      </c>
      <c r="R108" s="51">
        <v>6184</v>
      </c>
      <c r="S108" s="51">
        <v>6332</v>
      </c>
      <c r="T108" s="51">
        <v>6467</v>
      </c>
      <c r="U108" s="51">
        <v>6585</v>
      </c>
      <c r="V108" s="51">
        <v>6685</v>
      </c>
      <c r="W108" s="51">
        <v>6779</v>
      </c>
      <c r="X108" s="51">
        <v>6879</v>
      </c>
      <c r="Y108" s="51">
        <v>6995</v>
      </c>
      <c r="Z108" s="51">
        <v>7138</v>
      </c>
      <c r="AA108" s="51">
        <v>7300</v>
      </c>
      <c r="AB108" s="51">
        <v>7447</v>
      </c>
      <c r="AC108" s="51">
        <v>7531</v>
      </c>
      <c r="AD108" s="51">
        <v>7523</v>
      </c>
      <c r="AE108" s="51">
        <v>7403</v>
      </c>
      <c r="AF108" s="51">
        <v>7194</v>
      </c>
      <c r="AG108" s="51">
        <v>6956</v>
      </c>
      <c r="AH108" s="51">
        <v>6769</v>
      </c>
      <c r="AI108" s="51">
        <v>6692</v>
      </c>
      <c r="AJ108" s="51">
        <v>6748</v>
      </c>
      <c r="AK108" s="51">
        <v>6918</v>
      </c>
      <c r="AL108" s="51">
        <v>7168</v>
      </c>
      <c r="AM108" s="51">
        <v>7446</v>
      </c>
      <c r="AN108" s="51">
        <v>7713</v>
      </c>
      <c r="AO108" s="51">
        <v>7959</v>
      </c>
      <c r="AP108" s="51">
        <v>8196</v>
      </c>
      <c r="AQ108" s="51">
        <v>8434</v>
      </c>
      <c r="AR108" s="51">
        <v>8689</v>
      </c>
      <c r="AS108" s="51">
        <v>8973</v>
      </c>
      <c r="AT108" s="51">
        <v>9287</v>
      </c>
      <c r="AU108" s="51">
        <v>9622</v>
      </c>
      <c r="AV108" s="51">
        <v>9968</v>
      </c>
      <c r="AW108" s="51">
        <v>10315</v>
      </c>
      <c r="AX108" s="51">
        <v>10654</v>
      </c>
      <c r="AY108" s="51">
        <v>10980</v>
      </c>
      <c r="AZ108" s="51">
        <v>11296</v>
      </c>
      <c r="BA108" s="51">
        <v>11598</v>
      </c>
      <c r="BB108" s="51">
        <v>11884</v>
      </c>
      <c r="BC108" s="51">
        <v>12152</v>
      </c>
      <c r="BD108" s="51">
        <v>12402</v>
      </c>
      <c r="BE108" s="51">
        <v>12635</v>
      </c>
      <c r="BF108" s="51">
        <v>12853</v>
      </c>
      <c r="BG108" s="51">
        <v>13063</v>
      </c>
      <c r="BH108" s="51">
        <v>13270</v>
      </c>
      <c r="BI108" s="51">
        <v>13474</v>
      </c>
      <c r="BJ108" s="51">
        <v>13677</v>
      </c>
      <c r="BK108" s="51">
        <v>13881</v>
      </c>
      <c r="BL108" s="51">
        <v>14090</v>
      </c>
      <c r="BM108" s="51">
        <v>14309</v>
      </c>
      <c r="BN108" s="51">
        <v>14538</v>
      </c>
      <c r="BO108" s="51">
        <v>14777</v>
      </c>
      <c r="BP108" s="51">
        <v>15023</v>
      </c>
      <c r="BQ108" s="51">
        <v>15271</v>
      </c>
      <c r="BR108" s="44">
        <v>15517.635</v>
      </c>
      <c r="BS108" s="44">
        <v>15762.37</v>
      </c>
    </row>
    <row r="109" spans="1:71" x14ac:dyDescent="0.3">
      <c r="A109" s="42">
        <v>360</v>
      </c>
      <c r="B109" s="43" t="s">
        <v>1289</v>
      </c>
      <c r="C109" s="43" t="s">
        <v>1177</v>
      </c>
      <c r="D109" s="42" t="s">
        <v>1020</v>
      </c>
      <c r="E109" s="51">
        <v>69543</v>
      </c>
      <c r="F109" s="51">
        <v>70870</v>
      </c>
      <c r="G109" s="51">
        <v>72310</v>
      </c>
      <c r="H109" s="51">
        <v>73867</v>
      </c>
      <c r="I109" s="51">
        <v>75540</v>
      </c>
      <c r="J109" s="51">
        <v>77328</v>
      </c>
      <c r="K109" s="51">
        <v>79227</v>
      </c>
      <c r="L109" s="51">
        <v>81231</v>
      </c>
      <c r="M109" s="51">
        <v>83332</v>
      </c>
      <c r="N109" s="51">
        <v>85522</v>
      </c>
      <c r="O109" s="51">
        <v>87793</v>
      </c>
      <c r="P109" s="51">
        <v>90138</v>
      </c>
      <c r="Q109" s="51">
        <v>92558</v>
      </c>
      <c r="R109" s="51">
        <v>95056</v>
      </c>
      <c r="S109" s="51">
        <v>97638</v>
      </c>
      <c r="T109" s="51">
        <v>100309</v>
      </c>
      <c r="U109" s="51">
        <v>103067</v>
      </c>
      <c r="V109" s="51">
        <v>105907</v>
      </c>
      <c r="W109" s="51">
        <v>108822</v>
      </c>
      <c r="X109" s="51">
        <v>111800</v>
      </c>
      <c r="Y109" s="51">
        <v>114835</v>
      </c>
      <c r="Z109" s="51">
        <v>117922</v>
      </c>
      <c r="AA109" s="51">
        <v>121060</v>
      </c>
      <c r="AB109" s="51">
        <v>124242</v>
      </c>
      <c r="AC109" s="51">
        <v>127465</v>
      </c>
      <c r="AD109" s="51">
        <v>130724</v>
      </c>
      <c r="AE109" s="51">
        <v>134011</v>
      </c>
      <c r="AF109" s="51">
        <v>137322</v>
      </c>
      <c r="AG109" s="51">
        <v>140666</v>
      </c>
      <c r="AH109" s="51">
        <v>144054</v>
      </c>
      <c r="AI109" s="51">
        <v>147490</v>
      </c>
      <c r="AJ109" s="51">
        <v>150979</v>
      </c>
      <c r="AK109" s="51">
        <v>154506</v>
      </c>
      <c r="AL109" s="51">
        <v>158044</v>
      </c>
      <c r="AM109" s="51">
        <v>161556</v>
      </c>
      <c r="AN109" s="51">
        <v>165012</v>
      </c>
      <c r="AO109" s="51">
        <v>168402</v>
      </c>
      <c r="AP109" s="51">
        <v>171729</v>
      </c>
      <c r="AQ109" s="51">
        <v>175001</v>
      </c>
      <c r="AR109" s="51">
        <v>178233</v>
      </c>
      <c r="AS109" s="51">
        <v>181437</v>
      </c>
      <c r="AT109" s="51">
        <v>184616</v>
      </c>
      <c r="AU109" s="51">
        <v>187766</v>
      </c>
      <c r="AV109" s="51">
        <v>190880</v>
      </c>
      <c r="AW109" s="51">
        <v>193945</v>
      </c>
      <c r="AX109" s="51">
        <v>196958</v>
      </c>
      <c r="AY109" s="51">
        <v>199915</v>
      </c>
      <c r="AZ109" s="51">
        <v>202826</v>
      </c>
      <c r="BA109" s="51">
        <v>205716</v>
      </c>
      <c r="BB109" s="51">
        <v>208613</v>
      </c>
      <c r="BC109" s="51">
        <v>211540</v>
      </c>
      <c r="BD109" s="51">
        <v>214507</v>
      </c>
      <c r="BE109" s="51">
        <v>217508</v>
      </c>
      <c r="BF109" s="51">
        <v>220545</v>
      </c>
      <c r="BG109" s="51">
        <v>223615</v>
      </c>
      <c r="BH109" s="51">
        <v>226713</v>
      </c>
      <c r="BI109" s="51">
        <v>229838</v>
      </c>
      <c r="BJ109" s="51">
        <v>232989</v>
      </c>
      <c r="BK109" s="51">
        <v>236159</v>
      </c>
      <c r="BL109" s="51">
        <v>239340</v>
      </c>
      <c r="BM109" s="51">
        <v>242524</v>
      </c>
      <c r="BN109" s="51">
        <v>245708</v>
      </c>
      <c r="BO109" s="51">
        <v>248883</v>
      </c>
      <c r="BP109" s="51">
        <v>252032</v>
      </c>
      <c r="BQ109" s="51">
        <v>255131</v>
      </c>
      <c r="BR109" s="44">
        <v>258162.11300000001</v>
      </c>
      <c r="BS109" s="44">
        <v>261115.45600000001</v>
      </c>
    </row>
    <row r="110" spans="1:71" x14ac:dyDescent="0.3">
      <c r="A110" s="42">
        <v>418</v>
      </c>
      <c r="B110" s="43" t="s">
        <v>1290</v>
      </c>
      <c r="C110" s="43" t="s">
        <v>1177</v>
      </c>
      <c r="D110" s="42" t="s">
        <v>1020</v>
      </c>
      <c r="E110" s="51">
        <v>1683</v>
      </c>
      <c r="F110" s="51">
        <v>1723</v>
      </c>
      <c r="G110" s="51">
        <v>1764</v>
      </c>
      <c r="H110" s="51">
        <v>1806</v>
      </c>
      <c r="I110" s="51">
        <v>1848</v>
      </c>
      <c r="J110" s="51">
        <v>1891</v>
      </c>
      <c r="K110" s="51">
        <v>1935</v>
      </c>
      <c r="L110" s="51">
        <v>1980</v>
      </c>
      <c r="M110" s="51">
        <v>2026</v>
      </c>
      <c r="N110" s="51">
        <v>2073</v>
      </c>
      <c r="O110" s="51">
        <v>2121</v>
      </c>
      <c r="P110" s="51">
        <v>2170</v>
      </c>
      <c r="Q110" s="51">
        <v>2221</v>
      </c>
      <c r="R110" s="51">
        <v>2273</v>
      </c>
      <c r="S110" s="51">
        <v>2327</v>
      </c>
      <c r="T110" s="51">
        <v>2383</v>
      </c>
      <c r="U110" s="51">
        <v>2439</v>
      </c>
      <c r="V110" s="51">
        <v>2497</v>
      </c>
      <c r="W110" s="51">
        <v>2557</v>
      </c>
      <c r="X110" s="51">
        <v>2620</v>
      </c>
      <c r="Y110" s="51">
        <v>2688</v>
      </c>
      <c r="Z110" s="51">
        <v>2762</v>
      </c>
      <c r="AA110" s="51">
        <v>2841</v>
      </c>
      <c r="AB110" s="51">
        <v>2919</v>
      </c>
      <c r="AC110" s="51">
        <v>2991</v>
      </c>
      <c r="AD110" s="51">
        <v>3052</v>
      </c>
      <c r="AE110" s="51">
        <v>3099</v>
      </c>
      <c r="AF110" s="51">
        <v>3136</v>
      </c>
      <c r="AG110" s="51">
        <v>3169</v>
      </c>
      <c r="AH110" s="51">
        <v>3207</v>
      </c>
      <c r="AI110" s="51">
        <v>3258</v>
      </c>
      <c r="AJ110" s="51">
        <v>3323</v>
      </c>
      <c r="AK110" s="51">
        <v>3401</v>
      </c>
      <c r="AL110" s="51">
        <v>3490</v>
      </c>
      <c r="AM110" s="51">
        <v>3586</v>
      </c>
      <c r="AN110" s="51">
        <v>3688</v>
      </c>
      <c r="AO110" s="51">
        <v>3794</v>
      </c>
      <c r="AP110" s="51">
        <v>3905</v>
      </c>
      <c r="AQ110" s="51">
        <v>4020</v>
      </c>
      <c r="AR110" s="51">
        <v>4138</v>
      </c>
      <c r="AS110" s="51">
        <v>4258</v>
      </c>
      <c r="AT110" s="51">
        <v>4380</v>
      </c>
      <c r="AU110" s="51">
        <v>4502</v>
      </c>
      <c r="AV110" s="51">
        <v>4623</v>
      </c>
      <c r="AW110" s="51">
        <v>4740</v>
      </c>
      <c r="AX110" s="51">
        <v>4852</v>
      </c>
      <c r="AY110" s="51">
        <v>4957</v>
      </c>
      <c r="AZ110" s="51">
        <v>5057</v>
      </c>
      <c r="BA110" s="51">
        <v>5151</v>
      </c>
      <c r="BB110" s="51">
        <v>5241</v>
      </c>
      <c r="BC110" s="51">
        <v>5329</v>
      </c>
      <c r="BD110" s="51">
        <v>5415</v>
      </c>
      <c r="BE110" s="51">
        <v>5497</v>
      </c>
      <c r="BF110" s="51">
        <v>5580</v>
      </c>
      <c r="BG110" s="51">
        <v>5665</v>
      </c>
      <c r="BH110" s="51">
        <v>5754</v>
      </c>
      <c r="BI110" s="51">
        <v>5849</v>
      </c>
      <c r="BJ110" s="51">
        <v>5950</v>
      </c>
      <c r="BK110" s="51">
        <v>6052</v>
      </c>
      <c r="BL110" s="51">
        <v>6152</v>
      </c>
      <c r="BM110" s="51">
        <v>6246</v>
      </c>
      <c r="BN110" s="51">
        <v>6333</v>
      </c>
      <c r="BO110" s="51">
        <v>6415</v>
      </c>
      <c r="BP110" s="51">
        <v>6495</v>
      </c>
      <c r="BQ110" s="51">
        <v>6576</v>
      </c>
      <c r="BR110" s="44">
        <v>6663.9669999999996</v>
      </c>
      <c r="BS110" s="44">
        <v>6758.3530000000001</v>
      </c>
    </row>
    <row r="111" spans="1:71" x14ac:dyDescent="0.3">
      <c r="A111" s="42">
        <v>458</v>
      </c>
      <c r="B111" s="43" t="s">
        <v>1291</v>
      </c>
      <c r="C111" s="43" t="s">
        <v>1177</v>
      </c>
      <c r="D111" s="42">
        <v>8</v>
      </c>
      <c r="E111" s="51">
        <v>6110</v>
      </c>
      <c r="F111" s="51">
        <v>6271</v>
      </c>
      <c r="G111" s="51">
        <v>6450</v>
      </c>
      <c r="H111" s="51">
        <v>6640</v>
      </c>
      <c r="I111" s="51">
        <v>6837</v>
      </c>
      <c r="J111" s="51">
        <v>7040</v>
      </c>
      <c r="K111" s="51">
        <v>7247</v>
      </c>
      <c r="L111" s="51">
        <v>7459</v>
      </c>
      <c r="M111" s="51">
        <v>7679</v>
      </c>
      <c r="N111" s="51">
        <v>7911</v>
      </c>
      <c r="O111" s="51">
        <v>8157</v>
      </c>
      <c r="P111" s="51">
        <v>8418</v>
      </c>
      <c r="Q111" s="51">
        <v>8693</v>
      </c>
      <c r="R111" s="51">
        <v>8974</v>
      </c>
      <c r="S111" s="51">
        <v>9254</v>
      </c>
      <c r="T111" s="51">
        <v>9527</v>
      </c>
      <c r="U111" s="51">
        <v>9790</v>
      </c>
      <c r="V111" s="51">
        <v>10046</v>
      </c>
      <c r="W111" s="51">
        <v>10298</v>
      </c>
      <c r="X111" s="51">
        <v>10549</v>
      </c>
      <c r="Y111" s="51">
        <v>10804</v>
      </c>
      <c r="Z111" s="51">
        <v>11062</v>
      </c>
      <c r="AA111" s="51">
        <v>11324</v>
      </c>
      <c r="AB111" s="51">
        <v>11593</v>
      </c>
      <c r="AC111" s="51">
        <v>11871</v>
      </c>
      <c r="AD111" s="51">
        <v>12162</v>
      </c>
      <c r="AE111" s="51">
        <v>12469</v>
      </c>
      <c r="AF111" s="51">
        <v>12791</v>
      </c>
      <c r="AG111" s="51">
        <v>13123</v>
      </c>
      <c r="AH111" s="51">
        <v>13460</v>
      </c>
      <c r="AI111" s="51">
        <v>13798</v>
      </c>
      <c r="AJ111" s="51">
        <v>14134</v>
      </c>
      <c r="AK111" s="51">
        <v>14471</v>
      </c>
      <c r="AL111" s="51">
        <v>14819</v>
      </c>
      <c r="AM111" s="51">
        <v>15192</v>
      </c>
      <c r="AN111" s="51">
        <v>15599</v>
      </c>
      <c r="AO111" s="51">
        <v>16045</v>
      </c>
      <c r="AP111" s="51">
        <v>16525</v>
      </c>
      <c r="AQ111" s="51">
        <v>17028</v>
      </c>
      <c r="AR111" s="51">
        <v>17536</v>
      </c>
      <c r="AS111" s="51">
        <v>18038</v>
      </c>
      <c r="AT111" s="51">
        <v>18529</v>
      </c>
      <c r="AU111" s="51">
        <v>19013</v>
      </c>
      <c r="AV111" s="51">
        <v>19495</v>
      </c>
      <c r="AW111" s="51">
        <v>19987</v>
      </c>
      <c r="AX111" s="51">
        <v>20496</v>
      </c>
      <c r="AY111" s="51">
        <v>21023</v>
      </c>
      <c r="AZ111" s="51">
        <v>21565</v>
      </c>
      <c r="BA111" s="51">
        <v>22113</v>
      </c>
      <c r="BB111" s="51">
        <v>22656</v>
      </c>
      <c r="BC111" s="51">
        <v>23186</v>
      </c>
      <c r="BD111" s="51">
        <v>23699</v>
      </c>
      <c r="BE111" s="51">
        <v>24199</v>
      </c>
      <c r="BF111" s="51">
        <v>24689</v>
      </c>
      <c r="BG111" s="51">
        <v>25174</v>
      </c>
      <c r="BH111" s="51">
        <v>25659</v>
      </c>
      <c r="BI111" s="51">
        <v>26144</v>
      </c>
      <c r="BJ111" s="51">
        <v>26626</v>
      </c>
      <c r="BK111" s="51">
        <v>27111</v>
      </c>
      <c r="BL111" s="51">
        <v>27605</v>
      </c>
      <c r="BM111" s="51">
        <v>28112</v>
      </c>
      <c r="BN111" s="51">
        <v>28635</v>
      </c>
      <c r="BO111" s="51">
        <v>29170</v>
      </c>
      <c r="BP111" s="51">
        <v>29707</v>
      </c>
      <c r="BQ111" s="51">
        <v>30228</v>
      </c>
      <c r="BR111" s="44">
        <v>30723.154999999999</v>
      </c>
      <c r="BS111" s="44">
        <v>31187.264999999999</v>
      </c>
    </row>
    <row r="112" spans="1:71" x14ac:dyDescent="0.3">
      <c r="A112" s="42">
        <v>104</v>
      </c>
      <c r="B112" s="43" t="s">
        <v>1292</v>
      </c>
      <c r="C112" s="43" t="s">
        <v>1177</v>
      </c>
      <c r="D112" s="42" t="s">
        <v>1020</v>
      </c>
      <c r="E112" s="51">
        <v>17152</v>
      </c>
      <c r="F112" s="51">
        <v>17470</v>
      </c>
      <c r="G112" s="51">
        <v>17796</v>
      </c>
      <c r="H112" s="51">
        <v>18136</v>
      </c>
      <c r="I112" s="51">
        <v>18492</v>
      </c>
      <c r="J112" s="51">
        <v>18868</v>
      </c>
      <c r="K112" s="51">
        <v>19263</v>
      </c>
      <c r="L112" s="51">
        <v>19675</v>
      </c>
      <c r="M112" s="51">
        <v>20102</v>
      </c>
      <c r="N112" s="51">
        <v>20540</v>
      </c>
      <c r="O112" s="51">
        <v>20986</v>
      </c>
      <c r="P112" s="51">
        <v>21438</v>
      </c>
      <c r="Q112" s="51">
        <v>21898</v>
      </c>
      <c r="R112" s="51">
        <v>22372</v>
      </c>
      <c r="S112" s="51">
        <v>22868</v>
      </c>
      <c r="T112" s="51">
        <v>23391</v>
      </c>
      <c r="U112" s="51">
        <v>23944</v>
      </c>
      <c r="V112" s="51">
        <v>24525</v>
      </c>
      <c r="W112" s="51">
        <v>25128</v>
      </c>
      <c r="X112" s="51">
        <v>25749</v>
      </c>
      <c r="Y112" s="51">
        <v>26381</v>
      </c>
      <c r="Z112" s="51">
        <v>27025</v>
      </c>
      <c r="AA112" s="51">
        <v>27680</v>
      </c>
      <c r="AB112" s="51">
        <v>28347</v>
      </c>
      <c r="AC112" s="51">
        <v>29028</v>
      </c>
      <c r="AD112" s="51">
        <v>29722</v>
      </c>
      <c r="AE112" s="51">
        <v>30428</v>
      </c>
      <c r="AF112" s="51">
        <v>31144</v>
      </c>
      <c r="AG112" s="51">
        <v>31872</v>
      </c>
      <c r="AH112" s="51">
        <v>32614</v>
      </c>
      <c r="AI112" s="51">
        <v>33370</v>
      </c>
      <c r="AJ112" s="51">
        <v>34139</v>
      </c>
      <c r="AK112" s="51">
        <v>34918</v>
      </c>
      <c r="AL112" s="51">
        <v>35698</v>
      </c>
      <c r="AM112" s="51">
        <v>36469</v>
      </c>
      <c r="AN112" s="51">
        <v>37222</v>
      </c>
      <c r="AO112" s="51">
        <v>37957</v>
      </c>
      <c r="AP112" s="51">
        <v>38673</v>
      </c>
      <c r="AQ112" s="51">
        <v>39362</v>
      </c>
      <c r="AR112" s="51">
        <v>40015</v>
      </c>
      <c r="AS112" s="51">
        <v>40626</v>
      </c>
      <c r="AT112" s="51">
        <v>41190</v>
      </c>
      <c r="AU112" s="51">
        <v>41711</v>
      </c>
      <c r="AV112" s="51">
        <v>42210</v>
      </c>
      <c r="AW112" s="51">
        <v>42712</v>
      </c>
      <c r="AX112" s="51">
        <v>43238</v>
      </c>
      <c r="AY112" s="51">
        <v>43793</v>
      </c>
      <c r="AZ112" s="51">
        <v>44372</v>
      </c>
      <c r="BA112" s="51">
        <v>44960</v>
      </c>
      <c r="BB112" s="51">
        <v>45539</v>
      </c>
      <c r="BC112" s="51">
        <v>46095</v>
      </c>
      <c r="BD112" s="51">
        <v>46628</v>
      </c>
      <c r="BE112" s="51">
        <v>47140</v>
      </c>
      <c r="BF112" s="51">
        <v>47625</v>
      </c>
      <c r="BG112" s="51">
        <v>48074</v>
      </c>
      <c r="BH112" s="51">
        <v>48483</v>
      </c>
      <c r="BI112" s="51">
        <v>48846</v>
      </c>
      <c r="BJ112" s="51">
        <v>49172</v>
      </c>
      <c r="BK112" s="51">
        <v>49480</v>
      </c>
      <c r="BL112" s="51">
        <v>49801</v>
      </c>
      <c r="BM112" s="51">
        <v>50156</v>
      </c>
      <c r="BN112" s="51">
        <v>50553</v>
      </c>
      <c r="BO112" s="51">
        <v>50987</v>
      </c>
      <c r="BP112" s="51">
        <v>51448</v>
      </c>
      <c r="BQ112" s="51">
        <v>51924</v>
      </c>
      <c r="BR112" s="44">
        <v>52403.669000000002</v>
      </c>
      <c r="BS112" s="44">
        <v>52885.222999999998</v>
      </c>
    </row>
    <row r="113" spans="1:71" x14ac:dyDescent="0.3">
      <c r="A113" s="42">
        <v>608</v>
      </c>
      <c r="B113" s="43" t="s">
        <v>1293</v>
      </c>
      <c r="C113" s="43" t="s">
        <v>1177</v>
      </c>
      <c r="D113" s="42" t="s">
        <v>1020</v>
      </c>
      <c r="E113" s="51">
        <v>18580</v>
      </c>
      <c r="F113" s="51">
        <v>19247</v>
      </c>
      <c r="G113" s="51">
        <v>19946</v>
      </c>
      <c r="H113" s="51">
        <v>20671</v>
      </c>
      <c r="I113" s="51">
        <v>21416</v>
      </c>
      <c r="J113" s="51">
        <v>22179</v>
      </c>
      <c r="K113" s="51">
        <v>22958</v>
      </c>
      <c r="L113" s="51">
        <v>23755</v>
      </c>
      <c r="M113" s="51">
        <v>24570</v>
      </c>
      <c r="N113" s="51">
        <v>25409</v>
      </c>
      <c r="O113" s="51">
        <v>26273</v>
      </c>
      <c r="P113" s="51">
        <v>27165</v>
      </c>
      <c r="Q113" s="51">
        <v>28081</v>
      </c>
      <c r="R113" s="51">
        <v>29017</v>
      </c>
      <c r="S113" s="51">
        <v>29963</v>
      </c>
      <c r="T113" s="51">
        <v>30914</v>
      </c>
      <c r="U113" s="51">
        <v>31868</v>
      </c>
      <c r="V113" s="51">
        <v>32827</v>
      </c>
      <c r="W113" s="51">
        <v>33797</v>
      </c>
      <c r="X113" s="51">
        <v>34788</v>
      </c>
      <c r="Y113" s="51">
        <v>35805</v>
      </c>
      <c r="Z113" s="51">
        <v>36851</v>
      </c>
      <c r="AA113" s="51">
        <v>37925</v>
      </c>
      <c r="AB113" s="51">
        <v>39026</v>
      </c>
      <c r="AC113" s="51">
        <v>40150</v>
      </c>
      <c r="AD113" s="51">
        <v>41295</v>
      </c>
      <c r="AE113" s="51">
        <v>42461</v>
      </c>
      <c r="AF113" s="51">
        <v>43650</v>
      </c>
      <c r="AG113" s="51">
        <v>44866</v>
      </c>
      <c r="AH113" s="51">
        <v>46114</v>
      </c>
      <c r="AI113" s="51">
        <v>47397</v>
      </c>
      <c r="AJ113" s="51">
        <v>48716</v>
      </c>
      <c r="AK113" s="51">
        <v>50068</v>
      </c>
      <c r="AL113" s="51">
        <v>51455</v>
      </c>
      <c r="AM113" s="51">
        <v>52874</v>
      </c>
      <c r="AN113" s="51">
        <v>54324</v>
      </c>
      <c r="AO113" s="51">
        <v>55804</v>
      </c>
      <c r="AP113" s="51">
        <v>57313</v>
      </c>
      <c r="AQ113" s="51">
        <v>58845</v>
      </c>
      <c r="AR113" s="51">
        <v>60392</v>
      </c>
      <c r="AS113" s="51">
        <v>61947</v>
      </c>
      <c r="AT113" s="51">
        <v>63508</v>
      </c>
      <c r="AU113" s="51">
        <v>65075</v>
      </c>
      <c r="AV113" s="51">
        <v>66650</v>
      </c>
      <c r="AW113" s="51">
        <v>68236</v>
      </c>
      <c r="AX113" s="51">
        <v>69836</v>
      </c>
      <c r="AY113" s="51">
        <v>71446</v>
      </c>
      <c r="AZ113" s="51">
        <v>73065</v>
      </c>
      <c r="BA113" s="51">
        <v>74694</v>
      </c>
      <c r="BB113" s="51">
        <v>76336</v>
      </c>
      <c r="BC113" s="51">
        <v>77992</v>
      </c>
      <c r="BD113" s="51">
        <v>79665</v>
      </c>
      <c r="BE113" s="51">
        <v>81352</v>
      </c>
      <c r="BF113" s="51">
        <v>83032</v>
      </c>
      <c r="BG113" s="51">
        <v>84678</v>
      </c>
      <c r="BH113" s="51">
        <v>86274</v>
      </c>
      <c r="BI113" s="51">
        <v>87809</v>
      </c>
      <c r="BJ113" s="51">
        <v>89293</v>
      </c>
      <c r="BK113" s="51">
        <v>90752</v>
      </c>
      <c r="BL113" s="51">
        <v>92221</v>
      </c>
      <c r="BM113" s="51">
        <v>93727</v>
      </c>
      <c r="BN113" s="51">
        <v>95278</v>
      </c>
      <c r="BO113" s="51">
        <v>96867</v>
      </c>
      <c r="BP113" s="51">
        <v>98481</v>
      </c>
      <c r="BQ113" s="51">
        <v>100102</v>
      </c>
      <c r="BR113" s="44">
        <v>101716.359</v>
      </c>
      <c r="BS113" s="44">
        <v>103320.22199999999</v>
      </c>
    </row>
    <row r="114" spans="1:71" x14ac:dyDescent="0.3">
      <c r="A114" s="42">
        <v>702</v>
      </c>
      <c r="B114" s="43" t="s">
        <v>1294</v>
      </c>
      <c r="C114" s="43" t="s">
        <v>1177</v>
      </c>
      <c r="D114" s="42" t="s">
        <v>1020</v>
      </c>
      <c r="E114" s="51">
        <v>1022</v>
      </c>
      <c r="F114" s="51">
        <v>1068</v>
      </c>
      <c r="G114" s="51">
        <v>1120</v>
      </c>
      <c r="H114" s="51">
        <v>1178</v>
      </c>
      <c r="I114" s="51">
        <v>1240</v>
      </c>
      <c r="J114" s="51">
        <v>1305</v>
      </c>
      <c r="K114" s="51">
        <v>1372</v>
      </c>
      <c r="L114" s="51">
        <v>1440</v>
      </c>
      <c r="M114" s="51">
        <v>1508</v>
      </c>
      <c r="N114" s="51">
        <v>1572</v>
      </c>
      <c r="O114" s="51">
        <v>1633</v>
      </c>
      <c r="P114" s="51">
        <v>1690</v>
      </c>
      <c r="Q114" s="51">
        <v>1741</v>
      </c>
      <c r="R114" s="51">
        <v>1789</v>
      </c>
      <c r="S114" s="51">
        <v>1834</v>
      </c>
      <c r="T114" s="51">
        <v>1878</v>
      </c>
      <c r="U114" s="51">
        <v>1919</v>
      </c>
      <c r="V114" s="51">
        <v>1959</v>
      </c>
      <c r="W114" s="51">
        <v>1997</v>
      </c>
      <c r="X114" s="51">
        <v>2035</v>
      </c>
      <c r="Y114" s="51">
        <v>2072</v>
      </c>
      <c r="Z114" s="51">
        <v>2111</v>
      </c>
      <c r="AA114" s="51">
        <v>2151</v>
      </c>
      <c r="AB114" s="51">
        <v>2190</v>
      </c>
      <c r="AC114" s="51">
        <v>2226</v>
      </c>
      <c r="AD114" s="51">
        <v>2260</v>
      </c>
      <c r="AE114" s="51">
        <v>2289</v>
      </c>
      <c r="AF114" s="51">
        <v>2315</v>
      </c>
      <c r="AG114" s="51">
        <v>2341</v>
      </c>
      <c r="AH114" s="51">
        <v>2373</v>
      </c>
      <c r="AI114" s="51">
        <v>2412</v>
      </c>
      <c r="AJ114" s="51">
        <v>2460</v>
      </c>
      <c r="AK114" s="51">
        <v>2518</v>
      </c>
      <c r="AL114" s="51">
        <v>2580</v>
      </c>
      <c r="AM114" s="51">
        <v>2644</v>
      </c>
      <c r="AN114" s="51">
        <v>2706</v>
      </c>
      <c r="AO114" s="51">
        <v>2764</v>
      </c>
      <c r="AP114" s="51">
        <v>2820</v>
      </c>
      <c r="AQ114" s="51">
        <v>2877</v>
      </c>
      <c r="AR114" s="51">
        <v>2940</v>
      </c>
      <c r="AS114" s="51">
        <v>3013</v>
      </c>
      <c r="AT114" s="51">
        <v>3097</v>
      </c>
      <c r="AU114" s="51">
        <v>3189</v>
      </c>
      <c r="AV114" s="51">
        <v>3288</v>
      </c>
      <c r="AW114" s="51">
        <v>3385</v>
      </c>
      <c r="AX114" s="51">
        <v>3479</v>
      </c>
      <c r="AY114" s="51">
        <v>3566</v>
      </c>
      <c r="AZ114" s="51">
        <v>3649</v>
      </c>
      <c r="BA114" s="51">
        <v>3731</v>
      </c>
      <c r="BB114" s="51">
        <v>3818</v>
      </c>
      <c r="BC114" s="51">
        <v>3914</v>
      </c>
      <c r="BD114" s="51">
        <v>4019</v>
      </c>
      <c r="BE114" s="51">
        <v>4131</v>
      </c>
      <c r="BF114" s="51">
        <v>4249</v>
      </c>
      <c r="BG114" s="51">
        <v>4370</v>
      </c>
      <c r="BH114" s="51">
        <v>4491</v>
      </c>
      <c r="BI114" s="51">
        <v>4612</v>
      </c>
      <c r="BJ114" s="51">
        <v>4733</v>
      </c>
      <c r="BK114" s="51">
        <v>4851</v>
      </c>
      <c r="BL114" s="51">
        <v>4966</v>
      </c>
      <c r="BM114" s="51">
        <v>5074</v>
      </c>
      <c r="BN114" s="51">
        <v>5176</v>
      </c>
      <c r="BO114" s="51">
        <v>5271</v>
      </c>
      <c r="BP114" s="51">
        <v>5361</v>
      </c>
      <c r="BQ114" s="51">
        <v>5448</v>
      </c>
      <c r="BR114" s="44">
        <v>5535.2619999999997</v>
      </c>
      <c r="BS114" s="44">
        <v>5622.4549999999999</v>
      </c>
    </row>
    <row r="115" spans="1:71" x14ac:dyDescent="0.3">
      <c r="A115" s="42">
        <v>764</v>
      </c>
      <c r="B115" s="43" t="s">
        <v>1295</v>
      </c>
      <c r="C115" s="43" t="s">
        <v>1177</v>
      </c>
      <c r="D115" s="42" t="s">
        <v>1020</v>
      </c>
      <c r="E115" s="51">
        <v>20710</v>
      </c>
      <c r="F115" s="51">
        <v>21263</v>
      </c>
      <c r="G115" s="51">
        <v>21838</v>
      </c>
      <c r="H115" s="51">
        <v>22437</v>
      </c>
      <c r="I115" s="51">
        <v>23060</v>
      </c>
      <c r="J115" s="51">
        <v>23711</v>
      </c>
      <c r="K115" s="51">
        <v>24390</v>
      </c>
      <c r="L115" s="51">
        <v>25097</v>
      </c>
      <c r="M115" s="51">
        <v>25834</v>
      </c>
      <c r="N115" s="51">
        <v>26600</v>
      </c>
      <c r="O115" s="51">
        <v>27397</v>
      </c>
      <c r="P115" s="51">
        <v>28224</v>
      </c>
      <c r="Q115" s="51">
        <v>29081</v>
      </c>
      <c r="R115" s="51">
        <v>29967</v>
      </c>
      <c r="S115" s="51">
        <v>30881</v>
      </c>
      <c r="T115" s="51">
        <v>31823</v>
      </c>
      <c r="U115" s="51">
        <v>32789</v>
      </c>
      <c r="V115" s="51">
        <v>33779</v>
      </c>
      <c r="W115" s="51">
        <v>34791</v>
      </c>
      <c r="X115" s="51">
        <v>35827</v>
      </c>
      <c r="Y115" s="51">
        <v>36885</v>
      </c>
      <c r="Z115" s="51">
        <v>37965</v>
      </c>
      <c r="AA115" s="51">
        <v>39062</v>
      </c>
      <c r="AB115" s="51">
        <v>40165</v>
      </c>
      <c r="AC115" s="51">
        <v>41260</v>
      </c>
      <c r="AD115" s="51">
        <v>42335</v>
      </c>
      <c r="AE115" s="51">
        <v>43387</v>
      </c>
      <c r="AF115" s="51">
        <v>44416</v>
      </c>
      <c r="AG115" s="51">
        <v>45423</v>
      </c>
      <c r="AH115" s="51">
        <v>46412</v>
      </c>
      <c r="AI115" s="51">
        <v>47385</v>
      </c>
      <c r="AJ115" s="51">
        <v>48338</v>
      </c>
      <c r="AK115" s="51">
        <v>49268</v>
      </c>
      <c r="AL115" s="51">
        <v>50186</v>
      </c>
      <c r="AM115" s="51">
        <v>51108</v>
      </c>
      <c r="AN115" s="51">
        <v>52041</v>
      </c>
      <c r="AO115" s="51">
        <v>52996</v>
      </c>
      <c r="AP115" s="51">
        <v>53964</v>
      </c>
      <c r="AQ115" s="51">
        <v>54912</v>
      </c>
      <c r="AR115" s="51">
        <v>55795</v>
      </c>
      <c r="AS115" s="51">
        <v>56583</v>
      </c>
      <c r="AT115" s="51">
        <v>57258</v>
      </c>
      <c r="AU115" s="51">
        <v>57838</v>
      </c>
      <c r="AV115" s="51">
        <v>58365</v>
      </c>
      <c r="AW115" s="51">
        <v>58902</v>
      </c>
      <c r="AX115" s="51">
        <v>59492</v>
      </c>
      <c r="AY115" s="51">
        <v>60151</v>
      </c>
      <c r="AZ115" s="51">
        <v>60864</v>
      </c>
      <c r="BA115" s="51">
        <v>61597</v>
      </c>
      <c r="BB115" s="51">
        <v>62307</v>
      </c>
      <c r="BC115" s="51">
        <v>62958</v>
      </c>
      <c r="BD115" s="51">
        <v>63543</v>
      </c>
      <c r="BE115" s="51">
        <v>64073</v>
      </c>
      <c r="BF115" s="51">
        <v>64555</v>
      </c>
      <c r="BG115" s="51">
        <v>65002</v>
      </c>
      <c r="BH115" s="51">
        <v>65425</v>
      </c>
      <c r="BI115" s="51">
        <v>65824</v>
      </c>
      <c r="BJ115" s="51">
        <v>66196</v>
      </c>
      <c r="BK115" s="51">
        <v>66546</v>
      </c>
      <c r="BL115" s="51">
        <v>66882</v>
      </c>
      <c r="BM115" s="51">
        <v>67209</v>
      </c>
      <c r="BN115" s="51">
        <v>67530</v>
      </c>
      <c r="BO115" s="51">
        <v>67844</v>
      </c>
      <c r="BP115" s="51">
        <v>68143</v>
      </c>
      <c r="BQ115" s="51">
        <v>68417</v>
      </c>
      <c r="BR115" s="44">
        <v>68657.600000000006</v>
      </c>
      <c r="BS115" s="44">
        <v>68863.513999999996</v>
      </c>
    </row>
    <row r="116" spans="1:71" x14ac:dyDescent="0.3">
      <c r="A116" s="42">
        <v>626</v>
      </c>
      <c r="B116" s="43" t="s">
        <v>1296</v>
      </c>
      <c r="C116" s="43" t="s">
        <v>1177</v>
      </c>
      <c r="D116" s="42" t="s">
        <v>1020</v>
      </c>
      <c r="E116" s="51">
        <v>433</v>
      </c>
      <c r="F116" s="51">
        <v>438</v>
      </c>
      <c r="G116" s="51">
        <v>443</v>
      </c>
      <c r="H116" s="51">
        <v>449</v>
      </c>
      <c r="I116" s="51">
        <v>455</v>
      </c>
      <c r="J116" s="51">
        <v>461</v>
      </c>
      <c r="K116" s="51">
        <v>468</v>
      </c>
      <c r="L116" s="51">
        <v>476</v>
      </c>
      <c r="M116" s="51">
        <v>483</v>
      </c>
      <c r="N116" s="51">
        <v>491</v>
      </c>
      <c r="O116" s="51">
        <v>500</v>
      </c>
      <c r="P116" s="51">
        <v>509</v>
      </c>
      <c r="Q116" s="51">
        <v>518</v>
      </c>
      <c r="R116" s="51">
        <v>528</v>
      </c>
      <c r="S116" s="51">
        <v>538</v>
      </c>
      <c r="T116" s="51">
        <v>548</v>
      </c>
      <c r="U116" s="51">
        <v>559</v>
      </c>
      <c r="V116" s="51">
        <v>569</v>
      </c>
      <c r="W116" s="51">
        <v>580</v>
      </c>
      <c r="X116" s="51">
        <v>592</v>
      </c>
      <c r="Y116" s="51">
        <v>605</v>
      </c>
      <c r="Z116" s="51">
        <v>621</v>
      </c>
      <c r="AA116" s="51">
        <v>638</v>
      </c>
      <c r="AB116" s="51">
        <v>654</v>
      </c>
      <c r="AC116" s="51">
        <v>664</v>
      </c>
      <c r="AD116" s="51">
        <v>665</v>
      </c>
      <c r="AE116" s="51">
        <v>655</v>
      </c>
      <c r="AF116" s="51">
        <v>636</v>
      </c>
      <c r="AG116" s="51">
        <v>614</v>
      </c>
      <c r="AH116" s="51">
        <v>596</v>
      </c>
      <c r="AI116" s="51">
        <v>588</v>
      </c>
      <c r="AJ116" s="51">
        <v>591</v>
      </c>
      <c r="AK116" s="51">
        <v>604</v>
      </c>
      <c r="AL116" s="51">
        <v>625</v>
      </c>
      <c r="AM116" s="51">
        <v>647</v>
      </c>
      <c r="AN116" s="51">
        <v>667</v>
      </c>
      <c r="AO116" s="51">
        <v>684</v>
      </c>
      <c r="AP116" s="51">
        <v>700</v>
      </c>
      <c r="AQ116" s="51">
        <v>714</v>
      </c>
      <c r="AR116" s="51">
        <v>731</v>
      </c>
      <c r="AS116" s="51">
        <v>752</v>
      </c>
      <c r="AT116" s="51">
        <v>777</v>
      </c>
      <c r="AU116" s="51">
        <v>805</v>
      </c>
      <c r="AV116" s="51">
        <v>834</v>
      </c>
      <c r="AW116" s="51">
        <v>857</v>
      </c>
      <c r="AX116" s="51">
        <v>871</v>
      </c>
      <c r="AY116" s="51">
        <v>876</v>
      </c>
      <c r="AZ116" s="51">
        <v>872</v>
      </c>
      <c r="BA116" s="51">
        <v>865</v>
      </c>
      <c r="BB116" s="51">
        <v>863</v>
      </c>
      <c r="BC116" s="51">
        <v>872</v>
      </c>
      <c r="BD116" s="51">
        <v>893</v>
      </c>
      <c r="BE116" s="51">
        <v>924</v>
      </c>
      <c r="BF116" s="51">
        <v>961</v>
      </c>
      <c r="BG116" s="51">
        <v>997</v>
      </c>
      <c r="BH116" s="51">
        <v>1026</v>
      </c>
      <c r="BI116" s="51">
        <v>1049</v>
      </c>
      <c r="BJ116" s="51">
        <v>1065</v>
      </c>
      <c r="BK116" s="51">
        <v>1078</v>
      </c>
      <c r="BL116" s="51">
        <v>1092</v>
      </c>
      <c r="BM116" s="51">
        <v>1110</v>
      </c>
      <c r="BN116" s="51">
        <v>1132</v>
      </c>
      <c r="BO116" s="51">
        <v>1157</v>
      </c>
      <c r="BP116" s="51">
        <v>1184</v>
      </c>
      <c r="BQ116" s="51">
        <v>1213</v>
      </c>
      <c r="BR116" s="44">
        <v>1240.9770000000001</v>
      </c>
      <c r="BS116" s="44">
        <v>1268.671</v>
      </c>
    </row>
    <row r="117" spans="1:71" x14ac:dyDescent="0.3">
      <c r="A117" s="42">
        <v>704</v>
      </c>
      <c r="B117" s="43" t="s">
        <v>1297</v>
      </c>
      <c r="C117" s="43" t="s">
        <v>1177</v>
      </c>
      <c r="D117" s="42" t="s">
        <v>1020</v>
      </c>
      <c r="E117" s="51">
        <v>24810</v>
      </c>
      <c r="F117" s="51">
        <v>25364</v>
      </c>
      <c r="G117" s="51">
        <v>25977</v>
      </c>
      <c r="H117" s="51">
        <v>26646</v>
      </c>
      <c r="I117" s="51">
        <v>27371</v>
      </c>
      <c r="J117" s="51">
        <v>28148</v>
      </c>
      <c r="K117" s="51">
        <v>28974</v>
      </c>
      <c r="L117" s="51">
        <v>29845</v>
      </c>
      <c r="M117" s="51">
        <v>30755</v>
      </c>
      <c r="N117" s="51">
        <v>31698</v>
      </c>
      <c r="O117" s="51">
        <v>32671</v>
      </c>
      <c r="P117" s="51">
        <v>33667</v>
      </c>
      <c r="Q117" s="51">
        <v>34684</v>
      </c>
      <c r="R117" s="51">
        <v>35722</v>
      </c>
      <c r="S117" s="51">
        <v>36781</v>
      </c>
      <c r="T117" s="51">
        <v>37860</v>
      </c>
      <c r="U117" s="51">
        <v>38959</v>
      </c>
      <c r="V117" s="51">
        <v>40075</v>
      </c>
      <c r="W117" s="51">
        <v>41196</v>
      </c>
      <c r="X117" s="51">
        <v>42310</v>
      </c>
      <c r="Y117" s="51">
        <v>43407</v>
      </c>
      <c r="Z117" s="51">
        <v>44486</v>
      </c>
      <c r="AA117" s="51">
        <v>45549</v>
      </c>
      <c r="AB117" s="51">
        <v>46605</v>
      </c>
      <c r="AC117" s="51">
        <v>47662</v>
      </c>
      <c r="AD117" s="51">
        <v>48729</v>
      </c>
      <c r="AE117" s="51">
        <v>49808</v>
      </c>
      <c r="AF117" s="51">
        <v>50900</v>
      </c>
      <c r="AG117" s="51">
        <v>52015</v>
      </c>
      <c r="AH117" s="51">
        <v>53170</v>
      </c>
      <c r="AI117" s="51">
        <v>54373</v>
      </c>
      <c r="AJ117" s="51">
        <v>55628</v>
      </c>
      <c r="AK117" s="51">
        <v>56932</v>
      </c>
      <c r="AL117" s="51">
        <v>58277</v>
      </c>
      <c r="AM117" s="51">
        <v>59653</v>
      </c>
      <c r="AN117" s="51">
        <v>61049</v>
      </c>
      <c r="AO117" s="51">
        <v>62460</v>
      </c>
      <c r="AP117" s="51">
        <v>63881</v>
      </c>
      <c r="AQ117" s="51">
        <v>65314</v>
      </c>
      <c r="AR117" s="51">
        <v>66757</v>
      </c>
      <c r="AS117" s="51">
        <v>68210</v>
      </c>
      <c r="AT117" s="51">
        <v>69671</v>
      </c>
      <c r="AU117" s="51">
        <v>71130</v>
      </c>
      <c r="AV117" s="51">
        <v>72560</v>
      </c>
      <c r="AW117" s="51">
        <v>73925</v>
      </c>
      <c r="AX117" s="51">
        <v>75199</v>
      </c>
      <c r="AY117" s="51">
        <v>76373</v>
      </c>
      <c r="AZ117" s="51">
        <v>77453</v>
      </c>
      <c r="BA117" s="51">
        <v>78453</v>
      </c>
      <c r="BB117" s="51">
        <v>79391</v>
      </c>
      <c r="BC117" s="51">
        <v>80286</v>
      </c>
      <c r="BD117" s="51">
        <v>81140</v>
      </c>
      <c r="BE117" s="51">
        <v>81956</v>
      </c>
      <c r="BF117" s="51">
        <v>82748</v>
      </c>
      <c r="BG117" s="51">
        <v>83528</v>
      </c>
      <c r="BH117" s="51">
        <v>84309</v>
      </c>
      <c r="BI117" s="51">
        <v>85095</v>
      </c>
      <c r="BJ117" s="51">
        <v>85890</v>
      </c>
      <c r="BK117" s="51">
        <v>86708</v>
      </c>
      <c r="BL117" s="51">
        <v>87565</v>
      </c>
      <c r="BM117" s="51">
        <v>88473</v>
      </c>
      <c r="BN117" s="51">
        <v>89437</v>
      </c>
      <c r="BO117" s="51">
        <v>90452</v>
      </c>
      <c r="BP117" s="51">
        <v>91498</v>
      </c>
      <c r="BQ117" s="51">
        <v>92545</v>
      </c>
      <c r="BR117" s="44">
        <v>93571.566999999995</v>
      </c>
      <c r="BS117" s="44">
        <v>94569.072</v>
      </c>
    </row>
    <row r="118" spans="1:71" x14ac:dyDescent="0.3">
      <c r="A118" s="42">
        <v>922</v>
      </c>
      <c r="B118" s="43" t="s">
        <v>1298</v>
      </c>
      <c r="C118" s="43" t="s">
        <v>1177</v>
      </c>
      <c r="D118" s="42" t="s">
        <v>1020</v>
      </c>
      <c r="E118" s="51">
        <v>51193</v>
      </c>
      <c r="F118" s="51">
        <v>52453</v>
      </c>
      <c r="G118" s="51">
        <v>53771</v>
      </c>
      <c r="H118" s="51">
        <v>55136</v>
      </c>
      <c r="I118" s="51">
        <v>56545</v>
      </c>
      <c r="J118" s="51">
        <v>57995</v>
      </c>
      <c r="K118" s="51">
        <v>59486</v>
      </c>
      <c r="L118" s="51">
        <v>61022</v>
      </c>
      <c r="M118" s="51">
        <v>62609</v>
      </c>
      <c r="N118" s="51">
        <v>64254</v>
      </c>
      <c r="O118" s="51">
        <v>65965</v>
      </c>
      <c r="P118" s="51">
        <v>67744</v>
      </c>
      <c r="Q118" s="51">
        <v>69592</v>
      </c>
      <c r="R118" s="51">
        <v>71499</v>
      </c>
      <c r="S118" s="51">
        <v>73456</v>
      </c>
      <c r="T118" s="51">
        <v>75454</v>
      </c>
      <c r="U118" s="51">
        <v>77493</v>
      </c>
      <c r="V118" s="51">
        <v>79577</v>
      </c>
      <c r="W118" s="51">
        <v>81718</v>
      </c>
      <c r="X118" s="51">
        <v>83931</v>
      </c>
      <c r="Y118" s="51">
        <v>86226</v>
      </c>
      <c r="Z118" s="51">
        <v>88610</v>
      </c>
      <c r="AA118" s="51">
        <v>91081</v>
      </c>
      <c r="AB118" s="51">
        <v>93636</v>
      </c>
      <c r="AC118" s="51">
        <v>96269</v>
      </c>
      <c r="AD118" s="51">
        <v>98976</v>
      </c>
      <c r="AE118" s="51">
        <v>101750</v>
      </c>
      <c r="AF118" s="51">
        <v>104596</v>
      </c>
      <c r="AG118" s="51">
        <v>107531</v>
      </c>
      <c r="AH118" s="51">
        <v>110582</v>
      </c>
      <c r="AI118" s="51">
        <v>113761</v>
      </c>
      <c r="AJ118" s="51">
        <v>117078</v>
      </c>
      <c r="AK118" s="51">
        <v>120516</v>
      </c>
      <c r="AL118" s="51">
        <v>124039</v>
      </c>
      <c r="AM118" s="51">
        <v>127595</v>
      </c>
      <c r="AN118" s="51">
        <v>131146</v>
      </c>
      <c r="AO118" s="51">
        <v>134676</v>
      </c>
      <c r="AP118" s="51">
        <v>138192</v>
      </c>
      <c r="AQ118" s="51">
        <v>141704</v>
      </c>
      <c r="AR118" s="51">
        <v>145231</v>
      </c>
      <c r="AS118" s="51">
        <v>148788</v>
      </c>
      <c r="AT118" s="51">
        <v>152381</v>
      </c>
      <c r="AU118" s="51">
        <v>156003</v>
      </c>
      <c r="AV118" s="51">
        <v>159638</v>
      </c>
      <c r="AW118" s="51">
        <v>163262</v>
      </c>
      <c r="AX118" s="51">
        <v>166864</v>
      </c>
      <c r="AY118" s="51">
        <v>170446</v>
      </c>
      <c r="AZ118" s="51">
        <v>174027</v>
      </c>
      <c r="BA118" s="51">
        <v>177631</v>
      </c>
      <c r="BB118" s="51">
        <v>181285</v>
      </c>
      <c r="BC118" s="51">
        <v>185019</v>
      </c>
      <c r="BD118" s="51">
        <v>188820</v>
      </c>
      <c r="BE118" s="51">
        <v>192703</v>
      </c>
      <c r="BF118" s="51">
        <v>196751</v>
      </c>
      <c r="BG118" s="51">
        <v>201071</v>
      </c>
      <c r="BH118" s="51">
        <v>205731</v>
      </c>
      <c r="BI118" s="51">
        <v>210765</v>
      </c>
      <c r="BJ118" s="51">
        <v>216126</v>
      </c>
      <c r="BK118" s="51">
        <v>221686</v>
      </c>
      <c r="BL118" s="51">
        <v>227268</v>
      </c>
      <c r="BM118" s="51">
        <v>232738</v>
      </c>
      <c r="BN118" s="51">
        <v>238051</v>
      </c>
      <c r="BO118" s="51">
        <v>243227</v>
      </c>
      <c r="BP118" s="51">
        <v>248276</v>
      </c>
      <c r="BQ118" s="51">
        <v>253234</v>
      </c>
      <c r="BR118" s="44">
        <v>258123.91399999999</v>
      </c>
      <c r="BS118" s="44">
        <v>262938.00900000002</v>
      </c>
    </row>
    <row r="119" spans="1:71" x14ac:dyDescent="0.3">
      <c r="A119" s="42">
        <v>51</v>
      </c>
      <c r="B119" s="43" t="s">
        <v>1299</v>
      </c>
      <c r="C119" s="43" t="s">
        <v>1177</v>
      </c>
      <c r="D119" s="42" t="s">
        <v>1020</v>
      </c>
      <c r="E119" s="51">
        <v>1354</v>
      </c>
      <c r="F119" s="51">
        <v>1382</v>
      </c>
      <c r="G119" s="51">
        <v>1418</v>
      </c>
      <c r="H119" s="51">
        <v>1461</v>
      </c>
      <c r="I119" s="51">
        <v>1510</v>
      </c>
      <c r="J119" s="51">
        <v>1564</v>
      </c>
      <c r="K119" s="51">
        <v>1621</v>
      </c>
      <c r="L119" s="51">
        <v>1681</v>
      </c>
      <c r="M119" s="51">
        <v>1743</v>
      </c>
      <c r="N119" s="51">
        <v>1808</v>
      </c>
      <c r="O119" s="51">
        <v>1874</v>
      </c>
      <c r="P119" s="51">
        <v>1941</v>
      </c>
      <c r="Q119" s="51">
        <v>2010</v>
      </c>
      <c r="R119" s="51">
        <v>2078</v>
      </c>
      <c r="S119" s="51">
        <v>2145</v>
      </c>
      <c r="T119" s="51">
        <v>2211</v>
      </c>
      <c r="U119" s="51">
        <v>2276</v>
      </c>
      <c r="V119" s="51">
        <v>2339</v>
      </c>
      <c r="W119" s="51">
        <v>2401</v>
      </c>
      <c r="X119" s="51">
        <v>2463</v>
      </c>
      <c r="Y119" s="51">
        <v>2525</v>
      </c>
      <c r="Z119" s="51">
        <v>2588</v>
      </c>
      <c r="AA119" s="51">
        <v>2650</v>
      </c>
      <c r="AB119" s="51">
        <v>2713</v>
      </c>
      <c r="AC119" s="51">
        <v>2774</v>
      </c>
      <c r="AD119" s="51">
        <v>2833</v>
      </c>
      <c r="AE119" s="51">
        <v>2890</v>
      </c>
      <c r="AF119" s="51">
        <v>2944</v>
      </c>
      <c r="AG119" s="51">
        <v>2997</v>
      </c>
      <c r="AH119" s="51">
        <v>3049</v>
      </c>
      <c r="AI119" s="51">
        <v>3100</v>
      </c>
      <c r="AJ119" s="51">
        <v>3148</v>
      </c>
      <c r="AK119" s="51">
        <v>3194</v>
      </c>
      <c r="AL119" s="51">
        <v>3239</v>
      </c>
      <c r="AM119" s="51">
        <v>3286</v>
      </c>
      <c r="AN119" s="51">
        <v>3336</v>
      </c>
      <c r="AO119" s="51">
        <v>3392</v>
      </c>
      <c r="AP119" s="51">
        <v>3452</v>
      </c>
      <c r="AQ119" s="51">
        <v>3505</v>
      </c>
      <c r="AR119" s="51">
        <v>3536</v>
      </c>
      <c r="AS119" s="51">
        <v>3538</v>
      </c>
      <c r="AT119" s="51">
        <v>3505</v>
      </c>
      <c r="AU119" s="51">
        <v>3443</v>
      </c>
      <c r="AV119" s="51">
        <v>3363</v>
      </c>
      <c r="AW119" s="51">
        <v>3284</v>
      </c>
      <c r="AX119" s="51">
        <v>3217</v>
      </c>
      <c r="AY119" s="51">
        <v>3168</v>
      </c>
      <c r="AZ119" s="51">
        <v>3133</v>
      </c>
      <c r="BA119" s="51">
        <v>3109</v>
      </c>
      <c r="BB119" s="51">
        <v>3089</v>
      </c>
      <c r="BC119" s="51">
        <v>3070</v>
      </c>
      <c r="BD119" s="51">
        <v>3051</v>
      </c>
      <c r="BE119" s="51">
        <v>3034</v>
      </c>
      <c r="BF119" s="51">
        <v>3018</v>
      </c>
      <c r="BG119" s="51">
        <v>3001</v>
      </c>
      <c r="BH119" s="51">
        <v>2981</v>
      </c>
      <c r="BI119" s="51">
        <v>2958</v>
      </c>
      <c r="BJ119" s="51">
        <v>2933</v>
      </c>
      <c r="BK119" s="51">
        <v>2908</v>
      </c>
      <c r="BL119" s="51">
        <v>2889</v>
      </c>
      <c r="BM119" s="51">
        <v>2877</v>
      </c>
      <c r="BN119" s="51">
        <v>2876</v>
      </c>
      <c r="BO119" s="51">
        <v>2882</v>
      </c>
      <c r="BP119" s="51">
        <v>2894</v>
      </c>
      <c r="BQ119" s="51">
        <v>2906</v>
      </c>
      <c r="BR119" s="44">
        <v>2916.95</v>
      </c>
      <c r="BS119" s="44">
        <v>2924.8159999999998</v>
      </c>
    </row>
    <row r="120" spans="1:71" x14ac:dyDescent="0.3">
      <c r="A120" s="42">
        <v>31</v>
      </c>
      <c r="B120" s="43" t="s">
        <v>1300</v>
      </c>
      <c r="C120" s="43" t="s">
        <v>1177</v>
      </c>
      <c r="D120" s="42">
        <v>9</v>
      </c>
      <c r="E120" s="51">
        <v>2928</v>
      </c>
      <c r="F120" s="51">
        <v>2987</v>
      </c>
      <c r="G120" s="51">
        <v>3060</v>
      </c>
      <c r="H120" s="51">
        <v>3143</v>
      </c>
      <c r="I120" s="51">
        <v>3233</v>
      </c>
      <c r="J120" s="51">
        <v>3329</v>
      </c>
      <c r="K120" s="51">
        <v>3431</v>
      </c>
      <c r="L120" s="51">
        <v>3537</v>
      </c>
      <c r="M120" s="51">
        <v>3649</v>
      </c>
      <c r="N120" s="51">
        <v>3768</v>
      </c>
      <c r="O120" s="51">
        <v>3895</v>
      </c>
      <c r="P120" s="51">
        <v>4030</v>
      </c>
      <c r="Q120" s="51">
        <v>4171</v>
      </c>
      <c r="R120" s="51">
        <v>4315</v>
      </c>
      <c r="S120" s="51">
        <v>4457</v>
      </c>
      <c r="T120" s="51">
        <v>4593</v>
      </c>
      <c r="U120" s="51">
        <v>4722</v>
      </c>
      <c r="V120" s="51">
        <v>4844</v>
      </c>
      <c r="W120" s="51">
        <v>4960</v>
      </c>
      <c r="X120" s="51">
        <v>5072</v>
      </c>
      <c r="Y120" s="51">
        <v>5180</v>
      </c>
      <c r="Z120" s="51">
        <v>5285</v>
      </c>
      <c r="AA120" s="51">
        <v>5385</v>
      </c>
      <c r="AB120" s="51">
        <v>5483</v>
      </c>
      <c r="AC120" s="51">
        <v>5579</v>
      </c>
      <c r="AD120" s="51">
        <v>5674</v>
      </c>
      <c r="AE120" s="51">
        <v>5769</v>
      </c>
      <c r="AF120" s="51">
        <v>5863</v>
      </c>
      <c r="AG120" s="51">
        <v>5958</v>
      </c>
      <c r="AH120" s="51">
        <v>6054</v>
      </c>
      <c r="AI120" s="51">
        <v>6151</v>
      </c>
      <c r="AJ120" s="51">
        <v>6249</v>
      </c>
      <c r="AK120" s="51">
        <v>6350</v>
      </c>
      <c r="AL120" s="51">
        <v>6452</v>
      </c>
      <c r="AM120" s="51">
        <v>6558</v>
      </c>
      <c r="AN120" s="51">
        <v>6666</v>
      </c>
      <c r="AO120" s="51">
        <v>6779</v>
      </c>
      <c r="AP120" s="51">
        <v>6894</v>
      </c>
      <c r="AQ120" s="51">
        <v>7010</v>
      </c>
      <c r="AR120" s="51">
        <v>7127</v>
      </c>
      <c r="AS120" s="51">
        <v>7243</v>
      </c>
      <c r="AT120" s="51">
        <v>7358</v>
      </c>
      <c r="AU120" s="51">
        <v>7472</v>
      </c>
      <c r="AV120" s="51">
        <v>7582</v>
      </c>
      <c r="AW120" s="51">
        <v>7684</v>
      </c>
      <c r="AX120" s="51">
        <v>7775</v>
      </c>
      <c r="AY120" s="51">
        <v>7856</v>
      </c>
      <c r="AZ120" s="51">
        <v>7926</v>
      </c>
      <c r="BA120" s="51">
        <v>7990</v>
      </c>
      <c r="BB120" s="51">
        <v>8054</v>
      </c>
      <c r="BC120" s="51">
        <v>8123</v>
      </c>
      <c r="BD120" s="51">
        <v>8197</v>
      </c>
      <c r="BE120" s="51">
        <v>8277</v>
      </c>
      <c r="BF120" s="51">
        <v>8361</v>
      </c>
      <c r="BG120" s="51">
        <v>8449</v>
      </c>
      <c r="BH120" s="51">
        <v>8539</v>
      </c>
      <c r="BI120" s="51">
        <v>8630</v>
      </c>
      <c r="BJ120" s="51">
        <v>8724</v>
      </c>
      <c r="BK120" s="51">
        <v>8822</v>
      </c>
      <c r="BL120" s="51">
        <v>8924</v>
      </c>
      <c r="BM120" s="51">
        <v>9032</v>
      </c>
      <c r="BN120" s="51">
        <v>9146</v>
      </c>
      <c r="BO120" s="51">
        <v>9265</v>
      </c>
      <c r="BP120" s="51">
        <v>9385</v>
      </c>
      <c r="BQ120" s="51">
        <v>9504</v>
      </c>
      <c r="BR120" s="44">
        <v>9617.4840000000004</v>
      </c>
      <c r="BS120" s="44">
        <v>9725.3760000000002</v>
      </c>
    </row>
    <row r="121" spans="1:71" x14ac:dyDescent="0.3">
      <c r="A121" s="42">
        <v>48</v>
      </c>
      <c r="B121" s="43" t="s">
        <v>1301</v>
      </c>
      <c r="C121" s="43" t="s">
        <v>1177</v>
      </c>
      <c r="D121" s="42" t="s">
        <v>1020</v>
      </c>
      <c r="E121" s="51">
        <v>116</v>
      </c>
      <c r="F121" s="51">
        <v>117</v>
      </c>
      <c r="G121" s="51">
        <v>120</v>
      </c>
      <c r="H121" s="51">
        <v>123</v>
      </c>
      <c r="I121" s="51">
        <v>128</v>
      </c>
      <c r="J121" s="51">
        <v>134</v>
      </c>
      <c r="K121" s="51">
        <v>139</v>
      </c>
      <c r="L121" s="51">
        <v>145</v>
      </c>
      <c r="M121" s="51">
        <v>151</v>
      </c>
      <c r="N121" s="51">
        <v>157</v>
      </c>
      <c r="O121" s="51">
        <v>162</v>
      </c>
      <c r="P121" s="51">
        <v>168</v>
      </c>
      <c r="Q121" s="51">
        <v>173</v>
      </c>
      <c r="R121" s="51">
        <v>178</v>
      </c>
      <c r="S121" s="51">
        <v>183</v>
      </c>
      <c r="T121" s="51">
        <v>187</v>
      </c>
      <c r="U121" s="51">
        <v>192</v>
      </c>
      <c r="V121" s="51">
        <v>196</v>
      </c>
      <c r="W121" s="51">
        <v>201</v>
      </c>
      <c r="X121" s="51">
        <v>206</v>
      </c>
      <c r="Y121" s="51">
        <v>213</v>
      </c>
      <c r="Z121" s="51">
        <v>220</v>
      </c>
      <c r="AA121" s="51">
        <v>229</v>
      </c>
      <c r="AB121" s="51">
        <v>240</v>
      </c>
      <c r="AC121" s="51">
        <v>252</v>
      </c>
      <c r="AD121" s="51">
        <v>267</v>
      </c>
      <c r="AE121" s="51">
        <v>284</v>
      </c>
      <c r="AF121" s="51">
        <v>303</v>
      </c>
      <c r="AG121" s="51">
        <v>323</v>
      </c>
      <c r="AH121" s="51">
        <v>343</v>
      </c>
      <c r="AI121" s="51">
        <v>360</v>
      </c>
      <c r="AJ121" s="51">
        <v>374</v>
      </c>
      <c r="AK121" s="51">
        <v>386</v>
      </c>
      <c r="AL121" s="51">
        <v>396</v>
      </c>
      <c r="AM121" s="51">
        <v>407</v>
      </c>
      <c r="AN121" s="51">
        <v>419</v>
      </c>
      <c r="AO121" s="51">
        <v>433</v>
      </c>
      <c r="AP121" s="51">
        <v>449</v>
      </c>
      <c r="AQ121" s="51">
        <v>465</v>
      </c>
      <c r="AR121" s="51">
        <v>481</v>
      </c>
      <c r="AS121" s="51">
        <v>496</v>
      </c>
      <c r="AT121" s="51">
        <v>510</v>
      </c>
      <c r="AU121" s="51">
        <v>523</v>
      </c>
      <c r="AV121" s="51">
        <v>536</v>
      </c>
      <c r="AW121" s="51">
        <v>550</v>
      </c>
      <c r="AX121" s="51">
        <v>564</v>
      </c>
      <c r="AY121" s="51">
        <v>579</v>
      </c>
      <c r="AZ121" s="51">
        <v>595</v>
      </c>
      <c r="BA121" s="51">
        <v>614</v>
      </c>
      <c r="BB121" s="51">
        <v>637</v>
      </c>
      <c r="BC121" s="51">
        <v>665</v>
      </c>
      <c r="BD121" s="51">
        <v>698</v>
      </c>
      <c r="BE121" s="51">
        <v>735</v>
      </c>
      <c r="BF121" s="51">
        <v>779</v>
      </c>
      <c r="BG121" s="51">
        <v>830</v>
      </c>
      <c r="BH121" s="51">
        <v>889</v>
      </c>
      <c r="BI121" s="51">
        <v>958</v>
      </c>
      <c r="BJ121" s="51">
        <v>1036</v>
      </c>
      <c r="BK121" s="51">
        <v>1115</v>
      </c>
      <c r="BL121" s="51">
        <v>1185</v>
      </c>
      <c r="BM121" s="51">
        <v>1241</v>
      </c>
      <c r="BN121" s="51">
        <v>1278</v>
      </c>
      <c r="BO121" s="51">
        <v>1300</v>
      </c>
      <c r="BP121" s="51">
        <v>1315</v>
      </c>
      <c r="BQ121" s="51">
        <v>1336</v>
      </c>
      <c r="BR121" s="44">
        <v>1371.855</v>
      </c>
      <c r="BS121" s="44">
        <v>1425.171</v>
      </c>
    </row>
    <row r="122" spans="1:71" x14ac:dyDescent="0.3">
      <c r="A122" s="42">
        <v>196</v>
      </c>
      <c r="B122" s="43" t="s">
        <v>1302</v>
      </c>
      <c r="C122" s="43" t="s">
        <v>1177</v>
      </c>
      <c r="D122" s="42">
        <v>10</v>
      </c>
      <c r="E122" s="51">
        <v>494</v>
      </c>
      <c r="F122" s="51">
        <v>500</v>
      </c>
      <c r="G122" s="51">
        <v>507</v>
      </c>
      <c r="H122" s="51">
        <v>513</v>
      </c>
      <c r="I122" s="51">
        <v>521</v>
      </c>
      <c r="J122" s="51">
        <v>530</v>
      </c>
      <c r="K122" s="51">
        <v>540</v>
      </c>
      <c r="L122" s="51">
        <v>549</v>
      </c>
      <c r="M122" s="51">
        <v>559</v>
      </c>
      <c r="N122" s="51">
        <v>567</v>
      </c>
      <c r="O122" s="51">
        <v>573</v>
      </c>
      <c r="P122" s="51">
        <v>576</v>
      </c>
      <c r="Q122" s="51">
        <v>578</v>
      </c>
      <c r="R122" s="51">
        <v>578</v>
      </c>
      <c r="S122" s="51">
        <v>579</v>
      </c>
      <c r="T122" s="51">
        <v>581</v>
      </c>
      <c r="U122" s="51">
        <v>585</v>
      </c>
      <c r="V122" s="51">
        <v>591</v>
      </c>
      <c r="W122" s="51">
        <v>598</v>
      </c>
      <c r="X122" s="51">
        <v>606</v>
      </c>
      <c r="Y122" s="51">
        <v>614</v>
      </c>
      <c r="Z122" s="51">
        <v>621</v>
      </c>
      <c r="AA122" s="51">
        <v>628</v>
      </c>
      <c r="AB122" s="51">
        <v>635</v>
      </c>
      <c r="AC122" s="51">
        <v>642</v>
      </c>
      <c r="AD122" s="51">
        <v>650</v>
      </c>
      <c r="AE122" s="51">
        <v>658</v>
      </c>
      <c r="AF122" s="51">
        <v>666</v>
      </c>
      <c r="AG122" s="51">
        <v>673</v>
      </c>
      <c r="AH122" s="51">
        <v>680</v>
      </c>
      <c r="AI122" s="51">
        <v>685</v>
      </c>
      <c r="AJ122" s="51">
        <v>689</v>
      </c>
      <c r="AK122" s="51">
        <v>692</v>
      </c>
      <c r="AL122" s="51">
        <v>694</v>
      </c>
      <c r="AM122" s="51">
        <v>698</v>
      </c>
      <c r="AN122" s="51">
        <v>704</v>
      </c>
      <c r="AO122" s="51">
        <v>712</v>
      </c>
      <c r="AP122" s="51">
        <v>723</v>
      </c>
      <c r="AQ122" s="51">
        <v>736</v>
      </c>
      <c r="AR122" s="51">
        <v>751</v>
      </c>
      <c r="AS122" s="51">
        <v>767</v>
      </c>
      <c r="AT122" s="51">
        <v>783</v>
      </c>
      <c r="AU122" s="51">
        <v>801</v>
      </c>
      <c r="AV122" s="51">
        <v>819</v>
      </c>
      <c r="AW122" s="51">
        <v>837</v>
      </c>
      <c r="AX122" s="51">
        <v>855</v>
      </c>
      <c r="AY122" s="51">
        <v>873</v>
      </c>
      <c r="AZ122" s="51">
        <v>891</v>
      </c>
      <c r="BA122" s="51">
        <v>909</v>
      </c>
      <c r="BB122" s="51">
        <v>926</v>
      </c>
      <c r="BC122" s="51">
        <v>943</v>
      </c>
      <c r="BD122" s="51">
        <v>960</v>
      </c>
      <c r="BE122" s="51">
        <v>977</v>
      </c>
      <c r="BF122" s="51">
        <v>994</v>
      </c>
      <c r="BG122" s="51">
        <v>1010</v>
      </c>
      <c r="BH122" s="51">
        <v>1028</v>
      </c>
      <c r="BI122" s="51">
        <v>1046</v>
      </c>
      <c r="BJ122" s="51">
        <v>1064</v>
      </c>
      <c r="BK122" s="51">
        <v>1082</v>
      </c>
      <c r="BL122" s="51">
        <v>1098</v>
      </c>
      <c r="BM122" s="51">
        <v>1113</v>
      </c>
      <c r="BN122" s="51">
        <v>1125</v>
      </c>
      <c r="BO122" s="51">
        <v>1135</v>
      </c>
      <c r="BP122" s="51">
        <v>1144</v>
      </c>
      <c r="BQ122" s="51">
        <v>1152</v>
      </c>
      <c r="BR122" s="44">
        <v>1160.9849999999999</v>
      </c>
      <c r="BS122" s="44">
        <v>1170.125</v>
      </c>
    </row>
    <row r="123" spans="1:71" x14ac:dyDescent="0.3">
      <c r="A123" s="42">
        <v>268</v>
      </c>
      <c r="B123" s="43" t="s">
        <v>1303</v>
      </c>
      <c r="C123" s="43" t="s">
        <v>1177</v>
      </c>
      <c r="D123" s="42">
        <v>11</v>
      </c>
      <c r="E123" s="51">
        <v>3527</v>
      </c>
      <c r="F123" s="51">
        <v>3556</v>
      </c>
      <c r="G123" s="51">
        <v>3589</v>
      </c>
      <c r="H123" s="51">
        <v>3626</v>
      </c>
      <c r="I123" s="51">
        <v>3667</v>
      </c>
      <c r="J123" s="51">
        <v>3713</v>
      </c>
      <c r="K123" s="51">
        <v>3764</v>
      </c>
      <c r="L123" s="51">
        <v>3819</v>
      </c>
      <c r="M123" s="51">
        <v>3878</v>
      </c>
      <c r="N123" s="51">
        <v>3941</v>
      </c>
      <c r="O123" s="51">
        <v>4008</v>
      </c>
      <c r="P123" s="51">
        <v>4077</v>
      </c>
      <c r="Q123" s="51">
        <v>4149</v>
      </c>
      <c r="R123" s="51">
        <v>4222</v>
      </c>
      <c r="S123" s="51">
        <v>4297</v>
      </c>
      <c r="T123" s="51">
        <v>4372</v>
      </c>
      <c r="U123" s="51">
        <v>4447</v>
      </c>
      <c r="V123" s="51">
        <v>4522</v>
      </c>
      <c r="W123" s="51">
        <v>4593</v>
      </c>
      <c r="X123" s="51">
        <v>4658</v>
      </c>
      <c r="Y123" s="51">
        <v>4713</v>
      </c>
      <c r="Z123" s="51">
        <v>4758</v>
      </c>
      <c r="AA123" s="51">
        <v>4794</v>
      </c>
      <c r="AB123" s="51">
        <v>4822</v>
      </c>
      <c r="AC123" s="51">
        <v>4848</v>
      </c>
      <c r="AD123" s="51">
        <v>4874</v>
      </c>
      <c r="AE123" s="51">
        <v>4900</v>
      </c>
      <c r="AF123" s="51">
        <v>4927</v>
      </c>
      <c r="AG123" s="51">
        <v>4956</v>
      </c>
      <c r="AH123" s="51">
        <v>4986</v>
      </c>
      <c r="AI123" s="51">
        <v>5018</v>
      </c>
      <c r="AJ123" s="51">
        <v>5051</v>
      </c>
      <c r="AK123" s="51">
        <v>5086</v>
      </c>
      <c r="AL123" s="51">
        <v>5122</v>
      </c>
      <c r="AM123" s="51">
        <v>5164</v>
      </c>
      <c r="AN123" s="51">
        <v>5211</v>
      </c>
      <c r="AO123" s="51">
        <v>5267</v>
      </c>
      <c r="AP123" s="51">
        <v>5327</v>
      </c>
      <c r="AQ123" s="51">
        <v>5381</v>
      </c>
      <c r="AR123" s="51">
        <v>5412</v>
      </c>
      <c r="AS123" s="51">
        <v>5410</v>
      </c>
      <c r="AT123" s="51">
        <v>5371</v>
      </c>
      <c r="AU123" s="51">
        <v>5298</v>
      </c>
      <c r="AV123" s="51">
        <v>5205</v>
      </c>
      <c r="AW123" s="51">
        <v>5108</v>
      </c>
      <c r="AX123" s="51">
        <v>5020</v>
      </c>
      <c r="AY123" s="51">
        <v>4946</v>
      </c>
      <c r="AZ123" s="51">
        <v>4881</v>
      </c>
      <c r="BA123" s="51">
        <v>4825</v>
      </c>
      <c r="BB123" s="51">
        <v>4773</v>
      </c>
      <c r="BC123" s="51">
        <v>4722</v>
      </c>
      <c r="BD123" s="51">
        <v>4672</v>
      </c>
      <c r="BE123" s="51">
        <v>4625</v>
      </c>
      <c r="BF123" s="51">
        <v>4579</v>
      </c>
      <c r="BG123" s="51">
        <v>4533</v>
      </c>
      <c r="BH123" s="51">
        <v>4487</v>
      </c>
      <c r="BI123" s="51">
        <v>4439</v>
      </c>
      <c r="BJ123" s="51">
        <v>4391</v>
      </c>
      <c r="BK123" s="51">
        <v>4341</v>
      </c>
      <c r="BL123" s="51">
        <v>4288</v>
      </c>
      <c r="BM123" s="51">
        <v>4232</v>
      </c>
      <c r="BN123" s="51">
        <v>4171</v>
      </c>
      <c r="BO123" s="51">
        <v>4108</v>
      </c>
      <c r="BP123" s="51">
        <v>4046</v>
      </c>
      <c r="BQ123" s="51">
        <v>3992</v>
      </c>
      <c r="BR123" s="44">
        <v>3951.5239999999999</v>
      </c>
      <c r="BS123" s="44">
        <v>3925.4050000000002</v>
      </c>
    </row>
    <row r="124" spans="1:71" x14ac:dyDescent="0.3">
      <c r="A124" s="42">
        <v>368</v>
      </c>
      <c r="B124" s="43" t="s">
        <v>1304</v>
      </c>
      <c r="C124" s="43" t="s">
        <v>1177</v>
      </c>
      <c r="D124" s="42" t="s">
        <v>1020</v>
      </c>
      <c r="E124" s="51">
        <v>5719</v>
      </c>
      <c r="F124" s="51">
        <v>5902</v>
      </c>
      <c r="G124" s="51">
        <v>6065</v>
      </c>
      <c r="H124" s="51">
        <v>6216</v>
      </c>
      <c r="I124" s="51">
        <v>6360</v>
      </c>
      <c r="J124" s="51">
        <v>6503</v>
      </c>
      <c r="K124" s="51">
        <v>6647</v>
      </c>
      <c r="L124" s="51">
        <v>6795</v>
      </c>
      <c r="M124" s="51">
        <v>6951</v>
      </c>
      <c r="N124" s="51">
        <v>7116</v>
      </c>
      <c r="O124" s="51">
        <v>7290</v>
      </c>
      <c r="P124" s="51">
        <v>7475</v>
      </c>
      <c r="Q124" s="51">
        <v>7674</v>
      </c>
      <c r="R124" s="51">
        <v>7889</v>
      </c>
      <c r="S124" s="51">
        <v>8122</v>
      </c>
      <c r="T124" s="51">
        <v>8376</v>
      </c>
      <c r="U124" s="51">
        <v>8651</v>
      </c>
      <c r="V124" s="51">
        <v>8947</v>
      </c>
      <c r="W124" s="51">
        <v>9261</v>
      </c>
      <c r="X124" s="51">
        <v>9586</v>
      </c>
      <c r="Y124" s="51">
        <v>9918</v>
      </c>
      <c r="Z124" s="51">
        <v>10256</v>
      </c>
      <c r="AA124" s="51">
        <v>10600</v>
      </c>
      <c r="AB124" s="51">
        <v>10951</v>
      </c>
      <c r="AC124" s="51">
        <v>11312</v>
      </c>
      <c r="AD124" s="51">
        <v>11685</v>
      </c>
      <c r="AE124" s="51">
        <v>12068</v>
      </c>
      <c r="AF124" s="51">
        <v>12461</v>
      </c>
      <c r="AG124" s="51">
        <v>12859</v>
      </c>
      <c r="AH124" s="51">
        <v>13258</v>
      </c>
      <c r="AI124" s="51">
        <v>13653</v>
      </c>
      <c r="AJ124" s="51">
        <v>14047</v>
      </c>
      <c r="AK124" s="51">
        <v>14438</v>
      </c>
      <c r="AL124" s="51">
        <v>14826</v>
      </c>
      <c r="AM124" s="51">
        <v>15206</v>
      </c>
      <c r="AN124" s="51">
        <v>15576</v>
      </c>
      <c r="AO124" s="51">
        <v>15936</v>
      </c>
      <c r="AP124" s="51">
        <v>16290</v>
      </c>
      <c r="AQ124" s="51">
        <v>16652</v>
      </c>
      <c r="AR124" s="51">
        <v>17040</v>
      </c>
      <c r="AS124" s="51">
        <v>17469</v>
      </c>
      <c r="AT124" s="51">
        <v>17943</v>
      </c>
      <c r="AU124" s="51">
        <v>18458</v>
      </c>
      <c r="AV124" s="51">
        <v>19012</v>
      </c>
      <c r="AW124" s="51">
        <v>19597</v>
      </c>
      <c r="AX124" s="51">
        <v>20208</v>
      </c>
      <c r="AY124" s="51">
        <v>20846</v>
      </c>
      <c r="AZ124" s="51">
        <v>21509</v>
      </c>
      <c r="BA124" s="51">
        <v>22190</v>
      </c>
      <c r="BB124" s="51">
        <v>22878</v>
      </c>
      <c r="BC124" s="51">
        <v>23565</v>
      </c>
      <c r="BD124" s="51">
        <v>24252</v>
      </c>
      <c r="BE124" s="51">
        <v>24939</v>
      </c>
      <c r="BF124" s="51">
        <v>25628</v>
      </c>
      <c r="BG124" s="51">
        <v>26317</v>
      </c>
      <c r="BH124" s="51">
        <v>27008</v>
      </c>
      <c r="BI124" s="51">
        <v>27698</v>
      </c>
      <c r="BJ124" s="51">
        <v>28390</v>
      </c>
      <c r="BK124" s="51">
        <v>29111</v>
      </c>
      <c r="BL124" s="51">
        <v>29895</v>
      </c>
      <c r="BM124" s="51">
        <v>30763</v>
      </c>
      <c r="BN124" s="51">
        <v>31727</v>
      </c>
      <c r="BO124" s="51">
        <v>32777</v>
      </c>
      <c r="BP124" s="51">
        <v>33883</v>
      </c>
      <c r="BQ124" s="51">
        <v>35006</v>
      </c>
      <c r="BR124" s="44">
        <v>36115.648999999998</v>
      </c>
      <c r="BS124" s="44">
        <v>37202.572</v>
      </c>
    </row>
    <row r="125" spans="1:71" x14ac:dyDescent="0.3">
      <c r="A125" s="42">
        <v>376</v>
      </c>
      <c r="B125" s="43" t="s">
        <v>1305</v>
      </c>
      <c r="C125" s="43" t="s">
        <v>1177</v>
      </c>
      <c r="D125" s="42" t="s">
        <v>1020</v>
      </c>
      <c r="E125" s="51">
        <v>1258</v>
      </c>
      <c r="F125" s="51">
        <v>1354</v>
      </c>
      <c r="G125" s="51">
        <v>1451</v>
      </c>
      <c r="H125" s="51">
        <v>1546</v>
      </c>
      <c r="I125" s="51">
        <v>1636</v>
      </c>
      <c r="J125" s="51">
        <v>1719</v>
      </c>
      <c r="K125" s="51">
        <v>1796</v>
      </c>
      <c r="L125" s="51">
        <v>1869</v>
      </c>
      <c r="M125" s="51">
        <v>1939</v>
      </c>
      <c r="N125" s="51">
        <v>2012</v>
      </c>
      <c r="O125" s="51">
        <v>2090</v>
      </c>
      <c r="P125" s="51">
        <v>2174</v>
      </c>
      <c r="Q125" s="51">
        <v>2264</v>
      </c>
      <c r="R125" s="51">
        <v>2356</v>
      </c>
      <c r="S125" s="51">
        <v>2443</v>
      </c>
      <c r="T125" s="51">
        <v>2523</v>
      </c>
      <c r="U125" s="51">
        <v>2592</v>
      </c>
      <c r="V125" s="51">
        <v>2653</v>
      </c>
      <c r="W125" s="51">
        <v>2711</v>
      </c>
      <c r="X125" s="51">
        <v>2775</v>
      </c>
      <c r="Y125" s="51">
        <v>2850</v>
      </c>
      <c r="Z125" s="51">
        <v>2937</v>
      </c>
      <c r="AA125" s="51">
        <v>3034</v>
      </c>
      <c r="AB125" s="51">
        <v>3137</v>
      </c>
      <c r="AC125" s="51">
        <v>3240</v>
      </c>
      <c r="AD125" s="51">
        <v>3337</v>
      </c>
      <c r="AE125" s="51">
        <v>3428</v>
      </c>
      <c r="AF125" s="51">
        <v>3514</v>
      </c>
      <c r="AG125" s="51">
        <v>3594</v>
      </c>
      <c r="AH125" s="51">
        <v>3671</v>
      </c>
      <c r="AI125" s="51">
        <v>3745</v>
      </c>
      <c r="AJ125" s="51">
        <v>3815</v>
      </c>
      <c r="AK125" s="51">
        <v>3883</v>
      </c>
      <c r="AL125" s="51">
        <v>3950</v>
      </c>
      <c r="AM125" s="51">
        <v>4016</v>
      </c>
      <c r="AN125" s="51">
        <v>4083</v>
      </c>
      <c r="AO125" s="51">
        <v>4149</v>
      </c>
      <c r="AP125" s="51">
        <v>4216</v>
      </c>
      <c r="AQ125" s="51">
        <v>4292</v>
      </c>
      <c r="AR125" s="51">
        <v>4384</v>
      </c>
      <c r="AS125" s="51">
        <v>4500</v>
      </c>
      <c r="AT125" s="51">
        <v>4643</v>
      </c>
      <c r="AU125" s="51">
        <v>4809</v>
      </c>
      <c r="AV125" s="51">
        <v>4988</v>
      </c>
      <c r="AW125" s="51">
        <v>5166</v>
      </c>
      <c r="AX125" s="51">
        <v>5334</v>
      </c>
      <c r="AY125" s="51">
        <v>5488</v>
      </c>
      <c r="AZ125" s="51">
        <v>5632</v>
      </c>
      <c r="BA125" s="51">
        <v>5765</v>
      </c>
      <c r="BB125" s="51">
        <v>5892</v>
      </c>
      <c r="BC125" s="51">
        <v>6014</v>
      </c>
      <c r="BD125" s="51">
        <v>6130</v>
      </c>
      <c r="BE125" s="51">
        <v>6239</v>
      </c>
      <c r="BF125" s="51">
        <v>6350</v>
      </c>
      <c r="BG125" s="51">
        <v>6469</v>
      </c>
      <c r="BH125" s="51">
        <v>6603</v>
      </c>
      <c r="BI125" s="51">
        <v>6755</v>
      </c>
      <c r="BJ125" s="51">
        <v>6923</v>
      </c>
      <c r="BK125" s="51">
        <v>7097</v>
      </c>
      <c r="BL125" s="51">
        <v>7268</v>
      </c>
      <c r="BM125" s="51">
        <v>7426</v>
      </c>
      <c r="BN125" s="51">
        <v>7569</v>
      </c>
      <c r="BO125" s="51">
        <v>7699</v>
      </c>
      <c r="BP125" s="51">
        <v>7821</v>
      </c>
      <c r="BQ125" s="51">
        <v>7941</v>
      </c>
      <c r="BR125" s="44">
        <v>8064.5469999999996</v>
      </c>
      <c r="BS125" s="44">
        <v>8191.8280000000004</v>
      </c>
    </row>
    <row r="126" spans="1:71" x14ac:dyDescent="0.3">
      <c r="A126" s="42">
        <v>400</v>
      </c>
      <c r="B126" s="43" t="s">
        <v>1306</v>
      </c>
      <c r="C126" s="43" t="s">
        <v>1177</v>
      </c>
      <c r="D126" s="42" t="s">
        <v>1020</v>
      </c>
      <c r="E126" s="51">
        <v>481</v>
      </c>
      <c r="F126" s="51">
        <v>536</v>
      </c>
      <c r="G126" s="51">
        <v>576</v>
      </c>
      <c r="H126" s="51">
        <v>610</v>
      </c>
      <c r="I126" s="51">
        <v>644</v>
      </c>
      <c r="J126" s="51">
        <v>683</v>
      </c>
      <c r="K126" s="51">
        <v>728</v>
      </c>
      <c r="L126" s="51">
        <v>779</v>
      </c>
      <c r="M126" s="51">
        <v>832</v>
      </c>
      <c r="N126" s="51">
        <v>885</v>
      </c>
      <c r="O126" s="51">
        <v>932</v>
      </c>
      <c r="P126" s="51">
        <v>973</v>
      </c>
      <c r="Q126" s="51">
        <v>1010</v>
      </c>
      <c r="R126" s="51">
        <v>1049</v>
      </c>
      <c r="S126" s="51">
        <v>1101</v>
      </c>
      <c r="T126" s="51">
        <v>1173</v>
      </c>
      <c r="U126" s="51">
        <v>1266</v>
      </c>
      <c r="V126" s="51">
        <v>1377</v>
      </c>
      <c r="W126" s="51">
        <v>1498</v>
      </c>
      <c r="X126" s="51">
        <v>1615</v>
      </c>
      <c r="Y126" s="51">
        <v>1719</v>
      </c>
      <c r="Z126" s="51">
        <v>1807</v>
      </c>
      <c r="AA126" s="51">
        <v>1881</v>
      </c>
      <c r="AB126" s="51">
        <v>1946</v>
      </c>
      <c r="AC126" s="51">
        <v>2005</v>
      </c>
      <c r="AD126" s="51">
        <v>2063</v>
      </c>
      <c r="AE126" s="51">
        <v>2120</v>
      </c>
      <c r="AF126" s="51">
        <v>2176</v>
      </c>
      <c r="AG126" s="51">
        <v>2235</v>
      </c>
      <c r="AH126" s="51">
        <v>2300</v>
      </c>
      <c r="AI126" s="51">
        <v>2374</v>
      </c>
      <c r="AJ126" s="51">
        <v>2461</v>
      </c>
      <c r="AK126" s="51">
        <v>2560</v>
      </c>
      <c r="AL126" s="51">
        <v>2667</v>
      </c>
      <c r="AM126" s="51">
        <v>2780</v>
      </c>
      <c r="AN126" s="51">
        <v>2896</v>
      </c>
      <c r="AO126" s="51">
        <v>3011</v>
      </c>
      <c r="AP126" s="51">
        <v>3128</v>
      </c>
      <c r="AQ126" s="51">
        <v>3253</v>
      </c>
      <c r="AR126" s="51">
        <v>3395</v>
      </c>
      <c r="AS126" s="51">
        <v>3561</v>
      </c>
      <c r="AT126" s="51">
        <v>3753</v>
      </c>
      <c r="AU126" s="51">
        <v>3968</v>
      </c>
      <c r="AV126" s="51">
        <v>4189</v>
      </c>
      <c r="AW126" s="51">
        <v>4396</v>
      </c>
      <c r="AX126" s="51">
        <v>4573</v>
      </c>
      <c r="AY126" s="51">
        <v>4716</v>
      </c>
      <c r="AZ126" s="51">
        <v>4832</v>
      </c>
      <c r="BA126" s="51">
        <v>4928</v>
      </c>
      <c r="BB126" s="51">
        <v>5015</v>
      </c>
      <c r="BC126" s="51">
        <v>5103</v>
      </c>
      <c r="BD126" s="51">
        <v>5193</v>
      </c>
      <c r="BE126" s="51">
        <v>5287</v>
      </c>
      <c r="BF126" s="51">
        <v>5397</v>
      </c>
      <c r="BG126" s="51">
        <v>5536</v>
      </c>
      <c r="BH126" s="51">
        <v>5714</v>
      </c>
      <c r="BI126" s="51">
        <v>5934</v>
      </c>
      <c r="BJ126" s="51">
        <v>6193</v>
      </c>
      <c r="BK126" s="51">
        <v>6490</v>
      </c>
      <c r="BL126" s="51">
        <v>6821</v>
      </c>
      <c r="BM126" s="51">
        <v>7182</v>
      </c>
      <c r="BN126" s="51">
        <v>7575</v>
      </c>
      <c r="BO126" s="51">
        <v>7993</v>
      </c>
      <c r="BP126" s="51">
        <v>8413</v>
      </c>
      <c r="BQ126" s="51">
        <v>8809</v>
      </c>
      <c r="BR126" s="44">
        <v>9159.3019999999997</v>
      </c>
      <c r="BS126" s="44">
        <v>9455.8019999999997</v>
      </c>
    </row>
    <row r="127" spans="1:71" x14ac:dyDescent="0.3">
      <c r="A127" s="42">
        <v>414</v>
      </c>
      <c r="B127" s="43" t="s">
        <v>1307</v>
      </c>
      <c r="C127" s="43" t="s">
        <v>1177</v>
      </c>
      <c r="D127" s="42" t="s">
        <v>1020</v>
      </c>
      <c r="E127" s="51">
        <v>153</v>
      </c>
      <c r="F127" s="51">
        <v>158</v>
      </c>
      <c r="G127" s="51">
        <v>163</v>
      </c>
      <c r="H127" s="51">
        <v>168</v>
      </c>
      <c r="I127" s="51">
        <v>174</v>
      </c>
      <c r="J127" s="51">
        <v>182</v>
      </c>
      <c r="K127" s="51">
        <v>192</v>
      </c>
      <c r="L127" s="51">
        <v>205</v>
      </c>
      <c r="M127" s="51">
        <v>222</v>
      </c>
      <c r="N127" s="51">
        <v>243</v>
      </c>
      <c r="O127" s="51">
        <v>270</v>
      </c>
      <c r="P127" s="51">
        <v>301</v>
      </c>
      <c r="Q127" s="51">
        <v>338</v>
      </c>
      <c r="R127" s="51">
        <v>380</v>
      </c>
      <c r="S127" s="51">
        <v>425</v>
      </c>
      <c r="T127" s="51">
        <v>474</v>
      </c>
      <c r="U127" s="51">
        <v>525</v>
      </c>
      <c r="V127" s="51">
        <v>579</v>
      </c>
      <c r="W127" s="51">
        <v>635</v>
      </c>
      <c r="X127" s="51">
        <v>691</v>
      </c>
      <c r="Y127" s="51">
        <v>747</v>
      </c>
      <c r="Z127" s="51">
        <v>801</v>
      </c>
      <c r="AA127" s="51">
        <v>855</v>
      </c>
      <c r="AB127" s="51">
        <v>909</v>
      </c>
      <c r="AC127" s="51">
        <v>965</v>
      </c>
      <c r="AD127" s="51">
        <v>1025</v>
      </c>
      <c r="AE127" s="51">
        <v>1089</v>
      </c>
      <c r="AF127" s="51">
        <v>1157</v>
      </c>
      <c r="AG127" s="51">
        <v>1228</v>
      </c>
      <c r="AH127" s="51">
        <v>1300</v>
      </c>
      <c r="AI127" s="51">
        <v>1372</v>
      </c>
      <c r="AJ127" s="51">
        <v>1443</v>
      </c>
      <c r="AK127" s="51">
        <v>1511</v>
      </c>
      <c r="AL127" s="51">
        <v>1581</v>
      </c>
      <c r="AM127" s="51">
        <v>1656</v>
      </c>
      <c r="AN127" s="51">
        <v>1739</v>
      </c>
      <c r="AO127" s="51">
        <v>1836</v>
      </c>
      <c r="AP127" s="51">
        <v>1943</v>
      </c>
      <c r="AQ127" s="51">
        <v>2039</v>
      </c>
      <c r="AR127" s="51">
        <v>2097</v>
      </c>
      <c r="AS127" s="51">
        <v>2100</v>
      </c>
      <c r="AT127" s="51">
        <v>2036</v>
      </c>
      <c r="AU127" s="51">
        <v>1917</v>
      </c>
      <c r="AV127" s="51">
        <v>1777</v>
      </c>
      <c r="AW127" s="51">
        <v>1664</v>
      </c>
      <c r="AX127" s="51">
        <v>1611</v>
      </c>
      <c r="AY127" s="51">
        <v>1632</v>
      </c>
      <c r="AZ127" s="51">
        <v>1715</v>
      </c>
      <c r="BA127" s="51">
        <v>1836</v>
      </c>
      <c r="BB127" s="51">
        <v>1957</v>
      </c>
      <c r="BC127" s="51">
        <v>2051</v>
      </c>
      <c r="BD127" s="51">
        <v>2109</v>
      </c>
      <c r="BE127" s="51">
        <v>2144</v>
      </c>
      <c r="BF127" s="51">
        <v>2169</v>
      </c>
      <c r="BG127" s="51">
        <v>2208</v>
      </c>
      <c r="BH127" s="51">
        <v>2277</v>
      </c>
      <c r="BI127" s="51">
        <v>2377</v>
      </c>
      <c r="BJ127" s="51">
        <v>2503</v>
      </c>
      <c r="BK127" s="51">
        <v>2652</v>
      </c>
      <c r="BL127" s="51">
        <v>2819</v>
      </c>
      <c r="BM127" s="51">
        <v>2998</v>
      </c>
      <c r="BN127" s="51">
        <v>3191</v>
      </c>
      <c r="BO127" s="51">
        <v>3396</v>
      </c>
      <c r="BP127" s="51">
        <v>3598</v>
      </c>
      <c r="BQ127" s="51">
        <v>3782</v>
      </c>
      <c r="BR127" s="44">
        <v>3935.7939999999999</v>
      </c>
      <c r="BS127" s="44">
        <v>4052.5839999999998</v>
      </c>
    </row>
    <row r="128" spans="1:71" x14ac:dyDescent="0.3">
      <c r="A128" s="42">
        <v>422</v>
      </c>
      <c r="B128" s="43" t="s">
        <v>1308</v>
      </c>
      <c r="C128" s="43" t="s">
        <v>1177</v>
      </c>
      <c r="D128" s="42" t="s">
        <v>1020</v>
      </c>
      <c r="E128" s="51">
        <v>1335</v>
      </c>
      <c r="F128" s="51">
        <v>1358</v>
      </c>
      <c r="G128" s="51">
        <v>1393</v>
      </c>
      <c r="H128" s="51">
        <v>1435</v>
      </c>
      <c r="I128" s="51">
        <v>1482</v>
      </c>
      <c r="J128" s="51">
        <v>1532</v>
      </c>
      <c r="K128" s="51">
        <v>1584</v>
      </c>
      <c r="L128" s="51">
        <v>1637</v>
      </c>
      <c r="M128" s="51">
        <v>1691</v>
      </c>
      <c r="N128" s="51">
        <v>1747</v>
      </c>
      <c r="O128" s="51">
        <v>1805</v>
      </c>
      <c r="P128" s="51">
        <v>1865</v>
      </c>
      <c r="Q128" s="51">
        <v>1925</v>
      </c>
      <c r="R128" s="51">
        <v>1985</v>
      </c>
      <c r="S128" s="51">
        <v>2041</v>
      </c>
      <c r="T128" s="51">
        <v>2092</v>
      </c>
      <c r="U128" s="51">
        <v>2137</v>
      </c>
      <c r="V128" s="51">
        <v>2175</v>
      </c>
      <c r="W128" s="51">
        <v>2211</v>
      </c>
      <c r="X128" s="51">
        <v>2251</v>
      </c>
      <c r="Y128" s="51">
        <v>2297</v>
      </c>
      <c r="Z128" s="51">
        <v>2354</v>
      </c>
      <c r="AA128" s="51">
        <v>2417</v>
      </c>
      <c r="AB128" s="51">
        <v>2480</v>
      </c>
      <c r="AC128" s="51">
        <v>2535</v>
      </c>
      <c r="AD128" s="51">
        <v>2576</v>
      </c>
      <c r="AE128" s="51">
        <v>2598</v>
      </c>
      <c r="AF128" s="51">
        <v>2606</v>
      </c>
      <c r="AG128" s="51">
        <v>2605</v>
      </c>
      <c r="AH128" s="51">
        <v>2603</v>
      </c>
      <c r="AI128" s="51">
        <v>2605</v>
      </c>
      <c r="AJ128" s="51">
        <v>2616</v>
      </c>
      <c r="AK128" s="51">
        <v>2632</v>
      </c>
      <c r="AL128" s="51">
        <v>2651</v>
      </c>
      <c r="AM128" s="51">
        <v>2667</v>
      </c>
      <c r="AN128" s="51">
        <v>2677</v>
      </c>
      <c r="AO128" s="51">
        <v>2677</v>
      </c>
      <c r="AP128" s="51">
        <v>2672</v>
      </c>
      <c r="AQ128" s="51">
        <v>2669</v>
      </c>
      <c r="AR128" s="51">
        <v>2677</v>
      </c>
      <c r="AS128" s="51">
        <v>2703</v>
      </c>
      <c r="AT128" s="51">
        <v>2752</v>
      </c>
      <c r="AU128" s="51">
        <v>2822</v>
      </c>
      <c r="AV128" s="51">
        <v>2901</v>
      </c>
      <c r="AW128" s="51">
        <v>2975</v>
      </c>
      <c r="AX128" s="51">
        <v>3033</v>
      </c>
      <c r="AY128" s="51">
        <v>3071</v>
      </c>
      <c r="AZ128" s="51">
        <v>3093</v>
      </c>
      <c r="BA128" s="51">
        <v>3114</v>
      </c>
      <c r="BB128" s="51">
        <v>3157</v>
      </c>
      <c r="BC128" s="51">
        <v>3235</v>
      </c>
      <c r="BD128" s="51">
        <v>3360</v>
      </c>
      <c r="BE128" s="51">
        <v>3523</v>
      </c>
      <c r="BF128" s="51">
        <v>3701</v>
      </c>
      <c r="BG128" s="51">
        <v>3863</v>
      </c>
      <c r="BH128" s="51">
        <v>3987</v>
      </c>
      <c r="BI128" s="51">
        <v>4057</v>
      </c>
      <c r="BJ128" s="51">
        <v>4086</v>
      </c>
      <c r="BK128" s="51">
        <v>4111</v>
      </c>
      <c r="BL128" s="51">
        <v>4183</v>
      </c>
      <c r="BM128" s="51">
        <v>4337</v>
      </c>
      <c r="BN128" s="51">
        <v>4588</v>
      </c>
      <c r="BO128" s="51">
        <v>4916</v>
      </c>
      <c r="BP128" s="51">
        <v>5276</v>
      </c>
      <c r="BQ128" s="51">
        <v>5603</v>
      </c>
      <c r="BR128" s="44">
        <v>5851.4790000000003</v>
      </c>
      <c r="BS128" s="44">
        <v>6006.6679999999997</v>
      </c>
    </row>
    <row r="129" spans="1:71" x14ac:dyDescent="0.3">
      <c r="A129" s="42">
        <v>512</v>
      </c>
      <c r="B129" s="43" t="s">
        <v>1309</v>
      </c>
      <c r="C129" s="43" t="s">
        <v>1177</v>
      </c>
      <c r="D129" s="42" t="s">
        <v>1020</v>
      </c>
      <c r="E129" s="51">
        <v>456</v>
      </c>
      <c r="F129" s="51">
        <v>462</v>
      </c>
      <c r="G129" s="51">
        <v>469</v>
      </c>
      <c r="H129" s="51">
        <v>477</v>
      </c>
      <c r="I129" s="51">
        <v>486</v>
      </c>
      <c r="J129" s="51">
        <v>496</v>
      </c>
      <c r="K129" s="51">
        <v>506</v>
      </c>
      <c r="L129" s="51">
        <v>516</v>
      </c>
      <c r="M129" s="51">
        <v>528</v>
      </c>
      <c r="N129" s="51">
        <v>539</v>
      </c>
      <c r="O129" s="51">
        <v>552</v>
      </c>
      <c r="P129" s="51">
        <v>565</v>
      </c>
      <c r="Q129" s="51">
        <v>579</v>
      </c>
      <c r="R129" s="51">
        <v>594</v>
      </c>
      <c r="S129" s="51">
        <v>609</v>
      </c>
      <c r="T129" s="51">
        <v>625</v>
      </c>
      <c r="U129" s="51">
        <v>642</v>
      </c>
      <c r="V129" s="51">
        <v>660</v>
      </c>
      <c r="W129" s="51">
        <v>680</v>
      </c>
      <c r="X129" s="51">
        <v>701</v>
      </c>
      <c r="Y129" s="51">
        <v>724</v>
      </c>
      <c r="Z129" s="51">
        <v>749</v>
      </c>
      <c r="AA129" s="51">
        <v>776</v>
      </c>
      <c r="AB129" s="51">
        <v>807</v>
      </c>
      <c r="AC129" s="51">
        <v>842</v>
      </c>
      <c r="AD129" s="51">
        <v>882</v>
      </c>
      <c r="AE129" s="51">
        <v>927</v>
      </c>
      <c r="AF129" s="51">
        <v>978</v>
      </c>
      <c r="AG129" s="51">
        <v>1033</v>
      </c>
      <c r="AH129" s="51">
        <v>1092</v>
      </c>
      <c r="AI129" s="51">
        <v>1154</v>
      </c>
      <c r="AJ129" s="51">
        <v>1221</v>
      </c>
      <c r="AK129" s="51">
        <v>1290</v>
      </c>
      <c r="AL129" s="51">
        <v>1361</v>
      </c>
      <c r="AM129" s="51">
        <v>1431</v>
      </c>
      <c r="AN129" s="51">
        <v>1498</v>
      </c>
      <c r="AO129" s="51">
        <v>1561</v>
      </c>
      <c r="AP129" s="51">
        <v>1620</v>
      </c>
      <c r="AQ129" s="51">
        <v>1678</v>
      </c>
      <c r="AR129" s="51">
        <v>1741</v>
      </c>
      <c r="AS129" s="51">
        <v>1812</v>
      </c>
      <c r="AT129" s="51">
        <v>1894</v>
      </c>
      <c r="AU129" s="51">
        <v>1983</v>
      </c>
      <c r="AV129" s="51">
        <v>2072</v>
      </c>
      <c r="AW129" s="51">
        <v>2148</v>
      </c>
      <c r="AX129" s="51">
        <v>2204</v>
      </c>
      <c r="AY129" s="51">
        <v>2237</v>
      </c>
      <c r="AZ129" s="51">
        <v>2250</v>
      </c>
      <c r="BA129" s="51">
        <v>2252</v>
      </c>
      <c r="BB129" s="51">
        <v>2255</v>
      </c>
      <c r="BC129" s="51">
        <v>2268</v>
      </c>
      <c r="BD129" s="51">
        <v>2295</v>
      </c>
      <c r="BE129" s="51">
        <v>2334</v>
      </c>
      <c r="BF129" s="51">
        <v>2385</v>
      </c>
      <c r="BG129" s="51">
        <v>2445</v>
      </c>
      <c r="BH129" s="51">
        <v>2511</v>
      </c>
      <c r="BI129" s="51">
        <v>2583</v>
      </c>
      <c r="BJ129" s="51">
        <v>2663</v>
      </c>
      <c r="BK129" s="51">
        <v>2759</v>
      </c>
      <c r="BL129" s="51">
        <v>2883</v>
      </c>
      <c r="BM129" s="51">
        <v>3041</v>
      </c>
      <c r="BN129" s="51">
        <v>3237</v>
      </c>
      <c r="BO129" s="51">
        <v>3465</v>
      </c>
      <c r="BP129" s="51">
        <v>3711</v>
      </c>
      <c r="BQ129" s="51">
        <v>3961</v>
      </c>
      <c r="BR129" s="44">
        <v>4199.8100000000004</v>
      </c>
      <c r="BS129" s="44">
        <v>4424.7619999999997</v>
      </c>
    </row>
    <row r="130" spans="1:71" x14ac:dyDescent="0.3">
      <c r="A130" s="42">
        <v>634</v>
      </c>
      <c r="B130" s="43" t="s">
        <v>1310</v>
      </c>
      <c r="C130" s="43" t="s">
        <v>1177</v>
      </c>
      <c r="D130" s="42" t="s">
        <v>1020</v>
      </c>
      <c r="E130" s="51">
        <v>25</v>
      </c>
      <c r="F130" s="51">
        <v>27</v>
      </c>
      <c r="G130" s="51">
        <v>30</v>
      </c>
      <c r="H130" s="51">
        <v>32</v>
      </c>
      <c r="I130" s="51">
        <v>34</v>
      </c>
      <c r="J130" s="51">
        <v>36</v>
      </c>
      <c r="K130" s="51">
        <v>38</v>
      </c>
      <c r="L130" s="51">
        <v>39</v>
      </c>
      <c r="M130" s="51">
        <v>42</v>
      </c>
      <c r="N130" s="51">
        <v>44</v>
      </c>
      <c r="O130" s="51">
        <v>47</v>
      </c>
      <c r="P130" s="51">
        <v>51</v>
      </c>
      <c r="Q130" s="51">
        <v>56</v>
      </c>
      <c r="R130" s="51">
        <v>62</v>
      </c>
      <c r="S130" s="51">
        <v>68</v>
      </c>
      <c r="T130" s="51">
        <v>74</v>
      </c>
      <c r="U130" s="51">
        <v>80</v>
      </c>
      <c r="V130" s="51">
        <v>86</v>
      </c>
      <c r="W130" s="51">
        <v>93</v>
      </c>
      <c r="X130" s="51">
        <v>101</v>
      </c>
      <c r="Y130" s="51">
        <v>110</v>
      </c>
      <c r="Z130" s="51">
        <v>119</v>
      </c>
      <c r="AA130" s="51">
        <v>131</v>
      </c>
      <c r="AB130" s="51">
        <v>142</v>
      </c>
      <c r="AC130" s="51">
        <v>154</v>
      </c>
      <c r="AD130" s="51">
        <v>164</v>
      </c>
      <c r="AE130" s="51">
        <v>174</v>
      </c>
      <c r="AF130" s="51">
        <v>182</v>
      </c>
      <c r="AG130" s="51">
        <v>192</v>
      </c>
      <c r="AH130" s="51">
        <v>205</v>
      </c>
      <c r="AI130" s="51">
        <v>224</v>
      </c>
      <c r="AJ130" s="51">
        <v>248</v>
      </c>
      <c r="AK130" s="51">
        <v>277</v>
      </c>
      <c r="AL130" s="51">
        <v>309</v>
      </c>
      <c r="AM130" s="51">
        <v>341</v>
      </c>
      <c r="AN130" s="51">
        <v>371</v>
      </c>
      <c r="AO130" s="51">
        <v>398</v>
      </c>
      <c r="AP130" s="51">
        <v>422</v>
      </c>
      <c r="AQ130" s="51">
        <v>444</v>
      </c>
      <c r="AR130" s="51">
        <v>462</v>
      </c>
      <c r="AS130" s="51">
        <v>476</v>
      </c>
      <c r="AT130" s="51">
        <v>487</v>
      </c>
      <c r="AU130" s="51">
        <v>496</v>
      </c>
      <c r="AV130" s="51">
        <v>502</v>
      </c>
      <c r="AW130" s="51">
        <v>507</v>
      </c>
      <c r="AX130" s="51">
        <v>513</v>
      </c>
      <c r="AY130" s="51">
        <v>522</v>
      </c>
      <c r="AZ130" s="51">
        <v>535</v>
      </c>
      <c r="BA130" s="51">
        <v>550</v>
      </c>
      <c r="BB130" s="51">
        <v>569</v>
      </c>
      <c r="BC130" s="51">
        <v>592</v>
      </c>
      <c r="BD130" s="51">
        <v>617</v>
      </c>
      <c r="BE130" s="51">
        <v>646</v>
      </c>
      <c r="BF130" s="51">
        <v>689</v>
      </c>
      <c r="BG130" s="51">
        <v>759</v>
      </c>
      <c r="BH130" s="51">
        <v>865</v>
      </c>
      <c r="BI130" s="51">
        <v>1010</v>
      </c>
      <c r="BJ130" s="51">
        <v>1190</v>
      </c>
      <c r="BK130" s="51">
        <v>1389</v>
      </c>
      <c r="BL130" s="51">
        <v>1591</v>
      </c>
      <c r="BM130" s="51">
        <v>1780</v>
      </c>
      <c r="BN130" s="51">
        <v>1952</v>
      </c>
      <c r="BO130" s="51">
        <v>2110</v>
      </c>
      <c r="BP130" s="51">
        <v>2250</v>
      </c>
      <c r="BQ130" s="51">
        <v>2374</v>
      </c>
      <c r="BR130" s="44">
        <v>2481.5390000000002</v>
      </c>
      <c r="BS130" s="44">
        <v>2569.8040000000001</v>
      </c>
    </row>
    <row r="131" spans="1:71" x14ac:dyDescent="0.3">
      <c r="A131" s="42">
        <v>682</v>
      </c>
      <c r="B131" s="43" t="s">
        <v>1311</v>
      </c>
      <c r="C131" s="43" t="s">
        <v>1177</v>
      </c>
      <c r="D131" s="42" t="s">
        <v>1020</v>
      </c>
      <c r="E131" s="51">
        <v>3121</v>
      </c>
      <c r="F131" s="51">
        <v>3199</v>
      </c>
      <c r="G131" s="51">
        <v>3283</v>
      </c>
      <c r="H131" s="51">
        <v>3373</v>
      </c>
      <c r="I131" s="51">
        <v>3465</v>
      </c>
      <c r="J131" s="51">
        <v>3558</v>
      </c>
      <c r="K131" s="51">
        <v>3654</v>
      </c>
      <c r="L131" s="51">
        <v>3752</v>
      </c>
      <c r="M131" s="51">
        <v>3855</v>
      </c>
      <c r="N131" s="51">
        <v>3966</v>
      </c>
      <c r="O131" s="51">
        <v>4087</v>
      </c>
      <c r="P131" s="51">
        <v>4219</v>
      </c>
      <c r="Q131" s="51">
        <v>4363</v>
      </c>
      <c r="R131" s="51">
        <v>4517</v>
      </c>
      <c r="S131" s="51">
        <v>4677</v>
      </c>
      <c r="T131" s="51">
        <v>4844</v>
      </c>
      <c r="U131" s="51">
        <v>5015</v>
      </c>
      <c r="V131" s="51">
        <v>5195</v>
      </c>
      <c r="W131" s="51">
        <v>5387</v>
      </c>
      <c r="X131" s="51">
        <v>5600</v>
      </c>
      <c r="Y131" s="51">
        <v>5836</v>
      </c>
      <c r="Z131" s="51">
        <v>6101</v>
      </c>
      <c r="AA131" s="51">
        <v>6394</v>
      </c>
      <c r="AB131" s="51">
        <v>6714</v>
      </c>
      <c r="AC131" s="51">
        <v>7059</v>
      </c>
      <c r="AD131" s="51">
        <v>7429</v>
      </c>
      <c r="AE131" s="51">
        <v>7819</v>
      </c>
      <c r="AF131" s="51">
        <v>8232</v>
      </c>
      <c r="AG131" s="51">
        <v>8680</v>
      </c>
      <c r="AH131" s="51">
        <v>9180</v>
      </c>
      <c r="AI131" s="51">
        <v>9741</v>
      </c>
      <c r="AJ131" s="51">
        <v>10367</v>
      </c>
      <c r="AK131" s="51">
        <v>11048</v>
      </c>
      <c r="AL131" s="51">
        <v>11764</v>
      </c>
      <c r="AM131" s="51">
        <v>12485</v>
      </c>
      <c r="AN131" s="51">
        <v>13189</v>
      </c>
      <c r="AO131" s="51">
        <v>13869</v>
      </c>
      <c r="AP131" s="51">
        <v>14526</v>
      </c>
      <c r="AQ131" s="51">
        <v>15155</v>
      </c>
      <c r="AR131" s="51">
        <v>15756</v>
      </c>
      <c r="AS131" s="51">
        <v>16327</v>
      </c>
      <c r="AT131" s="51">
        <v>16868</v>
      </c>
      <c r="AU131" s="51">
        <v>17379</v>
      </c>
      <c r="AV131" s="51">
        <v>17860</v>
      </c>
      <c r="AW131" s="51">
        <v>18311</v>
      </c>
      <c r="AX131" s="51">
        <v>18736</v>
      </c>
      <c r="AY131" s="51">
        <v>19132</v>
      </c>
      <c r="AZ131" s="51">
        <v>19506</v>
      </c>
      <c r="BA131" s="51">
        <v>19882</v>
      </c>
      <c r="BB131" s="51">
        <v>20294</v>
      </c>
      <c r="BC131" s="51">
        <v>20764</v>
      </c>
      <c r="BD131" s="51">
        <v>21304</v>
      </c>
      <c r="BE131" s="51">
        <v>21906</v>
      </c>
      <c r="BF131" s="51">
        <v>22556</v>
      </c>
      <c r="BG131" s="51">
        <v>23229</v>
      </c>
      <c r="BH131" s="51">
        <v>23906</v>
      </c>
      <c r="BI131" s="51">
        <v>24578</v>
      </c>
      <c r="BJ131" s="51">
        <v>25253</v>
      </c>
      <c r="BK131" s="51">
        <v>25941</v>
      </c>
      <c r="BL131" s="51">
        <v>26661</v>
      </c>
      <c r="BM131" s="51">
        <v>27426</v>
      </c>
      <c r="BN131" s="51">
        <v>28238</v>
      </c>
      <c r="BO131" s="51">
        <v>29086</v>
      </c>
      <c r="BP131" s="51">
        <v>29944</v>
      </c>
      <c r="BQ131" s="51">
        <v>30777</v>
      </c>
      <c r="BR131" s="44">
        <v>31557.144</v>
      </c>
      <c r="BS131" s="44">
        <v>32275.687000000002</v>
      </c>
    </row>
    <row r="132" spans="1:71" x14ac:dyDescent="0.3">
      <c r="A132" s="42">
        <v>275</v>
      </c>
      <c r="B132" s="43" t="s">
        <v>1312</v>
      </c>
      <c r="C132" s="43" t="s">
        <v>1177</v>
      </c>
      <c r="D132" s="42">
        <v>12</v>
      </c>
      <c r="E132" s="51">
        <v>932</v>
      </c>
      <c r="F132" s="51">
        <v>924</v>
      </c>
      <c r="G132" s="51">
        <v>932</v>
      </c>
      <c r="H132" s="51">
        <v>949</v>
      </c>
      <c r="I132" s="51">
        <v>969</v>
      </c>
      <c r="J132" s="51">
        <v>988</v>
      </c>
      <c r="K132" s="51">
        <v>1004</v>
      </c>
      <c r="L132" s="51">
        <v>1018</v>
      </c>
      <c r="M132" s="51">
        <v>1032</v>
      </c>
      <c r="N132" s="51">
        <v>1048</v>
      </c>
      <c r="O132" s="51">
        <v>1069</v>
      </c>
      <c r="P132" s="51">
        <v>1097</v>
      </c>
      <c r="Q132" s="51">
        <v>1129</v>
      </c>
      <c r="R132" s="51">
        <v>1160</v>
      </c>
      <c r="S132" s="51">
        <v>1182</v>
      </c>
      <c r="T132" s="51">
        <v>1191</v>
      </c>
      <c r="U132" s="51">
        <v>1185</v>
      </c>
      <c r="V132" s="51">
        <v>1165</v>
      </c>
      <c r="W132" s="51">
        <v>1141</v>
      </c>
      <c r="X132" s="51">
        <v>1125</v>
      </c>
      <c r="Y132" s="51">
        <v>1125</v>
      </c>
      <c r="Z132" s="51">
        <v>1144</v>
      </c>
      <c r="AA132" s="51">
        <v>1180</v>
      </c>
      <c r="AB132" s="51">
        <v>1227</v>
      </c>
      <c r="AC132" s="51">
        <v>1276</v>
      </c>
      <c r="AD132" s="51">
        <v>1321</v>
      </c>
      <c r="AE132" s="51">
        <v>1361</v>
      </c>
      <c r="AF132" s="51">
        <v>1398</v>
      </c>
      <c r="AG132" s="51">
        <v>1433</v>
      </c>
      <c r="AH132" s="51">
        <v>1469</v>
      </c>
      <c r="AI132" s="51">
        <v>1509</v>
      </c>
      <c r="AJ132" s="51">
        <v>1553</v>
      </c>
      <c r="AK132" s="51">
        <v>1600</v>
      </c>
      <c r="AL132" s="51">
        <v>1650</v>
      </c>
      <c r="AM132" s="51">
        <v>1703</v>
      </c>
      <c r="AN132" s="51">
        <v>1758</v>
      </c>
      <c r="AO132" s="51">
        <v>1817</v>
      </c>
      <c r="AP132" s="51">
        <v>1879</v>
      </c>
      <c r="AQ132" s="51">
        <v>1946</v>
      </c>
      <c r="AR132" s="51">
        <v>2019</v>
      </c>
      <c r="AS132" s="51">
        <v>2101</v>
      </c>
      <c r="AT132" s="51">
        <v>2190</v>
      </c>
      <c r="AU132" s="51">
        <v>2287</v>
      </c>
      <c r="AV132" s="51">
        <v>2391</v>
      </c>
      <c r="AW132" s="51">
        <v>2501</v>
      </c>
      <c r="AX132" s="51">
        <v>2618</v>
      </c>
      <c r="AY132" s="51">
        <v>2742</v>
      </c>
      <c r="AZ132" s="51">
        <v>2871</v>
      </c>
      <c r="BA132" s="51">
        <v>3000</v>
      </c>
      <c r="BB132" s="51">
        <v>3119</v>
      </c>
      <c r="BC132" s="51">
        <v>3223</v>
      </c>
      <c r="BD132" s="51">
        <v>3309</v>
      </c>
      <c r="BE132" s="51">
        <v>3379</v>
      </c>
      <c r="BF132" s="51">
        <v>3441</v>
      </c>
      <c r="BG132" s="51">
        <v>3504</v>
      </c>
      <c r="BH132" s="51">
        <v>3576</v>
      </c>
      <c r="BI132" s="51">
        <v>3659</v>
      </c>
      <c r="BJ132" s="51">
        <v>3752</v>
      </c>
      <c r="BK132" s="51">
        <v>3852</v>
      </c>
      <c r="BL132" s="51">
        <v>3958</v>
      </c>
      <c r="BM132" s="51">
        <v>4067</v>
      </c>
      <c r="BN132" s="51">
        <v>4179</v>
      </c>
      <c r="BO132" s="51">
        <v>4295</v>
      </c>
      <c r="BP132" s="51">
        <v>4415</v>
      </c>
      <c r="BQ132" s="51">
        <v>4537</v>
      </c>
      <c r="BR132" s="44">
        <v>4662.884</v>
      </c>
      <c r="BS132" s="44">
        <v>4790.7049999999999</v>
      </c>
    </row>
    <row r="133" spans="1:71" x14ac:dyDescent="0.3">
      <c r="A133" s="42">
        <v>760</v>
      </c>
      <c r="B133" s="43" t="s">
        <v>1313</v>
      </c>
      <c r="C133" s="43" t="s">
        <v>1177</v>
      </c>
      <c r="D133" s="42" t="s">
        <v>1020</v>
      </c>
      <c r="E133" s="51">
        <v>3413</v>
      </c>
      <c r="F133" s="51">
        <v>3499</v>
      </c>
      <c r="G133" s="51">
        <v>3591</v>
      </c>
      <c r="H133" s="51">
        <v>3691</v>
      </c>
      <c r="I133" s="51">
        <v>3798</v>
      </c>
      <c r="J133" s="51">
        <v>3912</v>
      </c>
      <c r="K133" s="51">
        <v>4032</v>
      </c>
      <c r="L133" s="51">
        <v>4159</v>
      </c>
      <c r="M133" s="51">
        <v>4292</v>
      </c>
      <c r="N133" s="51">
        <v>4430</v>
      </c>
      <c r="O133" s="51">
        <v>4574</v>
      </c>
      <c r="P133" s="51">
        <v>4722</v>
      </c>
      <c r="Q133" s="51">
        <v>4875</v>
      </c>
      <c r="R133" s="51">
        <v>5035</v>
      </c>
      <c r="S133" s="51">
        <v>5200</v>
      </c>
      <c r="T133" s="51">
        <v>5373</v>
      </c>
      <c r="U133" s="51">
        <v>5553</v>
      </c>
      <c r="V133" s="51">
        <v>5741</v>
      </c>
      <c r="W133" s="51">
        <v>5936</v>
      </c>
      <c r="X133" s="51">
        <v>6139</v>
      </c>
      <c r="Y133" s="51">
        <v>6351</v>
      </c>
      <c r="Z133" s="51">
        <v>6571</v>
      </c>
      <c r="AA133" s="51">
        <v>6800</v>
      </c>
      <c r="AB133" s="51">
        <v>7038</v>
      </c>
      <c r="AC133" s="51">
        <v>7283</v>
      </c>
      <c r="AD133" s="51">
        <v>7536</v>
      </c>
      <c r="AE133" s="51">
        <v>7795</v>
      </c>
      <c r="AF133" s="51">
        <v>8061</v>
      </c>
      <c r="AG133" s="51">
        <v>8336</v>
      </c>
      <c r="AH133" s="51">
        <v>8626</v>
      </c>
      <c r="AI133" s="51">
        <v>8931</v>
      </c>
      <c r="AJ133" s="51">
        <v>9253</v>
      </c>
      <c r="AK133" s="51">
        <v>9590</v>
      </c>
      <c r="AL133" s="51">
        <v>9939</v>
      </c>
      <c r="AM133" s="51">
        <v>10293</v>
      </c>
      <c r="AN133" s="51">
        <v>10649</v>
      </c>
      <c r="AO133" s="51">
        <v>11004</v>
      </c>
      <c r="AP133" s="51">
        <v>11361</v>
      </c>
      <c r="AQ133" s="51">
        <v>11719</v>
      </c>
      <c r="AR133" s="51">
        <v>12080</v>
      </c>
      <c r="AS133" s="51">
        <v>12446</v>
      </c>
      <c r="AT133" s="51">
        <v>12815</v>
      </c>
      <c r="AU133" s="51">
        <v>13187</v>
      </c>
      <c r="AV133" s="51">
        <v>13564</v>
      </c>
      <c r="AW133" s="51">
        <v>13950</v>
      </c>
      <c r="AX133" s="51">
        <v>14345</v>
      </c>
      <c r="AY133" s="51">
        <v>14755</v>
      </c>
      <c r="AZ133" s="51">
        <v>15177</v>
      </c>
      <c r="BA133" s="51">
        <v>15602</v>
      </c>
      <c r="BB133" s="51">
        <v>16016</v>
      </c>
      <c r="BC133" s="51">
        <v>16411</v>
      </c>
      <c r="BD133" s="51">
        <v>16767</v>
      </c>
      <c r="BE133" s="51">
        <v>17088</v>
      </c>
      <c r="BF133" s="51">
        <v>17415</v>
      </c>
      <c r="BG133" s="51">
        <v>17807</v>
      </c>
      <c r="BH133" s="51">
        <v>18295</v>
      </c>
      <c r="BI133" s="51">
        <v>18915</v>
      </c>
      <c r="BJ133" s="51">
        <v>19633</v>
      </c>
      <c r="BK133" s="51">
        <v>20325</v>
      </c>
      <c r="BL133" s="51">
        <v>20825</v>
      </c>
      <c r="BM133" s="51">
        <v>21019</v>
      </c>
      <c r="BN133" s="51">
        <v>20864</v>
      </c>
      <c r="BO133" s="51">
        <v>20421</v>
      </c>
      <c r="BP133" s="51">
        <v>19809</v>
      </c>
      <c r="BQ133" s="51">
        <v>19203</v>
      </c>
      <c r="BR133" s="44">
        <v>18734.987000000001</v>
      </c>
      <c r="BS133" s="44">
        <v>18430.453000000001</v>
      </c>
    </row>
    <row r="134" spans="1:71" x14ac:dyDescent="0.3">
      <c r="A134" s="42">
        <v>792</v>
      </c>
      <c r="B134" s="43" t="s">
        <v>1314</v>
      </c>
      <c r="C134" s="43" t="s">
        <v>1177</v>
      </c>
      <c r="D134" s="42" t="s">
        <v>1020</v>
      </c>
      <c r="E134" s="51">
        <v>21408</v>
      </c>
      <c r="F134" s="51">
        <v>21951</v>
      </c>
      <c r="G134" s="51">
        <v>22509</v>
      </c>
      <c r="H134" s="51">
        <v>23082</v>
      </c>
      <c r="I134" s="51">
        <v>23669</v>
      </c>
      <c r="J134" s="51">
        <v>24271</v>
      </c>
      <c r="K134" s="51">
        <v>24886</v>
      </c>
      <c r="L134" s="51">
        <v>25515</v>
      </c>
      <c r="M134" s="51">
        <v>26156</v>
      </c>
      <c r="N134" s="51">
        <v>26809</v>
      </c>
      <c r="O134" s="51">
        <v>27472</v>
      </c>
      <c r="P134" s="51">
        <v>28147</v>
      </c>
      <c r="Q134" s="51">
        <v>28833</v>
      </c>
      <c r="R134" s="51">
        <v>29531</v>
      </c>
      <c r="S134" s="51">
        <v>30244</v>
      </c>
      <c r="T134" s="51">
        <v>30973</v>
      </c>
      <c r="U134" s="51">
        <v>31717</v>
      </c>
      <c r="V134" s="51">
        <v>32478</v>
      </c>
      <c r="W134" s="51">
        <v>33256</v>
      </c>
      <c r="X134" s="51">
        <v>34055</v>
      </c>
      <c r="Y134" s="51">
        <v>34876</v>
      </c>
      <c r="Z134" s="51">
        <v>35721</v>
      </c>
      <c r="AA134" s="51">
        <v>36587</v>
      </c>
      <c r="AB134" s="51">
        <v>37472</v>
      </c>
      <c r="AC134" s="51">
        <v>38370</v>
      </c>
      <c r="AD134" s="51">
        <v>39277</v>
      </c>
      <c r="AE134" s="51">
        <v>40190</v>
      </c>
      <c r="AF134" s="51">
        <v>41108</v>
      </c>
      <c r="AG134" s="51">
        <v>42040</v>
      </c>
      <c r="AH134" s="51">
        <v>42994</v>
      </c>
      <c r="AI134" s="51">
        <v>43976</v>
      </c>
      <c r="AJ134" s="51">
        <v>44988</v>
      </c>
      <c r="AK134" s="51">
        <v>46025</v>
      </c>
      <c r="AL134" s="51">
        <v>47073</v>
      </c>
      <c r="AM134" s="51">
        <v>48114</v>
      </c>
      <c r="AN134" s="51">
        <v>49134</v>
      </c>
      <c r="AO134" s="51">
        <v>50128</v>
      </c>
      <c r="AP134" s="51">
        <v>51101</v>
      </c>
      <c r="AQ134" s="51">
        <v>52054</v>
      </c>
      <c r="AR134" s="51">
        <v>52992</v>
      </c>
      <c r="AS134" s="51">
        <v>53922</v>
      </c>
      <c r="AT134" s="51">
        <v>54841</v>
      </c>
      <c r="AU134" s="51">
        <v>55749</v>
      </c>
      <c r="AV134" s="51">
        <v>56654</v>
      </c>
      <c r="AW134" s="51">
        <v>57564</v>
      </c>
      <c r="AX134" s="51">
        <v>58486</v>
      </c>
      <c r="AY134" s="51">
        <v>59423</v>
      </c>
      <c r="AZ134" s="51">
        <v>60372</v>
      </c>
      <c r="BA134" s="51">
        <v>61330</v>
      </c>
      <c r="BB134" s="51">
        <v>62287</v>
      </c>
      <c r="BC134" s="51">
        <v>63240</v>
      </c>
      <c r="BD134" s="51">
        <v>64191</v>
      </c>
      <c r="BE134" s="51">
        <v>65143</v>
      </c>
      <c r="BF134" s="51">
        <v>66086</v>
      </c>
      <c r="BG134" s="51">
        <v>67008</v>
      </c>
      <c r="BH134" s="51">
        <v>67903</v>
      </c>
      <c r="BI134" s="51">
        <v>68763</v>
      </c>
      <c r="BJ134" s="51">
        <v>69597</v>
      </c>
      <c r="BK134" s="51">
        <v>70440</v>
      </c>
      <c r="BL134" s="51">
        <v>71339</v>
      </c>
      <c r="BM134" s="51">
        <v>72327</v>
      </c>
      <c r="BN134" s="51">
        <v>73409</v>
      </c>
      <c r="BO134" s="51">
        <v>74570</v>
      </c>
      <c r="BP134" s="51">
        <v>75787</v>
      </c>
      <c r="BQ134" s="51">
        <v>77031</v>
      </c>
      <c r="BR134" s="44">
        <v>78271.471999999994</v>
      </c>
      <c r="BS134" s="44">
        <v>79512.426000000007</v>
      </c>
    </row>
    <row r="135" spans="1:71" x14ac:dyDescent="0.3">
      <c r="A135" s="42">
        <v>784</v>
      </c>
      <c r="B135" s="43" t="s">
        <v>1315</v>
      </c>
      <c r="C135" s="43" t="s">
        <v>1177</v>
      </c>
      <c r="D135" s="42" t="s">
        <v>1020</v>
      </c>
      <c r="E135" s="51">
        <v>70</v>
      </c>
      <c r="F135" s="51">
        <v>67</v>
      </c>
      <c r="G135" s="51">
        <v>69</v>
      </c>
      <c r="H135" s="51">
        <v>73</v>
      </c>
      <c r="I135" s="51">
        <v>76</v>
      </c>
      <c r="J135" s="51">
        <v>80</v>
      </c>
      <c r="K135" s="51">
        <v>82</v>
      </c>
      <c r="L135" s="51">
        <v>83</v>
      </c>
      <c r="M135" s="51">
        <v>85</v>
      </c>
      <c r="N135" s="51">
        <v>87</v>
      </c>
      <c r="O135" s="51">
        <v>93</v>
      </c>
      <c r="P135" s="51">
        <v>101</v>
      </c>
      <c r="Q135" s="51">
        <v>112</v>
      </c>
      <c r="R135" s="51">
        <v>126</v>
      </c>
      <c r="S135" s="51">
        <v>139</v>
      </c>
      <c r="T135" s="51">
        <v>150</v>
      </c>
      <c r="U135" s="51">
        <v>160</v>
      </c>
      <c r="V135" s="51">
        <v>170</v>
      </c>
      <c r="W135" s="51">
        <v>183</v>
      </c>
      <c r="X135" s="51">
        <v>204</v>
      </c>
      <c r="Y135" s="51">
        <v>235</v>
      </c>
      <c r="Z135" s="51">
        <v>279</v>
      </c>
      <c r="AA135" s="51">
        <v>333</v>
      </c>
      <c r="AB135" s="51">
        <v>397</v>
      </c>
      <c r="AC135" s="51">
        <v>471</v>
      </c>
      <c r="AD135" s="51">
        <v>554</v>
      </c>
      <c r="AE135" s="51">
        <v>647</v>
      </c>
      <c r="AF135" s="51">
        <v>748</v>
      </c>
      <c r="AG135" s="51">
        <v>852</v>
      </c>
      <c r="AH135" s="51">
        <v>952</v>
      </c>
      <c r="AI135" s="51">
        <v>1042</v>
      </c>
      <c r="AJ135" s="51">
        <v>1121</v>
      </c>
      <c r="AK135" s="51">
        <v>1190</v>
      </c>
      <c r="AL135" s="51">
        <v>1253</v>
      </c>
      <c r="AM135" s="51">
        <v>1318</v>
      </c>
      <c r="AN135" s="51">
        <v>1391</v>
      </c>
      <c r="AO135" s="51">
        <v>1472</v>
      </c>
      <c r="AP135" s="51">
        <v>1561</v>
      </c>
      <c r="AQ135" s="51">
        <v>1656</v>
      </c>
      <c r="AR135" s="51">
        <v>1756</v>
      </c>
      <c r="AS135" s="51">
        <v>1860</v>
      </c>
      <c r="AT135" s="51">
        <v>1970</v>
      </c>
      <c r="AU135" s="51">
        <v>2087</v>
      </c>
      <c r="AV135" s="51">
        <v>2207</v>
      </c>
      <c r="AW135" s="51">
        <v>2329</v>
      </c>
      <c r="AX135" s="51">
        <v>2449</v>
      </c>
      <c r="AY135" s="51">
        <v>2571</v>
      </c>
      <c r="AZ135" s="51">
        <v>2700</v>
      </c>
      <c r="BA135" s="51">
        <v>2838</v>
      </c>
      <c r="BB135" s="51">
        <v>2988</v>
      </c>
      <c r="BC135" s="51">
        <v>3155</v>
      </c>
      <c r="BD135" s="51">
        <v>3326</v>
      </c>
      <c r="BE135" s="51">
        <v>3507</v>
      </c>
      <c r="BF135" s="51">
        <v>3742</v>
      </c>
      <c r="BG135" s="51">
        <v>4088</v>
      </c>
      <c r="BH135" s="51">
        <v>4580</v>
      </c>
      <c r="BI135" s="51">
        <v>5242</v>
      </c>
      <c r="BJ135" s="51">
        <v>6044</v>
      </c>
      <c r="BK135" s="51">
        <v>6894</v>
      </c>
      <c r="BL135" s="51">
        <v>7666</v>
      </c>
      <c r="BM135" s="51">
        <v>8271</v>
      </c>
      <c r="BN135" s="51">
        <v>8672</v>
      </c>
      <c r="BO135" s="51">
        <v>8900</v>
      </c>
      <c r="BP135" s="51">
        <v>9006</v>
      </c>
      <c r="BQ135" s="51">
        <v>9071</v>
      </c>
      <c r="BR135" s="44">
        <v>9154.3019999999997</v>
      </c>
      <c r="BS135" s="44">
        <v>9269.6119999999992</v>
      </c>
    </row>
    <row r="136" spans="1:71" x14ac:dyDescent="0.3">
      <c r="A136" s="42">
        <v>887</v>
      </c>
      <c r="B136" s="43" t="s">
        <v>1316</v>
      </c>
      <c r="C136" s="43" t="s">
        <v>1177</v>
      </c>
      <c r="D136" s="42" t="s">
        <v>1020</v>
      </c>
      <c r="E136" s="51">
        <v>4402</v>
      </c>
      <c r="F136" s="51">
        <v>4474</v>
      </c>
      <c r="G136" s="51">
        <v>4546</v>
      </c>
      <c r="H136" s="51">
        <v>4619</v>
      </c>
      <c r="I136" s="51">
        <v>4692</v>
      </c>
      <c r="J136" s="51">
        <v>4768</v>
      </c>
      <c r="K136" s="51">
        <v>4844</v>
      </c>
      <c r="L136" s="51">
        <v>4923</v>
      </c>
      <c r="M136" s="51">
        <v>5004</v>
      </c>
      <c r="N136" s="51">
        <v>5087</v>
      </c>
      <c r="O136" s="51">
        <v>5172</v>
      </c>
      <c r="P136" s="51">
        <v>5261</v>
      </c>
      <c r="Q136" s="51">
        <v>5352</v>
      </c>
      <c r="R136" s="51">
        <v>5446</v>
      </c>
      <c r="S136" s="51">
        <v>5543</v>
      </c>
      <c r="T136" s="51">
        <v>5644</v>
      </c>
      <c r="U136" s="51">
        <v>5749</v>
      </c>
      <c r="V136" s="51">
        <v>5859</v>
      </c>
      <c r="W136" s="51">
        <v>5971</v>
      </c>
      <c r="X136" s="51">
        <v>6084</v>
      </c>
      <c r="Y136" s="51">
        <v>6194</v>
      </c>
      <c r="Z136" s="51">
        <v>6301</v>
      </c>
      <c r="AA136" s="51">
        <v>6407</v>
      </c>
      <c r="AB136" s="51">
        <v>6523</v>
      </c>
      <c r="AC136" s="51">
        <v>6662</v>
      </c>
      <c r="AD136" s="51">
        <v>6831</v>
      </c>
      <c r="AE136" s="51">
        <v>7035</v>
      </c>
      <c r="AF136" s="51">
        <v>7272</v>
      </c>
      <c r="AG136" s="51">
        <v>7537</v>
      </c>
      <c r="AH136" s="51">
        <v>7822</v>
      </c>
      <c r="AI136" s="51">
        <v>8120</v>
      </c>
      <c r="AJ136" s="51">
        <v>8434</v>
      </c>
      <c r="AK136" s="51">
        <v>8765</v>
      </c>
      <c r="AL136" s="51">
        <v>9111</v>
      </c>
      <c r="AM136" s="51">
        <v>9472</v>
      </c>
      <c r="AN136" s="51">
        <v>9848</v>
      </c>
      <c r="AO136" s="51">
        <v>10233</v>
      </c>
      <c r="AP136" s="51">
        <v>10629</v>
      </c>
      <c r="AQ136" s="51">
        <v>11052</v>
      </c>
      <c r="AR136" s="51">
        <v>11523</v>
      </c>
      <c r="AS136" s="51">
        <v>12057</v>
      </c>
      <c r="AT136" s="51">
        <v>12662</v>
      </c>
      <c r="AU136" s="51">
        <v>13326</v>
      </c>
      <c r="AV136" s="51">
        <v>14017</v>
      </c>
      <c r="AW136" s="51">
        <v>14693</v>
      </c>
      <c r="AX136" s="51">
        <v>15321</v>
      </c>
      <c r="AY136" s="51">
        <v>15889</v>
      </c>
      <c r="AZ136" s="51">
        <v>16409</v>
      </c>
      <c r="BA136" s="51">
        <v>16896</v>
      </c>
      <c r="BB136" s="51">
        <v>17378</v>
      </c>
      <c r="BC136" s="51">
        <v>17875</v>
      </c>
      <c r="BD136" s="51">
        <v>18390</v>
      </c>
      <c r="BE136" s="51">
        <v>18919</v>
      </c>
      <c r="BF136" s="51">
        <v>19462</v>
      </c>
      <c r="BG136" s="51">
        <v>20017</v>
      </c>
      <c r="BH136" s="51">
        <v>20583</v>
      </c>
      <c r="BI136" s="51">
        <v>21161</v>
      </c>
      <c r="BJ136" s="51">
        <v>21752</v>
      </c>
      <c r="BK136" s="51">
        <v>22356</v>
      </c>
      <c r="BL136" s="51">
        <v>22975</v>
      </c>
      <c r="BM136" s="51">
        <v>23607</v>
      </c>
      <c r="BN136" s="51">
        <v>24252</v>
      </c>
      <c r="BO136" s="51">
        <v>24910</v>
      </c>
      <c r="BP136" s="51">
        <v>25576</v>
      </c>
      <c r="BQ136" s="51">
        <v>26246</v>
      </c>
      <c r="BR136" s="44">
        <v>26916.206999999999</v>
      </c>
      <c r="BS136" s="44">
        <v>27584.213</v>
      </c>
    </row>
    <row r="137" spans="1:71" x14ac:dyDescent="0.3">
      <c r="A137" s="42">
        <v>908</v>
      </c>
      <c r="B137" s="43" t="s">
        <v>1317</v>
      </c>
      <c r="C137" s="43" t="s">
        <v>1177</v>
      </c>
      <c r="D137" s="42" t="s">
        <v>1020</v>
      </c>
      <c r="E137" s="51">
        <v>549375</v>
      </c>
      <c r="F137" s="51">
        <v>554467</v>
      </c>
      <c r="G137" s="51">
        <v>559928</v>
      </c>
      <c r="H137" s="51">
        <v>565596</v>
      </c>
      <c r="I137" s="51">
        <v>571351</v>
      </c>
      <c r="J137" s="51">
        <v>577110</v>
      </c>
      <c r="K137" s="51">
        <v>582838</v>
      </c>
      <c r="L137" s="51">
        <v>588537</v>
      </c>
      <c r="M137" s="51">
        <v>594245</v>
      </c>
      <c r="N137" s="51">
        <v>600023</v>
      </c>
      <c r="O137" s="51">
        <v>605925</v>
      </c>
      <c r="P137" s="51">
        <v>611964</v>
      </c>
      <c r="Q137" s="51">
        <v>618080</v>
      </c>
      <c r="R137" s="51">
        <v>624130</v>
      </c>
      <c r="S137" s="51">
        <v>629926</v>
      </c>
      <c r="T137" s="51">
        <v>635332</v>
      </c>
      <c r="U137" s="51">
        <v>640286</v>
      </c>
      <c r="V137" s="51">
        <v>644832</v>
      </c>
      <c r="W137" s="51">
        <v>649085</v>
      </c>
      <c r="X137" s="51">
        <v>653217</v>
      </c>
      <c r="Y137" s="51">
        <v>657350</v>
      </c>
      <c r="Z137" s="51">
        <v>661523</v>
      </c>
      <c r="AA137" s="51">
        <v>665692</v>
      </c>
      <c r="AB137" s="51">
        <v>669811</v>
      </c>
      <c r="AC137" s="51">
        <v>673800</v>
      </c>
      <c r="AD137" s="51">
        <v>677605</v>
      </c>
      <c r="AE137" s="51">
        <v>681221</v>
      </c>
      <c r="AF137" s="51">
        <v>684673</v>
      </c>
      <c r="AG137" s="51">
        <v>687975</v>
      </c>
      <c r="AH137" s="51">
        <v>691147</v>
      </c>
      <c r="AI137" s="51">
        <v>694207</v>
      </c>
      <c r="AJ137" s="51">
        <v>697141</v>
      </c>
      <c r="AK137" s="51">
        <v>699950</v>
      </c>
      <c r="AL137" s="51">
        <v>702690</v>
      </c>
      <c r="AM137" s="51">
        <v>705434</v>
      </c>
      <c r="AN137" s="51">
        <v>708227</v>
      </c>
      <c r="AO137" s="51">
        <v>711091</v>
      </c>
      <c r="AP137" s="51">
        <v>713985</v>
      </c>
      <c r="AQ137" s="51">
        <v>716807</v>
      </c>
      <c r="AR137" s="51">
        <v>719413</v>
      </c>
      <c r="AS137" s="51">
        <v>721699</v>
      </c>
      <c r="AT137" s="51">
        <v>723654</v>
      </c>
      <c r="AU137" s="51">
        <v>725300</v>
      </c>
      <c r="AV137" s="51">
        <v>726604</v>
      </c>
      <c r="AW137" s="51">
        <v>727534</v>
      </c>
      <c r="AX137" s="51">
        <v>728085</v>
      </c>
      <c r="AY137" s="51">
        <v>728233</v>
      </c>
      <c r="AZ137" s="51">
        <v>728031</v>
      </c>
      <c r="BA137" s="51">
        <v>727650</v>
      </c>
      <c r="BB137" s="51">
        <v>727317</v>
      </c>
      <c r="BC137" s="51">
        <v>727201</v>
      </c>
      <c r="BD137" s="51">
        <v>727355</v>
      </c>
      <c r="BE137" s="51">
        <v>727754</v>
      </c>
      <c r="BF137" s="51">
        <v>728397</v>
      </c>
      <c r="BG137" s="51">
        <v>729253</v>
      </c>
      <c r="BH137" s="51">
        <v>730290</v>
      </c>
      <c r="BI137" s="51">
        <v>731531</v>
      </c>
      <c r="BJ137" s="51">
        <v>732964</v>
      </c>
      <c r="BK137" s="51">
        <v>734474</v>
      </c>
      <c r="BL137" s="51">
        <v>735911</v>
      </c>
      <c r="BM137" s="51">
        <v>737164</v>
      </c>
      <c r="BN137" s="51">
        <v>738178</v>
      </c>
      <c r="BO137" s="51">
        <v>738977</v>
      </c>
      <c r="BP137" s="51">
        <v>739621</v>
      </c>
      <c r="BQ137" s="51">
        <v>740211</v>
      </c>
      <c r="BR137" s="44">
        <v>740813.95900000003</v>
      </c>
      <c r="BS137" s="44">
        <v>741447.15800000005</v>
      </c>
    </row>
    <row r="138" spans="1:71" x14ac:dyDescent="0.3">
      <c r="A138" s="42">
        <v>923</v>
      </c>
      <c r="B138" s="43" t="s">
        <v>1318</v>
      </c>
      <c r="C138" s="43" t="s">
        <v>1177</v>
      </c>
      <c r="D138" s="42" t="s">
        <v>1020</v>
      </c>
      <c r="E138" s="51">
        <v>220171</v>
      </c>
      <c r="F138" s="51">
        <v>223326</v>
      </c>
      <c r="G138" s="51">
        <v>226669</v>
      </c>
      <c r="H138" s="51">
        <v>230125</v>
      </c>
      <c r="I138" s="51">
        <v>233628</v>
      </c>
      <c r="J138" s="51">
        <v>237126</v>
      </c>
      <c r="K138" s="51">
        <v>240579</v>
      </c>
      <c r="L138" s="51">
        <v>243961</v>
      </c>
      <c r="M138" s="51">
        <v>247255</v>
      </c>
      <c r="N138" s="51">
        <v>250453</v>
      </c>
      <c r="O138" s="51">
        <v>253553</v>
      </c>
      <c r="P138" s="51">
        <v>256545</v>
      </c>
      <c r="Q138" s="51">
        <v>259414</v>
      </c>
      <c r="R138" s="51">
        <v>262128</v>
      </c>
      <c r="S138" s="51">
        <v>264654</v>
      </c>
      <c r="T138" s="51">
        <v>266974</v>
      </c>
      <c r="U138" s="51">
        <v>269073</v>
      </c>
      <c r="V138" s="51">
        <v>270971</v>
      </c>
      <c r="W138" s="51">
        <v>272735</v>
      </c>
      <c r="X138" s="51">
        <v>274454</v>
      </c>
      <c r="Y138" s="51">
        <v>276197</v>
      </c>
      <c r="Z138" s="51">
        <v>277986</v>
      </c>
      <c r="AA138" s="51">
        <v>279812</v>
      </c>
      <c r="AB138" s="51">
        <v>281670</v>
      </c>
      <c r="AC138" s="51">
        <v>283544</v>
      </c>
      <c r="AD138" s="51">
        <v>285420</v>
      </c>
      <c r="AE138" s="51">
        <v>287301</v>
      </c>
      <c r="AF138" s="51">
        <v>289190</v>
      </c>
      <c r="AG138" s="51">
        <v>291079</v>
      </c>
      <c r="AH138" s="51">
        <v>292952</v>
      </c>
      <c r="AI138" s="51">
        <v>294798</v>
      </c>
      <c r="AJ138" s="51">
        <v>296599</v>
      </c>
      <c r="AK138" s="51">
        <v>298347</v>
      </c>
      <c r="AL138" s="51">
        <v>300048</v>
      </c>
      <c r="AM138" s="51">
        <v>301714</v>
      </c>
      <c r="AN138" s="51">
        <v>303346</v>
      </c>
      <c r="AO138" s="51">
        <v>304947</v>
      </c>
      <c r="AP138" s="51">
        <v>306488</v>
      </c>
      <c r="AQ138" s="51">
        <v>307890</v>
      </c>
      <c r="AR138" s="51">
        <v>309052</v>
      </c>
      <c r="AS138" s="51">
        <v>309902</v>
      </c>
      <c r="AT138" s="51">
        <v>310416</v>
      </c>
      <c r="AU138" s="51">
        <v>310614</v>
      </c>
      <c r="AV138" s="51">
        <v>310512</v>
      </c>
      <c r="AW138" s="51">
        <v>310149</v>
      </c>
      <c r="AX138" s="51">
        <v>309557</v>
      </c>
      <c r="AY138" s="51">
        <v>308748</v>
      </c>
      <c r="AZ138" s="51">
        <v>307738</v>
      </c>
      <c r="BA138" s="51">
        <v>306569</v>
      </c>
      <c r="BB138" s="51">
        <v>305293</v>
      </c>
      <c r="BC138" s="51">
        <v>303958</v>
      </c>
      <c r="BD138" s="51">
        <v>302580</v>
      </c>
      <c r="BE138" s="51">
        <v>301184</v>
      </c>
      <c r="BF138" s="51">
        <v>299830</v>
      </c>
      <c r="BG138" s="51">
        <v>298588</v>
      </c>
      <c r="BH138" s="51">
        <v>297511</v>
      </c>
      <c r="BI138" s="51">
        <v>296622</v>
      </c>
      <c r="BJ138" s="51">
        <v>295913</v>
      </c>
      <c r="BK138" s="51">
        <v>295359</v>
      </c>
      <c r="BL138" s="51">
        <v>294914</v>
      </c>
      <c r="BM138" s="51">
        <v>294541</v>
      </c>
      <c r="BN138" s="51">
        <v>294233</v>
      </c>
      <c r="BO138" s="51">
        <v>293988</v>
      </c>
      <c r="BP138" s="51">
        <v>293769</v>
      </c>
      <c r="BQ138" s="51">
        <v>293532</v>
      </c>
      <c r="BR138" s="44">
        <v>293243.70799999998</v>
      </c>
      <c r="BS138" s="44">
        <v>292885.22100000002</v>
      </c>
    </row>
    <row r="139" spans="1:71" x14ac:dyDescent="0.3">
      <c r="A139" s="42">
        <v>112</v>
      </c>
      <c r="B139" s="43" t="s">
        <v>1319</v>
      </c>
      <c r="C139" s="43" t="s">
        <v>1177</v>
      </c>
      <c r="D139" s="42" t="s">
        <v>1020</v>
      </c>
      <c r="E139" s="51">
        <v>7745</v>
      </c>
      <c r="F139" s="51">
        <v>7717</v>
      </c>
      <c r="G139" s="51">
        <v>7710</v>
      </c>
      <c r="H139" s="51">
        <v>7723</v>
      </c>
      <c r="I139" s="51">
        <v>7755</v>
      </c>
      <c r="J139" s="51">
        <v>7804</v>
      </c>
      <c r="K139" s="51">
        <v>7866</v>
      </c>
      <c r="L139" s="51">
        <v>7939</v>
      </c>
      <c r="M139" s="51">
        <v>8019</v>
      </c>
      <c r="N139" s="51">
        <v>8102</v>
      </c>
      <c r="O139" s="51">
        <v>8185</v>
      </c>
      <c r="P139" s="51">
        <v>8264</v>
      </c>
      <c r="Q139" s="51">
        <v>8340</v>
      </c>
      <c r="R139" s="51">
        <v>8415</v>
      </c>
      <c r="S139" s="51">
        <v>8490</v>
      </c>
      <c r="T139" s="51">
        <v>8568</v>
      </c>
      <c r="U139" s="51">
        <v>8650</v>
      </c>
      <c r="V139" s="51">
        <v>8734</v>
      </c>
      <c r="W139" s="51">
        <v>8818</v>
      </c>
      <c r="X139" s="51">
        <v>8900</v>
      </c>
      <c r="Y139" s="51">
        <v>8978</v>
      </c>
      <c r="Z139" s="51">
        <v>9051</v>
      </c>
      <c r="AA139" s="51">
        <v>9121</v>
      </c>
      <c r="AB139" s="51">
        <v>9188</v>
      </c>
      <c r="AC139" s="51">
        <v>9253</v>
      </c>
      <c r="AD139" s="51">
        <v>9317</v>
      </c>
      <c r="AE139" s="51">
        <v>9380</v>
      </c>
      <c r="AF139" s="51">
        <v>9443</v>
      </c>
      <c r="AG139" s="51">
        <v>9505</v>
      </c>
      <c r="AH139" s="51">
        <v>9569</v>
      </c>
      <c r="AI139" s="51">
        <v>9634</v>
      </c>
      <c r="AJ139" s="51">
        <v>9700</v>
      </c>
      <c r="AK139" s="51">
        <v>9767</v>
      </c>
      <c r="AL139" s="51">
        <v>9834</v>
      </c>
      <c r="AM139" s="51">
        <v>9901</v>
      </c>
      <c r="AN139" s="51">
        <v>9966</v>
      </c>
      <c r="AO139" s="51">
        <v>10030</v>
      </c>
      <c r="AP139" s="51">
        <v>10092</v>
      </c>
      <c r="AQ139" s="51">
        <v>10147</v>
      </c>
      <c r="AR139" s="51">
        <v>10190</v>
      </c>
      <c r="AS139" s="51">
        <v>10217</v>
      </c>
      <c r="AT139" s="51">
        <v>10226</v>
      </c>
      <c r="AU139" s="51">
        <v>10220</v>
      </c>
      <c r="AV139" s="51">
        <v>10201</v>
      </c>
      <c r="AW139" s="51">
        <v>10173</v>
      </c>
      <c r="AX139" s="51">
        <v>10142</v>
      </c>
      <c r="AY139" s="51">
        <v>10109</v>
      </c>
      <c r="AZ139" s="51">
        <v>10073</v>
      </c>
      <c r="BA139" s="51">
        <v>10033</v>
      </c>
      <c r="BB139" s="51">
        <v>9987</v>
      </c>
      <c r="BC139" s="51">
        <v>9934</v>
      </c>
      <c r="BD139" s="51">
        <v>9873</v>
      </c>
      <c r="BE139" s="51">
        <v>9807</v>
      </c>
      <c r="BF139" s="51">
        <v>9740</v>
      </c>
      <c r="BG139" s="51">
        <v>9677</v>
      </c>
      <c r="BH139" s="51">
        <v>9622</v>
      </c>
      <c r="BI139" s="51">
        <v>9575</v>
      </c>
      <c r="BJ139" s="51">
        <v>9537</v>
      </c>
      <c r="BK139" s="51">
        <v>9507</v>
      </c>
      <c r="BL139" s="51">
        <v>9486</v>
      </c>
      <c r="BM139" s="51">
        <v>9473</v>
      </c>
      <c r="BN139" s="51">
        <v>9468</v>
      </c>
      <c r="BO139" s="51">
        <v>9472</v>
      </c>
      <c r="BP139" s="51">
        <v>9479</v>
      </c>
      <c r="BQ139" s="51">
        <v>9485</v>
      </c>
      <c r="BR139" s="44">
        <v>9485.7720000000008</v>
      </c>
      <c r="BS139" s="44">
        <v>9480.0419999999995</v>
      </c>
    </row>
    <row r="140" spans="1:71" x14ac:dyDescent="0.3">
      <c r="A140" s="42">
        <v>100</v>
      </c>
      <c r="B140" s="43" t="s">
        <v>1320</v>
      </c>
      <c r="C140" s="43" t="s">
        <v>1177</v>
      </c>
      <c r="D140" s="42" t="s">
        <v>1020</v>
      </c>
      <c r="E140" s="51">
        <v>7251</v>
      </c>
      <c r="F140" s="51">
        <v>7311</v>
      </c>
      <c r="G140" s="51">
        <v>7372</v>
      </c>
      <c r="H140" s="51">
        <v>7435</v>
      </c>
      <c r="I140" s="51">
        <v>7498</v>
      </c>
      <c r="J140" s="51">
        <v>7561</v>
      </c>
      <c r="K140" s="51">
        <v>7625</v>
      </c>
      <c r="L140" s="51">
        <v>7689</v>
      </c>
      <c r="M140" s="51">
        <v>7754</v>
      </c>
      <c r="N140" s="51">
        <v>7819</v>
      </c>
      <c r="O140" s="51">
        <v>7886</v>
      </c>
      <c r="P140" s="51">
        <v>7953</v>
      </c>
      <c r="Q140" s="51">
        <v>8022</v>
      </c>
      <c r="R140" s="51">
        <v>8091</v>
      </c>
      <c r="S140" s="51">
        <v>8158</v>
      </c>
      <c r="T140" s="51">
        <v>8222</v>
      </c>
      <c r="U140" s="51">
        <v>8284</v>
      </c>
      <c r="V140" s="51">
        <v>8343</v>
      </c>
      <c r="W140" s="51">
        <v>8400</v>
      </c>
      <c r="X140" s="51">
        <v>8455</v>
      </c>
      <c r="Y140" s="51">
        <v>8507</v>
      </c>
      <c r="Z140" s="51">
        <v>8559</v>
      </c>
      <c r="AA140" s="51">
        <v>8609</v>
      </c>
      <c r="AB140" s="51">
        <v>8656</v>
      </c>
      <c r="AC140" s="51">
        <v>8699</v>
      </c>
      <c r="AD140" s="51">
        <v>8738</v>
      </c>
      <c r="AE140" s="51">
        <v>8773</v>
      </c>
      <c r="AF140" s="51">
        <v>8802</v>
      </c>
      <c r="AG140" s="51">
        <v>8828</v>
      </c>
      <c r="AH140" s="51">
        <v>8853</v>
      </c>
      <c r="AI140" s="51">
        <v>8879</v>
      </c>
      <c r="AJ140" s="51">
        <v>8905</v>
      </c>
      <c r="AK140" s="51">
        <v>8931</v>
      </c>
      <c r="AL140" s="51">
        <v>8953</v>
      </c>
      <c r="AM140" s="51">
        <v>8969</v>
      </c>
      <c r="AN140" s="51">
        <v>8975</v>
      </c>
      <c r="AO140" s="51">
        <v>8972</v>
      </c>
      <c r="AP140" s="51">
        <v>8960</v>
      </c>
      <c r="AQ140" s="51">
        <v>8937</v>
      </c>
      <c r="AR140" s="51">
        <v>8897</v>
      </c>
      <c r="AS140" s="51">
        <v>8841</v>
      </c>
      <c r="AT140" s="51">
        <v>8767</v>
      </c>
      <c r="AU140" s="51">
        <v>8676</v>
      </c>
      <c r="AV140" s="51">
        <v>8576</v>
      </c>
      <c r="AW140" s="51">
        <v>8475</v>
      </c>
      <c r="AX140" s="51">
        <v>8379</v>
      </c>
      <c r="AY140" s="51">
        <v>8292</v>
      </c>
      <c r="AZ140" s="51">
        <v>8212</v>
      </c>
      <c r="BA140" s="51">
        <v>8138</v>
      </c>
      <c r="BB140" s="51">
        <v>8067</v>
      </c>
      <c r="BC140" s="51">
        <v>7998</v>
      </c>
      <c r="BD140" s="51">
        <v>7931</v>
      </c>
      <c r="BE140" s="51">
        <v>7866</v>
      </c>
      <c r="BF140" s="51">
        <v>7804</v>
      </c>
      <c r="BG140" s="51">
        <v>7743</v>
      </c>
      <c r="BH140" s="51">
        <v>7684</v>
      </c>
      <c r="BI140" s="51">
        <v>7625</v>
      </c>
      <c r="BJ140" s="51">
        <v>7567</v>
      </c>
      <c r="BK140" s="51">
        <v>7510</v>
      </c>
      <c r="BL140" s="51">
        <v>7456</v>
      </c>
      <c r="BM140" s="51">
        <v>7405</v>
      </c>
      <c r="BN140" s="51">
        <v>7356</v>
      </c>
      <c r="BO140" s="51">
        <v>7310</v>
      </c>
      <c r="BP140" s="51">
        <v>7266</v>
      </c>
      <c r="BQ140" s="51">
        <v>7222</v>
      </c>
      <c r="BR140" s="44">
        <v>7177.3959999999997</v>
      </c>
      <c r="BS140" s="44">
        <v>7131.4939999999997</v>
      </c>
    </row>
    <row r="141" spans="1:71" x14ac:dyDescent="0.3">
      <c r="A141" s="42">
        <v>203</v>
      </c>
      <c r="B141" s="43" t="s">
        <v>1321</v>
      </c>
      <c r="C141" s="43" t="s">
        <v>1177</v>
      </c>
      <c r="D141" s="42" t="s">
        <v>1020</v>
      </c>
      <c r="E141" s="51">
        <v>8903</v>
      </c>
      <c r="F141" s="51">
        <v>9007</v>
      </c>
      <c r="G141" s="51">
        <v>9110</v>
      </c>
      <c r="H141" s="51">
        <v>9206</v>
      </c>
      <c r="I141" s="51">
        <v>9290</v>
      </c>
      <c r="J141" s="51">
        <v>9362</v>
      </c>
      <c r="K141" s="51">
        <v>9420</v>
      </c>
      <c r="L141" s="51">
        <v>9468</v>
      </c>
      <c r="M141" s="51">
        <v>9508</v>
      </c>
      <c r="N141" s="51">
        <v>9548</v>
      </c>
      <c r="O141" s="51">
        <v>9590</v>
      </c>
      <c r="P141" s="51">
        <v>9638</v>
      </c>
      <c r="Q141" s="51">
        <v>9691</v>
      </c>
      <c r="R141" s="51">
        <v>9742</v>
      </c>
      <c r="S141" s="51">
        <v>9784</v>
      </c>
      <c r="T141" s="51">
        <v>9811</v>
      </c>
      <c r="U141" s="51">
        <v>9821</v>
      </c>
      <c r="V141" s="51">
        <v>9817</v>
      </c>
      <c r="W141" s="51">
        <v>9808</v>
      </c>
      <c r="X141" s="51">
        <v>9805</v>
      </c>
      <c r="Y141" s="51">
        <v>9818</v>
      </c>
      <c r="Z141" s="51">
        <v>9847</v>
      </c>
      <c r="AA141" s="51">
        <v>9891</v>
      </c>
      <c r="AB141" s="51">
        <v>9946</v>
      </c>
      <c r="AC141" s="51">
        <v>10007</v>
      </c>
      <c r="AD141" s="51">
        <v>10070</v>
      </c>
      <c r="AE141" s="51">
        <v>10135</v>
      </c>
      <c r="AF141" s="51">
        <v>10201</v>
      </c>
      <c r="AG141" s="51">
        <v>10263</v>
      </c>
      <c r="AH141" s="51">
        <v>10314</v>
      </c>
      <c r="AI141" s="51">
        <v>10349</v>
      </c>
      <c r="AJ141" s="51">
        <v>10366</v>
      </c>
      <c r="AK141" s="51">
        <v>10365</v>
      </c>
      <c r="AL141" s="51">
        <v>10354</v>
      </c>
      <c r="AM141" s="51">
        <v>10341</v>
      </c>
      <c r="AN141" s="51">
        <v>10331</v>
      </c>
      <c r="AO141" s="51">
        <v>10328</v>
      </c>
      <c r="AP141" s="51">
        <v>10328</v>
      </c>
      <c r="AQ141" s="51">
        <v>10331</v>
      </c>
      <c r="AR141" s="51">
        <v>10336</v>
      </c>
      <c r="AS141" s="51">
        <v>10341</v>
      </c>
      <c r="AT141" s="51">
        <v>10347</v>
      </c>
      <c r="AU141" s="51">
        <v>10353</v>
      </c>
      <c r="AV141" s="51">
        <v>10359</v>
      </c>
      <c r="AW141" s="51">
        <v>10361</v>
      </c>
      <c r="AX141" s="51">
        <v>10358</v>
      </c>
      <c r="AY141" s="51">
        <v>10351</v>
      </c>
      <c r="AZ141" s="51">
        <v>10339</v>
      </c>
      <c r="BA141" s="51">
        <v>10323</v>
      </c>
      <c r="BB141" s="51">
        <v>10307</v>
      </c>
      <c r="BC141" s="51">
        <v>10290</v>
      </c>
      <c r="BD141" s="51">
        <v>10271</v>
      </c>
      <c r="BE141" s="51">
        <v>10252</v>
      </c>
      <c r="BF141" s="51">
        <v>10239</v>
      </c>
      <c r="BG141" s="51">
        <v>10240</v>
      </c>
      <c r="BH141" s="51">
        <v>10258</v>
      </c>
      <c r="BI141" s="51">
        <v>10298</v>
      </c>
      <c r="BJ141" s="51">
        <v>10357</v>
      </c>
      <c r="BK141" s="51">
        <v>10424</v>
      </c>
      <c r="BL141" s="51">
        <v>10487</v>
      </c>
      <c r="BM141" s="51">
        <v>10536</v>
      </c>
      <c r="BN141" s="51">
        <v>10569</v>
      </c>
      <c r="BO141" s="51">
        <v>10587</v>
      </c>
      <c r="BP141" s="51">
        <v>10594</v>
      </c>
      <c r="BQ141" s="51">
        <v>10599</v>
      </c>
      <c r="BR141" s="44">
        <v>10603.762000000001</v>
      </c>
      <c r="BS141" s="44">
        <v>10610.947</v>
      </c>
    </row>
    <row r="142" spans="1:71" x14ac:dyDescent="0.3">
      <c r="A142" s="42">
        <v>348</v>
      </c>
      <c r="B142" s="43" t="s">
        <v>1322</v>
      </c>
      <c r="C142" s="43" t="s">
        <v>1177</v>
      </c>
      <c r="D142" s="42" t="s">
        <v>1020</v>
      </c>
      <c r="E142" s="51">
        <v>9338</v>
      </c>
      <c r="F142" s="51">
        <v>9481</v>
      </c>
      <c r="G142" s="51">
        <v>9598</v>
      </c>
      <c r="H142" s="51">
        <v>9693</v>
      </c>
      <c r="I142" s="51">
        <v>9769</v>
      </c>
      <c r="J142" s="51">
        <v>9828</v>
      </c>
      <c r="K142" s="51">
        <v>9876</v>
      </c>
      <c r="L142" s="51">
        <v>9913</v>
      </c>
      <c r="M142" s="51">
        <v>9945</v>
      </c>
      <c r="N142" s="51">
        <v>9973</v>
      </c>
      <c r="O142" s="51">
        <v>10001</v>
      </c>
      <c r="P142" s="51">
        <v>10031</v>
      </c>
      <c r="Q142" s="51">
        <v>10063</v>
      </c>
      <c r="R142" s="51">
        <v>10097</v>
      </c>
      <c r="S142" s="51">
        <v>10133</v>
      </c>
      <c r="T142" s="51">
        <v>10170</v>
      </c>
      <c r="U142" s="51">
        <v>10208</v>
      </c>
      <c r="V142" s="51">
        <v>10249</v>
      </c>
      <c r="W142" s="51">
        <v>10290</v>
      </c>
      <c r="X142" s="51">
        <v>10330</v>
      </c>
      <c r="Y142" s="51">
        <v>10366</v>
      </c>
      <c r="Z142" s="51">
        <v>10398</v>
      </c>
      <c r="AA142" s="51">
        <v>10426</v>
      </c>
      <c r="AB142" s="51">
        <v>10454</v>
      </c>
      <c r="AC142" s="51">
        <v>10487</v>
      </c>
      <c r="AD142" s="51">
        <v>10527</v>
      </c>
      <c r="AE142" s="51">
        <v>10578</v>
      </c>
      <c r="AF142" s="51">
        <v>10637</v>
      </c>
      <c r="AG142" s="51">
        <v>10694</v>
      </c>
      <c r="AH142" s="51">
        <v>10736</v>
      </c>
      <c r="AI142" s="51">
        <v>10755</v>
      </c>
      <c r="AJ142" s="51">
        <v>10747</v>
      </c>
      <c r="AK142" s="51">
        <v>10716</v>
      </c>
      <c r="AL142" s="51">
        <v>10670</v>
      </c>
      <c r="AM142" s="51">
        <v>10617</v>
      </c>
      <c r="AN142" s="51">
        <v>10567</v>
      </c>
      <c r="AO142" s="51">
        <v>10520</v>
      </c>
      <c r="AP142" s="51">
        <v>10475</v>
      </c>
      <c r="AQ142" s="51">
        <v>10435</v>
      </c>
      <c r="AR142" s="51">
        <v>10402</v>
      </c>
      <c r="AS142" s="51">
        <v>10378</v>
      </c>
      <c r="AT142" s="51">
        <v>10364</v>
      </c>
      <c r="AU142" s="51">
        <v>10359</v>
      </c>
      <c r="AV142" s="51">
        <v>10360</v>
      </c>
      <c r="AW142" s="51">
        <v>10358</v>
      </c>
      <c r="AX142" s="51">
        <v>10350</v>
      </c>
      <c r="AY142" s="51">
        <v>10333</v>
      </c>
      <c r="AZ142" s="51">
        <v>10309</v>
      </c>
      <c r="BA142" s="51">
        <v>10280</v>
      </c>
      <c r="BB142" s="51">
        <v>10250</v>
      </c>
      <c r="BC142" s="51">
        <v>10221</v>
      </c>
      <c r="BD142" s="51">
        <v>10194</v>
      </c>
      <c r="BE142" s="51">
        <v>10168</v>
      </c>
      <c r="BF142" s="51">
        <v>10142</v>
      </c>
      <c r="BG142" s="51">
        <v>10115</v>
      </c>
      <c r="BH142" s="51">
        <v>10086</v>
      </c>
      <c r="BI142" s="51">
        <v>10056</v>
      </c>
      <c r="BJ142" s="51">
        <v>10024</v>
      </c>
      <c r="BK142" s="51">
        <v>9991</v>
      </c>
      <c r="BL142" s="51">
        <v>9959</v>
      </c>
      <c r="BM142" s="51">
        <v>9928</v>
      </c>
      <c r="BN142" s="51">
        <v>9898</v>
      </c>
      <c r="BO142" s="51">
        <v>9870</v>
      </c>
      <c r="BP142" s="51">
        <v>9842</v>
      </c>
      <c r="BQ142" s="51">
        <v>9813</v>
      </c>
      <c r="BR142" s="44">
        <v>9783.9249999999993</v>
      </c>
      <c r="BS142" s="44">
        <v>9753.2810000000009</v>
      </c>
    </row>
    <row r="143" spans="1:71" x14ac:dyDescent="0.3">
      <c r="A143" s="42">
        <v>616</v>
      </c>
      <c r="B143" s="43" t="s">
        <v>1323</v>
      </c>
      <c r="C143" s="43" t="s">
        <v>1177</v>
      </c>
      <c r="D143" s="42" t="s">
        <v>1020</v>
      </c>
      <c r="E143" s="51">
        <v>24824</v>
      </c>
      <c r="F143" s="51">
        <v>25283</v>
      </c>
      <c r="G143" s="51">
        <v>25765</v>
      </c>
      <c r="H143" s="51">
        <v>26261</v>
      </c>
      <c r="I143" s="51">
        <v>26765</v>
      </c>
      <c r="J143" s="51">
        <v>27270</v>
      </c>
      <c r="K143" s="51">
        <v>27770</v>
      </c>
      <c r="L143" s="51">
        <v>28259</v>
      </c>
      <c r="M143" s="51">
        <v>28731</v>
      </c>
      <c r="N143" s="51">
        <v>29184</v>
      </c>
      <c r="O143" s="51">
        <v>29612</v>
      </c>
      <c r="P143" s="51">
        <v>30013</v>
      </c>
      <c r="Q143" s="51">
        <v>30386</v>
      </c>
      <c r="R143" s="51">
        <v>30733</v>
      </c>
      <c r="S143" s="51">
        <v>31056</v>
      </c>
      <c r="T143" s="51">
        <v>31358</v>
      </c>
      <c r="U143" s="51">
        <v>31638</v>
      </c>
      <c r="V143" s="51">
        <v>31898</v>
      </c>
      <c r="W143" s="51">
        <v>32146</v>
      </c>
      <c r="X143" s="51">
        <v>32390</v>
      </c>
      <c r="Y143" s="51">
        <v>32636</v>
      </c>
      <c r="Z143" s="51">
        <v>32887</v>
      </c>
      <c r="AA143" s="51">
        <v>33143</v>
      </c>
      <c r="AB143" s="51">
        <v>33408</v>
      </c>
      <c r="AC143" s="51">
        <v>33682</v>
      </c>
      <c r="AD143" s="51">
        <v>33967</v>
      </c>
      <c r="AE143" s="51">
        <v>34262</v>
      </c>
      <c r="AF143" s="51">
        <v>34567</v>
      </c>
      <c r="AG143" s="51">
        <v>34881</v>
      </c>
      <c r="AH143" s="51">
        <v>35205</v>
      </c>
      <c r="AI143" s="51">
        <v>35535</v>
      </c>
      <c r="AJ143" s="51">
        <v>35874</v>
      </c>
      <c r="AK143" s="51">
        <v>36217</v>
      </c>
      <c r="AL143" s="51">
        <v>36551</v>
      </c>
      <c r="AM143" s="51">
        <v>36859</v>
      </c>
      <c r="AN143" s="51">
        <v>37129</v>
      </c>
      <c r="AO143" s="51">
        <v>37354</v>
      </c>
      <c r="AP143" s="51">
        <v>37539</v>
      </c>
      <c r="AQ143" s="51">
        <v>37692</v>
      </c>
      <c r="AR143" s="51">
        <v>37827</v>
      </c>
      <c r="AS143" s="51">
        <v>37955</v>
      </c>
      <c r="AT143" s="51">
        <v>38077</v>
      </c>
      <c r="AU143" s="51">
        <v>38192</v>
      </c>
      <c r="AV143" s="51">
        <v>38295</v>
      </c>
      <c r="AW143" s="51">
        <v>38384</v>
      </c>
      <c r="AX143" s="51">
        <v>38453</v>
      </c>
      <c r="AY143" s="51">
        <v>38504</v>
      </c>
      <c r="AZ143" s="51">
        <v>38539</v>
      </c>
      <c r="BA143" s="51">
        <v>38558</v>
      </c>
      <c r="BB143" s="51">
        <v>38562</v>
      </c>
      <c r="BC143" s="51">
        <v>38550</v>
      </c>
      <c r="BD143" s="51">
        <v>38524</v>
      </c>
      <c r="BE143" s="51">
        <v>38484</v>
      </c>
      <c r="BF143" s="51">
        <v>38439</v>
      </c>
      <c r="BG143" s="51">
        <v>38396</v>
      </c>
      <c r="BH143" s="51">
        <v>38363</v>
      </c>
      <c r="BI143" s="51">
        <v>38341</v>
      </c>
      <c r="BJ143" s="51">
        <v>38330</v>
      </c>
      <c r="BK143" s="51">
        <v>38326</v>
      </c>
      <c r="BL143" s="51">
        <v>38325</v>
      </c>
      <c r="BM143" s="51">
        <v>38323</v>
      </c>
      <c r="BN143" s="51">
        <v>38321</v>
      </c>
      <c r="BO143" s="51">
        <v>38317</v>
      </c>
      <c r="BP143" s="51">
        <v>38309</v>
      </c>
      <c r="BQ143" s="51">
        <v>38293</v>
      </c>
      <c r="BR143" s="44">
        <v>38265.226000000002</v>
      </c>
      <c r="BS143" s="44">
        <v>38224.410000000003</v>
      </c>
    </row>
    <row r="144" spans="1:71" x14ac:dyDescent="0.3">
      <c r="A144" s="42">
        <v>498</v>
      </c>
      <c r="B144" s="43" t="s">
        <v>1324</v>
      </c>
      <c r="C144" s="43" t="s">
        <v>1177</v>
      </c>
      <c r="D144" s="42">
        <v>13</v>
      </c>
      <c r="E144" s="51">
        <v>2341</v>
      </c>
      <c r="F144" s="51">
        <v>2381</v>
      </c>
      <c r="G144" s="51">
        <v>2432</v>
      </c>
      <c r="H144" s="51">
        <v>2491</v>
      </c>
      <c r="I144" s="51">
        <v>2557</v>
      </c>
      <c r="J144" s="51">
        <v>2627</v>
      </c>
      <c r="K144" s="51">
        <v>2701</v>
      </c>
      <c r="L144" s="51">
        <v>2777</v>
      </c>
      <c r="M144" s="51">
        <v>2853</v>
      </c>
      <c r="N144" s="51">
        <v>2929</v>
      </c>
      <c r="O144" s="51">
        <v>3004</v>
      </c>
      <c r="P144" s="51">
        <v>3076</v>
      </c>
      <c r="Q144" s="51">
        <v>3146</v>
      </c>
      <c r="R144" s="51">
        <v>3212</v>
      </c>
      <c r="S144" s="51">
        <v>3275</v>
      </c>
      <c r="T144" s="51">
        <v>3336</v>
      </c>
      <c r="U144" s="51">
        <v>3392</v>
      </c>
      <c r="V144" s="51">
        <v>3445</v>
      </c>
      <c r="W144" s="51">
        <v>3495</v>
      </c>
      <c r="X144" s="51">
        <v>3545</v>
      </c>
      <c r="Y144" s="51">
        <v>3595</v>
      </c>
      <c r="Z144" s="51">
        <v>3646</v>
      </c>
      <c r="AA144" s="51">
        <v>3697</v>
      </c>
      <c r="AB144" s="51">
        <v>3748</v>
      </c>
      <c r="AC144" s="51">
        <v>3796</v>
      </c>
      <c r="AD144" s="51">
        <v>3839</v>
      </c>
      <c r="AE144" s="51">
        <v>3877</v>
      </c>
      <c r="AF144" s="51">
        <v>3911</v>
      </c>
      <c r="AG144" s="51">
        <v>3942</v>
      </c>
      <c r="AH144" s="51">
        <v>3975</v>
      </c>
      <c r="AI144" s="51">
        <v>4010</v>
      </c>
      <c r="AJ144" s="51">
        <v>4049</v>
      </c>
      <c r="AK144" s="51">
        <v>4090</v>
      </c>
      <c r="AL144" s="51">
        <v>4132</v>
      </c>
      <c r="AM144" s="51">
        <v>4175</v>
      </c>
      <c r="AN144" s="51">
        <v>4215</v>
      </c>
      <c r="AO144" s="51">
        <v>4253</v>
      </c>
      <c r="AP144" s="51">
        <v>4289</v>
      </c>
      <c r="AQ144" s="51">
        <v>4321</v>
      </c>
      <c r="AR144" s="51">
        <v>4346</v>
      </c>
      <c r="AS144" s="51">
        <v>4364</v>
      </c>
      <c r="AT144" s="51">
        <v>4374</v>
      </c>
      <c r="AU144" s="51">
        <v>4375</v>
      </c>
      <c r="AV144" s="51">
        <v>4370</v>
      </c>
      <c r="AW144" s="51">
        <v>4357</v>
      </c>
      <c r="AX144" s="51">
        <v>4339</v>
      </c>
      <c r="AY144" s="51">
        <v>4315</v>
      </c>
      <c r="AZ144" s="51">
        <v>4285</v>
      </c>
      <c r="BA144" s="51">
        <v>4253</v>
      </c>
      <c r="BB144" s="51">
        <v>4224</v>
      </c>
      <c r="BC144" s="51">
        <v>4201</v>
      </c>
      <c r="BD144" s="51">
        <v>4186</v>
      </c>
      <c r="BE144" s="51">
        <v>4177</v>
      </c>
      <c r="BF144" s="51">
        <v>4172</v>
      </c>
      <c r="BG144" s="51">
        <v>4166</v>
      </c>
      <c r="BH144" s="51">
        <v>4158</v>
      </c>
      <c r="BI144" s="51">
        <v>4145</v>
      </c>
      <c r="BJ144" s="51">
        <v>4129</v>
      </c>
      <c r="BK144" s="51">
        <v>4111</v>
      </c>
      <c r="BL144" s="51">
        <v>4096</v>
      </c>
      <c r="BM144" s="51">
        <v>4084</v>
      </c>
      <c r="BN144" s="51">
        <v>4077</v>
      </c>
      <c r="BO144" s="51">
        <v>4074</v>
      </c>
      <c r="BP144" s="51">
        <v>4072</v>
      </c>
      <c r="BQ144" s="51">
        <v>4070</v>
      </c>
      <c r="BR144" s="44">
        <v>4065.98</v>
      </c>
      <c r="BS144" s="44">
        <v>4059.6080000000002</v>
      </c>
    </row>
    <row r="145" spans="1:71" x14ac:dyDescent="0.3">
      <c r="A145" s="42">
        <v>642</v>
      </c>
      <c r="B145" s="43" t="s">
        <v>1325</v>
      </c>
      <c r="C145" s="43" t="s">
        <v>1177</v>
      </c>
      <c r="D145" s="42" t="s">
        <v>1020</v>
      </c>
      <c r="E145" s="51">
        <v>16236</v>
      </c>
      <c r="F145" s="51">
        <v>16513</v>
      </c>
      <c r="G145" s="51">
        <v>16765</v>
      </c>
      <c r="H145" s="51">
        <v>17006</v>
      </c>
      <c r="I145" s="51">
        <v>17244</v>
      </c>
      <c r="J145" s="51">
        <v>17484</v>
      </c>
      <c r="K145" s="51">
        <v>17727</v>
      </c>
      <c r="L145" s="51">
        <v>17968</v>
      </c>
      <c r="M145" s="51">
        <v>18203</v>
      </c>
      <c r="N145" s="51">
        <v>18420</v>
      </c>
      <c r="O145" s="51">
        <v>18614</v>
      </c>
      <c r="P145" s="51">
        <v>18780</v>
      </c>
      <c r="Q145" s="51">
        <v>18924</v>
      </c>
      <c r="R145" s="51">
        <v>19060</v>
      </c>
      <c r="S145" s="51">
        <v>19207</v>
      </c>
      <c r="T145" s="51">
        <v>19380</v>
      </c>
      <c r="U145" s="51">
        <v>19582</v>
      </c>
      <c r="V145" s="51">
        <v>19811</v>
      </c>
      <c r="W145" s="51">
        <v>20056</v>
      </c>
      <c r="X145" s="51">
        <v>20305</v>
      </c>
      <c r="Y145" s="51">
        <v>20549</v>
      </c>
      <c r="Z145" s="51">
        <v>20784</v>
      </c>
      <c r="AA145" s="51">
        <v>21012</v>
      </c>
      <c r="AB145" s="51">
        <v>21233</v>
      </c>
      <c r="AC145" s="51">
        <v>21451</v>
      </c>
      <c r="AD145" s="51">
        <v>21666</v>
      </c>
      <c r="AE145" s="51">
        <v>21877</v>
      </c>
      <c r="AF145" s="51">
        <v>22084</v>
      </c>
      <c r="AG145" s="51">
        <v>22279</v>
      </c>
      <c r="AH145" s="51">
        <v>22457</v>
      </c>
      <c r="AI145" s="51">
        <v>22612</v>
      </c>
      <c r="AJ145" s="51">
        <v>22740</v>
      </c>
      <c r="AK145" s="51">
        <v>22842</v>
      </c>
      <c r="AL145" s="51">
        <v>22929</v>
      </c>
      <c r="AM145" s="51">
        <v>23013</v>
      </c>
      <c r="AN145" s="51">
        <v>23104</v>
      </c>
      <c r="AO145" s="51">
        <v>23205</v>
      </c>
      <c r="AP145" s="51">
        <v>23312</v>
      </c>
      <c r="AQ145" s="51">
        <v>23408</v>
      </c>
      <c r="AR145" s="51">
        <v>23473</v>
      </c>
      <c r="AS145" s="51">
        <v>23489</v>
      </c>
      <c r="AT145" s="51">
        <v>23454</v>
      </c>
      <c r="AU145" s="51">
        <v>23373</v>
      </c>
      <c r="AV145" s="51">
        <v>23256</v>
      </c>
      <c r="AW145" s="51">
        <v>23116</v>
      </c>
      <c r="AX145" s="51">
        <v>22965</v>
      </c>
      <c r="AY145" s="51">
        <v>22804</v>
      </c>
      <c r="AZ145" s="51">
        <v>22633</v>
      </c>
      <c r="BA145" s="51">
        <v>22458</v>
      </c>
      <c r="BB145" s="51">
        <v>22288</v>
      </c>
      <c r="BC145" s="51">
        <v>22128</v>
      </c>
      <c r="BD145" s="51">
        <v>21984</v>
      </c>
      <c r="BE145" s="51">
        <v>21855</v>
      </c>
      <c r="BF145" s="51">
        <v>21729</v>
      </c>
      <c r="BG145" s="51">
        <v>21591</v>
      </c>
      <c r="BH145" s="51">
        <v>21431</v>
      </c>
      <c r="BI145" s="51">
        <v>21244</v>
      </c>
      <c r="BJ145" s="51">
        <v>21036</v>
      </c>
      <c r="BK145" s="51">
        <v>20821</v>
      </c>
      <c r="BL145" s="51">
        <v>20618</v>
      </c>
      <c r="BM145" s="51">
        <v>20440</v>
      </c>
      <c r="BN145" s="51">
        <v>20293</v>
      </c>
      <c r="BO145" s="51">
        <v>20171</v>
      </c>
      <c r="BP145" s="51">
        <v>20068</v>
      </c>
      <c r="BQ145" s="51">
        <v>19973</v>
      </c>
      <c r="BR145" s="44">
        <v>19876.620999999999</v>
      </c>
      <c r="BS145" s="44">
        <v>19778.082999999999</v>
      </c>
    </row>
    <row r="146" spans="1:71" x14ac:dyDescent="0.3">
      <c r="A146" s="42">
        <v>643</v>
      </c>
      <c r="B146" s="43" t="s">
        <v>1326</v>
      </c>
      <c r="C146" s="43" t="s">
        <v>1177</v>
      </c>
      <c r="D146" s="42" t="s">
        <v>1020</v>
      </c>
      <c r="E146" s="51">
        <v>102799</v>
      </c>
      <c r="F146" s="51">
        <v>104306</v>
      </c>
      <c r="G146" s="51">
        <v>105969</v>
      </c>
      <c r="H146" s="51">
        <v>107729</v>
      </c>
      <c r="I146" s="51">
        <v>109538</v>
      </c>
      <c r="J146" s="51">
        <v>111355</v>
      </c>
      <c r="K146" s="51">
        <v>113152</v>
      </c>
      <c r="L146" s="51">
        <v>114910</v>
      </c>
      <c r="M146" s="51">
        <v>116616</v>
      </c>
      <c r="N146" s="51">
        <v>118267</v>
      </c>
      <c r="O146" s="51">
        <v>119860</v>
      </c>
      <c r="P146" s="51">
        <v>121390</v>
      </c>
      <c r="Q146" s="51">
        <v>122843</v>
      </c>
      <c r="R146" s="51">
        <v>124193</v>
      </c>
      <c r="S146" s="51">
        <v>125413</v>
      </c>
      <c r="T146" s="51">
        <v>126484</v>
      </c>
      <c r="U146" s="51">
        <v>127396</v>
      </c>
      <c r="V146" s="51">
        <v>128165</v>
      </c>
      <c r="W146" s="51">
        <v>128836</v>
      </c>
      <c r="X146" s="51">
        <v>129473</v>
      </c>
      <c r="Y146" s="51">
        <v>130123</v>
      </c>
      <c r="Z146" s="51">
        <v>130805</v>
      </c>
      <c r="AA146" s="51">
        <v>131514</v>
      </c>
      <c r="AB146" s="51">
        <v>132251</v>
      </c>
      <c r="AC146" s="51">
        <v>133009</v>
      </c>
      <c r="AD146" s="51">
        <v>133784</v>
      </c>
      <c r="AE146" s="51">
        <v>134580</v>
      </c>
      <c r="AF146" s="51">
        <v>135403</v>
      </c>
      <c r="AG146" s="51">
        <v>136255</v>
      </c>
      <c r="AH146" s="51">
        <v>137141</v>
      </c>
      <c r="AI146" s="51">
        <v>138059</v>
      </c>
      <c r="AJ146" s="51">
        <v>139002</v>
      </c>
      <c r="AK146" s="51">
        <v>139965</v>
      </c>
      <c r="AL146" s="51">
        <v>140947</v>
      </c>
      <c r="AM146" s="51">
        <v>141951</v>
      </c>
      <c r="AN146" s="51">
        <v>142971</v>
      </c>
      <c r="AO146" s="51">
        <v>144012</v>
      </c>
      <c r="AP146" s="51">
        <v>145052</v>
      </c>
      <c r="AQ146" s="51">
        <v>146036</v>
      </c>
      <c r="AR146" s="51">
        <v>146891</v>
      </c>
      <c r="AS146" s="51">
        <v>147564</v>
      </c>
      <c r="AT146" s="51">
        <v>148036</v>
      </c>
      <c r="AU146" s="51">
        <v>148318</v>
      </c>
      <c r="AV146" s="51">
        <v>148431</v>
      </c>
      <c r="AW146" s="51">
        <v>148412</v>
      </c>
      <c r="AX146" s="51">
        <v>148289</v>
      </c>
      <c r="AY146" s="51">
        <v>148074</v>
      </c>
      <c r="AZ146" s="51">
        <v>147768</v>
      </c>
      <c r="BA146" s="51">
        <v>147381</v>
      </c>
      <c r="BB146" s="51">
        <v>146920</v>
      </c>
      <c r="BC146" s="51">
        <v>146397</v>
      </c>
      <c r="BD146" s="51">
        <v>145815</v>
      </c>
      <c r="BE146" s="51">
        <v>145195</v>
      </c>
      <c r="BF146" s="51">
        <v>144585</v>
      </c>
      <c r="BG146" s="51">
        <v>144045</v>
      </c>
      <c r="BH146" s="51">
        <v>143618</v>
      </c>
      <c r="BI146" s="51">
        <v>143323</v>
      </c>
      <c r="BJ146" s="51">
        <v>143150</v>
      </c>
      <c r="BK146" s="51">
        <v>143083</v>
      </c>
      <c r="BL146" s="51">
        <v>143093</v>
      </c>
      <c r="BM146" s="51">
        <v>143154</v>
      </c>
      <c r="BN146" s="51">
        <v>143264</v>
      </c>
      <c r="BO146" s="51">
        <v>143421</v>
      </c>
      <c r="BP146" s="51">
        <v>143597</v>
      </c>
      <c r="BQ146" s="51">
        <v>143761</v>
      </c>
      <c r="BR146" s="44">
        <v>143888.00399999999</v>
      </c>
      <c r="BS146" s="44">
        <v>143964.51300000001</v>
      </c>
    </row>
    <row r="147" spans="1:71" x14ac:dyDescent="0.3">
      <c r="A147" s="42">
        <v>703</v>
      </c>
      <c r="B147" s="43" t="s">
        <v>1327</v>
      </c>
      <c r="C147" s="43" t="s">
        <v>1177</v>
      </c>
      <c r="D147" s="42" t="s">
        <v>1020</v>
      </c>
      <c r="E147" s="51">
        <v>3437</v>
      </c>
      <c r="F147" s="51">
        <v>3511</v>
      </c>
      <c r="G147" s="51">
        <v>3588</v>
      </c>
      <c r="H147" s="51">
        <v>3665</v>
      </c>
      <c r="I147" s="51">
        <v>3741</v>
      </c>
      <c r="J147" s="51">
        <v>3815</v>
      </c>
      <c r="K147" s="51">
        <v>3887</v>
      </c>
      <c r="L147" s="51">
        <v>3955</v>
      </c>
      <c r="M147" s="51">
        <v>4020</v>
      </c>
      <c r="N147" s="51">
        <v>4081</v>
      </c>
      <c r="O147" s="51">
        <v>4140</v>
      </c>
      <c r="P147" s="51">
        <v>4196</v>
      </c>
      <c r="Q147" s="51">
        <v>4249</v>
      </c>
      <c r="R147" s="51">
        <v>4299</v>
      </c>
      <c r="S147" s="51">
        <v>4343</v>
      </c>
      <c r="T147" s="51">
        <v>4383</v>
      </c>
      <c r="U147" s="51">
        <v>4418</v>
      </c>
      <c r="V147" s="51">
        <v>4449</v>
      </c>
      <c r="W147" s="51">
        <v>4477</v>
      </c>
      <c r="X147" s="51">
        <v>4506</v>
      </c>
      <c r="Y147" s="51">
        <v>4539</v>
      </c>
      <c r="Z147" s="51">
        <v>4576</v>
      </c>
      <c r="AA147" s="51">
        <v>4616</v>
      </c>
      <c r="AB147" s="51">
        <v>4659</v>
      </c>
      <c r="AC147" s="51">
        <v>4705</v>
      </c>
      <c r="AD147" s="51">
        <v>4753</v>
      </c>
      <c r="AE147" s="51">
        <v>4802</v>
      </c>
      <c r="AF147" s="51">
        <v>4852</v>
      </c>
      <c r="AG147" s="51">
        <v>4903</v>
      </c>
      <c r="AH147" s="51">
        <v>4952</v>
      </c>
      <c r="AI147" s="51">
        <v>4997</v>
      </c>
      <c r="AJ147" s="51">
        <v>5037</v>
      </c>
      <c r="AK147" s="51">
        <v>5074</v>
      </c>
      <c r="AL147" s="51">
        <v>5107</v>
      </c>
      <c r="AM147" s="51">
        <v>5138</v>
      </c>
      <c r="AN147" s="51">
        <v>5167</v>
      </c>
      <c r="AO147" s="51">
        <v>5194</v>
      </c>
      <c r="AP147" s="51">
        <v>5220</v>
      </c>
      <c r="AQ147" s="51">
        <v>5244</v>
      </c>
      <c r="AR147" s="51">
        <v>5267</v>
      </c>
      <c r="AS147" s="51">
        <v>5288</v>
      </c>
      <c r="AT147" s="51">
        <v>5309</v>
      </c>
      <c r="AU147" s="51">
        <v>5329</v>
      </c>
      <c r="AV147" s="51">
        <v>5347</v>
      </c>
      <c r="AW147" s="51">
        <v>5363</v>
      </c>
      <c r="AX147" s="51">
        <v>5375</v>
      </c>
      <c r="AY147" s="51">
        <v>5385</v>
      </c>
      <c r="AZ147" s="51">
        <v>5391</v>
      </c>
      <c r="BA147" s="51">
        <v>5395</v>
      </c>
      <c r="BB147" s="51">
        <v>5398</v>
      </c>
      <c r="BC147" s="51">
        <v>5399</v>
      </c>
      <c r="BD147" s="51">
        <v>5400</v>
      </c>
      <c r="BE147" s="51">
        <v>5400</v>
      </c>
      <c r="BF147" s="51">
        <v>5400</v>
      </c>
      <c r="BG147" s="51">
        <v>5399</v>
      </c>
      <c r="BH147" s="51">
        <v>5399</v>
      </c>
      <c r="BI147" s="51">
        <v>5399</v>
      </c>
      <c r="BJ147" s="51">
        <v>5398</v>
      </c>
      <c r="BK147" s="51">
        <v>5399</v>
      </c>
      <c r="BL147" s="51">
        <v>5401</v>
      </c>
      <c r="BM147" s="51">
        <v>5404</v>
      </c>
      <c r="BN147" s="51">
        <v>5410</v>
      </c>
      <c r="BO147" s="51">
        <v>5417</v>
      </c>
      <c r="BP147" s="51">
        <v>5425</v>
      </c>
      <c r="BQ147" s="51">
        <v>5433</v>
      </c>
      <c r="BR147" s="44">
        <v>5439.3180000000002</v>
      </c>
      <c r="BS147" s="44">
        <v>5444.2179999999998</v>
      </c>
    </row>
    <row r="148" spans="1:71" x14ac:dyDescent="0.3">
      <c r="A148" s="42">
        <v>804</v>
      </c>
      <c r="B148" s="43" t="s">
        <v>1328</v>
      </c>
      <c r="C148" s="43" t="s">
        <v>1177</v>
      </c>
      <c r="D148" s="42">
        <v>14</v>
      </c>
      <c r="E148" s="51">
        <v>37298</v>
      </c>
      <c r="F148" s="51">
        <v>37816</v>
      </c>
      <c r="G148" s="51">
        <v>38361</v>
      </c>
      <c r="H148" s="51">
        <v>38916</v>
      </c>
      <c r="I148" s="51">
        <v>39472</v>
      </c>
      <c r="J148" s="51">
        <v>40019</v>
      </c>
      <c r="K148" s="51">
        <v>40557</v>
      </c>
      <c r="L148" s="51">
        <v>41084</v>
      </c>
      <c r="M148" s="51">
        <v>41606</v>
      </c>
      <c r="N148" s="51">
        <v>42130</v>
      </c>
      <c r="O148" s="51">
        <v>42662</v>
      </c>
      <c r="P148" s="51">
        <v>43204</v>
      </c>
      <c r="Q148" s="51">
        <v>43749</v>
      </c>
      <c r="R148" s="51">
        <v>44286</v>
      </c>
      <c r="S148" s="51">
        <v>44794</v>
      </c>
      <c r="T148" s="51">
        <v>45262</v>
      </c>
      <c r="U148" s="51">
        <v>45682</v>
      </c>
      <c r="V148" s="51">
        <v>46060</v>
      </c>
      <c r="W148" s="51">
        <v>46409</v>
      </c>
      <c r="X148" s="51">
        <v>46747</v>
      </c>
      <c r="Y148" s="51">
        <v>47087</v>
      </c>
      <c r="Z148" s="51">
        <v>47434</v>
      </c>
      <c r="AA148" s="51">
        <v>47783</v>
      </c>
      <c r="AB148" s="51">
        <v>48127</v>
      </c>
      <c r="AC148" s="51">
        <v>48455</v>
      </c>
      <c r="AD148" s="51">
        <v>48759</v>
      </c>
      <c r="AE148" s="51">
        <v>49036</v>
      </c>
      <c r="AF148" s="51">
        <v>49291</v>
      </c>
      <c r="AG148" s="51">
        <v>49527</v>
      </c>
      <c r="AH148" s="51">
        <v>49751</v>
      </c>
      <c r="AI148" s="51">
        <v>49969</v>
      </c>
      <c r="AJ148" s="51">
        <v>50179</v>
      </c>
      <c r="AK148" s="51">
        <v>50379</v>
      </c>
      <c r="AL148" s="51">
        <v>50570</v>
      </c>
      <c r="AM148" s="51">
        <v>50751</v>
      </c>
      <c r="AN148" s="51">
        <v>50921</v>
      </c>
      <c r="AO148" s="51">
        <v>51079</v>
      </c>
      <c r="AP148" s="51">
        <v>51221</v>
      </c>
      <c r="AQ148" s="51">
        <v>51340</v>
      </c>
      <c r="AR148" s="51">
        <v>51424</v>
      </c>
      <c r="AS148" s="51">
        <v>51464</v>
      </c>
      <c r="AT148" s="51">
        <v>51463</v>
      </c>
      <c r="AU148" s="51">
        <v>51417</v>
      </c>
      <c r="AV148" s="51">
        <v>51318</v>
      </c>
      <c r="AW148" s="51">
        <v>51150</v>
      </c>
      <c r="AX148" s="51">
        <v>50906</v>
      </c>
      <c r="AY148" s="51">
        <v>50582</v>
      </c>
      <c r="AZ148" s="51">
        <v>50189</v>
      </c>
      <c r="BA148" s="51">
        <v>49749</v>
      </c>
      <c r="BB148" s="51">
        <v>49291</v>
      </c>
      <c r="BC148" s="51">
        <v>48840</v>
      </c>
      <c r="BD148" s="51">
        <v>48403</v>
      </c>
      <c r="BE148" s="51">
        <v>47980</v>
      </c>
      <c r="BF148" s="51">
        <v>47581</v>
      </c>
      <c r="BG148" s="51">
        <v>47216</v>
      </c>
      <c r="BH148" s="51">
        <v>46892</v>
      </c>
      <c r="BI148" s="51">
        <v>46616</v>
      </c>
      <c r="BJ148" s="51">
        <v>46386</v>
      </c>
      <c r="BK148" s="51">
        <v>46186</v>
      </c>
      <c r="BL148" s="51">
        <v>45994</v>
      </c>
      <c r="BM148" s="51">
        <v>45793</v>
      </c>
      <c r="BN148" s="51">
        <v>45576</v>
      </c>
      <c r="BO148" s="51">
        <v>45349</v>
      </c>
      <c r="BP148" s="51">
        <v>45116</v>
      </c>
      <c r="BQ148" s="51">
        <v>44883</v>
      </c>
      <c r="BR148" s="44">
        <v>44657.703999999998</v>
      </c>
      <c r="BS148" s="44">
        <v>44438.625</v>
      </c>
    </row>
    <row r="149" spans="1:71" x14ac:dyDescent="0.3">
      <c r="A149" s="42">
        <v>924</v>
      </c>
      <c r="B149" s="43" t="s">
        <v>1329</v>
      </c>
      <c r="C149" s="43" t="s">
        <v>1177</v>
      </c>
      <c r="D149" s="42">
        <v>15</v>
      </c>
      <c r="E149" s="51">
        <v>78007</v>
      </c>
      <c r="F149" s="51">
        <v>78227</v>
      </c>
      <c r="G149" s="51">
        <v>78502</v>
      </c>
      <c r="H149" s="51">
        <v>78817</v>
      </c>
      <c r="I149" s="51">
        <v>79163</v>
      </c>
      <c r="J149" s="51">
        <v>79533</v>
      </c>
      <c r="K149" s="51">
        <v>79927</v>
      </c>
      <c r="L149" s="51">
        <v>80346</v>
      </c>
      <c r="M149" s="51">
        <v>80796</v>
      </c>
      <c r="N149" s="51">
        <v>81286</v>
      </c>
      <c r="O149" s="51">
        <v>81820</v>
      </c>
      <c r="P149" s="51">
        <v>82401</v>
      </c>
      <c r="Q149" s="51">
        <v>83019</v>
      </c>
      <c r="R149" s="51">
        <v>83654</v>
      </c>
      <c r="S149" s="51">
        <v>84281</v>
      </c>
      <c r="T149" s="51">
        <v>84880</v>
      </c>
      <c r="U149" s="51">
        <v>85443</v>
      </c>
      <c r="V149" s="51">
        <v>85970</v>
      </c>
      <c r="W149" s="51">
        <v>86463</v>
      </c>
      <c r="X149" s="51">
        <v>86923</v>
      </c>
      <c r="Y149" s="51">
        <v>87354</v>
      </c>
      <c r="Z149" s="51">
        <v>87756</v>
      </c>
      <c r="AA149" s="51">
        <v>88125</v>
      </c>
      <c r="AB149" s="51">
        <v>88460</v>
      </c>
      <c r="AC149" s="51">
        <v>88758</v>
      </c>
      <c r="AD149" s="51">
        <v>89019</v>
      </c>
      <c r="AE149" s="51">
        <v>89244</v>
      </c>
      <c r="AF149" s="51">
        <v>89436</v>
      </c>
      <c r="AG149" s="51">
        <v>89605</v>
      </c>
      <c r="AH149" s="51">
        <v>89758</v>
      </c>
      <c r="AI149" s="51">
        <v>89905</v>
      </c>
      <c r="AJ149" s="51">
        <v>90047</v>
      </c>
      <c r="AK149" s="51">
        <v>90186</v>
      </c>
      <c r="AL149" s="51">
        <v>90335</v>
      </c>
      <c r="AM149" s="51">
        <v>90509</v>
      </c>
      <c r="AN149" s="51">
        <v>90717</v>
      </c>
      <c r="AO149" s="51">
        <v>90966</v>
      </c>
      <c r="AP149" s="51">
        <v>91253</v>
      </c>
      <c r="AQ149" s="51">
        <v>91560</v>
      </c>
      <c r="AR149" s="51">
        <v>91862</v>
      </c>
      <c r="AS149" s="51">
        <v>92142</v>
      </c>
      <c r="AT149" s="51">
        <v>92395</v>
      </c>
      <c r="AU149" s="51">
        <v>92627</v>
      </c>
      <c r="AV149" s="51">
        <v>92845</v>
      </c>
      <c r="AW149" s="51">
        <v>93060</v>
      </c>
      <c r="AX149" s="51">
        <v>93281</v>
      </c>
      <c r="AY149" s="51">
        <v>93513</v>
      </c>
      <c r="AZ149" s="51">
        <v>93756</v>
      </c>
      <c r="BA149" s="51">
        <v>94010</v>
      </c>
      <c r="BB149" s="51">
        <v>94273</v>
      </c>
      <c r="BC149" s="51">
        <v>94544</v>
      </c>
      <c r="BD149" s="51">
        <v>94816</v>
      </c>
      <c r="BE149" s="51">
        <v>95096</v>
      </c>
      <c r="BF149" s="51">
        <v>95421</v>
      </c>
      <c r="BG149" s="51">
        <v>95838</v>
      </c>
      <c r="BH149" s="51">
        <v>96377</v>
      </c>
      <c r="BI149" s="51">
        <v>97056</v>
      </c>
      <c r="BJ149" s="51">
        <v>97854</v>
      </c>
      <c r="BK149" s="51">
        <v>98714</v>
      </c>
      <c r="BL149" s="51">
        <v>99553</v>
      </c>
      <c r="BM149" s="51">
        <v>100314</v>
      </c>
      <c r="BN149" s="51">
        <v>100974</v>
      </c>
      <c r="BO149" s="51">
        <v>101551</v>
      </c>
      <c r="BP149" s="51">
        <v>102070</v>
      </c>
      <c r="BQ149" s="51">
        <v>102575</v>
      </c>
      <c r="BR149" s="44">
        <v>103097.292</v>
      </c>
      <c r="BS149" s="44">
        <v>103642.97100000001</v>
      </c>
    </row>
    <row r="150" spans="1:71" x14ac:dyDescent="0.3">
      <c r="A150" s="42">
        <v>830</v>
      </c>
      <c r="B150" s="43" t="s">
        <v>1330</v>
      </c>
      <c r="C150" s="43" t="s">
        <v>1177</v>
      </c>
      <c r="D150" s="42">
        <v>16</v>
      </c>
      <c r="E150" s="51">
        <v>102</v>
      </c>
      <c r="F150" s="51">
        <v>103</v>
      </c>
      <c r="G150" s="51">
        <v>104</v>
      </c>
      <c r="H150" s="51">
        <v>104</v>
      </c>
      <c r="I150" s="51">
        <v>105</v>
      </c>
      <c r="J150" s="51">
        <v>106</v>
      </c>
      <c r="K150" s="51">
        <v>106</v>
      </c>
      <c r="L150" s="51">
        <v>107</v>
      </c>
      <c r="M150" s="51">
        <v>108</v>
      </c>
      <c r="N150" s="51">
        <v>109</v>
      </c>
      <c r="O150" s="51">
        <v>109</v>
      </c>
      <c r="P150" s="51">
        <v>110</v>
      </c>
      <c r="Q150" s="51">
        <v>111</v>
      </c>
      <c r="R150" s="51">
        <v>113</v>
      </c>
      <c r="S150" s="51">
        <v>114</v>
      </c>
      <c r="T150" s="51">
        <v>115</v>
      </c>
      <c r="U150" s="51">
        <v>116</v>
      </c>
      <c r="V150" s="51">
        <v>117</v>
      </c>
      <c r="W150" s="51">
        <v>119</v>
      </c>
      <c r="X150" s="51">
        <v>120</v>
      </c>
      <c r="Y150" s="51">
        <v>121</v>
      </c>
      <c r="Z150" s="51">
        <v>122</v>
      </c>
      <c r="AA150" s="51">
        <v>124</v>
      </c>
      <c r="AB150" s="51">
        <v>125</v>
      </c>
      <c r="AC150" s="51">
        <v>126</v>
      </c>
      <c r="AD150" s="51">
        <v>126</v>
      </c>
      <c r="AE150" s="51">
        <v>127</v>
      </c>
      <c r="AF150" s="51">
        <v>127</v>
      </c>
      <c r="AG150" s="51">
        <v>127</v>
      </c>
      <c r="AH150" s="51">
        <v>128</v>
      </c>
      <c r="AI150" s="51">
        <v>128</v>
      </c>
      <c r="AJ150" s="51">
        <v>129</v>
      </c>
      <c r="AK150" s="51">
        <v>130</v>
      </c>
      <c r="AL150" s="51">
        <v>131</v>
      </c>
      <c r="AM150" s="51">
        <v>132</v>
      </c>
      <c r="AN150" s="51">
        <v>134</v>
      </c>
      <c r="AO150" s="51">
        <v>135</v>
      </c>
      <c r="AP150" s="51">
        <v>137</v>
      </c>
      <c r="AQ150" s="51">
        <v>138</v>
      </c>
      <c r="AR150" s="51">
        <v>140</v>
      </c>
      <c r="AS150" s="51">
        <v>141</v>
      </c>
      <c r="AT150" s="51">
        <v>142</v>
      </c>
      <c r="AU150" s="51">
        <v>142</v>
      </c>
      <c r="AV150" s="51">
        <v>143</v>
      </c>
      <c r="AW150" s="51">
        <v>143</v>
      </c>
      <c r="AX150" s="51">
        <v>144</v>
      </c>
      <c r="AY150" s="51">
        <v>145</v>
      </c>
      <c r="AZ150" s="51">
        <v>146</v>
      </c>
      <c r="BA150" s="51">
        <v>147</v>
      </c>
      <c r="BB150" s="51">
        <v>148</v>
      </c>
      <c r="BC150" s="51">
        <v>149</v>
      </c>
      <c r="BD150" s="51">
        <v>150</v>
      </c>
      <c r="BE150" s="51">
        <v>151</v>
      </c>
      <c r="BF150" s="51">
        <v>152</v>
      </c>
      <c r="BG150" s="51">
        <v>153</v>
      </c>
      <c r="BH150" s="51">
        <v>154</v>
      </c>
      <c r="BI150" s="51">
        <v>155</v>
      </c>
      <c r="BJ150" s="51">
        <v>157</v>
      </c>
      <c r="BK150" s="51">
        <v>158</v>
      </c>
      <c r="BL150" s="51">
        <v>159</v>
      </c>
      <c r="BM150" s="51">
        <v>160</v>
      </c>
      <c r="BN150" s="51">
        <v>160</v>
      </c>
      <c r="BO150" s="51">
        <v>161</v>
      </c>
      <c r="BP150" s="51">
        <v>162</v>
      </c>
      <c r="BQ150" s="51">
        <v>163</v>
      </c>
      <c r="BR150" s="44">
        <v>163.75800000000001</v>
      </c>
      <c r="BS150" s="44">
        <v>164.541</v>
      </c>
    </row>
    <row r="151" spans="1:71" x14ac:dyDescent="0.3">
      <c r="A151" s="42">
        <v>208</v>
      </c>
      <c r="B151" s="43" t="s">
        <v>1331</v>
      </c>
      <c r="C151" s="43" t="s">
        <v>1177</v>
      </c>
      <c r="D151" s="42" t="s">
        <v>1020</v>
      </c>
      <c r="E151" s="51">
        <v>4268</v>
      </c>
      <c r="F151" s="51">
        <v>4309</v>
      </c>
      <c r="G151" s="51">
        <v>4346</v>
      </c>
      <c r="H151" s="51">
        <v>4380</v>
      </c>
      <c r="I151" s="51">
        <v>4412</v>
      </c>
      <c r="J151" s="51">
        <v>4441</v>
      </c>
      <c r="K151" s="51">
        <v>4468</v>
      </c>
      <c r="L151" s="51">
        <v>4495</v>
      </c>
      <c r="M151" s="51">
        <v>4522</v>
      </c>
      <c r="N151" s="51">
        <v>4551</v>
      </c>
      <c r="O151" s="51">
        <v>4581</v>
      </c>
      <c r="P151" s="51">
        <v>4614</v>
      </c>
      <c r="Q151" s="51">
        <v>4649</v>
      </c>
      <c r="R151" s="51">
        <v>4686</v>
      </c>
      <c r="S151" s="51">
        <v>4724</v>
      </c>
      <c r="T151" s="51">
        <v>4760</v>
      </c>
      <c r="U151" s="51">
        <v>4796</v>
      </c>
      <c r="V151" s="51">
        <v>4832</v>
      </c>
      <c r="W151" s="51">
        <v>4866</v>
      </c>
      <c r="X151" s="51">
        <v>4899</v>
      </c>
      <c r="Y151" s="51">
        <v>4931</v>
      </c>
      <c r="Z151" s="51">
        <v>4962</v>
      </c>
      <c r="AA151" s="51">
        <v>4991</v>
      </c>
      <c r="AB151" s="51">
        <v>5017</v>
      </c>
      <c r="AC151" s="51">
        <v>5041</v>
      </c>
      <c r="AD151" s="51">
        <v>5063</v>
      </c>
      <c r="AE151" s="51">
        <v>5081</v>
      </c>
      <c r="AF151" s="51">
        <v>5097</v>
      </c>
      <c r="AG151" s="51">
        <v>5110</v>
      </c>
      <c r="AH151" s="51">
        <v>5119</v>
      </c>
      <c r="AI151" s="51">
        <v>5124</v>
      </c>
      <c r="AJ151" s="51">
        <v>5125</v>
      </c>
      <c r="AK151" s="51">
        <v>5123</v>
      </c>
      <c r="AL151" s="51">
        <v>5120</v>
      </c>
      <c r="AM151" s="51">
        <v>5116</v>
      </c>
      <c r="AN151" s="51">
        <v>5114</v>
      </c>
      <c r="AO151" s="51">
        <v>5115</v>
      </c>
      <c r="AP151" s="51">
        <v>5117</v>
      </c>
      <c r="AQ151" s="51">
        <v>5122</v>
      </c>
      <c r="AR151" s="51">
        <v>5130</v>
      </c>
      <c r="AS151" s="51">
        <v>5141</v>
      </c>
      <c r="AT151" s="51">
        <v>5155</v>
      </c>
      <c r="AU151" s="51">
        <v>5172</v>
      </c>
      <c r="AV151" s="51">
        <v>5191</v>
      </c>
      <c r="AW151" s="51">
        <v>5211</v>
      </c>
      <c r="AX151" s="51">
        <v>5233</v>
      </c>
      <c r="AY151" s="51">
        <v>5255</v>
      </c>
      <c r="AZ151" s="51">
        <v>5278</v>
      </c>
      <c r="BA151" s="51">
        <v>5300</v>
      </c>
      <c r="BB151" s="51">
        <v>5322</v>
      </c>
      <c r="BC151" s="51">
        <v>5341</v>
      </c>
      <c r="BD151" s="51">
        <v>5358</v>
      </c>
      <c r="BE151" s="51">
        <v>5373</v>
      </c>
      <c r="BF151" s="51">
        <v>5387</v>
      </c>
      <c r="BG151" s="51">
        <v>5403</v>
      </c>
      <c r="BH151" s="51">
        <v>5422</v>
      </c>
      <c r="BI151" s="51">
        <v>5444</v>
      </c>
      <c r="BJ151" s="51">
        <v>5470</v>
      </c>
      <c r="BK151" s="51">
        <v>5498</v>
      </c>
      <c r="BL151" s="51">
        <v>5526</v>
      </c>
      <c r="BM151" s="51">
        <v>5555</v>
      </c>
      <c r="BN151" s="51">
        <v>5583</v>
      </c>
      <c r="BO151" s="51">
        <v>5611</v>
      </c>
      <c r="BP151" s="51">
        <v>5638</v>
      </c>
      <c r="BQ151" s="51">
        <v>5664</v>
      </c>
      <c r="BR151" s="44">
        <v>5688.6949999999997</v>
      </c>
      <c r="BS151" s="44">
        <v>5711.87</v>
      </c>
    </row>
    <row r="152" spans="1:71" x14ac:dyDescent="0.3">
      <c r="A152" s="42">
        <v>233</v>
      </c>
      <c r="B152" s="43" t="s">
        <v>1332</v>
      </c>
      <c r="C152" s="43" t="s">
        <v>1177</v>
      </c>
      <c r="D152" s="42" t="s">
        <v>1020</v>
      </c>
      <c r="E152" s="51">
        <v>1101</v>
      </c>
      <c r="F152" s="51">
        <v>1113</v>
      </c>
      <c r="G152" s="51">
        <v>1125</v>
      </c>
      <c r="H152" s="51">
        <v>1137</v>
      </c>
      <c r="I152" s="51">
        <v>1148</v>
      </c>
      <c r="J152" s="51">
        <v>1159</v>
      </c>
      <c r="K152" s="51">
        <v>1170</v>
      </c>
      <c r="L152" s="51">
        <v>1181</v>
      </c>
      <c r="M152" s="51">
        <v>1192</v>
      </c>
      <c r="N152" s="51">
        <v>1204</v>
      </c>
      <c r="O152" s="51">
        <v>1217</v>
      </c>
      <c r="P152" s="51">
        <v>1230</v>
      </c>
      <c r="Q152" s="51">
        <v>1245</v>
      </c>
      <c r="R152" s="51">
        <v>1260</v>
      </c>
      <c r="S152" s="51">
        <v>1275</v>
      </c>
      <c r="T152" s="51">
        <v>1290</v>
      </c>
      <c r="U152" s="51">
        <v>1305</v>
      </c>
      <c r="V152" s="51">
        <v>1319</v>
      </c>
      <c r="W152" s="51">
        <v>1333</v>
      </c>
      <c r="X152" s="51">
        <v>1347</v>
      </c>
      <c r="Y152" s="51">
        <v>1360</v>
      </c>
      <c r="Z152" s="51">
        <v>1373</v>
      </c>
      <c r="AA152" s="51">
        <v>1386</v>
      </c>
      <c r="AB152" s="51">
        <v>1398</v>
      </c>
      <c r="AC152" s="51">
        <v>1410</v>
      </c>
      <c r="AD152" s="51">
        <v>1422</v>
      </c>
      <c r="AE152" s="51">
        <v>1433</v>
      </c>
      <c r="AF152" s="51">
        <v>1444</v>
      </c>
      <c r="AG152" s="51">
        <v>1454</v>
      </c>
      <c r="AH152" s="51">
        <v>1464</v>
      </c>
      <c r="AI152" s="51">
        <v>1474</v>
      </c>
      <c r="AJ152" s="51">
        <v>1484</v>
      </c>
      <c r="AK152" s="51">
        <v>1493</v>
      </c>
      <c r="AL152" s="51">
        <v>1501</v>
      </c>
      <c r="AM152" s="51">
        <v>1511</v>
      </c>
      <c r="AN152" s="51">
        <v>1522</v>
      </c>
      <c r="AO152" s="51">
        <v>1536</v>
      </c>
      <c r="AP152" s="51">
        <v>1551</v>
      </c>
      <c r="AQ152" s="51">
        <v>1564</v>
      </c>
      <c r="AR152" s="51">
        <v>1570</v>
      </c>
      <c r="AS152" s="51">
        <v>1565</v>
      </c>
      <c r="AT152" s="51">
        <v>1548</v>
      </c>
      <c r="AU152" s="51">
        <v>1521</v>
      </c>
      <c r="AV152" s="51">
        <v>1488</v>
      </c>
      <c r="AW152" s="51">
        <v>1457</v>
      </c>
      <c r="AX152" s="51">
        <v>1433</v>
      </c>
      <c r="AY152" s="51">
        <v>1418</v>
      </c>
      <c r="AZ152" s="51">
        <v>1410</v>
      </c>
      <c r="BA152" s="51">
        <v>1406</v>
      </c>
      <c r="BB152" s="51">
        <v>1404</v>
      </c>
      <c r="BC152" s="51">
        <v>1399</v>
      </c>
      <c r="BD152" s="51">
        <v>1392</v>
      </c>
      <c r="BE152" s="51">
        <v>1383</v>
      </c>
      <c r="BF152" s="51">
        <v>1373</v>
      </c>
      <c r="BG152" s="51">
        <v>1364</v>
      </c>
      <c r="BH152" s="51">
        <v>1356</v>
      </c>
      <c r="BI152" s="51">
        <v>1349</v>
      </c>
      <c r="BJ152" s="51">
        <v>1344</v>
      </c>
      <c r="BK152" s="51">
        <v>1340</v>
      </c>
      <c r="BL152" s="51">
        <v>1336</v>
      </c>
      <c r="BM152" s="51">
        <v>1332</v>
      </c>
      <c r="BN152" s="51">
        <v>1328</v>
      </c>
      <c r="BO152" s="51">
        <v>1325</v>
      </c>
      <c r="BP152" s="51">
        <v>1322</v>
      </c>
      <c r="BQ152" s="51">
        <v>1318</v>
      </c>
      <c r="BR152" s="44">
        <v>1315.3209999999999</v>
      </c>
      <c r="BS152" s="44">
        <v>1312.442</v>
      </c>
    </row>
    <row r="153" spans="1:71" x14ac:dyDescent="0.3">
      <c r="A153" s="42">
        <v>234</v>
      </c>
      <c r="B153" s="43" t="s">
        <v>1333</v>
      </c>
      <c r="C153" s="43" t="s">
        <v>1177</v>
      </c>
      <c r="D153" s="42" t="s">
        <v>1020</v>
      </c>
      <c r="E153" s="51">
        <v>32</v>
      </c>
      <c r="F153" s="51">
        <v>32</v>
      </c>
      <c r="G153" s="51">
        <v>32</v>
      </c>
      <c r="H153" s="51">
        <v>32</v>
      </c>
      <c r="I153" s="51">
        <v>32</v>
      </c>
      <c r="J153" s="51">
        <v>32</v>
      </c>
      <c r="K153" s="51">
        <v>33</v>
      </c>
      <c r="L153" s="51">
        <v>33</v>
      </c>
      <c r="M153" s="51">
        <v>34</v>
      </c>
      <c r="N153" s="51">
        <v>34</v>
      </c>
      <c r="O153" s="51">
        <v>35</v>
      </c>
      <c r="P153" s="51">
        <v>35</v>
      </c>
      <c r="Q153" s="51">
        <v>36</v>
      </c>
      <c r="R153" s="51">
        <v>36</v>
      </c>
      <c r="S153" s="51">
        <v>36</v>
      </c>
      <c r="T153" s="51">
        <v>37</v>
      </c>
      <c r="U153" s="51">
        <v>37</v>
      </c>
      <c r="V153" s="51">
        <v>38</v>
      </c>
      <c r="W153" s="51">
        <v>38</v>
      </c>
      <c r="X153" s="51">
        <v>39</v>
      </c>
      <c r="Y153" s="51">
        <v>39</v>
      </c>
      <c r="Z153" s="51">
        <v>40</v>
      </c>
      <c r="AA153" s="51">
        <v>40</v>
      </c>
      <c r="AB153" s="51">
        <v>40</v>
      </c>
      <c r="AC153" s="51">
        <v>41</v>
      </c>
      <c r="AD153" s="51">
        <v>41</v>
      </c>
      <c r="AE153" s="51">
        <v>42</v>
      </c>
      <c r="AF153" s="51">
        <v>42</v>
      </c>
      <c r="AG153" s="51">
        <v>43</v>
      </c>
      <c r="AH153" s="51">
        <v>43</v>
      </c>
      <c r="AI153" s="51">
        <v>44</v>
      </c>
      <c r="AJ153" s="51">
        <v>44</v>
      </c>
      <c r="AK153" s="51">
        <v>44</v>
      </c>
      <c r="AL153" s="51">
        <v>45</v>
      </c>
      <c r="AM153" s="51">
        <v>45</v>
      </c>
      <c r="AN153" s="51">
        <v>46</v>
      </c>
      <c r="AO153" s="51">
        <v>46</v>
      </c>
      <c r="AP153" s="51">
        <v>47</v>
      </c>
      <c r="AQ153" s="51">
        <v>47</v>
      </c>
      <c r="AR153" s="51">
        <v>47</v>
      </c>
      <c r="AS153" s="51">
        <v>48</v>
      </c>
      <c r="AT153" s="51">
        <v>47</v>
      </c>
      <c r="AU153" s="51">
        <v>47</v>
      </c>
      <c r="AV153" s="51">
        <v>47</v>
      </c>
      <c r="AW153" s="51">
        <v>46</v>
      </c>
      <c r="AX153" s="51">
        <v>46</v>
      </c>
      <c r="AY153" s="51">
        <v>46</v>
      </c>
      <c r="AZ153" s="51">
        <v>46</v>
      </c>
      <c r="BA153" s="51">
        <v>47</v>
      </c>
      <c r="BB153" s="51">
        <v>47</v>
      </c>
      <c r="BC153" s="51">
        <v>47</v>
      </c>
      <c r="BD153" s="51">
        <v>48</v>
      </c>
      <c r="BE153" s="51">
        <v>48</v>
      </c>
      <c r="BF153" s="51">
        <v>48</v>
      </c>
      <c r="BG153" s="51">
        <v>48</v>
      </c>
      <c r="BH153" s="51">
        <v>48</v>
      </c>
      <c r="BI153" s="51">
        <v>48</v>
      </c>
      <c r="BJ153" s="51">
        <v>48</v>
      </c>
      <c r="BK153" s="51">
        <v>48</v>
      </c>
      <c r="BL153" s="51">
        <v>49</v>
      </c>
      <c r="BM153" s="51">
        <v>49</v>
      </c>
      <c r="BN153" s="51">
        <v>49</v>
      </c>
      <c r="BO153" s="51">
        <v>49</v>
      </c>
      <c r="BP153" s="51">
        <v>49</v>
      </c>
      <c r="BQ153" s="51">
        <v>49</v>
      </c>
      <c r="BR153" s="44">
        <v>48.965000000000003</v>
      </c>
      <c r="BS153" s="44">
        <v>49.116999999999997</v>
      </c>
    </row>
    <row r="154" spans="1:71" x14ac:dyDescent="0.3">
      <c r="A154" s="42">
        <v>246</v>
      </c>
      <c r="B154" s="43" t="s">
        <v>1334</v>
      </c>
      <c r="C154" s="43" t="s">
        <v>1177</v>
      </c>
      <c r="D154" s="42">
        <v>17</v>
      </c>
      <c r="E154" s="51">
        <v>4008</v>
      </c>
      <c r="F154" s="51">
        <v>4050</v>
      </c>
      <c r="G154" s="51">
        <v>4097</v>
      </c>
      <c r="H154" s="51">
        <v>4144</v>
      </c>
      <c r="I154" s="51">
        <v>4192</v>
      </c>
      <c r="J154" s="51">
        <v>4238</v>
      </c>
      <c r="K154" s="51">
        <v>4282</v>
      </c>
      <c r="L154" s="51">
        <v>4324</v>
      </c>
      <c r="M154" s="51">
        <v>4363</v>
      </c>
      <c r="N154" s="51">
        <v>4400</v>
      </c>
      <c r="O154" s="51">
        <v>4435</v>
      </c>
      <c r="P154" s="51">
        <v>4468</v>
      </c>
      <c r="Q154" s="51">
        <v>4499</v>
      </c>
      <c r="R154" s="51">
        <v>4527</v>
      </c>
      <c r="S154" s="51">
        <v>4550</v>
      </c>
      <c r="T154" s="51">
        <v>4569</v>
      </c>
      <c r="U154" s="51">
        <v>4581</v>
      </c>
      <c r="V154" s="51">
        <v>4589</v>
      </c>
      <c r="W154" s="51">
        <v>4594</v>
      </c>
      <c r="X154" s="51">
        <v>4601</v>
      </c>
      <c r="Y154" s="51">
        <v>4612</v>
      </c>
      <c r="Z154" s="51">
        <v>4629</v>
      </c>
      <c r="AA154" s="51">
        <v>4651</v>
      </c>
      <c r="AB154" s="51">
        <v>4675</v>
      </c>
      <c r="AC154" s="51">
        <v>4699</v>
      </c>
      <c r="AD154" s="51">
        <v>4719</v>
      </c>
      <c r="AE154" s="51">
        <v>4734</v>
      </c>
      <c r="AF154" s="51">
        <v>4747</v>
      </c>
      <c r="AG154" s="51">
        <v>4758</v>
      </c>
      <c r="AH154" s="51">
        <v>4771</v>
      </c>
      <c r="AI154" s="51">
        <v>4788</v>
      </c>
      <c r="AJ154" s="51">
        <v>4810</v>
      </c>
      <c r="AK154" s="51">
        <v>4835</v>
      </c>
      <c r="AL154" s="51">
        <v>4862</v>
      </c>
      <c r="AM154" s="51">
        <v>4888</v>
      </c>
      <c r="AN154" s="51">
        <v>4911</v>
      </c>
      <c r="AO154" s="51">
        <v>4930</v>
      </c>
      <c r="AP154" s="51">
        <v>4946</v>
      </c>
      <c r="AQ154" s="51">
        <v>4961</v>
      </c>
      <c r="AR154" s="51">
        <v>4977</v>
      </c>
      <c r="AS154" s="51">
        <v>4996</v>
      </c>
      <c r="AT154" s="51">
        <v>5019</v>
      </c>
      <c r="AU154" s="51">
        <v>5045</v>
      </c>
      <c r="AV154" s="51">
        <v>5072</v>
      </c>
      <c r="AW154" s="51">
        <v>5097</v>
      </c>
      <c r="AX154" s="51">
        <v>5119</v>
      </c>
      <c r="AY154" s="51">
        <v>5137</v>
      </c>
      <c r="AZ154" s="51">
        <v>5152</v>
      </c>
      <c r="BA154" s="51">
        <v>5164</v>
      </c>
      <c r="BB154" s="51">
        <v>5176</v>
      </c>
      <c r="BC154" s="51">
        <v>5188</v>
      </c>
      <c r="BD154" s="51">
        <v>5200</v>
      </c>
      <c r="BE154" s="51">
        <v>5213</v>
      </c>
      <c r="BF154" s="51">
        <v>5227</v>
      </c>
      <c r="BG154" s="51">
        <v>5242</v>
      </c>
      <c r="BH154" s="51">
        <v>5259</v>
      </c>
      <c r="BI154" s="51">
        <v>5278</v>
      </c>
      <c r="BJ154" s="51">
        <v>5298</v>
      </c>
      <c r="BK154" s="51">
        <v>5320</v>
      </c>
      <c r="BL154" s="51">
        <v>5343</v>
      </c>
      <c r="BM154" s="51">
        <v>5366</v>
      </c>
      <c r="BN154" s="51">
        <v>5389</v>
      </c>
      <c r="BO154" s="51">
        <v>5413</v>
      </c>
      <c r="BP154" s="51">
        <v>5437</v>
      </c>
      <c r="BQ154" s="51">
        <v>5460</v>
      </c>
      <c r="BR154" s="44">
        <v>5481.9660000000003</v>
      </c>
      <c r="BS154" s="44">
        <v>5503.1319999999996</v>
      </c>
    </row>
    <row r="155" spans="1:71" x14ac:dyDescent="0.3">
      <c r="A155" s="42">
        <v>352</v>
      </c>
      <c r="B155" s="43" t="s">
        <v>1335</v>
      </c>
      <c r="C155" s="43" t="s">
        <v>1177</v>
      </c>
      <c r="D155" s="42" t="s">
        <v>1020</v>
      </c>
      <c r="E155" s="51">
        <v>143</v>
      </c>
      <c r="F155" s="51">
        <v>145</v>
      </c>
      <c r="G155" s="51">
        <v>148</v>
      </c>
      <c r="H155" s="51">
        <v>151</v>
      </c>
      <c r="I155" s="51">
        <v>154</v>
      </c>
      <c r="J155" s="51">
        <v>158</v>
      </c>
      <c r="K155" s="51">
        <v>161</v>
      </c>
      <c r="L155" s="51">
        <v>165</v>
      </c>
      <c r="M155" s="51">
        <v>168</v>
      </c>
      <c r="N155" s="51">
        <v>172</v>
      </c>
      <c r="O155" s="51">
        <v>176</v>
      </c>
      <c r="P155" s="51">
        <v>179</v>
      </c>
      <c r="Q155" s="51">
        <v>183</v>
      </c>
      <c r="R155" s="51">
        <v>186</v>
      </c>
      <c r="S155" s="51">
        <v>189</v>
      </c>
      <c r="T155" s="51">
        <v>192</v>
      </c>
      <c r="U155" s="51">
        <v>195</v>
      </c>
      <c r="V155" s="51">
        <v>197</v>
      </c>
      <c r="W155" s="51">
        <v>200</v>
      </c>
      <c r="X155" s="51">
        <v>202</v>
      </c>
      <c r="Y155" s="51">
        <v>204</v>
      </c>
      <c r="Z155" s="51">
        <v>207</v>
      </c>
      <c r="AA155" s="51">
        <v>210</v>
      </c>
      <c r="AB155" s="51">
        <v>213</v>
      </c>
      <c r="AC155" s="51">
        <v>216</v>
      </c>
      <c r="AD155" s="51">
        <v>218</v>
      </c>
      <c r="AE155" s="51">
        <v>220</v>
      </c>
      <c r="AF155" s="51">
        <v>222</v>
      </c>
      <c r="AG155" s="51">
        <v>224</v>
      </c>
      <c r="AH155" s="51">
        <v>226</v>
      </c>
      <c r="AI155" s="51">
        <v>228</v>
      </c>
      <c r="AJ155" s="51">
        <v>231</v>
      </c>
      <c r="AK155" s="51">
        <v>233</v>
      </c>
      <c r="AL155" s="51">
        <v>236</v>
      </c>
      <c r="AM155" s="51">
        <v>239</v>
      </c>
      <c r="AN155" s="51">
        <v>242</v>
      </c>
      <c r="AO155" s="51">
        <v>244</v>
      </c>
      <c r="AP155" s="51">
        <v>247</v>
      </c>
      <c r="AQ155" s="51">
        <v>250</v>
      </c>
      <c r="AR155" s="51">
        <v>252</v>
      </c>
      <c r="AS155" s="51">
        <v>255</v>
      </c>
      <c r="AT155" s="51">
        <v>258</v>
      </c>
      <c r="AU155" s="51">
        <v>260</v>
      </c>
      <c r="AV155" s="51">
        <v>263</v>
      </c>
      <c r="AW155" s="51">
        <v>265</v>
      </c>
      <c r="AX155" s="51">
        <v>268</v>
      </c>
      <c r="AY155" s="51">
        <v>270</v>
      </c>
      <c r="AZ155" s="51">
        <v>273</v>
      </c>
      <c r="BA155" s="51">
        <v>275</v>
      </c>
      <c r="BB155" s="51">
        <v>278</v>
      </c>
      <c r="BC155" s="51">
        <v>280</v>
      </c>
      <c r="BD155" s="51">
        <v>283</v>
      </c>
      <c r="BE155" s="51">
        <v>285</v>
      </c>
      <c r="BF155" s="51">
        <v>288</v>
      </c>
      <c r="BG155" s="51">
        <v>291</v>
      </c>
      <c r="BH155" s="51">
        <v>295</v>
      </c>
      <c r="BI155" s="51">
        <v>300</v>
      </c>
      <c r="BJ155" s="51">
        <v>305</v>
      </c>
      <c r="BK155" s="51">
        <v>311</v>
      </c>
      <c r="BL155" s="51">
        <v>316</v>
      </c>
      <c r="BM155" s="51">
        <v>320</v>
      </c>
      <c r="BN155" s="51">
        <v>323</v>
      </c>
      <c r="BO155" s="51">
        <v>326</v>
      </c>
      <c r="BP155" s="51">
        <v>327</v>
      </c>
      <c r="BQ155" s="51">
        <v>328</v>
      </c>
      <c r="BR155" s="44">
        <v>330.24299999999999</v>
      </c>
      <c r="BS155" s="44">
        <v>332.47399999999999</v>
      </c>
    </row>
    <row r="156" spans="1:71" x14ac:dyDescent="0.3">
      <c r="A156" s="42">
        <v>372</v>
      </c>
      <c r="B156" s="43" t="s">
        <v>1336</v>
      </c>
      <c r="C156" s="43" t="s">
        <v>1177</v>
      </c>
      <c r="D156" s="42" t="s">
        <v>1020</v>
      </c>
      <c r="E156" s="51">
        <v>2913</v>
      </c>
      <c r="F156" s="51">
        <v>2921</v>
      </c>
      <c r="G156" s="51">
        <v>2924</v>
      </c>
      <c r="H156" s="51">
        <v>2921</v>
      </c>
      <c r="I156" s="51">
        <v>2913</v>
      </c>
      <c r="J156" s="51">
        <v>2900</v>
      </c>
      <c r="K156" s="51">
        <v>2883</v>
      </c>
      <c r="L156" s="51">
        <v>2864</v>
      </c>
      <c r="M156" s="51">
        <v>2846</v>
      </c>
      <c r="N156" s="51">
        <v>2831</v>
      </c>
      <c r="O156" s="51">
        <v>2822</v>
      </c>
      <c r="P156" s="51">
        <v>2820</v>
      </c>
      <c r="Q156" s="51">
        <v>2825</v>
      </c>
      <c r="R156" s="51">
        <v>2835</v>
      </c>
      <c r="S156" s="51">
        <v>2847</v>
      </c>
      <c r="T156" s="51">
        <v>2860</v>
      </c>
      <c r="U156" s="51">
        <v>2872</v>
      </c>
      <c r="V156" s="51">
        <v>2885</v>
      </c>
      <c r="W156" s="51">
        <v>2900</v>
      </c>
      <c r="X156" s="51">
        <v>2921</v>
      </c>
      <c r="Y156" s="51">
        <v>2950</v>
      </c>
      <c r="Z156" s="51">
        <v>2987</v>
      </c>
      <c r="AA156" s="51">
        <v>3030</v>
      </c>
      <c r="AB156" s="51">
        <v>3079</v>
      </c>
      <c r="AC156" s="51">
        <v>3131</v>
      </c>
      <c r="AD156" s="51">
        <v>3184</v>
      </c>
      <c r="AE156" s="51">
        <v>3238</v>
      </c>
      <c r="AF156" s="51">
        <v>3291</v>
      </c>
      <c r="AG156" s="51">
        <v>3343</v>
      </c>
      <c r="AH156" s="51">
        <v>3392</v>
      </c>
      <c r="AI156" s="51">
        <v>3435</v>
      </c>
      <c r="AJ156" s="51">
        <v>3473</v>
      </c>
      <c r="AK156" s="51">
        <v>3505</v>
      </c>
      <c r="AL156" s="51">
        <v>3532</v>
      </c>
      <c r="AM156" s="51">
        <v>3552</v>
      </c>
      <c r="AN156" s="51">
        <v>3565</v>
      </c>
      <c r="AO156" s="51">
        <v>3571</v>
      </c>
      <c r="AP156" s="51">
        <v>3572</v>
      </c>
      <c r="AQ156" s="51">
        <v>3569</v>
      </c>
      <c r="AR156" s="51">
        <v>3567</v>
      </c>
      <c r="AS156" s="51">
        <v>3569</v>
      </c>
      <c r="AT156" s="51">
        <v>3576</v>
      </c>
      <c r="AU156" s="51">
        <v>3589</v>
      </c>
      <c r="AV156" s="51">
        <v>3606</v>
      </c>
      <c r="AW156" s="51">
        <v>3627</v>
      </c>
      <c r="AX156" s="51">
        <v>3652</v>
      </c>
      <c r="AY156" s="51">
        <v>3680</v>
      </c>
      <c r="AZ156" s="51">
        <v>3712</v>
      </c>
      <c r="BA156" s="51">
        <v>3751</v>
      </c>
      <c r="BB156" s="51">
        <v>3796</v>
      </c>
      <c r="BC156" s="51">
        <v>3849</v>
      </c>
      <c r="BD156" s="51">
        <v>3909</v>
      </c>
      <c r="BE156" s="51">
        <v>3976</v>
      </c>
      <c r="BF156" s="51">
        <v>4050</v>
      </c>
      <c r="BG156" s="51">
        <v>4129</v>
      </c>
      <c r="BH156" s="51">
        <v>4213</v>
      </c>
      <c r="BI156" s="51">
        <v>4303</v>
      </c>
      <c r="BJ156" s="51">
        <v>4398</v>
      </c>
      <c r="BK156" s="51">
        <v>4490</v>
      </c>
      <c r="BL156" s="51">
        <v>4568</v>
      </c>
      <c r="BM156" s="51">
        <v>4627</v>
      </c>
      <c r="BN156" s="51">
        <v>4663</v>
      </c>
      <c r="BO156" s="51">
        <v>4678</v>
      </c>
      <c r="BP156" s="51">
        <v>4682</v>
      </c>
      <c r="BQ156" s="51">
        <v>4686</v>
      </c>
      <c r="BR156" s="44">
        <v>4700.107</v>
      </c>
      <c r="BS156" s="44">
        <v>4726.0780000000004</v>
      </c>
    </row>
    <row r="157" spans="1:71" x14ac:dyDescent="0.3">
      <c r="A157" s="42">
        <v>833</v>
      </c>
      <c r="B157" s="43" t="s">
        <v>1337</v>
      </c>
      <c r="C157" s="43" t="s">
        <v>1177</v>
      </c>
      <c r="D157" s="42" t="s">
        <v>1020</v>
      </c>
      <c r="E157" s="51">
        <v>55</v>
      </c>
      <c r="F157" s="51">
        <v>55</v>
      </c>
      <c r="G157" s="51">
        <v>55</v>
      </c>
      <c r="H157" s="51">
        <v>54</v>
      </c>
      <c r="I157" s="51">
        <v>53</v>
      </c>
      <c r="J157" s="51">
        <v>52</v>
      </c>
      <c r="K157" s="51">
        <v>51</v>
      </c>
      <c r="L157" s="51">
        <v>50</v>
      </c>
      <c r="M157" s="51">
        <v>50</v>
      </c>
      <c r="N157" s="51">
        <v>49</v>
      </c>
      <c r="O157" s="51">
        <v>48</v>
      </c>
      <c r="P157" s="51">
        <v>48</v>
      </c>
      <c r="Q157" s="51">
        <v>48</v>
      </c>
      <c r="R157" s="51">
        <v>49</v>
      </c>
      <c r="S157" s="51">
        <v>49</v>
      </c>
      <c r="T157" s="51">
        <v>50</v>
      </c>
      <c r="U157" s="51">
        <v>51</v>
      </c>
      <c r="V157" s="51">
        <v>52</v>
      </c>
      <c r="W157" s="51">
        <v>53</v>
      </c>
      <c r="X157" s="51">
        <v>54</v>
      </c>
      <c r="Y157" s="51">
        <v>55</v>
      </c>
      <c r="Z157" s="51">
        <v>56</v>
      </c>
      <c r="AA157" s="51">
        <v>57</v>
      </c>
      <c r="AB157" s="51">
        <v>58</v>
      </c>
      <c r="AC157" s="51">
        <v>59</v>
      </c>
      <c r="AD157" s="51">
        <v>59</v>
      </c>
      <c r="AE157" s="51">
        <v>60</v>
      </c>
      <c r="AF157" s="51">
        <v>61</v>
      </c>
      <c r="AG157" s="51">
        <v>62</v>
      </c>
      <c r="AH157" s="51">
        <v>63</v>
      </c>
      <c r="AI157" s="51">
        <v>64</v>
      </c>
      <c r="AJ157" s="51">
        <v>64</v>
      </c>
      <c r="AK157" s="51">
        <v>63</v>
      </c>
      <c r="AL157" s="51">
        <v>63</v>
      </c>
      <c r="AM157" s="51">
        <v>62</v>
      </c>
      <c r="AN157" s="51">
        <v>63</v>
      </c>
      <c r="AO157" s="51">
        <v>63</v>
      </c>
      <c r="AP157" s="51">
        <v>65</v>
      </c>
      <c r="AQ157" s="51">
        <v>66</v>
      </c>
      <c r="AR157" s="51">
        <v>67</v>
      </c>
      <c r="AS157" s="51">
        <v>68</v>
      </c>
      <c r="AT157" s="51">
        <v>69</v>
      </c>
      <c r="AU157" s="51">
        <v>69</v>
      </c>
      <c r="AV157" s="51">
        <v>70</v>
      </c>
      <c r="AW157" s="51">
        <v>70</v>
      </c>
      <c r="AX157" s="51">
        <v>70</v>
      </c>
      <c r="AY157" s="51">
        <v>70</v>
      </c>
      <c r="AZ157" s="51">
        <v>71</v>
      </c>
      <c r="BA157" s="51">
        <v>71</v>
      </c>
      <c r="BB157" s="51">
        <v>72</v>
      </c>
      <c r="BC157" s="51">
        <v>73</v>
      </c>
      <c r="BD157" s="51">
        <v>73</v>
      </c>
      <c r="BE157" s="51">
        <v>74</v>
      </c>
      <c r="BF157" s="51">
        <v>75</v>
      </c>
      <c r="BG157" s="51">
        <v>75</v>
      </c>
      <c r="BH157" s="51">
        <v>76</v>
      </c>
      <c r="BI157" s="51">
        <v>77</v>
      </c>
      <c r="BJ157" s="51">
        <v>78</v>
      </c>
      <c r="BK157" s="51">
        <v>79</v>
      </c>
      <c r="BL157" s="51">
        <v>79</v>
      </c>
      <c r="BM157" s="51">
        <v>80</v>
      </c>
      <c r="BN157" s="51">
        <v>81</v>
      </c>
      <c r="BO157" s="51">
        <v>81</v>
      </c>
      <c r="BP157" s="51">
        <v>82</v>
      </c>
      <c r="BQ157" s="51">
        <v>83</v>
      </c>
      <c r="BR157" s="44">
        <v>83.167000000000002</v>
      </c>
      <c r="BS157" s="44">
        <v>83.736999999999995</v>
      </c>
    </row>
    <row r="158" spans="1:71" x14ac:dyDescent="0.3">
      <c r="A158" s="42">
        <v>428</v>
      </c>
      <c r="B158" s="43" t="s">
        <v>1338</v>
      </c>
      <c r="C158" s="43" t="s">
        <v>1177</v>
      </c>
      <c r="D158" s="42" t="s">
        <v>1020</v>
      </c>
      <c r="E158" s="51">
        <v>1927</v>
      </c>
      <c r="F158" s="51">
        <v>1934</v>
      </c>
      <c r="G158" s="51">
        <v>1946</v>
      </c>
      <c r="H158" s="51">
        <v>1962</v>
      </c>
      <c r="I158" s="51">
        <v>1980</v>
      </c>
      <c r="J158" s="51">
        <v>2002</v>
      </c>
      <c r="K158" s="51">
        <v>2025</v>
      </c>
      <c r="L158" s="51">
        <v>2049</v>
      </c>
      <c r="M158" s="51">
        <v>2075</v>
      </c>
      <c r="N158" s="51">
        <v>2102</v>
      </c>
      <c r="O158" s="51">
        <v>2130</v>
      </c>
      <c r="P158" s="51">
        <v>2158</v>
      </c>
      <c r="Q158" s="51">
        <v>2186</v>
      </c>
      <c r="R158" s="51">
        <v>2214</v>
      </c>
      <c r="S158" s="51">
        <v>2241</v>
      </c>
      <c r="T158" s="51">
        <v>2267</v>
      </c>
      <c r="U158" s="51">
        <v>2291</v>
      </c>
      <c r="V158" s="51">
        <v>2314</v>
      </c>
      <c r="W158" s="51">
        <v>2336</v>
      </c>
      <c r="X158" s="51">
        <v>2357</v>
      </c>
      <c r="Y158" s="51">
        <v>2378</v>
      </c>
      <c r="Z158" s="51">
        <v>2398</v>
      </c>
      <c r="AA158" s="51">
        <v>2418</v>
      </c>
      <c r="AB158" s="51">
        <v>2437</v>
      </c>
      <c r="AC158" s="51">
        <v>2454</v>
      </c>
      <c r="AD158" s="51">
        <v>2469</v>
      </c>
      <c r="AE158" s="51">
        <v>2482</v>
      </c>
      <c r="AF158" s="51">
        <v>2493</v>
      </c>
      <c r="AG158" s="51">
        <v>2503</v>
      </c>
      <c r="AH158" s="51">
        <v>2512</v>
      </c>
      <c r="AI158" s="51">
        <v>2521</v>
      </c>
      <c r="AJ158" s="51">
        <v>2531</v>
      </c>
      <c r="AK158" s="51">
        <v>2540</v>
      </c>
      <c r="AL158" s="51">
        <v>2551</v>
      </c>
      <c r="AM158" s="51">
        <v>2564</v>
      </c>
      <c r="AN158" s="51">
        <v>2581</v>
      </c>
      <c r="AO158" s="51">
        <v>2602</v>
      </c>
      <c r="AP158" s="51">
        <v>2627</v>
      </c>
      <c r="AQ158" s="51">
        <v>2650</v>
      </c>
      <c r="AR158" s="51">
        <v>2664</v>
      </c>
      <c r="AS158" s="51">
        <v>2664</v>
      </c>
      <c r="AT158" s="51">
        <v>2649</v>
      </c>
      <c r="AU158" s="51">
        <v>2620</v>
      </c>
      <c r="AV158" s="51">
        <v>2583</v>
      </c>
      <c r="AW158" s="51">
        <v>2544</v>
      </c>
      <c r="AX158" s="51">
        <v>2508</v>
      </c>
      <c r="AY158" s="51">
        <v>2479</v>
      </c>
      <c r="AZ158" s="51">
        <v>2453</v>
      </c>
      <c r="BA158" s="51">
        <v>2431</v>
      </c>
      <c r="BB158" s="51">
        <v>2408</v>
      </c>
      <c r="BC158" s="51">
        <v>2384</v>
      </c>
      <c r="BD158" s="51">
        <v>2359</v>
      </c>
      <c r="BE158" s="51">
        <v>2332</v>
      </c>
      <c r="BF158" s="51">
        <v>2306</v>
      </c>
      <c r="BG158" s="51">
        <v>2279</v>
      </c>
      <c r="BH158" s="51">
        <v>2252</v>
      </c>
      <c r="BI158" s="51">
        <v>2225</v>
      </c>
      <c r="BJ158" s="51">
        <v>2199</v>
      </c>
      <c r="BK158" s="51">
        <v>2172</v>
      </c>
      <c r="BL158" s="51">
        <v>2145</v>
      </c>
      <c r="BM158" s="51">
        <v>2119</v>
      </c>
      <c r="BN158" s="51">
        <v>2092</v>
      </c>
      <c r="BO158" s="51">
        <v>2066</v>
      </c>
      <c r="BP158" s="51">
        <v>2041</v>
      </c>
      <c r="BQ158" s="51">
        <v>2016</v>
      </c>
      <c r="BR158" s="44">
        <v>1992.663</v>
      </c>
      <c r="BS158" s="44">
        <v>1970.53</v>
      </c>
    </row>
    <row r="159" spans="1:71" x14ac:dyDescent="0.3">
      <c r="A159" s="42">
        <v>440</v>
      </c>
      <c r="B159" s="43" t="s">
        <v>1339</v>
      </c>
      <c r="C159" s="43" t="s">
        <v>1177</v>
      </c>
      <c r="D159" s="42" t="s">
        <v>1020</v>
      </c>
      <c r="E159" s="51">
        <v>2567</v>
      </c>
      <c r="F159" s="51">
        <v>2570</v>
      </c>
      <c r="G159" s="51">
        <v>2578</v>
      </c>
      <c r="H159" s="51">
        <v>2591</v>
      </c>
      <c r="I159" s="51">
        <v>2609</v>
      </c>
      <c r="J159" s="51">
        <v>2629</v>
      </c>
      <c r="K159" s="51">
        <v>2652</v>
      </c>
      <c r="L159" s="51">
        <v>2677</v>
      </c>
      <c r="M159" s="51">
        <v>2705</v>
      </c>
      <c r="N159" s="51">
        <v>2736</v>
      </c>
      <c r="O159" s="51">
        <v>2770</v>
      </c>
      <c r="P159" s="51">
        <v>2807</v>
      </c>
      <c r="Q159" s="51">
        <v>2846</v>
      </c>
      <c r="R159" s="51">
        <v>2887</v>
      </c>
      <c r="S159" s="51">
        <v>2927</v>
      </c>
      <c r="T159" s="51">
        <v>2966</v>
      </c>
      <c r="U159" s="51">
        <v>3003</v>
      </c>
      <c r="V159" s="51">
        <v>3037</v>
      </c>
      <c r="W159" s="51">
        <v>3071</v>
      </c>
      <c r="X159" s="51">
        <v>3104</v>
      </c>
      <c r="Y159" s="51">
        <v>3137</v>
      </c>
      <c r="Z159" s="51">
        <v>3170</v>
      </c>
      <c r="AA159" s="51">
        <v>3204</v>
      </c>
      <c r="AB159" s="51">
        <v>3237</v>
      </c>
      <c r="AC159" s="51">
        <v>3269</v>
      </c>
      <c r="AD159" s="51">
        <v>3299</v>
      </c>
      <c r="AE159" s="51">
        <v>3327</v>
      </c>
      <c r="AF159" s="51">
        <v>3354</v>
      </c>
      <c r="AG159" s="51">
        <v>3380</v>
      </c>
      <c r="AH159" s="51">
        <v>3405</v>
      </c>
      <c r="AI159" s="51">
        <v>3431</v>
      </c>
      <c r="AJ159" s="51">
        <v>3456</v>
      </c>
      <c r="AK159" s="51">
        <v>3481</v>
      </c>
      <c r="AL159" s="51">
        <v>3507</v>
      </c>
      <c r="AM159" s="51">
        <v>3533</v>
      </c>
      <c r="AN159" s="51">
        <v>3562</v>
      </c>
      <c r="AO159" s="51">
        <v>3594</v>
      </c>
      <c r="AP159" s="51">
        <v>3627</v>
      </c>
      <c r="AQ159" s="51">
        <v>3658</v>
      </c>
      <c r="AR159" s="51">
        <v>3683</v>
      </c>
      <c r="AS159" s="51">
        <v>3696</v>
      </c>
      <c r="AT159" s="51">
        <v>3697</v>
      </c>
      <c r="AU159" s="51">
        <v>3688</v>
      </c>
      <c r="AV159" s="51">
        <v>3671</v>
      </c>
      <c r="AW159" s="51">
        <v>3649</v>
      </c>
      <c r="AX159" s="51">
        <v>3627</v>
      </c>
      <c r="AY159" s="51">
        <v>3604</v>
      </c>
      <c r="AZ159" s="51">
        <v>3580</v>
      </c>
      <c r="BA159" s="51">
        <v>3555</v>
      </c>
      <c r="BB159" s="51">
        <v>3529</v>
      </c>
      <c r="BC159" s="51">
        <v>3502</v>
      </c>
      <c r="BD159" s="51">
        <v>3474</v>
      </c>
      <c r="BE159" s="51">
        <v>3445</v>
      </c>
      <c r="BF159" s="51">
        <v>3414</v>
      </c>
      <c r="BG159" s="51">
        <v>3381</v>
      </c>
      <c r="BH159" s="51">
        <v>3344</v>
      </c>
      <c r="BI159" s="51">
        <v>3304</v>
      </c>
      <c r="BJ159" s="51">
        <v>3260</v>
      </c>
      <c r="BK159" s="51">
        <v>3215</v>
      </c>
      <c r="BL159" s="51">
        <v>3169</v>
      </c>
      <c r="BM159" s="51">
        <v>3124</v>
      </c>
      <c r="BN159" s="51">
        <v>3080</v>
      </c>
      <c r="BO159" s="51">
        <v>3037</v>
      </c>
      <c r="BP159" s="51">
        <v>2997</v>
      </c>
      <c r="BQ159" s="51">
        <v>2962</v>
      </c>
      <c r="BR159" s="44">
        <v>2931.9259999999999</v>
      </c>
      <c r="BS159" s="44">
        <v>2908.2489999999998</v>
      </c>
    </row>
    <row r="160" spans="1:71" x14ac:dyDescent="0.3">
      <c r="A160" s="42">
        <v>578</v>
      </c>
      <c r="B160" s="43" t="s">
        <v>1340</v>
      </c>
      <c r="C160" s="43" t="s">
        <v>1177</v>
      </c>
      <c r="D160" s="42">
        <v>18</v>
      </c>
      <c r="E160" s="51">
        <v>3265</v>
      </c>
      <c r="F160" s="51">
        <v>3301</v>
      </c>
      <c r="G160" s="51">
        <v>3334</v>
      </c>
      <c r="H160" s="51">
        <v>3367</v>
      </c>
      <c r="I160" s="51">
        <v>3399</v>
      </c>
      <c r="J160" s="51">
        <v>3430</v>
      </c>
      <c r="K160" s="51">
        <v>3462</v>
      </c>
      <c r="L160" s="51">
        <v>3492</v>
      </c>
      <c r="M160" s="51">
        <v>3523</v>
      </c>
      <c r="N160" s="51">
        <v>3553</v>
      </c>
      <c r="O160" s="51">
        <v>3583</v>
      </c>
      <c r="P160" s="51">
        <v>3611</v>
      </c>
      <c r="Q160" s="51">
        <v>3639</v>
      </c>
      <c r="R160" s="51">
        <v>3667</v>
      </c>
      <c r="S160" s="51">
        <v>3695</v>
      </c>
      <c r="T160" s="51">
        <v>3724</v>
      </c>
      <c r="U160" s="51">
        <v>3754</v>
      </c>
      <c r="V160" s="51">
        <v>3785</v>
      </c>
      <c r="W160" s="51">
        <v>3816</v>
      </c>
      <c r="X160" s="51">
        <v>3846</v>
      </c>
      <c r="Y160" s="51">
        <v>3876</v>
      </c>
      <c r="Z160" s="51">
        <v>3905</v>
      </c>
      <c r="AA160" s="51">
        <v>3934</v>
      </c>
      <c r="AB160" s="51">
        <v>3961</v>
      </c>
      <c r="AC160" s="51">
        <v>3986</v>
      </c>
      <c r="AD160" s="51">
        <v>4008</v>
      </c>
      <c r="AE160" s="51">
        <v>4027</v>
      </c>
      <c r="AF160" s="51">
        <v>4044</v>
      </c>
      <c r="AG160" s="51">
        <v>4059</v>
      </c>
      <c r="AH160" s="51">
        <v>4073</v>
      </c>
      <c r="AI160" s="51">
        <v>4086</v>
      </c>
      <c r="AJ160" s="51">
        <v>4099</v>
      </c>
      <c r="AK160" s="51">
        <v>4112</v>
      </c>
      <c r="AL160" s="51">
        <v>4125</v>
      </c>
      <c r="AM160" s="51">
        <v>4138</v>
      </c>
      <c r="AN160" s="51">
        <v>4153</v>
      </c>
      <c r="AO160" s="51">
        <v>4169</v>
      </c>
      <c r="AP160" s="51">
        <v>4187</v>
      </c>
      <c r="AQ160" s="51">
        <v>4206</v>
      </c>
      <c r="AR160" s="51">
        <v>4226</v>
      </c>
      <c r="AS160" s="51">
        <v>4247</v>
      </c>
      <c r="AT160" s="51">
        <v>4269</v>
      </c>
      <c r="AU160" s="51">
        <v>4293</v>
      </c>
      <c r="AV160" s="51">
        <v>4317</v>
      </c>
      <c r="AW160" s="51">
        <v>4342</v>
      </c>
      <c r="AX160" s="51">
        <v>4367</v>
      </c>
      <c r="AY160" s="51">
        <v>4393</v>
      </c>
      <c r="AZ160" s="51">
        <v>4420</v>
      </c>
      <c r="BA160" s="51">
        <v>4447</v>
      </c>
      <c r="BB160" s="51">
        <v>4474</v>
      </c>
      <c r="BC160" s="51">
        <v>4499</v>
      </c>
      <c r="BD160" s="51">
        <v>4523</v>
      </c>
      <c r="BE160" s="51">
        <v>4546</v>
      </c>
      <c r="BF160" s="51">
        <v>4570</v>
      </c>
      <c r="BG160" s="51">
        <v>4598</v>
      </c>
      <c r="BH160" s="51">
        <v>4632</v>
      </c>
      <c r="BI160" s="51">
        <v>4673</v>
      </c>
      <c r="BJ160" s="51">
        <v>4720</v>
      </c>
      <c r="BK160" s="51">
        <v>4771</v>
      </c>
      <c r="BL160" s="51">
        <v>4827</v>
      </c>
      <c r="BM160" s="51">
        <v>4886</v>
      </c>
      <c r="BN160" s="51">
        <v>4948</v>
      </c>
      <c r="BO160" s="51">
        <v>5012</v>
      </c>
      <c r="BP160" s="51">
        <v>5077</v>
      </c>
      <c r="BQ160" s="51">
        <v>5140</v>
      </c>
      <c r="BR160" s="44">
        <v>5199.8360000000002</v>
      </c>
      <c r="BS160" s="44">
        <v>5254.6940000000004</v>
      </c>
    </row>
    <row r="161" spans="1:71" x14ac:dyDescent="0.3">
      <c r="A161" s="42">
        <v>752</v>
      </c>
      <c r="B161" s="43" t="s">
        <v>1341</v>
      </c>
      <c r="C161" s="43" t="s">
        <v>1177</v>
      </c>
      <c r="D161" s="42" t="s">
        <v>1020</v>
      </c>
      <c r="E161" s="51">
        <v>7010</v>
      </c>
      <c r="F161" s="51">
        <v>7073</v>
      </c>
      <c r="G161" s="51">
        <v>7128</v>
      </c>
      <c r="H161" s="51">
        <v>7176</v>
      </c>
      <c r="I161" s="51">
        <v>7220</v>
      </c>
      <c r="J161" s="51">
        <v>7263</v>
      </c>
      <c r="K161" s="51">
        <v>7305</v>
      </c>
      <c r="L161" s="51">
        <v>7347</v>
      </c>
      <c r="M161" s="51">
        <v>7391</v>
      </c>
      <c r="N161" s="51">
        <v>7436</v>
      </c>
      <c r="O161" s="51">
        <v>7483</v>
      </c>
      <c r="P161" s="51">
        <v>7530</v>
      </c>
      <c r="Q161" s="51">
        <v>7580</v>
      </c>
      <c r="R161" s="51">
        <v>7631</v>
      </c>
      <c r="S161" s="51">
        <v>7687</v>
      </c>
      <c r="T161" s="51">
        <v>7746</v>
      </c>
      <c r="U161" s="51">
        <v>7809</v>
      </c>
      <c r="V161" s="51">
        <v>7876</v>
      </c>
      <c r="W161" s="51">
        <v>7942</v>
      </c>
      <c r="X161" s="51">
        <v>8003</v>
      </c>
      <c r="Y161" s="51">
        <v>8055</v>
      </c>
      <c r="Z161" s="51">
        <v>8096</v>
      </c>
      <c r="AA161" s="51">
        <v>8127</v>
      </c>
      <c r="AB161" s="51">
        <v>8152</v>
      </c>
      <c r="AC161" s="51">
        <v>8174</v>
      </c>
      <c r="AD161" s="51">
        <v>8197</v>
      </c>
      <c r="AE161" s="51">
        <v>8223</v>
      </c>
      <c r="AF161" s="51">
        <v>8251</v>
      </c>
      <c r="AG161" s="51">
        <v>8277</v>
      </c>
      <c r="AH161" s="51">
        <v>8300</v>
      </c>
      <c r="AI161" s="51">
        <v>8316</v>
      </c>
      <c r="AJ161" s="51">
        <v>8325</v>
      </c>
      <c r="AK161" s="51">
        <v>8329</v>
      </c>
      <c r="AL161" s="51">
        <v>8332</v>
      </c>
      <c r="AM161" s="51">
        <v>8340</v>
      </c>
      <c r="AN161" s="51">
        <v>8358</v>
      </c>
      <c r="AO161" s="51">
        <v>8385</v>
      </c>
      <c r="AP161" s="51">
        <v>8421</v>
      </c>
      <c r="AQ161" s="51">
        <v>8465</v>
      </c>
      <c r="AR161" s="51">
        <v>8514</v>
      </c>
      <c r="AS161" s="51">
        <v>8567</v>
      </c>
      <c r="AT161" s="51">
        <v>8625</v>
      </c>
      <c r="AU161" s="51">
        <v>8687</v>
      </c>
      <c r="AV161" s="51">
        <v>8747</v>
      </c>
      <c r="AW161" s="51">
        <v>8798</v>
      </c>
      <c r="AX161" s="51">
        <v>8836</v>
      </c>
      <c r="AY161" s="51">
        <v>8859</v>
      </c>
      <c r="AZ161" s="51">
        <v>8869</v>
      </c>
      <c r="BA161" s="51">
        <v>8871</v>
      </c>
      <c r="BB161" s="51">
        <v>8873</v>
      </c>
      <c r="BC161" s="51">
        <v>8882</v>
      </c>
      <c r="BD161" s="51">
        <v>8898</v>
      </c>
      <c r="BE161" s="51">
        <v>8921</v>
      </c>
      <c r="BF161" s="51">
        <v>8951</v>
      </c>
      <c r="BG161" s="51">
        <v>8991</v>
      </c>
      <c r="BH161" s="51">
        <v>9039</v>
      </c>
      <c r="BI161" s="51">
        <v>9096</v>
      </c>
      <c r="BJ161" s="51">
        <v>9163</v>
      </c>
      <c r="BK161" s="51">
        <v>9237</v>
      </c>
      <c r="BL161" s="51">
        <v>9313</v>
      </c>
      <c r="BM161" s="51">
        <v>9390</v>
      </c>
      <c r="BN161" s="51">
        <v>9466</v>
      </c>
      <c r="BO161" s="51">
        <v>9541</v>
      </c>
      <c r="BP161" s="51">
        <v>9615</v>
      </c>
      <c r="BQ161" s="51">
        <v>9689</v>
      </c>
      <c r="BR161" s="44">
        <v>9763.5650000000005</v>
      </c>
      <c r="BS161" s="44">
        <v>9837.5329999999994</v>
      </c>
    </row>
    <row r="162" spans="1:71" x14ac:dyDescent="0.3">
      <c r="A162" s="42">
        <v>826</v>
      </c>
      <c r="B162" s="43" t="s">
        <v>1342</v>
      </c>
      <c r="C162" s="43" t="s">
        <v>1177</v>
      </c>
      <c r="D162" s="42" t="s">
        <v>1020</v>
      </c>
      <c r="E162" s="51">
        <v>50616</v>
      </c>
      <c r="F162" s="51">
        <v>50621</v>
      </c>
      <c r="G162" s="51">
        <v>50686</v>
      </c>
      <c r="H162" s="51">
        <v>50797</v>
      </c>
      <c r="I162" s="51">
        <v>50945</v>
      </c>
      <c r="J162" s="51">
        <v>51124</v>
      </c>
      <c r="K162" s="51">
        <v>51329</v>
      </c>
      <c r="L162" s="51">
        <v>51560</v>
      </c>
      <c r="M162" s="51">
        <v>51819</v>
      </c>
      <c r="N162" s="51">
        <v>52109</v>
      </c>
      <c r="O162" s="51">
        <v>52433</v>
      </c>
      <c r="P162" s="51">
        <v>52790</v>
      </c>
      <c r="Q162" s="51">
        <v>53171</v>
      </c>
      <c r="R162" s="51">
        <v>53563</v>
      </c>
      <c r="S162" s="51">
        <v>53945</v>
      </c>
      <c r="T162" s="51">
        <v>54303</v>
      </c>
      <c r="U162" s="51">
        <v>54631</v>
      </c>
      <c r="V162" s="51">
        <v>54929</v>
      </c>
      <c r="W162" s="51">
        <v>55194</v>
      </c>
      <c r="X162" s="51">
        <v>55430</v>
      </c>
      <c r="Y162" s="51">
        <v>55635</v>
      </c>
      <c r="Z162" s="51">
        <v>55810</v>
      </c>
      <c r="AA162" s="51">
        <v>55953</v>
      </c>
      <c r="AB162" s="51">
        <v>56067</v>
      </c>
      <c r="AC162" s="51">
        <v>56152</v>
      </c>
      <c r="AD162" s="51">
        <v>56212</v>
      </c>
      <c r="AE162" s="51">
        <v>56247</v>
      </c>
      <c r="AF162" s="51">
        <v>56262</v>
      </c>
      <c r="AG162" s="51">
        <v>56264</v>
      </c>
      <c r="AH162" s="51">
        <v>56262</v>
      </c>
      <c r="AI162" s="51">
        <v>56265</v>
      </c>
      <c r="AJ162" s="51">
        <v>56276</v>
      </c>
      <c r="AK162" s="51">
        <v>56296</v>
      </c>
      <c r="AL162" s="51">
        <v>56331</v>
      </c>
      <c r="AM162" s="51">
        <v>56386</v>
      </c>
      <c r="AN162" s="51">
        <v>56466</v>
      </c>
      <c r="AO162" s="51">
        <v>56574</v>
      </c>
      <c r="AP162" s="51">
        <v>56709</v>
      </c>
      <c r="AQ162" s="51">
        <v>56863</v>
      </c>
      <c r="AR162" s="51">
        <v>57024</v>
      </c>
      <c r="AS162" s="51">
        <v>57183</v>
      </c>
      <c r="AT162" s="51">
        <v>57339</v>
      </c>
      <c r="AU162" s="51">
        <v>57495</v>
      </c>
      <c r="AV162" s="51">
        <v>57650</v>
      </c>
      <c r="AW162" s="51">
        <v>57811</v>
      </c>
      <c r="AX162" s="51">
        <v>57978</v>
      </c>
      <c r="AY162" s="51">
        <v>58157</v>
      </c>
      <c r="AZ162" s="51">
        <v>58347</v>
      </c>
      <c r="BA162" s="51">
        <v>58545</v>
      </c>
      <c r="BB162" s="51">
        <v>58747</v>
      </c>
      <c r="BC162" s="51">
        <v>58951</v>
      </c>
      <c r="BD162" s="51">
        <v>59149</v>
      </c>
      <c r="BE162" s="51">
        <v>59349</v>
      </c>
      <c r="BF162" s="51">
        <v>59580</v>
      </c>
      <c r="BG162" s="51">
        <v>59884</v>
      </c>
      <c r="BH162" s="51">
        <v>60287</v>
      </c>
      <c r="BI162" s="51">
        <v>60803</v>
      </c>
      <c r="BJ162" s="51">
        <v>61415</v>
      </c>
      <c r="BK162" s="51">
        <v>62076</v>
      </c>
      <c r="BL162" s="51">
        <v>62723</v>
      </c>
      <c r="BM162" s="51">
        <v>63307</v>
      </c>
      <c r="BN162" s="51">
        <v>63812</v>
      </c>
      <c r="BO162" s="51">
        <v>64250</v>
      </c>
      <c r="BP162" s="51">
        <v>64641</v>
      </c>
      <c r="BQ162" s="51">
        <v>65016</v>
      </c>
      <c r="BR162" s="44">
        <v>65397.08</v>
      </c>
      <c r="BS162" s="44">
        <v>65788.573999999993</v>
      </c>
    </row>
    <row r="163" spans="1:71" x14ac:dyDescent="0.3">
      <c r="A163" s="42">
        <v>925</v>
      </c>
      <c r="B163" s="43" t="s">
        <v>1343</v>
      </c>
      <c r="C163" s="43" t="s">
        <v>1177</v>
      </c>
      <c r="D163" s="42">
        <v>19</v>
      </c>
      <c r="E163" s="51">
        <v>108737</v>
      </c>
      <c r="F163" s="51">
        <v>109707</v>
      </c>
      <c r="G163" s="51">
        <v>110693</v>
      </c>
      <c r="H163" s="51">
        <v>111667</v>
      </c>
      <c r="I163" s="51">
        <v>112614</v>
      </c>
      <c r="J163" s="51">
        <v>113525</v>
      </c>
      <c r="K163" s="51">
        <v>114404</v>
      </c>
      <c r="L163" s="51">
        <v>115263</v>
      </c>
      <c r="M163" s="51">
        <v>116122</v>
      </c>
      <c r="N163" s="51">
        <v>117005</v>
      </c>
      <c r="O163" s="51">
        <v>117936</v>
      </c>
      <c r="P163" s="51">
        <v>118925</v>
      </c>
      <c r="Q163" s="51">
        <v>119966</v>
      </c>
      <c r="R163" s="51">
        <v>121029</v>
      </c>
      <c r="S163" s="51">
        <v>122073</v>
      </c>
      <c r="T163" s="51">
        <v>123070</v>
      </c>
      <c r="U163" s="51">
        <v>124005</v>
      </c>
      <c r="V163" s="51">
        <v>124894</v>
      </c>
      <c r="W163" s="51">
        <v>125771</v>
      </c>
      <c r="X163" s="51">
        <v>126687</v>
      </c>
      <c r="Y163" s="51">
        <v>127677</v>
      </c>
      <c r="Z163" s="51">
        <v>128749</v>
      </c>
      <c r="AA163" s="51">
        <v>129886</v>
      </c>
      <c r="AB163" s="51">
        <v>131067</v>
      </c>
      <c r="AC163" s="51">
        <v>132260</v>
      </c>
      <c r="AD163" s="51">
        <v>133438</v>
      </c>
      <c r="AE163" s="51">
        <v>134596</v>
      </c>
      <c r="AF163" s="51">
        <v>135732</v>
      </c>
      <c r="AG163" s="51">
        <v>136824</v>
      </c>
      <c r="AH163" s="51">
        <v>137848</v>
      </c>
      <c r="AI163" s="51">
        <v>138785</v>
      </c>
      <c r="AJ163" s="51">
        <v>139628</v>
      </c>
      <c r="AK163" s="51">
        <v>140377</v>
      </c>
      <c r="AL163" s="51">
        <v>141036</v>
      </c>
      <c r="AM163" s="51">
        <v>141615</v>
      </c>
      <c r="AN163" s="51">
        <v>142125</v>
      </c>
      <c r="AO163" s="51">
        <v>142567</v>
      </c>
      <c r="AP163" s="51">
        <v>142941</v>
      </c>
      <c r="AQ163" s="51">
        <v>143259</v>
      </c>
      <c r="AR163" s="51">
        <v>143530</v>
      </c>
      <c r="AS163" s="51">
        <v>143765</v>
      </c>
      <c r="AT163" s="51">
        <v>143977</v>
      </c>
      <c r="AU163" s="51">
        <v>144175</v>
      </c>
      <c r="AV163" s="51">
        <v>144354</v>
      </c>
      <c r="AW163" s="51">
        <v>144507</v>
      </c>
      <c r="AX163" s="51">
        <v>144632</v>
      </c>
      <c r="AY163" s="51">
        <v>144719</v>
      </c>
      <c r="AZ163" s="51">
        <v>144787</v>
      </c>
      <c r="BA163" s="51">
        <v>144908</v>
      </c>
      <c r="BB163" s="51">
        <v>145177</v>
      </c>
      <c r="BC163" s="51">
        <v>145657</v>
      </c>
      <c r="BD163" s="51">
        <v>146368</v>
      </c>
      <c r="BE163" s="51">
        <v>147273</v>
      </c>
      <c r="BF163" s="51">
        <v>148307</v>
      </c>
      <c r="BG163" s="51">
        <v>149373</v>
      </c>
      <c r="BH163" s="51">
        <v>150393</v>
      </c>
      <c r="BI163" s="51">
        <v>151359</v>
      </c>
      <c r="BJ163" s="51">
        <v>152269</v>
      </c>
      <c r="BK163" s="51">
        <v>153052</v>
      </c>
      <c r="BL163" s="51">
        <v>153628</v>
      </c>
      <c r="BM163" s="51">
        <v>153943</v>
      </c>
      <c r="BN163" s="51">
        <v>153959</v>
      </c>
      <c r="BO163" s="51">
        <v>153703</v>
      </c>
      <c r="BP163" s="51">
        <v>153276</v>
      </c>
      <c r="BQ163" s="51">
        <v>152821</v>
      </c>
      <c r="BR163" s="44">
        <v>152440.65299999999</v>
      </c>
      <c r="BS163" s="44">
        <v>152172.10699999999</v>
      </c>
    </row>
    <row r="164" spans="1:71" x14ac:dyDescent="0.3">
      <c r="A164" s="42">
        <v>8</v>
      </c>
      <c r="B164" s="43" t="s">
        <v>1344</v>
      </c>
      <c r="C164" s="43" t="s">
        <v>1177</v>
      </c>
      <c r="D164" s="42" t="s">
        <v>1020</v>
      </c>
      <c r="E164" s="51">
        <v>1263</v>
      </c>
      <c r="F164" s="51">
        <v>1287</v>
      </c>
      <c r="G164" s="51">
        <v>1316</v>
      </c>
      <c r="H164" s="51">
        <v>1348</v>
      </c>
      <c r="I164" s="51">
        <v>1383</v>
      </c>
      <c r="J164" s="51">
        <v>1420</v>
      </c>
      <c r="K164" s="51">
        <v>1459</v>
      </c>
      <c r="L164" s="51">
        <v>1500</v>
      </c>
      <c r="M164" s="51">
        <v>1543</v>
      </c>
      <c r="N164" s="51">
        <v>1588</v>
      </c>
      <c r="O164" s="51">
        <v>1636</v>
      </c>
      <c r="P164" s="51">
        <v>1686</v>
      </c>
      <c r="Q164" s="51">
        <v>1738</v>
      </c>
      <c r="R164" s="51">
        <v>1791</v>
      </c>
      <c r="S164" s="51">
        <v>1844</v>
      </c>
      <c r="T164" s="51">
        <v>1896</v>
      </c>
      <c r="U164" s="51">
        <v>1948</v>
      </c>
      <c r="V164" s="51">
        <v>1999</v>
      </c>
      <c r="W164" s="51">
        <v>2049</v>
      </c>
      <c r="X164" s="51">
        <v>2100</v>
      </c>
      <c r="Y164" s="51">
        <v>2151</v>
      </c>
      <c r="Z164" s="51">
        <v>2202</v>
      </c>
      <c r="AA164" s="51">
        <v>2254</v>
      </c>
      <c r="AB164" s="51">
        <v>2306</v>
      </c>
      <c r="AC164" s="51">
        <v>2358</v>
      </c>
      <c r="AD164" s="51">
        <v>2411</v>
      </c>
      <c r="AE164" s="51">
        <v>2464</v>
      </c>
      <c r="AF164" s="51">
        <v>2518</v>
      </c>
      <c r="AG164" s="51">
        <v>2572</v>
      </c>
      <c r="AH164" s="51">
        <v>2626</v>
      </c>
      <c r="AI164" s="51">
        <v>2681</v>
      </c>
      <c r="AJ164" s="51">
        <v>2735</v>
      </c>
      <c r="AK164" s="51">
        <v>2788</v>
      </c>
      <c r="AL164" s="51">
        <v>2843</v>
      </c>
      <c r="AM164" s="51">
        <v>2902</v>
      </c>
      <c r="AN164" s="51">
        <v>2967</v>
      </c>
      <c r="AO164" s="51">
        <v>3041</v>
      </c>
      <c r="AP164" s="51">
        <v>3121</v>
      </c>
      <c r="AQ164" s="51">
        <v>3197</v>
      </c>
      <c r="AR164" s="51">
        <v>3254</v>
      </c>
      <c r="AS164" s="51">
        <v>3281</v>
      </c>
      <c r="AT164" s="51">
        <v>3275</v>
      </c>
      <c r="AU164" s="51">
        <v>3241</v>
      </c>
      <c r="AV164" s="51">
        <v>3190</v>
      </c>
      <c r="AW164" s="51">
        <v>3141</v>
      </c>
      <c r="AX164" s="51">
        <v>3107</v>
      </c>
      <c r="AY164" s="51">
        <v>3092</v>
      </c>
      <c r="AZ164" s="51">
        <v>3093</v>
      </c>
      <c r="BA164" s="51">
        <v>3104</v>
      </c>
      <c r="BB164" s="51">
        <v>3116</v>
      </c>
      <c r="BC164" s="51">
        <v>3122</v>
      </c>
      <c r="BD164" s="51">
        <v>3122</v>
      </c>
      <c r="BE164" s="51">
        <v>3119</v>
      </c>
      <c r="BF164" s="51">
        <v>3111</v>
      </c>
      <c r="BG164" s="51">
        <v>3098</v>
      </c>
      <c r="BH164" s="51">
        <v>3079</v>
      </c>
      <c r="BI164" s="51">
        <v>3054</v>
      </c>
      <c r="BJ164" s="51">
        <v>3024</v>
      </c>
      <c r="BK164" s="51">
        <v>2992</v>
      </c>
      <c r="BL164" s="51">
        <v>2963</v>
      </c>
      <c r="BM164" s="51">
        <v>2941</v>
      </c>
      <c r="BN164" s="51">
        <v>2927</v>
      </c>
      <c r="BO164" s="51">
        <v>2920</v>
      </c>
      <c r="BP164" s="51">
        <v>2919</v>
      </c>
      <c r="BQ164" s="51">
        <v>2921</v>
      </c>
      <c r="BR164" s="44">
        <v>2923.3519999999999</v>
      </c>
      <c r="BS164" s="44">
        <v>2926.348</v>
      </c>
    </row>
    <row r="165" spans="1:71" x14ac:dyDescent="0.3">
      <c r="A165" s="42">
        <v>20</v>
      </c>
      <c r="B165" s="43" t="s">
        <v>1345</v>
      </c>
      <c r="C165" s="43" t="s">
        <v>1177</v>
      </c>
      <c r="D165" s="42" t="s">
        <v>1020</v>
      </c>
      <c r="E165" s="51">
        <v>6</v>
      </c>
      <c r="F165" s="51">
        <v>7</v>
      </c>
      <c r="G165" s="51">
        <v>7</v>
      </c>
      <c r="H165" s="51">
        <v>8</v>
      </c>
      <c r="I165" s="51">
        <v>9</v>
      </c>
      <c r="J165" s="51">
        <v>9</v>
      </c>
      <c r="K165" s="51">
        <v>10</v>
      </c>
      <c r="L165" s="51">
        <v>11</v>
      </c>
      <c r="M165" s="51">
        <v>12</v>
      </c>
      <c r="N165" s="51">
        <v>12</v>
      </c>
      <c r="O165" s="51">
        <v>13</v>
      </c>
      <c r="P165" s="51">
        <v>14</v>
      </c>
      <c r="Q165" s="51">
        <v>15</v>
      </c>
      <c r="R165" s="51">
        <v>16</v>
      </c>
      <c r="S165" s="51">
        <v>17</v>
      </c>
      <c r="T165" s="51">
        <v>19</v>
      </c>
      <c r="U165" s="51">
        <v>20</v>
      </c>
      <c r="V165" s="51">
        <v>21</v>
      </c>
      <c r="W165" s="51">
        <v>22</v>
      </c>
      <c r="X165" s="51">
        <v>23</v>
      </c>
      <c r="Y165" s="51">
        <v>24</v>
      </c>
      <c r="Z165" s="51">
        <v>26</v>
      </c>
      <c r="AA165" s="51">
        <v>27</v>
      </c>
      <c r="AB165" s="51">
        <v>28</v>
      </c>
      <c r="AC165" s="51">
        <v>30</v>
      </c>
      <c r="AD165" s="51">
        <v>31</v>
      </c>
      <c r="AE165" s="51">
        <v>32</v>
      </c>
      <c r="AF165" s="51">
        <v>33</v>
      </c>
      <c r="AG165" s="51">
        <v>34</v>
      </c>
      <c r="AH165" s="51">
        <v>35</v>
      </c>
      <c r="AI165" s="51">
        <v>36</v>
      </c>
      <c r="AJ165" s="51">
        <v>38</v>
      </c>
      <c r="AK165" s="51">
        <v>39</v>
      </c>
      <c r="AL165" s="51">
        <v>41</v>
      </c>
      <c r="AM165" s="51">
        <v>43</v>
      </c>
      <c r="AN165" s="51">
        <v>45</v>
      </c>
      <c r="AO165" s="51">
        <v>47</v>
      </c>
      <c r="AP165" s="51">
        <v>48</v>
      </c>
      <c r="AQ165" s="51">
        <v>50</v>
      </c>
      <c r="AR165" s="51">
        <v>52</v>
      </c>
      <c r="AS165" s="51">
        <v>55</v>
      </c>
      <c r="AT165" s="51">
        <v>57</v>
      </c>
      <c r="AU165" s="51">
        <v>59</v>
      </c>
      <c r="AV165" s="51">
        <v>61</v>
      </c>
      <c r="AW165" s="51">
        <v>63</v>
      </c>
      <c r="AX165" s="51">
        <v>64</v>
      </c>
      <c r="AY165" s="51">
        <v>64</v>
      </c>
      <c r="AZ165" s="51">
        <v>64</v>
      </c>
      <c r="BA165" s="51">
        <v>64</v>
      </c>
      <c r="BB165" s="51">
        <v>64</v>
      </c>
      <c r="BC165" s="51">
        <v>65</v>
      </c>
      <c r="BD165" s="51">
        <v>67</v>
      </c>
      <c r="BE165" s="51">
        <v>70</v>
      </c>
      <c r="BF165" s="51">
        <v>73</v>
      </c>
      <c r="BG165" s="51">
        <v>76</v>
      </c>
      <c r="BH165" s="51">
        <v>79</v>
      </c>
      <c r="BI165" s="51">
        <v>81</v>
      </c>
      <c r="BJ165" s="51">
        <v>83</v>
      </c>
      <c r="BK165" s="51">
        <v>84</v>
      </c>
      <c r="BL165" s="51">
        <v>84</v>
      </c>
      <c r="BM165" s="51">
        <v>84</v>
      </c>
      <c r="BN165" s="51">
        <v>84</v>
      </c>
      <c r="BO165" s="51">
        <v>82</v>
      </c>
      <c r="BP165" s="51">
        <v>81</v>
      </c>
      <c r="BQ165" s="51">
        <v>79</v>
      </c>
      <c r="BR165" s="44">
        <v>78.013999999999996</v>
      </c>
      <c r="BS165" s="44">
        <v>77.281000000000006</v>
      </c>
    </row>
    <row r="166" spans="1:71" x14ac:dyDescent="0.3">
      <c r="A166" s="42">
        <v>70</v>
      </c>
      <c r="B166" s="43" t="s">
        <v>1346</v>
      </c>
      <c r="C166" s="43" t="s">
        <v>1177</v>
      </c>
      <c r="D166" s="42" t="s">
        <v>1020</v>
      </c>
      <c r="E166" s="51">
        <v>2661</v>
      </c>
      <c r="F166" s="51">
        <v>2711</v>
      </c>
      <c r="G166" s="51">
        <v>2765</v>
      </c>
      <c r="H166" s="51">
        <v>2821</v>
      </c>
      <c r="I166" s="51">
        <v>2879</v>
      </c>
      <c r="J166" s="51">
        <v>2936</v>
      </c>
      <c r="K166" s="51">
        <v>2993</v>
      </c>
      <c r="L166" s="51">
        <v>3050</v>
      </c>
      <c r="M166" s="51">
        <v>3107</v>
      </c>
      <c r="N166" s="51">
        <v>3165</v>
      </c>
      <c r="O166" s="51">
        <v>3226</v>
      </c>
      <c r="P166" s="51">
        <v>3289</v>
      </c>
      <c r="Q166" s="51">
        <v>3353</v>
      </c>
      <c r="R166" s="51">
        <v>3418</v>
      </c>
      <c r="S166" s="51">
        <v>3479</v>
      </c>
      <c r="T166" s="51">
        <v>3536</v>
      </c>
      <c r="U166" s="51">
        <v>3587</v>
      </c>
      <c r="V166" s="51">
        <v>3633</v>
      </c>
      <c r="W166" s="51">
        <v>3675</v>
      </c>
      <c r="X166" s="51">
        <v>3717</v>
      </c>
      <c r="Y166" s="51">
        <v>3761</v>
      </c>
      <c r="Z166" s="51">
        <v>3805</v>
      </c>
      <c r="AA166" s="51">
        <v>3851</v>
      </c>
      <c r="AB166" s="51">
        <v>3897</v>
      </c>
      <c r="AC166" s="51">
        <v>3942</v>
      </c>
      <c r="AD166" s="51">
        <v>3985</v>
      </c>
      <c r="AE166" s="51">
        <v>4025</v>
      </c>
      <c r="AF166" s="51">
        <v>4063</v>
      </c>
      <c r="AG166" s="51">
        <v>4100</v>
      </c>
      <c r="AH166" s="51">
        <v>4139</v>
      </c>
      <c r="AI166" s="51">
        <v>4180</v>
      </c>
      <c r="AJ166" s="51">
        <v>4223</v>
      </c>
      <c r="AK166" s="51">
        <v>4265</v>
      </c>
      <c r="AL166" s="51">
        <v>4308</v>
      </c>
      <c r="AM166" s="51">
        <v>4351</v>
      </c>
      <c r="AN166" s="51">
        <v>4392</v>
      </c>
      <c r="AO166" s="51">
        <v>4436</v>
      </c>
      <c r="AP166" s="51">
        <v>4479</v>
      </c>
      <c r="AQ166" s="51">
        <v>4508</v>
      </c>
      <c r="AR166" s="51">
        <v>4507</v>
      </c>
      <c r="AS166" s="51">
        <v>4463</v>
      </c>
      <c r="AT166" s="51">
        <v>4372</v>
      </c>
      <c r="AU166" s="51">
        <v>4239</v>
      </c>
      <c r="AV166" s="51">
        <v>4088</v>
      </c>
      <c r="AW166" s="51">
        <v>3949</v>
      </c>
      <c r="AX166" s="51">
        <v>3844</v>
      </c>
      <c r="AY166" s="51">
        <v>3780</v>
      </c>
      <c r="AZ166" s="51">
        <v>3752</v>
      </c>
      <c r="BA166" s="51">
        <v>3750</v>
      </c>
      <c r="BB166" s="51">
        <v>3759</v>
      </c>
      <c r="BC166" s="51">
        <v>3767</v>
      </c>
      <c r="BD166" s="51">
        <v>3771</v>
      </c>
      <c r="BE166" s="51">
        <v>3776</v>
      </c>
      <c r="BF166" s="51">
        <v>3779</v>
      </c>
      <c r="BG166" s="51">
        <v>3781</v>
      </c>
      <c r="BH166" s="51">
        <v>3782</v>
      </c>
      <c r="BI166" s="51">
        <v>3779</v>
      </c>
      <c r="BJ166" s="51">
        <v>3774</v>
      </c>
      <c r="BK166" s="51">
        <v>3764</v>
      </c>
      <c r="BL166" s="51">
        <v>3747</v>
      </c>
      <c r="BM166" s="51">
        <v>3722</v>
      </c>
      <c r="BN166" s="51">
        <v>3689</v>
      </c>
      <c r="BO166" s="51">
        <v>3648</v>
      </c>
      <c r="BP166" s="51">
        <v>3605</v>
      </c>
      <c r="BQ166" s="51">
        <v>3566</v>
      </c>
      <c r="BR166" s="44">
        <v>3535.9609999999998</v>
      </c>
      <c r="BS166" s="44">
        <v>3516.8159999999998</v>
      </c>
    </row>
    <row r="167" spans="1:71" x14ac:dyDescent="0.3">
      <c r="A167" s="42">
        <v>191</v>
      </c>
      <c r="B167" s="43" t="s">
        <v>1347</v>
      </c>
      <c r="C167" s="43" t="s">
        <v>1177</v>
      </c>
      <c r="D167" s="42" t="s">
        <v>1020</v>
      </c>
      <c r="E167" s="51">
        <v>3850</v>
      </c>
      <c r="F167" s="51">
        <v>3886</v>
      </c>
      <c r="G167" s="51">
        <v>3923</v>
      </c>
      <c r="H167" s="51">
        <v>3959</v>
      </c>
      <c r="I167" s="51">
        <v>3995</v>
      </c>
      <c r="J167" s="51">
        <v>4030</v>
      </c>
      <c r="K167" s="51">
        <v>4065</v>
      </c>
      <c r="L167" s="51">
        <v>4098</v>
      </c>
      <c r="M167" s="51">
        <v>4130</v>
      </c>
      <c r="N167" s="51">
        <v>4162</v>
      </c>
      <c r="O167" s="51">
        <v>4193</v>
      </c>
      <c r="P167" s="51">
        <v>4223</v>
      </c>
      <c r="Q167" s="51">
        <v>4251</v>
      </c>
      <c r="R167" s="51">
        <v>4279</v>
      </c>
      <c r="S167" s="51">
        <v>4305</v>
      </c>
      <c r="T167" s="51">
        <v>4329</v>
      </c>
      <c r="U167" s="51">
        <v>4351</v>
      </c>
      <c r="V167" s="51">
        <v>4371</v>
      </c>
      <c r="W167" s="51">
        <v>4389</v>
      </c>
      <c r="X167" s="51">
        <v>4407</v>
      </c>
      <c r="Y167" s="51">
        <v>4423</v>
      </c>
      <c r="Z167" s="51">
        <v>4439</v>
      </c>
      <c r="AA167" s="51">
        <v>4454</v>
      </c>
      <c r="AB167" s="51">
        <v>4469</v>
      </c>
      <c r="AC167" s="51">
        <v>4485</v>
      </c>
      <c r="AD167" s="51">
        <v>4501</v>
      </c>
      <c r="AE167" s="51">
        <v>4518</v>
      </c>
      <c r="AF167" s="51">
        <v>4536</v>
      </c>
      <c r="AG167" s="51">
        <v>4555</v>
      </c>
      <c r="AH167" s="51">
        <v>4576</v>
      </c>
      <c r="AI167" s="51">
        <v>4598</v>
      </c>
      <c r="AJ167" s="51">
        <v>4621</v>
      </c>
      <c r="AK167" s="51">
        <v>4645</v>
      </c>
      <c r="AL167" s="51">
        <v>4670</v>
      </c>
      <c r="AM167" s="51">
        <v>4693</v>
      </c>
      <c r="AN167" s="51">
        <v>4716</v>
      </c>
      <c r="AO167" s="51">
        <v>4738</v>
      </c>
      <c r="AP167" s="51">
        <v>4758</v>
      </c>
      <c r="AQ167" s="51">
        <v>4774</v>
      </c>
      <c r="AR167" s="51">
        <v>4781</v>
      </c>
      <c r="AS167" s="51">
        <v>4776</v>
      </c>
      <c r="AT167" s="51">
        <v>4760</v>
      </c>
      <c r="AU167" s="51">
        <v>4733</v>
      </c>
      <c r="AV167" s="51">
        <v>4698</v>
      </c>
      <c r="AW167" s="51">
        <v>4658</v>
      </c>
      <c r="AX167" s="51">
        <v>4617</v>
      </c>
      <c r="AY167" s="51">
        <v>4575</v>
      </c>
      <c r="AZ167" s="51">
        <v>4532</v>
      </c>
      <c r="BA167" s="51">
        <v>4492</v>
      </c>
      <c r="BB167" s="51">
        <v>4456</v>
      </c>
      <c r="BC167" s="51">
        <v>4428</v>
      </c>
      <c r="BD167" s="51">
        <v>4408</v>
      </c>
      <c r="BE167" s="51">
        <v>4396</v>
      </c>
      <c r="BF167" s="51">
        <v>4389</v>
      </c>
      <c r="BG167" s="51">
        <v>4384</v>
      </c>
      <c r="BH167" s="51">
        <v>4378</v>
      </c>
      <c r="BI167" s="51">
        <v>4371</v>
      </c>
      <c r="BJ167" s="51">
        <v>4362</v>
      </c>
      <c r="BK167" s="51">
        <v>4352</v>
      </c>
      <c r="BL167" s="51">
        <v>4341</v>
      </c>
      <c r="BM167" s="51">
        <v>4328</v>
      </c>
      <c r="BN167" s="51">
        <v>4313</v>
      </c>
      <c r="BO167" s="51">
        <v>4297</v>
      </c>
      <c r="BP167" s="51">
        <v>4278</v>
      </c>
      <c r="BQ167" s="51">
        <v>4258</v>
      </c>
      <c r="BR167" s="44">
        <v>4236.0159999999996</v>
      </c>
      <c r="BS167" s="44">
        <v>4213.2650000000003</v>
      </c>
    </row>
    <row r="168" spans="1:71" x14ac:dyDescent="0.3">
      <c r="A168" s="42">
        <v>292</v>
      </c>
      <c r="B168" s="43" t="s">
        <v>1348</v>
      </c>
      <c r="C168" s="43" t="s">
        <v>1177</v>
      </c>
      <c r="D168" s="42" t="s">
        <v>1020</v>
      </c>
      <c r="E168" s="51">
        <v>22</v>
      </c>
      <c r="F168" s="51">
        <v>22</v>
      </c>
      <c r="G168" s="51">
        <v>22</v>
      </c>
      <c r="H168" s="51">
        <v>23</v>
      </c>
      <c r="I168" s="51">
        <v>23</v>
      </c>
      <c r="J168" s="51">
        <v>23</v>
      </c>
      <c r="K168" s="51">
        <v>23</v>
      </c>
      <c r="L168" s="51">
        <v>23</v>
      </c>
      <c r="M168" s="51">
        <v>23</v>
      </c>
      <c r="N168" s="51">
        <v>23</v>
      </c>
      <c r="O168" s="51">
        <v>23</v>
      </c>
      <c r="P168" s="51">
        <v>24</v>
      </c>
      <c r="Q168" s="51">
        <v>24</v>
      </c>
      <c r="R168" s="51">
        <v>25</v>
      </c>
      <c r="S168" s="51">
        <v>25</v>
      </c>
      <c r="T168" s="51">
        <v>26</v>
      </c>
      <c r="U168" s="51">
        <v>27</v>
      </c>
      <c r="V168" s="51">
        <v>27</v>
      </c>
      <c r="W168" s="51">
        <v>28</v>
      </c>
      <c r="X168" s="51">
        <v>28</v>
      </c>
      <c r="Y168" s="51">
        <v>29</v>
      </c>
      <c r="Z168" s="51">
        <v>29</v>
      </c>
      <c r="AA168" s="51">
        <v>29</v>
      </c>
      <c r="AB168" s="51">
        <v>29</v>
      </c>
      <c r="AC168" s="51">
        <v>29</v>
      </c>
      <c r="AD168" s="51">
        <v>30</v>
      </c>
      <c r="AE168" s="51">
        <v>30</v>
      </c>
      <c r="AF168" s="51">
        <v>30</v>
      </c>
      <c r="AG168" s="51">
        <v>30</v>
      </c>
      <c r="AH168" s="51">
        <v>30</v>
      </c>
      <c r="AI168" s="51">
        <v>30</v>
      </c>
      <c r="AJ168" s="51">
        <v>30</v>
      </c>
      <c r="AK168" s="51">
        <v>30</v>
      </c>
      <c r="AL168" s="51">
        <v>30</v>
      </c>
      <c r="AM168" s="51">
        <v>30</v>
      </c>
      <c r="AN168" s="51">
        <v>30</v>
      </c>
      <c r="AO168" s="51">
        <v>30</v>
      </c>
      <c r="AP168" s="51">
        <v>30</v>
      </c>
      <c r="AQ168" s="51">
        <v>29</v>
      </c>
      <c r="AR168" s="51">
        <v>29</v>
      </c>
      <c r="AS168" s="51">
        <v>29</v>
      </c>
      <c r="AT168" s="51">
        <v>29</v>
      </c>
      <c r="AU168" s="51">
        <v>29</v>
      </c>
      <c r="AV168" s="51">
        <v>30</v>
      </c>
      <c r="AW168" s="51">
        <v>30</v>
      </c>
      <c r="AX168" s="51">
        <v>30</v>
      </c>
      <c r="AY168" s="51">
        <v>30</v>
      </c>
      <c r="AZ168" s="51">
        <v>31</v>
      </c>
      <c r="BA168" s="51">
        <v>31</v>
      </c>
      <c r="BB168" s="51">
        <v>31</v>
      </c>
      <c r="BC168" s="51">
        <v>31</v>
      </c>
      <c r="BD168" s="51">
        <v>31</v>
      </c>
      <c r="BE168" s="51">
        <v>32</v>
      </c>
      <c r="BF168" s="51">
        <v>32</v>
      </c>
      <c r="BG168" s="51">
        <v>32</v>
      </c>
      <c r="BH168" s="51">
        <v>32</v>
      </c>
      <c r="BI168" s="51">
        <v>32</v>
      </c>
      <c r="BJ168" s="51">
        <v>33</v>
      </c>
      <c r="BK168" s="51">
        <v>33</v>
      </c>
      <c r="BL168" s="51">
        <v>33</v>
      </c>
      <c r="BM168" s="51">
        <v>33</v>
      </c>
      <c r="BN168" s="51">
        <v>33</v>
      </c>
      <c r="BO168" s="51">
        <v>34</v>
      </c>
      <c r="BP168" s="51">
        <v>34</v>
      </c>
      <c r="BQ168" s="51">
        <v>34</v>
      </c>
      <c r="BR168" s="44">
        <v>34.228000000000002</v>
      </c>
      <c r="BS168" s="44">
        <v>34.408000000000001</v>
      </c>
    </row>
    <row r="169" spans="1:71" x14ac:dyDescent="0.3">
      <c r="A169" s="42">
        <v>300</v>
      </c>
      <c r="B169" s="43" t="s">
        <v>1349</v>
      </c>
      <c r="C169" s="43" t="s">
        <v>1177</v>
      </c>
      <c r="D169" s="42" t="s">
        <v>1020</v>
      </c>
      <c r="E169" s="51">
        <v>7669</v>
      </c>
      <c r="F169" s="51">
        <v>7743</v>
      </c>
      <c r="G169" s="51">
        <v>7815</v>
      </c>
      <c r="H169" s="51">
        <v>7883</v>
      </c>
      <c r="I169" s="51">
        <v>7949</v>
      </c>
      <c r="J169" s="51">
        <v>8011</v>
      </c>
      <c r="K169" s="51">
        <v>8071</v>
      </c>
      <c r="L169" s="51">
        <v>8127</v>
      </c>
      <c r="M169" s="51">
        <v>8179</v>
      </c>
      <c r="N169" s="51">
        <v>8228</v>
      </c>
      <c r="O169" s="51">
        <v>8272</v>
      </c>
      <c r="P169" s="51">
        <v>8312</v>
      </c>
      <c r="Q169" s="51">
        <v>8348</v>
      </c>
      <c r="R169" s="51">
        <v>8383</v>
      </c>
      <c r="S169" s="51">
        <v>8416</v>
      </c>
      <c r="T169" s="51">
        <v>8451</v>
      </c>
      <c r="U169" s="51">
        <v>8486</v>
      </c>
      <c r="V169" s="51">
        <v>8525</v>
      </c>
      <c r="W169" s="51">
        <v>8566</v>
      </c>
      <c r="X169" s="51">
        <v>8610</v>
      </c>
      <c r="Y169" s="51">
        <v>8660</v>
      </c>
      <c r="Z169" s="51">
        <v>8713</v>
      </c>
      <c r="AA169" s="51">
        <v>8770</v>
      </c>
      <c r="AB169" s="51">
        <v>8835</v>
      </c>
      <c r="AC169" s="51">
        <v>8914</v>
      </c>
      <c r="AD169" s="51">
        <v>9010</v>
      </c>
      <c r="AE169" s="51">
        <v>9125</v>
      </c>
      <c r="AF169" s="51">
        <v>9255</v>
      </c>
      <c r="AG169" s="51">
        <v>9392</v>
      </c>
      <c r="AH169" s="51">
        <v>9522</v>
      </c>
      <c r="AI169" s="51">
        <v>9635</v>
      </c>
      <c r="AJ169" s="51">
        <v>9728</v>
      </c>
      <c r="AK169" s="51">
        <v>9804</v>
      </c>
      <c r="AL169" s="51">
        <v>9867</v>
      </c>
      <c r="AM169" s="51">
        <v>9922</v>
      </c>
      <c r="AN169" s="51">
        <v>9975</v>
      </c>
      <c r="AO169" s="51">
        <v>10023</v>
      </c>
      <c r="AP169" s="51">
        <v>10068</v>
      </c>
      <c r="AQ169" s="51">
        <v>10116</v>
      </c>
      <c r="AR169" s="51">
        <v>10174</v>
      </c>
      <c r="AS169" s="51">
        <v>10249</v>
      </c>
      <c r="AT169" s="51">
        <v>10342</v>
      </c>
      <c r="AU169" s="51">
        <v>10451</v>
      </c>
      <c r="AV169" s="51">
        <v>10569</v>
      </c>
      <c r="AW169" s="51">
        <v>10685</v>
      </c>
      <c r="AX169" s="51">
        <v>10789</v>
      </c>
      <c r="AY169" s="51">
        <v>10881</v>
      </c>
      <c r="AZ169" s="51">
        <v>10961</v>
      </c>
      <c r="BA169" s="51">
        <v>11030</v>
      </c>
      <c r="BB169" s="51">
        <v>11090</v>
      </c>
      <c r="BC169" s="51">
        <v>11142</v>
      </c>
      <c r="BD169" s="51">
        <v>11184</v>
      </c>
      <c r="BE169" s="51">
        <v>11217</v>
      </c>
      <c r="BF169" s="51">
        <v>11244</v>
      </c>
      <c r="BG169" s="51">
        <v>11270</v>
      </c>
      <c r="BH169" s="51">
        <v>11301</v>
      </c>
      <c r="BI169" s="51">
        <v>11339</v>
      </c>
      <c r="BJ169" s="51">
        <v>11381</v>
      </c>
      <c r="BK169" s="51">
        <v>11420</v>
      </c>
      <c r="BL169" s="51">
        <v>11444</v>
      </c>
      <c r="BM169" s="51">
        <v>11446</v>
      </c>
      <c r="BN169" s="51">
        <v>11423</v>
      </c>
      <c r="BO169" s="51">
        <v>11378</v>
      </c>
      <c r="BP169" s="51">
        <v>11321</v>
      </c>
      <c r="BQ169" s="51">
        <v>11265</v>
      </c>
      <c r="BR169" s="44">
        <v>11217.8</v>
      </c>
      <c r="BS169" s="44">
        <v>11183.716</v>
      </c>
    </row>
    <row r="170" spans="1:71" x14ac:dyDescent="0.3">
      <c r="A170" s="42">
        <v>336</v>
      </c>
      <c r="B170" s="43" t="s">
        <v>1350</v>
      </c>
      <c r="C170" s="43" t="s">
        <v>1177</v>
      </c>
      <c r="D170" s="42" t="s">
        <v>1020</v>
      </c>
      <c r="E170" s="51">
        <v>1</v>
      </c>
      <c r="F170" s="51">
        <v>1</v>
      </c>
      <c r="G170" s="51">
        <v>1</v>
      </c>
      <c r="H170" s="51">
        <v>1</v>
      </c>
      <c r="I170" s="51">
        <v>1</v>
      </c>
      <c r="J170" s="51">
        <v>1</v>
      </c>
      <c r="K170" s="51">
        <v>1</v>
      </c>
      <c r="L170" s="51">
        <v>1</v>
      </c>
      <c r="M170" s="51">
        <v>1</v>
      </c>
      <c r="N170" s="51">
        <v>1</v>
      </c>
      <c r="O170" s="51">
        <v>1</v>
      </c>
      <c r="P170" s="51">
        <v>1</v>
      </c>
      <c r="Q170" s="51">
        <v>1</v>
      </c>
      <c r="R170" s="51">
        <v>1</v>
      </c>
      <c r="S170" s="51">
        <v>1</v>
      </c>
      <c r="T170" s="51">
        <v>1</v>
      </c>
      <c r="U170" s="51">
        <v>1</v>
      </c>
      <c r="V170" s="51">
        <v>1</v>
      </c>
      <c r="W170" s="51">
        <v>1</v>
      </c>
      <c r="X170" s="51">
        <v>1</v>
      </c>
      <c r="Y170" s="51">
        <v>1</v>
      </c>
      <c r="Z170" s="51">
        <v>1</v>
      </c>
      <c r="AA170" s="51">
        <v>1</v>
      </c>
      <c r="AB170" s="51">
        <v>1</v>
      </c>
      <c r="AC170" s="51">
        <v>1</v>
      </c>
      <c r="AD170" s="51">
        <v>1</v>
      </c>
      <c r="AE170" s="51">
        <v>1</v>
      </c>
      <c r="AF170" s="51">
        <v>1</v>
      </c>
      <c r="AG170" s="51">
        <v>1</v>
      </c>
      <c r="AH170" s="51">
        <v>1</v>
      </c>
      <c r="AI170" s="51">
        <v>1</v>
      </c>
      <c r="AJ170" s="51">
        <v>1</v>
      </c>
      <c r="AK170" s="51">
        <v>1</v>
      </c>
      <c r="AL170" s="51">
        <v>1</v>
      </c>
      <c r="AM170" s="51">
        <v>1</v>
      </c>
      <c r="AN170" s="51">
        <v>1</v>
      </c>
      <c r="AO170" s="51">
        <v>1</v>
      </c>
      <c r="AP170" s="51">
        <v>1</v>
      </c>
      <c r="AQ170" s="51">
        <v>1</v>
      </c>
      <c r="AR170" s="51">
        <v>1</v>
      </c>
      <c r="AS170" s="51">
        <v>1</v>
      </c>
      <c r="AT170" s="51">
        <v>1</v>
      </c>
      <c r="AU170" s="51">
        <v>1</v>
      </c>
      <c r="AV170" s="51">
        <v>1</v>
      </c>
      <c r="AW170" s="51">
        <v>1</v>
      </c>
      <c r="AX170" s="51">
        <v>1</v>
      </c>
      <c r="AY170" s="51">
        <v>1</v>
      </c>
      <c r="AZ170" s="51">
        <v>1</v>
      </c>
      <c r="BA170" s="51">
        <v>1</v>
      </c>
      <c r="BB170" s="51">
        <v>1</v>
      </c>
      <c r="BC170" s="51">
        <v>1</v>
      </c>
      <c r="BD170" s="51">
        <v>1</v>
      </c>
      <c r="BE170" s="51">
        <v>1</v>
      </c>
      <c r="BF170" s="51">
        <v>1</v>
      </c>
      <c r="BG170" s="51">
        <v>1</v>
      </c>
      <c r="BH170" s="51">
        <v>1</v>
      </c>
      <c r="BI170" s="51">
        <v>1</v>
      </c>
      <c r="BJ170" s="51">
        <v>1</v>
      </c>
      <c r="BK170" s="51">
        <v>1</v>
      </c>
      <c r="BL170" s="51">
        <v>1</v>
      </c>
      <c r="BM170" s="51">
        <v>1</v>
      </c>
      <c r="BN170" s="51">
        <v>1</v>
      </c>
      <c r="BO170" s="51">
        <v>1</v>
      </c>
      <c r="BP170" s="51">
        <v>1</v>
      </c>
      <c r="BQ170" s="51">
        <v>1</v>
      </c>
      <c r="BR170" s="44">
        <v>0.80300000000000005</v>
      </c>
      <c r="BS170" s="44">
        <v>0.80100000000000005</v>
      </c>
    </row>
    <row r="171" spans="1:71" x14ac:dyDescent="0.3">
      <c r="A171" s="42">
        <v>380</v>
      </c>
      <c r="B171" s="43" t="s">
        <v>1351</v>
      </c>
      <c r="C171" s="43" t="s">
        <v>1177</v>
      </c>
      <c r="D171" s="42" t="s">
        <v>1020</v>
      </c>
      <c r="E171" s="51">
        <v>46599</v>
      </c>
      <c r="F171" s="51">
        <v>47022</v>
      </c>
      <c r="G171" s="51">
        <v>47412</v>
      </c>
      <c r="H171" s="51">
        <v>47766</v>
      </c>
      <c r="I171" s="51">
        <v>48085</v>
      </c>
      <c r="J171" s="51">
        <v>48373</v>
      </c>
      <c r="K171" s="51">
        <v>48638</v>
      </c>
      <c r="L171" s="51">
        <v>48893</v>
      </c>
      <c r="M171" s="51">
        <v>49151</v>
      </c>
      <c r="N171" s="51">
        <v>49430</v>
      </c>
      <c r="O171" s="51">
        <v>49742</v>
      </c>
      <c r="P171" s="51">
        <v>50096</v>
      </c>
      <c r="Q171" s="51">
        <v>50487</v>
      </c>
      <c r="R171" s="51">
        <v>50904</v>
      </c>
      <c r="S171" s="51">
        <v>51323</v>
      </c>
      <c r="T171" s="51">
        <v>51729</v>
      </c>
      <c r="U171" s="51">
        <v>52116</v>
      </c>
      <c r="V171" s="51">
        <v>52488</v>
      </c>
      <c r="W171" s="51">
        <v>52851</v>
      </c>
      <c r="X171" s="51">
        <v>53213</v>
      </c>
      <c r="Y171" s="51">
        <v>53579</v>
      </c>
      <c r="Z171" s="51">
        <v>53950</v>
      </c>
      <c r="AA171" s="51">
        <v>54321</v>
      </c>
      <c r="AB171" s="51">
        <v>54683</v>
      </c>
      <c r="AC171" s="51">
        <v>55022</v>
      </c>
      <c r="AD171" s="51">
        <v>55331</v>
      </c>
      <c r="AE171" s="51">
        <v>55604</v>
      </c>
      <c r="AF171" s="51">
        <v>55845</v>
      </c>
      <c r="AG171" s="51">
        <v>56057</v>
      </c>
      <c r="AH171" s="51">
        <v>56247</v>
      </c>
      <c r="AI171" s="51">
        <v>56419</v>
      </c>
      <c r="AJ171" s="51">
        <v>56577</v>
      </c>
      <c r="AK171" s="51">
        <v>56717</v>
      </c>
      <c r="AL171" s="51">
        <v>56839</v>
      </c>
      <c r="AM171" s="51">
        <v>56938</v>
      </c>
      <c r="AN171" s="51">
        <v>57012</v>
      </c>
      <c r="AO171" s="51">
        <v>57062</v>
      </c>
      <c r="AP171" s="51">
        <v>57089</v>
      </c>
      <c r="AQ171" s="51">
        <v>57103</v>
      </c>
      <c r="AR171" s="51">
        <v>57113</v>
      </c>
      <c r="AS171" s="51">
        <v>57127</v>
      </c>
      <c r="AT171" s="51">
        <v>57153</v>
      </c>
      <c r="AU171" s="51">
        <v>57189</v>
      </c>
      <c r="AV171" s="51">
        <v>57227</v>
      </c>
      <c r="AW171" s="51">
        <v>57251</v>
      </c>
      <c r="AX171" s="51">
        <v>57255</v>
      </c>
      <c r="AY171" s="51">
        <v>57230</v>
      </c>
      <c r="AZ171" s="51">
        <v>57185</v>
      </c>
      <c r="BA171" s="51">
        <v>57154</v>
      </c>
      <c r="BB171" s="51">
        <v>57180</v>
      </c>
      <c r="BC171" s="51">
        <v>57294</v>
      </c>
      <c r="BD171" s="51">
        <v>57506</v>
      </c>
      <c r="BE171" s="51">
        <v>57802</v>
      </c>
      <c r="BF171" s="51">
        <v>58147</v>
      </c>
      <c r="BG171" s="51">
        <v>58495</v>
      </c>
      <c r="BH171" s="51">
        <v>58808</v>
      </c>
      <c r="BI171" s="51">
        <v>59080</v>
      </c>
      <c r="BJ171" s="51">
        <v>59314</v>
      </c>
      <c r="BK171" s="51">
        <v>59502</v>
      </c>
      <c r="BL171" s="51">
        <v>59642</v>
      </c>
      <c r="BM171" s="51">
        <v>59730</v>
      </c>
      <c r="BN171" s="51">
        <v>59760</v>
      </c>
      <c r="BO171" s="51">
        <v>59734</v>
      </c>
      <c r="BP171" s="51">
        <v>59668</v>
      </c>
      <c r="BQ171" s="51">
        <v>59586</v>
      </c>
      <c r="BR171" s="44">
        <v>59504.212</v>
      </c>
      <c r="BS171" s="44">
        <v>59429.938000000002</v>
      </c>
    </row>
    <row r="172" spans="1:71" x14ac:dyDescent="0.3">
      <c r="A172" s="42">
        <v>470</v>
      </c>
      <c r="B172" s="43" t="s">
        <v>1352</v>
      </c>
      <c r="C172" s="43" t="s">
        <v>1177</v>
      </c>
      <c r="D172" s="42" t="s">
        <v>1020</v>
      </c>
      <c r="E172" s="51">
        <v>312</v>
      </c>
      <c r="F172" s="51">
        <v>312</v>
      </c>
      <c r="G172" s="51">
        <v>313</v>
      </c>
      <c r="H172" s="51">
        <v>313</v>
      </c>
      <c r="I172" s="51">
        <v>313</v>
      </c>
      <c r="J172" s="51">
        <v>313</v>
      </c>
      <c r="K172" s="51">
        <v>313</v>
      </c>
      <c r="L172" s="51">
        <v>312</v>
      </c>
      <c r="M172" s="51">
        <v>311</v>
      </c>
      <c r="N172" s="51">
        <v>311</v>
      </c>
      <c r="O172" s="51">
        <v>312</v>
      </c>
      <c r="P172" s="51">
        <v>313</v>
      </c>
      <c r="Q172" s="51">
        <v>315</v>
      </c>
      <c r="R172" s="51">
        <v>317</v>
      </c>
      <c r="S172" s="51">
        <v>320</v>
      </c>
      <c r="T172" s="51">
        <v>321</v>
      </c>
      <c r="U172" s="51">
        <v>322</v>
      </c>
      <c r="V172" s="51">
        <v>322</v>
      </c>
      <c r="W172" s="51">
        <v>321</v>
      </c>
      <c r="X172" s="51">
        <v>320</v>
      </c>
      <c r="Y172" s="51">
        <v>320</v>
      </c>
      <c r="Z172" s="51">
        <v>320</v>
      </c>
      <c r="AA172" s="51">
        <v>320</v>
      </c>
      <c r="AB172" s="51">
        <v>321</v>
      </c>
      <c r="AC172" s="51">
        <v>322</v>
      </c>
      <c r="AD172" s="51">
        <v>323</v>
      </c>
      <c r="AE172" s="51">
        <v>324</v>
      </c>
      <c r="AF172" s="51">
        <v>326</v>
      </c>
      <c r="AG172" s="51">
        <v>328</v>
      </c>
      <c r="AH172" s="51">
        <v>331</v>
      </c>
      <c r="AI172" s="51">
        <v>333</v>
      </c>
      <c r="AJ172" s="51">
        <v>336</v>
      </c>
      <c r="AK172" s="51">
        <v>339</v>
      </c>
      <c r="AL172" s="51">
        <v>343</v>
      </c>
      <c r="AM172" s="51">
        <v>346</v>
      </c>
      <c r="AN172" s="51">
        <v>349</v>
      </c>
      <c r="AO172" s="51">
        <v>352</v>
      </c>
      <c r="AP172" s="51">
        <v>355</v>
      </c>
      <c r="AQ172" s="51">
        <v>358</v>
      </c>
      <c r="AR172" s="51">
        <v>361</v>
      </c>
      <c r="AS172" s="51">
        <v>364</v>
      </c>
      <c r="AT172" s="51">
        <v>368</v>
      </c>
      <c r="AU172" s="51">
        <v>371</v>
      </c>
      <c r="AV172" s="51">
        <v>374</v>
      </c>
      <c r="AW172" s="51">
        <v>377</v>
      </c>
      <c r="AX172" s="51">
        <v>380</v>
      </c>
      <c r="AY172" s="51">
        <v>384</v>
      </c>
      <c r="AZ172" s="51">
        <v>387</v>
      </c>
      <c r="BA172" s="51">
        <v>391</v>
      </c>
      <c r="BB172" s="51">
        <v>394</v>
      </c>
      <c r="BC172" s="51">
        <v>397</v>
      </c>
      <c r="BD172" s="51">
        <v>399</v>
      </c>
      <c r="BE172" s="51">
        <v>401</v>
      </c>
      <c r="BF172" s="51">
        <v>403</v>
      </c>
      <c r="BG172" s="51">
        <v>405</v>
      </c>
      <c r="BH172" s="51">
        <v>407</v>
      </c>
      <c r="BI172" s="51">
        <v>409</v>
      </c>
      <c r="BJ172" s="51">
        <v>410</v>
      </c>
      <c r="BK172" s="51">
        <v>412</v>
      </c>
      <c r="BL172" s="51">
        <v>414</v>
      </c>
      <c r="BM172" s="51">
        <v>416</v>
      </c>
      <c r="BN172" s="51">
        <v>418</v>
      </c>
      <c r="BO172" s="51">
        <v>421</v>
      </c>
      <c r="BP172" s="51">
        <v>423</v>
      </c>
      <c r="BQ172" s="51">
        <v>426</v>
      </c>
      <c r="BR172" s="44">
        <v>427.61599999999999</v>
      </c>
      <c r="BS172" s="44">
        <v>429.36200000000002</v>
      </c>
    </row>
    <row r="173" spans="1:71" x14ac:dyDescent="0.3">
      <c r="A173" s="42">
        <v>499</v>
      </c>
      <c r="B173" s="43" t="s">
        <v>1353</v>
      </c>
      <c r="C173" s="43" t="s">
        <v>1177</v>
      </c>
      <c r="D173" s="42" t="s">
        <v>1020</v>
      </c>
      <c r="E173" s="51">
        <v>395</v>
      </c>
      <c r="F173" s="51">
        <v>401</v>
      </c>
      <c r="G173" s="51">
        <v>411</v>
      </c>
      <c r="H173" s="51">
        <v>422</v>
      </c>
      <c r="I173" s="51">
        <v>433</v>
      </c>
      <c r="J173" s="51">
        <v>444</v>
      </c>
      <c r="K173" s="51">
        <v>453</v>
      </c>
      <c r="L173" s="51">
        <v>462</v>
      </c>
      <c r="M173" s="51">
        <v>470</v>
      </c>
      <c r="N173" s="51">
        <v>478</v>
      </c>
      <c r="O173" s="51">
        <v>487</v>
      </c>
      <c r="P173" s="51">
        <v>498</v>
      </c>
      <c r="Q173" s="51">
        <v>510</v>
      </c>
      <c r="R173" s="51">
        <v>521</v>
      </c>
      <c r="S173" s="51">
        <v>529</v>
      </c>
      <c r="T173" s="51">
        <v>534</v>
      </c>
      <c r="U173" s="51">
        <v>534</v>
      </c>
      <c r="V173" s="51">
        <v>530</v>
      </c>
      <c r="W173" s="51">
        <v>525</v>
      </c>
      <c r="X173" s="51">
        <v>521</v>
      </c>
      <c r="Y173" s="51">
        <v>520</v>
      </c>
      <c r="Z173" s="51">
        <v>523</v>
      </c>
      <c r="AA173" s="51">
        <v>529</v>
      </c>
      <c r="AB173" s="51">
        <v>538</v>
      </c>
      <c r="AC173" s="51">
        <v>547</v>
      </c>
      <c r="AD173" s="51">
        <v>554</v>
      </c>
      <c r="AE173" s="51">
        <v>560</v>
      </c>
      <c r="AF173" s="51">
        <v>566</v>
      </c>
      <c r="AG173" s="51">
        <v>570</v>
      </c>
      <c r="AH173" s="51">
        <v>575</v>
      </c>
      <c r="AI173" s="51">
        <v>581</v>
      </c>
      <c r="AJ173" s="51">
        <v>588</v>
      </c>
      <c r="AK173" s="51">
        <v>595</v>
      </c>
      <c r="AL173" s="51">
        <v>603</v>
      </c>
      <c r="AM173" s="51">
        <v>609</v>
      </c>
      <c r="AN173" s="51">
        <v>614</v>
      </c>
      <c r="AO173" s="51">
        <v>616</v>
      </c>
      <c r="AP173" s="51">
        <v>617</v>
      </c>
      <c r="AQ173" s="51">
        <v>616</v>
      </c>
      <c r="AR173" s="51">
        <v>615</v>
      </c>
      <c r="AS173" s="51">
        <v>615</v>
      </c>
      <c r="AT173" s="51">
        <v>616</v>
      </c>
      <c r="AU173" s="51">
        <v>617</v>
      </c>
      <c r="AV173" s="51">
        <v>619</v>
      </c>
      <c r="AW173" s="51">
        <v>620</v>
      </c>
      <c r="AX173" s="51">
        <v>620</v>
      </c>
      <c r="AY173" s="51">
        <v>620</v>
      </c>
      <c r="AZ173" s="51">
        <v>618</v>
      </c>
      <c r="BA173" s="51">
        <v>616</v>
      </c>
      <c r="BB173" s="51">
        <v>615</v>
      </c>
      <c r="BC173" s="51">
        <v>614</v>
      </c>
      <c r="BD173" s="51">
        <v>613</v>
      </c>
      <c r="BE173" s="51">
        <v>613</v>
      </c>
      <c r="BF173" s="51">
        <v>614</v>
      </c>
      <c r="BG173" s="51">
        <v>615</v>
      </c>
      <c r="BH173" s="51">
        <v>616</v>
      </c>
      <c r="BI173" s="51">
        <v>618</v>
      </c>
      <c r="BJ173" s="51">
        <v>619</v>
      </c>
      <c r="BK173" s="51">
        <v>621</v>
      </c>
      <c r="BL173" s="51">
        <v>623</v>
      </c>
      <c r="BM173" s="51">
        <v>624</v>
      </c>
      <c r="BN173" s="51">
        <v>625</v>
      </c>
      <c r="BO173" s="51">
        <v>626</v>
      </c>
      <c r="BP173" s="51">
        <v>627</v>
      </c>
      <c r="BQ173" s="51">
        <v>628</v>
      </c>
      <c r="BR173" s="44">
        <v>628.178</v>
      </c>
      <c r="BS173" s="44">
        <v>628.61500000000001</v>
      </c>
    </row>
    <row r="174" spans="1:71" x14ac:dyDescent="0.3">
      <c r="A174" s="42">
        <v>620</v>
      </c>
      <c r="B174" s="43" t="s">
        <v>1354</v>
      </c>
      <c r="C174" s="43" t="s">
        <v>1177</v>
      </c>
      <c r="D174" s="42" t="s">
        <v>1020</v>
      </c>
      <c r="E174" s="51">
        <v>8417</v>
      </c>
      <c r="F174" s="51">
        <v>8433</v>
      </c>
      <c r="G174" s="51">
        <v>8477</v>
      </c>
      <c r="H174" s="51">
        <v>8538</v>
      </c>
      <c r="I174" s="51">
        <v>8605</v>
      </c>
      <c r="J174" s="51">
        <v>8671</v>
      </c>
      <c r="K174" s="51">
        <v>8731</v>
      </c>
      <c r="L174" s="51">
        <v>8784</v>
      </c>
      <c r="M174" s="51">
        <v>8827</v>
      </c>
      <c r="N174" s="51">
        <v>8863</v>
      </c>
      <c r="O174" s="51">
        <v>8894</v>
      </c>
      <c r="P174" s="51">
        <v>8920</v>
      </c>
      <c r="Q174" s="51">
        <v>8939</v>
      </c>
      <c r="R174" s="51">
        <v>8947</v>
      </c>
      <c r="S174" s="51">
        <v>8940</v>
      </c>
      <c r="T174" s="51">
        <v>8914</v>
      </c>
      <c r="U174" s="51">
        <v>8867</v>
      </c>
      <c r="V174" s="51">
        <v>8803</v>
      </c>
      <c r="W174" s="51">
        <v>8739</v>
      </c>
      <c r="X174" s="51">
        <v>8700</v>
      </c>
      <c r="Y174" s="51">
        <v>8702</v>
      </c>
      <c r="Z174" s="51">
        <v>8751</v>
      </c>
      <c r="AA174" s="51">
        <v>8840</v>
      </c>
      <c r="AB174" s="51">
        <v>8959</v>
      </c>
      <c r="AC174" s="51">
        <v>9091</v>
      </c>
      <c r="AD174" s="51">
        <v>9224</v>
      </c>
      <c r="AE174" s="51">
        <v>9354</v>
      </c>
      <c r="AF174" s="51">
        <v>9484</v>
      </c>
      <c r="AG174" s="51">
        <v>9606</v>
      </c>
      <c r="AH174" s="51">
        <v>9714</v>
      </c>
      <c r="AI174" s="51">
        <v>9805</v>
      </c>
      <c r="AJ174" s="51">
        <v>9875</v>
      </c>
      <c r="AK174" s="51">
        <v>9926</v>
      </c>
      <c r="AL174" s="51">
        <v>9958</v>
      </c>
      <c r="AM174" s="51">
        <v>9977</v>
      </c>
      <c r="AN174" s="51">
        <v>9986</v>
      </c>
      <c r="AO174" s="51">
        <v>9983</v>
      </c>
      <c r="AP174" s="51">
        <v>9971</v>
      </c>
      <c r="AQ174" s="51">
        <v>9957</v>
      </c>
      <c r="AR174" s="51">
        <v>9949</v>
      </c>
      <c r="AS174" s="51">
        <v>9953</v>
      </c>
      <c r="AT174" s="51">
        <v>9974</v>
      </c>
      <c r="AU174" s="51">
        <v>10010</v>
      </c>
      <c r="AV174" s="51">
        <v>10055</v>
      </c>
      <c r="AW174" s="51">
        <v>10103</v>
      </c>
      <c r="AX174" s="51">
        <v>10150</v>
      </c>
      <c r="AY174" s="51">
        <v>10192</v>
      </c>
      <c r="AZ174" s="51">
        <v>10233</v>
      </c>
      <c r="BA174" s="51">
        <v>10272</v>
      </c>
      <c r="BB174" s="51">
        <v>10313</v>
      </c>
      <c r="BC174" s="51">
        <v>10355</v>
      </c>
      <c r="BD174" s="51">
        <v>10399</v>
      </c>
      <c r="BE174" s="51">
        <v>10444</v>
      </c>
      <c r="BF174" s="51">
        <v>10487</v>
      </c>
      <c r="BG174" s="51">
        <v>10528</v>
      </c>
      <c r="BH174" s="51">
        <v>10566</v>
      </c>
      <c r="BI174" s="51">
        <v>10600</v>
      </c>
      <c r="BJ174" s="51">
        <v>10630</v>
      </c>
      <c r="BK174" s="51">
        <v>10652</v>
      </c>
      <c r="BL174" s="51">
        <v>10661</v>
      </c>
      <c r="BM174" s="51">
        <v>10652</v>
      </c>
      <c r="BN174" s="51">
        <v>10625</v>
      </c>
      <c r="BO174" s="51">
        <v>10582</v>
      </c>
      <c r="BP174" s="51">
        <v>10528</v>
      </c>
      <c r="BQ174" s="51">
        <v>10471</v>
      </c>
      <c r="BR174" s="44">
        <v>10418.473</v>
      </c>
      <c r="BS174" s="44">
        <v>10371.627</v>
      </c>
    </row>
    <row r="175" spans="1:71" x14ac:dyDescent="0.3">
      <c r="A175" s="42">
        <v>674</v>
      </c>
      <c r="B175" s="43" t="s">
        <v>1355</v>
      </c>
      <c r="C175" s="43" t="s">
        <v>1177</v>
      </c>
      <c r="D175" s="42" t="s">
        <v>1020</v>
      </c>
      <c r="E175" s="51">
        <v>13</v>
      </c>
      <c r="F175" s="51">
        <v>13</v>
      </c>
      <c r="G175" s="51">
        <v>13</v>
      </c>
      <c r="H175" s="51">
        <v>13</v>
      </c>
      <c r="I175" s="51">
        <v>14</v>
      </c>
      <c r="J175" s="51">
        <v>14</v>
      </c>
      <c r="K175" s="51">
        <v>14</v>
      </c>
      <c r="L175" s="51">
        <v>14</v>
      </c>
      <c r="M175" s="51">
        <v>15</v>
      </c>
      <c r="N175" s="51">
        <v>15</v>
      </c>
      <c r="O175" s="51">
        <v>15</v>
      </c>
      <c r="P175" s="51">
        <v>16</v>
      </c>
      <c r="Q175" s="51">
        <v>16</v>
      </c>
      <c r="R175" s="51">
        <v>17</v>
      </c>
      <c r="S175" s="51">
        <v>17</v>
      </c>
      <c r="T175" s="51">
        <v>17</v>
      </c>
      <c r="U175" s="51">
        <v>18</v>
      </c>
      <c r="V175" s="51">
        <v>18</v>
      </c>
      <c r="W175" s="51">
        <v>19</v>
      </c>
      <c r="X175" s="51">
        <v>19</v>
      </c>
      <c r="Y175" s="51">
        <v>19</v>
      </c>
      <c r="Z175" s="51">
        <v>19</v>
      </c>
      <c r="AA175" s="51">
        <v>19</v>
      </c>
      <c r="AB175" s="51">
        <v>19</v>
      </c>
      <c r="AC175" s="51">
        <v>20</v>
      </c>
      <c r="AD175" s="51">
        <v>20</v>
      </c>
      <c r="AE175" s="51">
        <v>20</v>
      </c>
      <c r="AF175" s="51">
        <v>20</v>
      </c>
      <c r="AG175" s="51">
        <v>21</v>
      </c>
      <c r="AH175" s="51">
        <v>21</v>
      </c>
      <c r="AI175" s="51">
        <v>21</v>
      </c>
      <c r="AJ175" s="51">
        <v>22</v>
      </c>
      <c r="AK175" s="51">
        <v>22</v>
      </c>
      <c r="AL175" s="51">
        <v>22</v>
      </c>
      <c r="AM175" s="51">
        <v>22</v>
      </c>
      <c r="AN175" s="51">
        <v>23</v>
      </c>
      <c r="AO175" s="51">
        <v>23</v>
      </c>
      <c r="AP175" s="51">
        <v>23</v>
      </c>
      <c r="AQ175" s="51">
        <v>23</v>
      </c>
      <c r="AR175" s="51">
        <v>24</v>
      </c>
      <c r="AS175" s="51">
        <v>24</v>
      </c>
      <c r="AT175" s="51">
        <v>24</v>
      </c>
      <c r="AU175" s="51">
        <v>25</v>
      </c>
      <c r="AV175" s="51">
        <v>25</v>
      </c>
      <c r="AW175" s="51">
        <v>26</v>
      </c>
      <c r="AX175" s="51">
        <v>26</v>
      </c>
      <c r="AY175" s="51">
        <v>26</v>
      </c>
      <c r="AZ175" s="51">
        <v>27</v>
      </c>
      <c r="BA175" s="51">
        <v>27</v>
      </c>
      <c r="BB175" s="51">
        <v>27</v>
      </c>
      <c r="BC175" s="51">
        <v>27</v>
      </c>
      <c r="BD175" s="51">
        <v>28</v>
      </c>
      <c r="BE175" s="51">
        <v>28</v>
      </c>
      <c r="BF175" s="51">
        <v>28</v>
      </c>
      <c r="BG175" s="51">
        <v>29</v>
      </c>
      <c r="BH175" s="51">
        <v>29</v>
      </c>
      <c r="BI175" s="51">
        <v>30</v>
      </c>
      <c r="BJ175" s="51">
        <v>30</v>
      </c>
      <c r="BK175" s="51">
        <v>30</v>
      </c>
      <c r="BL175" s="51">
        <v>31</v>
      </c>
      <c r="BM175" s="51">
        <v>31</v>
      </c>
      <c r="BN175" s="51">
        <v>32</v>
      </c>
      <c r="BO175" s="51">
        <v>32</v>
      </c>
      <c r="BP175" s="51">
        <v>32</v>
      </c>
      <c r="BQ175" s="51">
        <v>33</v>
      </c>
      <c r="BR175" s="44">
        <v>32.96</v>
      </c>
      <c r="BS175" s="44">
        <v>33.203000000000003</v>
      </c>
    </row>
    <row r="176" spans="1:71" x14ac:dyDescent="0.3">
      <c r="A176" s="42">
        <v>688</v>
      </c>
      <c r="B176" s="43" t="s">
        <v>1356</v>
      </c>
      <c r="C176" s="43" t="s">
        <v>1177</v>
      </c>
      <c r="D176" s="42">
        <v>20</v>
      </c>
      <c r="E176" s="51">
        <v>6732</v>
      </c>
      <c r="F176" s="51">
        <v>6853</v>
      </c>
      <c r="G176" s="51">
        <v>6963</v>
      </c>
      <c r="H176" s="51">
        <v>7063</v>
      </c>
      <c r="I176" s="51">
        <v>7153</v>
      </c>
      <c r="J176" s="51">
        <v>7235</v>
      </c>
      <c r="K176" s="51">
        <v>7309</v>
      </c>
      <c r="L176" s="51">
        <v>7377</v>
      </c>
      <c r="M176" s="51">
        <v>7440</v>
      </c>
      <c r="N176" s="51">
        <v>7499</v>
      </c>
      <c r="O176" s="51">
        <v>7557</v>
      </c>
      <c r="P176" s="51">
        <v>7613</v>
      </c>
      <c r="Q176" s="51">
        <v>7670</v>
      </c>
      <c r="R176" s="51">
        <v>7726</v>
      </c>
      <c r="S176" s="51">
        <v>7781</v>
      </c>
      <c r="T176" s="51">
        <v>7835</v>
      </c>
      <c r="U176" s="51">
        <v>7889</v>
      </c>
      <c r="V176" s="51">
        <v>7943</v>
      </c>
      <c r="W176" s="51">
        <v>7998</v>
      </c>
      <c r="X176" s="51">
        <v>8057</v>
      </c>
      <c r="Y176" s="51">
        <v>8120</v>
      </c>
      <c r="Z176" s="51">
        <v>8188</v>
      </c>
      <c r="AA176" s="51">
        <v>8261</v>
      </c>
      <c r="AB176" s="51">
        <v>8337</v>
      </c>
      <c r="AC176" s="51">
        <v>8416</v>
      </c>
      <c r="AD176" s="51">
        <v>8497</v>
      </c>
      <c r="AE176" s="51">
        <v>8580</v>
      </c>
      <c r="AF176" s="51">
        <v>8663</v>
      </c>
      <c r="AG176" s="51">
        <v>8747</v>
      </c>
      <c r="AH176" s="51">
        <v>8829</v>
      </c>
      <c r="AI176" s="51">
        <v>8908</v>
      </c>
      <c r="AJ176" s="51">
        <v>8985</v>
      </c>
      <c r="AK176" s="51">
        <v>9058</v>
      </c>
      <c r="AL176" s="51">
        <v>9128</v>
      </c>
      <c r="AM176" s="51">
        <v>9193</v>
      </c>
      <c r="AN176" s="51">
        <v>9253</v>
      </c>
      <c r="AO176" s="51">
        <v>9306</v>
      </c>
      <c r="AP176" s="51">
        <v>9352</v>
      </c>
      <c r="AQ176" s="51">
        <v>9397</v>
      </c>
      <c r="AR176" s="51">
        <v>9451</v>
      </c>
      <c r="AS176" s="51">
        <v>9518</v>
      </c>
      <c r="AT176" s="51">
        <v>9603</v>
      </c>
      <c r="AU176" s="51">
        <v>9701</v>
      </c>
      <c r="AV176" s="51">
        <v>9796</v>
      </c>
      <c r="AW176" s="51">
        <v>9862</v>
      </c>
      <c r="AX176" s="51">
        <v>9884</v>
      </c>
      <c r="AY176" s="51">
        <v>9856</v>
      </c>
      <c r="AZ176" s="51">
        <v>9783</v>
      </c>
      <c r="BA176" s="51">
        <v>9684</v>
      </c>
      <c r="BB176" s="51">
        <v>9579</v>
      </c>
      <c r="BC176" s="51">
        <v>9488</v>
      </c>
      <c r="BD176" s="51">
        <v>9413</v>
      </c>
      <c r="BE176" s="51">
        <v>9353</v>
      </c>
      <c r="BF176" s="51">
        <v>9303</v>
      </c>
      <c r="BG176" s="51">
        <v>9258</v>
      </c>
      <c r="BH176" s="51">
        <v>9215</v>
      </c>
      <c r="BI176" s="51">
        <v>9173</v>
      </c>
      <c r="BJ176" s="51">
        <v>9135</v>
      </c>
      <c r="BK176" s="51">
        <v>9100</v>
      </c>
      <c r="BL176" s="51">
        <v>9065</v>
      </c>
      <c r="BM176" s="51">
        <v>9030</v>
      </c>
      <c r="BN176" s="51">
        <v>8994</v>
      </c>
      <c r="BO176" s="51">
        <v>8957</v>
      </c>
      <c r="BP176" s="51">
        <v>8920</v>
      </c>
      <c r="BQ176" s="51">
        <v>8885</v>
      </c>
      <c r="BR176" s="44">
        <v>8851.2800000000007</v>
      </c>
      <c r="BS176" s="44">
        <v>8820.0830000000005</v>
      </c>
    </row>
    <row r="177" spans="1:71" x14ac:dyDescent="0.3">
      <c r="A177" s="42">
        <v>705</v>
      </c>
      <c r="B177" s="43" t="s">
        <v>1357</v>
      </c>
      <c r="C177" s="43" t="s">
        <v>1177</v>
      </c>
      <c r="D177" s="42" t="s">
        <v>1020</v>
      </c>
      <c r="E177" s="51">
        <v>1473</v>
      </c>
      <c r="F177" s="51">
        <v>1482</v>
      </c>
      <c r="G177" s="51">
        <v>1492</v>
      </c>
      <c r="H177" s="51">
        <v>1503</v>
      </c>
      <c r="I177" s="51">
        <v>1515</v>
      </c>
      <c r="J177" s="51">
        <v>1527</v>
      </c>
      <c r="K177" s="51">
        <v>1540</v>
      </c>
      <c r="L177" s="51">
        <v>1552</v>
      </c>
      <c r="M177" s="51">
        <v>1564</v>
      </c>
      <c r="N177" s="51">
        <v>1576</v>
      </c>
      <c r="O177" s="51">
        <v>1587</v>
      </c>
      <c r="P177" s="51">
        <v>1597</v>
      </c>
      <c r="Q177" s="51">
        <v>1606</v>
      </c>
      <c r="R177" s="51">
        <v>1614</v>
      </c>
      <c r="S177" s="51">
        <v>1622</v>
      </c>
      <c r="T177" s="51">
        <v>1629</v>
      </c>
      <c r="U177" s="51">
        <v>1637</v>
      </c>
      <c r="V177" s="51">
        <v>1644</v>
      </c>
      <c r="W177" s="51">
        <v>1651</v>
      </c>
      <c r="X177" s="51">
        <v>1660</v>
      </c>
      <c r="Y177" s="51">
        <v>1670</v>
      </c>
      <c r="Z177" s="51">
        <v>1681</v>
      </c>
      <c r="AA177" s="51">
        <v>1695</v>
      </c>
      <c r="AB177" s="51">
        <v>1710</v>
      </c>
      <c r="AC177" s="51">
        <v>1726</v>
      </c>
      <c r="AD177" s="51">
        <v>1743</v>
      </c>
      <c r="AE177" s="51">
        <v>1760</v>
      </c>
      <c r="AF177" s="51">
        <v>1777</v>
      </c>
      <c r="AG177" s="51">
        <v>1796</v>
      </c>
      <c r="AH177" s="51">
        <v>1815</v>
      </c>
      <c r="AI177" s="51">
        <v>1836</v>
      </c>
      <c r="AJ177" s="51">
        <v>1858</v>
      </c>
      <c r="AK177" s="51">
        <v>1881</v>
      </c>
      <c r="AL177" s="51">
        <v>1904</v>
      </c>
      <c r="AM177" s="51">
        <v>1925</v>
      </c>
      <c r="AN177" s="51">
        <v>1945</v>
      </c>
      <c r="AO177" s="51">
        <v>1963</v>
      </c>
      <c r="AP177" s="51">
        <v>1979</v>
      </c>
      <c r="AQ177" s="51">
        <v>1991</v>
      </c>
      <c r="AR177" s="51">
        <v>2001</v>
      </c>
      <c r="AS177" s="51">
        <v>2006</v>
      </c>
      <c r="AT177" s="51">
        <v>2008</v>
      </c>
      <c r="AU177" s="51">
        <v>2006</v>
      </c>
      <c r="AV177" s="51">
        <v>2001</v>
      </c>
      <c r="AW177" s="51">
        <v>1996</v>
      </c>
      <c r="AX177" s="51">
        <v>1991</v>
      </c>
      <c r="AY177" s="51">
        <v>1989</v>
      </c>
      <c r="AZ177" s="51">
        <v>1988</v>
      </c>
      <c r="BA177" s="51">
        <v>1988</v>
      </c>
      <c r="BB177" s="51">
        <v>1988</v>
      </c>
      <c r="BC177" s="51">
        <v>1988</v>
      </c>
      <c r="BD177" s="51">
        <v>1988</v>
      </c>
      <c r="BE177" s="51">
        <v>1988</v>
      </c>
      <c r="BF177" s="51">
        <v>1989</v>
      </c>
      <c r="BG177" s="51">
        <v>1991</v>
      </c>
      <c r="BH177" s="51">
        <v>1996</v>
      </c>
      <c r="BI177" s="51">
        <v>2004</v>
      </c>
      <c r="BJ177" s="51">
        <v>2014</v>
      </c>
      <c r="BK177" s="51">
        <v>2025</v>
      </c>
      <c r="BL177" s="51">
        <v>2035</v>
      </c>
      <c r="BM177" s="51">
        <v>2045</v>
      </c>
      <c r="BN177" s="51">
        <v>2053</v>
      </c>
      <c r="BO177" s="51">
        <v>2060</v>
      </c>
      <c r="BP177" s="51">
        <v>2066</v>
      </c>
      <c r="BQ177" s="51">
        <v>2071</v>
      </c>
      <c r="BR177" s="44">
        <v>2074.788</v>
      </c>
      <c r="BS177" s="44">
        <v>2077.8620000000001</v>
      </c>
    </row>
    <row r="178" spans="1:71" x14ac:dyDescent="0.3">
      <c r="A178" s="42">
        <v>724</v>
      </c>
      <c r="B178" s="43" t="s">
        <v>1358</v>
      </c>
      <c r="C178" s="43" t="s">
        <v>1177</v>
      </c>
      <c r="D178" s="42">
        <v>21</v>
      </c>
      <c r="E178" s="51">
        <v>28070</v>
      </c>
      <c r="F178" s="51">
        <v>28244</v>
      </c>
      <c r="G178" s="51">
        <v>28442</v>
      </c>
      <c r="H178" s="51">
        <v>28659</v>
      </c>
      <c r="I178" s="51">
        <v>28887</v>
      </c>
      <c r="J178" s="51">
        <v>29125</v>
      </c>
      <c r="K178" s="51">
        <v>29372</v>
      </c>
      <c r="L178" s="51">
        <v>29628</v>
      </c>
      <c r="M178" s="51">
        <v>29897</v>
      </c>
      <c r="N178" s="51">
        <v>30183</v>
      </c>
      <c r="O178" s="51">
        <v>30489</v>
      </c>
      <c r="P178" s="51">
        <v>30818</v>
      </c>
      <c r="Q178" s="51">
        <v>31165</v>
      </c>
      <c r="R178" s="51">
        <v>31524</v>
      </c>
      <c r="S178" s="51">
        <v>31885</v>
      </c>
      <c r="T178" s="51">
        <v>32241</v>
      </c>
      <c r="U178" s="51">
        <v>32587</v>
      </c>
      <c r="V178" s="51">
        <v>32926</v>
      </c>
      <c r="W178" s="51">
        <v>33265</v>
      </c>
      <c r="X178" s="51">
        <v>33614</v>
      </c>
      <c r="Y178" s="51">
        <v>33980</v>
      </c>
      <c r="Z178" s="51">
        <v>34364</v>
      </c>
      <c r="AA178" s="51">
        <v>34761</v>
      </c>
      <c r="AB178" s="51">
        <v>35166</v>
      </c>
      <c r="AC178" s="51">
        <v>35572</v>
      </c>
      <c r="AD178" s="51">
        <v>35975</v>
      </c>
      <c r="AE178" s="51">
        <v>36373</v>
      </c>
      <c r="AF178" s="51">
        <v>36764</v>
      </c>
      <c r="AG178" s="51">
        <v>37138</v>
      </c>
      <c r="AH178" s="51">
        <v>37485</v>
      </c>
      <c r="AI178" s="51">
        <v>37797</v>
      </c>
      <c r="AJ178" s="51">
        <v>38071</v>
      </c>
      <c r="AK178" s="51">
        <v>38310</v>
      </c>
      <c r="AL178" s="51">
        <v>38514</v>
      </c>
      <c r="AM178" s="51">
        <v>38688</v>
      </c>
      <c r="AN178" s="51">
        <v>38836</v>
      </c>
      <c r="AO178" s="51">
        <v>38958</v>
      </c>
      <c r="AP178" s="51">
        <v>39057</v>
      </c>
      <c r="AQ178" s="51">
        <v>39142</v>
      </c>
      <c r="AR178" s="51">
        <v>39222</v>
      </c>
      <c r="AS178" s="51">
        <v>39306</v>
      </c>
      <c r="AT178" s="51">
        <v>39403</v>
      </c>
      <c r="AU178" s="51">
        <v>39516</v>
      </c>
      <c r="AV178" s="51">
        <v>39639</v>
      </c>
      <c r="AW178" s="51">
        <v>39765</v>
      </c>
      <c r="AX178" s="51">
        <v>39890</v>
      </c>
      <c r="AY178" s="51">
        <v>40009</v>
      </c>
      <c r="AZ178" s="51">
        <v>40132</v>
      </c>
      <c r="BA178" s="51">
        <v>40293</v>
      </c>
      <c r="BB178" s="51">
        <v>40540</v>
      </c>
      <c r="BC178" s="51">
        <v>40904</v>
      </c>
      <c r="BD178" s="51">
        <v>41392</v>
      </c>
      <c r="BE178" s="51">
        <v>41986</v>
      </c>
      <c r="BF178" s="51">
        <v>42653</v>
      </c>
      <c r="BG178" s="51">
        <v>43352</v>
      </c>
      <c r="BH178" s="51">
        <v>44043</v>
      </c>
      <c r="BI178" s="51">
        <v>44726</v>
      </c>
      <c r="BJ178" s="51">
        <v>45394</v>
      </c>
      <c r="BK178" s="51">
        <v>45998</v>
      </c>
      <c r="BL178" s="51">
        <v>46476</v>
      </c>
      <c r="BM178" s="51">
        <v>46789</v>
      </c>
      <c r="BN178" s="51">
        <v>46909</v>
      </c>
      <c r="BO178" s="51">
        <v>46857</v>
      </c>
      <c r="BP178" s="51">
        <v>46698</v>
      </c>
      <c r="BQ178" s="51">
        <v>46522</v>
      </c>
      <c r="BR178" s="44">
        <v>46397.663999999997</v>
      </c>
      <c r="BS178" s="44">
        <v>46347.576000000001</v>
      </c>
    </row>
    <row r="179" spans="1:71" x14ac:dyDescent="0.3">
      <c r="A179" s="42">
        <v>807</v>
      </c>
      <c r="B179" s="43" t="s">
        <v>1359</v>
      </c>
      <c r="C179" s="43" t="s">
        <v>1177</v>
      </c>
      <c r="D179" s="42">
        <v>22</v>
      </c>
      <c r="E179" s="51">
        <v>1254</v>
      </c>
      <c r="F179" s="51">
        <v>1290</v>
      </c>
      <c r="G179" s="51">
        <v>1321</v>
      </c>
      <c r="H179" s="51">
        <v>1347</v>
      </c>
      <c r="I179" s="51">
        <v>1371</v>
      </c>
      <c r="J179" s="51">
        <v>1392</v>
      </c>
      <c r="K179" s="51">
        <v>1413</v>
      </c>
      <c r="L179" s="51">
        <v>1432</v>
      </c>
      <c r="M179" s="51">
        <v>1451</v>
      </c>
      <c r="N179" s="51">
        <v>1470</v>
      </c>
      <c r="O179" s="51">
        <v>1489</v>
      </c>
      <c r="P179" s="51">
        <v>1508</v>
      </c>
      <c r="Q179" s="51">
        <v>1527</v>
      </c>
      <c r="R179" s="51">
        <v>1547</v>
      </c>
      <c r="S179" s="51">
        <v>1569</v>
      </c>
      <c r="T179" s="51">
        <v>1592</v>
      </c>
      <c r="U179" s="51">
        <v>1618</v>
      </c>
      <c r="V179" s="51">
        <v>1645</v>
      </c>
      <c r="W179" s="51">
        <v>1672</v>
      </c>
      <c r="X179" s="51">
        <v>1698</v>
      </c>
      <c r="Y179" s="51">
        <v>1721</v>
      </c>
      <c r="Z179" s="51">
        <v>1740</v>
      </c>
      <c r="AA179" s="51">
        <v>1755</v>
      </c>
      <c r="AB179" s="51">
        <v>1769</v>
      </c>
      <c r="AC179" s="51">
        <v>1784</v>
      </c>
      <c r="AD179" s="51">
        <v>1803</v>
      </c>
      <c r="AE179" s="51">
        <v>1826</v>
      </c>
      <c r="AF179" s="51">
        <v>1851</v>
      </c>
      <c r="AG179" s="51">
        <v>1878</v>
      </c>
      <c r="AH179" s="51">
        <v>1903</v>
      </c>
      <c r="AI179" s="51">
        <v>1924</v>
      </c>
      <c r="AJ179" s="51">
        <v>1942</v>
      </c>
      <c r="AK179" s="51">
        <v>1955</v>
      </c>
      <c r="AL179" s="51">
        <v>1966</v>
      </c>
      <c r="AM179" s="51">
        <v>1974</v>
      </c>
      <c r="AN179" s="51">
        <v>1982</v>
      </c>
      <c r="AO179" s="51">
        <v>1988</v>
      </c>
      <c r="AP179" s="51">
        <v>1992</v>
      </c>
      <c r="AQ179" s="51">
        <v>1996</v>
      </c>
      <c r="AR179" s="51">
        <v>1997</v>
      </c>
      <c r="AS179" s="51">
        <v>1996</v>
      </c>
      <c r="AT179" s="51">
        <v>1993</v>
      </c>
      <c r="AU179" s="51">
        <v>1989</v>
      </c>
      <c r="AV179" s="51">
        <v>1984</v>
      </c>
      <c r="AW179" s="51">
        <v>1982</v>
      </c>
      <c r="AX179" s="51">
        <v>1983</v>
      </c>
      <c r="AY179" s="51">
        <v>1989</v>
      </c>
      <c r="AZ179" s="51">
        <v>2000</v>
      </c>
      <c r="BA179" s="51">
        <v>2012</v>
      </c>
      <c r="BB179" s="51">
        <v>2024</v>
      </c>
      <c r="BC179" s="51">
        <v>2035</v>
      </c>
      <c r="BD179" s="51">
        <v>2043</v>
      </c>
      <c r="BE179" s="51">
        <v>2049</v>
      </c>
      <c r="BF179" s="51">
        <v>2053</v>
      </c>
      <c r="BG179" s="51">
        <v>2057</v>
      </c>
      <c r="BH179" s="51">
        <v>2060</v>
      </c>
      <c r="BI179" s="51">
        <v>2063</v>
      </c>
      <c r="BJ179" s="51">
        <v>2065</v>
      </c>
      <c r="BK179" s="51">
        <v>2067</v>
      </c>
      <c r="BL179" s="51">
        <v>2069</v>
      </c>
      <c r="BM179" s="51">
        <v>2071</v>
      </c>
      <c r="BN179" s="51">
        <v>2072</v>
      </c>
      <c r="BO179" s="51">
        <v>2074</v>
      </c>
      <c r="BP179" s="51">
        <v>2076</v>
      </c>
      <c r="BQ179" s="51">
        <v>2077</v>
      </c>
      <c r="BR179" s="44">
        <v>2079.308</v>
      </c>
      <c r="BS179" s="44">
        <v>2081.2060000000001</v>
      </c>
    </row>
    <row r="180" spans="1:71" x14ac:dyDescent="0.3">
      <c r="A180" s="42">
        <v>926</v>
      </c>
      <c r="B180" s="43" t="s">
        <v>1360</v>
      </c>
      <c r="C180" s="43" t="s">
        <v>1177</v>
      </c>
      <c r="D180" s="42">
        <v>23</v>
      </c>
      <c r="E180" s="51">
        <v>142460</v>
      </c>
      <c r="F180" s="51">
        <v>143207</v>
      </c>
      <c r="G180" s="51">
        <v>144064</v>
      </c>
      <c r="H180" s="51">
        <v>144987</v>
      </c>
      <c r="I180" s="51">
        <v>145946</v>
      </c>
      <c r="J180" s="51">
        <v>146926</v>
      </c>
      <c r="K180" s="51">
        <v>147928</v>
      </c>
      <c r="L180" s="51">
        <v>148968</v>
      </c>
      <c r="M180" s="51">
        <v>150073</v>
      </c>
      <c r="N180" s="51">
        <v>151279</v>
      </c>
      <c r="O180" s="51">
        <v>152616</v>
      </c>
      <c r="P180" s="51">
        <v>154092</v>
      </c>
      <c r="Q180" s="51">
        <v>155682</v>
      </c>
      <c r="R180" s="51">
        <v>157319</v>
      </c>
      <c r="S180" s="51">
        <v>158917</v>
      </c>
      <c r="T180" s="51">
        <v>160408</v>
      </c>
      <c r="U180" s="51">
        <v>161765</v>
      </c>
      <c r="V180" s="51">
        <v>162997</v>
      </c>
      <c r="W180" s="51">
        <v>164116</v>
      </c>
      <c r="X180" s="51">
        <v>165151</v>
      </c>
      <c r="Y180" s="51">
        <v>166121</v>
      </c>
      <c r="Z180" s="51">
        <v>167031</v>
      </c>
      <c r="AA180" s="51">
        <v>167869</v>
      </c>
      <c r="AB180" s="51">
        <v>168614</v>
      </c>
      <c r="AC180" s="51">
        <v>169239</v>
      </c>
      <c r="AD180" s="51">
        <v>169729</v>
      </c>
      <c r="AE180" s="51">
        <v>170080</v>
      </c>
      <c r="AF180" s="51">
        <v>170315</v>
      </c>
      <c r="AG180" s="51">
        <v>170468</v>
      </c>
      <c r="AH180" s="51">
        <v>170589</v>
      </c>
      <c r="AI180" s="51">
        <v>170719</v>
      </c>
      <c r="AJ180" s="51">
        <v>170867</v>
      </c>
      <c r="AK180" s="51">
        <v>171041</v>
      </c>
      <c r="AL180" s="51">
        <v>171272</v>
      </c>
      <c r="AM180" s="51">
        <v>171596</v>
      </c>
      <c r="AN180" s="51">
        <v>172040</v>
      </c>
      <c r="AO180" s="51">
        <v>172611</v>
      </c>
      <c r="AP180" s="51">
        <v>173303</v>
      </c>
      <c r="AQ180" s="51">
        <v>174098</v>
      </c>
      <c r="AR180" s="51">
        <v>174969</v>
      </c>
      <c r="AS180" s="51">
        <v>175890</v>
      </c>
      <c r="AT180" s="51">
        <v>176865</v>
      </c>
      <c r="AU180" s="51">
        <v>177884</v>
      </c>
      <c r="AV180" s="51">
        <v>178892</v>
      </c>
      <c r="AW180" s="51">
        <v>179818</v>
      </c>
      <c r="AX180" s="51">
        <v>180615</v>
      </c>
      <c r="AY180" s="51">
        <v>181253</v>
      </c>
      <c r="AZ180" s="51">
        <v>181750</v>
      </c>
      <c r="BA180" s="51">
        <v>182163</v>
      </c>
      <c r="BB180" s="51">
        <v>182574</v>
      </c>
      <c r="BC180" s="51">
        <v>183042</v>
      </c>
      <c r="BD180" s="51">
        <v>183591</v>
      </c>
      <c r="BE180" s="51">
        <v>184201</v>
      </c>
      <c r="BF180" s="51">
        <v>184839</v>
      </c>
      <c r="BG180" s="51">
        <v>185453</v>
      </c>
      <c r="BH180" s="51">
        <v>186010</v>
      </c>
      <c r="BI180" s="51">
        <v>186494</v>
      </c>
      <c r="BJ180" s="51">
        <v>186928</v>
      </c>
      <c r="BK180" s="51">
        <v>187349</v>
      </c>
      <c r="BL180" s="51">
        <v>187816</v>
      </c>
      <c r="BM180" s="51">
        <v>188366</v>
      </c>
      <c r="BN180" s="51">
        <v>189012</v>
      </c>
      <c r="BO180" s="51">
        <v>189735</v>
      </c>
      <c r="BP180" s="51">
        <v>190506</v>
      </c>
      <c r="BQ180" s="51">
        <v>191283</v>
      </c>
      <c r="BR180" s="44">
        <v>192032.30600000001</v>
      </c>
      <c r="BS180" s="44">
        <v>192746.859</v>
      </c>
    </row>
    <row r="181" spans="1:71" x14ac:dyDescent="0.3">
      <c r="A181" s="42">
        <v>40</v>
      </c>
      <c r="B181" s="43" t="s">
        <v>1361</v>
      </c>
      <c r="C181" s="43" t="s">
        <v>1177</v>
      </c>
      <c r="D181" s="42" t="s">
        <v>1020</v>
      </c>
      <c r="E181" s="51">
        <v>6936</v>
      </c>
      <c r="F181" s="51">
        <v>6931</v>
      </c>
      <c r="G181" s="51">
        <v>6931</v>
      </c>
      <c r="H181" s="51">
        <v>6935</v>
      </c>
      <c r="I181" s="51">
        <v>6943</v>
      </c>
      <c r="J181" s="51">
        <v>6953</v>
      </c>
      <c r="K181" s="51">
        <v>6968</v>
      </c>
      <c r="L181" s="51">
        <v>6986</v>
      </c>
      <c r="M181" s="51">
        <v>7008</v>
      </c>
      <c r="N181" s="51">
        <v>7037</v>
      </c>
      <c r="O181" s="51">
        <v>7071</v>
      </c>
      <c r="P181" s="51">
        <v>7111</v>
      </c>
      <c r="Q181" s="51">
        <v>7157</v>
      </c>
      <c r="R181" s="51">
        <v>7206</v>
      </c>
      <c r="S181" s="51">
        <v>7256</v>
      </c>
      <c r="T181" s="51">
        <v>7305</v>
      </c>
      <c r="U181" s="51">
        <v>7352</v>
      </c>
      <c r="V181" s="51">
        <v>7397</v>
      </c>
      <c r="W181" s="51">
        <v>7440</v>
      </c>
      <c r="X181" s="51">
        <v>7479</v>
      </c>
      <c r="Y181" s="51">
        <v>7516</v>
      </c>
      <c r="Z181" s="51">
        <v>7550</v>
      </c>
      <c r="AA181" s="51">
        <v>7581</v>
      </c>
      <c r="AB181" s="51">
        <v>7607</v>
      </c>
      <c r="AC181" s="51">
        <v>7626</v>
      </c>
      <c r="AD181" s="51">
        <v>7638</v>
      </c>
      <c r="AE181" s="51">
        <v>7641</v>
      </c>
      <c r="AF181" s="51">
        <v>7637</v>
      </c>
      <c r="AG181" s="51">
        <v>7628</v>
      </c>
      <c r="AH181" s="51">
        <v>7618</v>
      </c>
      <c r="AI181" s="51">
        <v>7610</v>
      </c>
      <c r="AJ181" s="51">
        <v>7605</v>
      </c>
      <c r="AK181" s="51">
        <v>7602</v>
      </c>
      <c r="AL181" s="51">
        <v>7603</v>
      </c>
      <c r="AM181" s="51">
        <v>7607</v>
      </c>
      <c r="AN181" s="51">
        <v>7615</v>
      </c>
      <c r="AO181" s="51">
        <v>7625</v>
      </c>
      <c r="AP181" s="51">
        <v>7639</v>
      </c>
      <c r="AQ181" s="51">
        <v>7659</v>
      </c>
      <c r="AR181" s="51">
        <v>7687</v>
      </c>
      <c r="AS181" s="51">
        <v>7724</v>
      </c>
      <c r="AT181" s="51">
        <v>7773</v>
      </c>
      <c r="AU181" s="51">
        <v>7831</v>
      </c>
      <c r="AV181" s="51">
        <v>7892</v>
      </c>
      <c r="AW181" s="51">
        <v>7947</v>
      </c>
      <c r="AX181" s="51">
        <v>7990</v>
      </c>
      <c r="AY181" s="51">
        <v>8018</v>
      </c>
      <c r="AZ181" s="51">
        <v>8033</v>
      </c>
      <c r="BA181" s="51">
        <v>8041</v>
      </c>
      <c r="BB181" s="51">
        <v>8051</v>
      </c>
      <c r="BC181" s="51">
        <v>8069</v>
      </c>
      <c r="BD181" s="51">
        <v>8098</v>
      </c>
      <c r="BE181" s="51">
        <v>8134</v>
      </c>
      <c r="BF181" s="51">
        <v>8176</v>
      </c>
      <c r="BG181" s="51">
        <v>8217</v>
      </c>
      <c r="BH181" s="51">
        <v>8254</v>
      </c>
      <c r="BI181" s="51">
        <v>8285</v>
      </c>
      <c r="BJ181" s="51">
        <v>8312</v>
      </c>
      <c r="BK181" s="51">
        <v>8338</v>
      </c>
      <c r="BL181" s="51">
        <v>8370</v>
      </c>
      <c r="BM181" s="51">
        <v>8410</v>
      </c>
      <c r="BN181" s="51">
        <v>8460</v>
      </c>
      <c r="BO181" s="51">
        <v>8518</v>
      </c>
      <c r="BP181" s="51">
        <v>8578</v>
      </c>
      <c r="BQ181" s="51">
        <v>8633</v>
      </c>
      <c r="BR181" s="44">
        <v>8678.6569999999992</v>
      </c>
      <c r="BS181" s="44">
        <v>8712.1370000000006</v>
      </c>
    </row>
    <row r="182" spans="1:71" x14ac:dyDescent="0.3">
      <c r="A182" s="42">
        <v>56</v>
      </c>
      <c r="B182" s="43" t="s">
        <v>1362</v>
      </c>
      <c r="C182" s="43" t="s">
        <v>1177</v>
      </c>
      <c r="D182" s="42" t="s">
        <v>1020</v>
      </c>
      <c r="E182" s="51">
        <v>8638</v>
      </c>
      <c r="F182" s="51">
        <v>8680</v>
      </c>
      <c r="G182" s="51">
        <v>8728</v>
      </c>
      <c r="H182" s="51">
        <v>8779</v>
      </c>
      <c r="I182" s="51">
        <v>8833</v>
      </c>
      <c r="J182" s="51">
        <v>8887</v>
      </c>
      <c r="K182" s="51">
        <v>8942</v>
      </c>
      <c r="L182" s="51">
        <v>8998</v>
      </c>
      <c r="M182" s="51">
        <v>9054</v>
      </c>
      <c r="N182" s="51">
        <v>9110</v>
      </c>
      <c r="O182" s="51">
        <v>9167</v>
      </c>
      <c r="P182" s="51">
        <v>9225</v>
      </c>
      <c r="Q182" s="51">
        <v>9284</v>
      </c>
      <c r="R182" s="51">
        <v>9340</v>
      </c>
      <c r="S182" s="51">
        <v>9394</v>
      </c>
      <c r="T182" s="51">
        <v>9444</v>
      </c>
      <c r="U182" s="51">
        <v>9489</v>
      </c>
      <c r="V182" s="51">
        <v>9529</v>
      </c>
      <c r="W182" s="51">
        <v>9566</v>
      </c>
      <c r="X182" s="51">
        <v>9600</v>
      </c>
      <c r="Y182" s="51">
        <v>9632</v>
      </c>
      <c r="Z182" s="51">
        <v>9663</v>
      </c>
      <c r="AA182" s="51">
        <v>9693</v>
      </c>
      <c r="AB182" s="51">
        <v>9721</v>
      </c>
      <c r="AC182" s="51">
        <v>9747</v>
      </c>
      <c r="AD182" s="51">
        <v>9772</v>
      </c>
      <c r="AE182" s="51">
        <v>9795</v>
      </c>
      <c r="AF182" s="51">
        <v>9817</v>
      </c>
      <c r="AG182" s="51">
        <v>9837</v>
      </c>
      <c r="AH182" s="51">
        <v>9854</v>
      </c>
      <c r="AI182" s="51">
        <v>9869</v>
      </c>
      <c r="AJ182" s="51">
        <v>9881</v>
      </c>
      <c r="AK182" s="51">
        <v>9890</v>
      </c>
      <c r="AL182" s="51">
        <v>9898</v>
      </c>
      <c r="AM182" s="51">
        <v>9906</v>
      </c>
      <c r="AN182" s="51">
        <v>9917</v>
      </c>
      <c r="AO182" s="51">
        <v>9929</v>
      </c>
      <c r="AP182" s="51">
        <v>9942</v>
      </c>
      <c r="AQ182" s="51">
        <v>9959</v>
      </c>
      <c r="AR182" s="51">
        <v>9980</v>
      </c>
      <c r="AS182" s="51">
        <v>10007</v>
      </c>
      <c r="AT182" s="51">
        <v>10039</v>
      </c>
      <c r="AU182" s="51">
        <v>10078</v>
      </c>
      <c r="AV182" s="51">
        <v>10119</v>
      </c>
      <c r="AW182" s="51">
        <v>10156</v>
      </c>
      <c r="AX182" s="51">
        <v>10186</v>
      </c>
      <c r="AY182" s="51">
        <v>10208</v>
      </c>
      <c r="AZ182" s="51">
        <v>10224</v>
      </c>
      <c r="BA182" s="51">
        <v>10237</v>
      </c>
      <c r="BB182" s="51">
        <v>10255</v>
      </c>
      <c r="BC182" s="51">
        <v>10282</v>
      </c>
      <c r="BD182" s="51">
        <v>10319</v>
      </c>
      <c r="BE182" s="51">
        <v>10365</v>
      </c>
      <c r="BF182" s="51">
        <v>10419</v>
      </c>
      <c r="BG182" s="51">
        <v>10480</v>
      </c>
      <c r="BH182" s="51">
        <v>10547</v>
      </c>
      <c r="BI182" s="51">
        <v>10620</v>
      </c>
      <c r="BJ182" s="51">
        <v>10698</v>
      </c>
      <c r="BK182" s="51">
        <v>10779</v>
      </c>
      <c r="BL182" s="51">
        <v>10860</v>
      </c>
      <c r="BM182" s="51">
        <v>10939</v>
      </c>
      <c r="BN182" s="51">
        <v>11013</v>
      </c>
      <c r="BO182" s="51">
        <v>11084</v>
      </c>
      <c r="BP182" s="51">
        <v>11152</v>
      </c>
      <c r="BQ182" s="51">
        <v>11219</v>
      </c>
      <c r="BR182" s="44">
        <v>11287.94</v>
      </c>
      <c r="BS182" s="44">
        <v>11358.379000000001</v>
      </c>
    </row>
    <row r="183" spans="1:71" x14ac:dyDescent="0.3">
      <c r="A183" s="42">
        <v>250</v>
      </c>
      <c r="B183" s="43" t="s">
        <v>1363</v>
      </c>
      <c r="C183" s="43" t="s">
        <v>1177</v>
      </c>
      <c r="D183" s="42" t="s">
        <v>1020</v>
      </c>
      <c r="E183" s="51">
        <v>41880</v>
      </c>
      <c r="F183" s="51">
        <v>42071</v>
      </c>
      <c r="G183" s="51">
        <v>42366</v>
      </c>
      <c r="H183" s="51">
        <v>42724</v>
      </c>
      <c r="I183" s="51">
        <v>43118</v>
      </c>
      <c r="J183" s="51">
        <v>43528</v>
      </c>
      <c r="K183" s="51">
        <v>43946</v>
      </c>
      <c r="L183" s="51">
        <v>44376</v>
      </c>
      <c r="M183" s="51">
        <v>44828</v>
      </c>
      <c r="N183" s="51">
        <v>45319</v>
      </c>
      <c r="O183" s="51">
        <v>45865</v>
      </c>
      <c r="P183" s="51">
        <v>46471</v>
      </c>
      <c r="Q183" s="51">
        <v>47121</v>
      </c>
      <c r="R183" s="51">
        <v>47781</v>
      </c>
      <c r="S183" s="51">
        <v>48403</v>
      </c>
      <c r="T183" s="51">
        <v>48952</v>
      </c>
      <c r="U183" s="51">
        <v>49411</v>
      </c>
      <c r="V183" s="51">
        <v>49792</v>
      </c>
      <c r="W183" s="51">
        <v>50127</v>
      </c>
      <c r="X183" s="51">
        <v>50466</v>
      </c>
      <c r="Y183" s="51">
        <v>50844</v>
      </c>
      <c r="Z183" s="51">
        <v>51273</v>
      </c>
      <c r="AA183" s="51">
        <v>51740</v>
      </c>
      <c r="AB183" s="51">
        <v>52212</v>
      </c>
      <c r="AC183" s="51">
        <v>52646</v>
      </c>
      <c r="AD183" s="51">
        <v>53011</v>
      </c>
      <c r="AE183" s="51">
        <v>53296</v>
      </c>
      <c r="AF183" s="51">
        <v>53516</v>
      </c>
      <c r="AG183" s="51">
        <v>53696</v>
      </c>
      <c r="AH183" s="51">
        <v>53872</v>
      </c>
      <c r="AI183" s="51">
        <v>54071</v>
      </c>
      <c r="AJ183" s="51">
        <v>54298</v>
      </c>
      <c r="AK183" s="51">
        <v>54548</v>
      </c>
      <c r="AL183" s="51">
        <v>54818</v>
      </c>
      <c r="AM183" s="51">
        <v>55103</v>
      </c>
      <c r="AN183" s="51">
        <v>55397</v>
      </c>
      <c r="AO183" s="51">
        <v>55704</v>
      </c>
      <c r="AP183" s="51">
        <v>56025</v>
      </c>
      <c r="AQ183" s="51">
        <v>56348</v>
      </c>
      <c r="AR183" s="51">
        <v>56663</v>
      </c>
      <c r="AS183" s="51">
        <v>56961</v>
      </c>
      <c r="AT183" s="51">
        <v>57238</v>
      </c>
      <c r="AU183" s="51">
        <v>57497</v>
      </c>
      <c r="AV183" s="51">
        <v>57745</v>
      </c>
      <c r="AW183" s="51">
        <v>57991</v>
      </c>
      <c r="AX183" s="51">
        <v>58242</v>
      </c>
      <c r="AY183" s="51">
        <v>58500</v>
      </c>
      <c r="AZ183" s="51">
        <v>58763</v>
      </c>
      <c r="BA183" s="51">
        <v>59035</v>
      </c>
      <c r="BB183" s="51">
        <v>59316</v>
      </c>
      <c r="BC183" s="51">
        <v>59608</v>
      </c>
      <c r="BD183" s="51">
        <v>59911</v>
      </c>
      <c r="BE183" s="51">
        <v>60225</v>
      </c>
      <c r="BF183" s="51">
        <v>60550</v>
      </c>
      <c r="BG183" s="51">
        <v>60887</v>
      </c>
      <c r="BH183" s="51">
        <v>61234</v>
      </c>
      <c r="BI183" s="51">
        <v>61593</v>
      </c>
      <c r="BJ183" s="51">
        <v>61961</v>
      </c>
      <c r="BK183" s="51">
        <v>62330</v>
      </c>
      <c r="BL183" s="51">
        <v>62688</v>
      </c>
      <c r="BM183" s="51">
        <v>63027</v>
      </c>
      <c r="BN183" s="51">
        <v>63344</v>
      </c>
      <c r="BO183" s="51">
        <v>63640</v>
      </c>
      <c r="BP183" s="51">
        <v>63920</v>
      </c>
      <c r="BQ183" s="51">
        <v>64191</v>
      </c>
      <c r="BR183" s="44">
        <v>64457.201000000001</v>
      </c>
      <c r="BS183" s="44">
        <v>64720.69</v>
      </c>
    </row>
    <row r="184" spans="1:71" x14ac:dyDescent="0.3">
      <c r="A184" s="42">
        <v>276</v>
      </c>
      <c r="B184" s="43" t="s">
        <v>1364</v>
      </c>
      <c r="C184" s="43" t="s">
        <v>1177</v>
      </c>
      <c r="D184" s="42" t="s">
        <v>1020</v>
      </c>
      <c r="E184" s="51">
        <v>69966</v>
      </c>
      <c r="F184" s="51">
        <v>70299</v>
      </c>
      <c r="G184" s="51">
        <v>70619</v>
      </c>
      <c r="H184" s="51">
        <v>70929</v>
      </c>
      <c r="I184" s="51">
        <v>71233</v>
      </c>
      <c r="J184" s="51">
        <v>71538</v>
      </c>
      <c r="K184" s="51">
        <v>71851</v>
      </c>
      <c r="L184" s="51">
        <v>72184</v>
      </c>
      <c r="M184" s="51">
        <v>72548</v>
      </c>
      <c r="N184" s="51">
        <v>72955</v>
      </c>
      <c r="O184" s="51">
        <v>73414</v>
      </c>
      <c r="P184" s="51">
        <v>73928</v>
      </c>
      <c r="Q184" s="51">
        <v>74489</v>
      </c>
      <c r="R184" s="51">
        <v>75080</v>
      </c>
      <c r="S184" s="51">
        <v>75676</v>
      </c>
      <c r="T184" s="51">
        <v>76256</v>
      </c>
      <c r="U184" s="51">
        <v>76816</v>
      </c>
      <c r="V184" s="51">
        <v>77353</v>
      </c>
      <c r="W184" s="51">
        <v>77841</v>
      </c>
      <c r="X184" s="51">
        <v>78255</v>
      </c>
      <c r="Y184" s="51">
        <v>78573</v>
      </c>
      <c r="Z184" s="51">
        <v>78787</v>
      </c>
      <c r="AA184" s="51">
        <v>78902</v>
      </c>
      <c r="AB184" s="51">
        <v>78936</v>
      </c>
      <c r="AC184" s="51">
        <v>78917</v>
      </c>
      <c r="AD184" s="51">
        <v>78866</v>
      </c>
      <c r="AE184" s="51">
        <v>78794</v>
      </c>
      <c r="AF184" s="51">
        <v>78702</v>
      </c>
      <c r="AG184" s="51">
        <v>78589</v>
      </c>
      <c r="AH184" s="51">
        <v>78455</v>
      </c>
      <c r="AI184" s="51">
        <v>78301</v>
      </c>
      <c r="AJ184" s="51">
        <v>78126</v>
      </c>
      <c r="AK184" s="51">
        <v>77945</v>
      </c>
      <c r="AL184" s="51">
        <v>77790</v>
      </c>
      <c r="AM184" s="51">
        <v>77704</v>
      </c>
      <c r="AN184" s="51">
        <v>77717</v>
      </c>
      <c r="AO184" s="51">
        <v>77838</v>
      </c>
      <c r="AP184" s="51">
        <v>78054</v>
      </c>
      <c r="AQ184" s="51">
        <v>78354</v>
      </c>
      <c r="AR184" s="51">
        <v>78716</v>
      </c>
      <c r="AS184" s="51">
        <v>79118</v>
      </c>
      <c r="AT184" s="51">
        <v>79564</v>
      </c>
      <c r="AU184" s="51">
        <v>80046</v>
      </c>
      <c r="AV184" s="51">
        <v>80520</v>
      </c>
      <c r="AW184" s="51">
        <v>80931</v>
      </c>
      <c r="AX184" s="51">
        <v>81241</v>
      </c>
      <c r="AY184" s="51">
        <v>81426</v>
      </c>
      <c r="AZ184" s="51">
        <v>81500</v>
      </c>
      <c r="BA184" s="51">
        <v>81499</v>
      </c>
      <c r="BB184" s="51">
        <v>81482</v>
      </c>
      <c r="BC184" s="51">
        <v>81488</v>
      </c>
      <c r="BD184" s="51">
        <v>81536</v>
      </c>
      <c r="BE184" s="51">
        <v>81612</v>
      </c>
      <c r="BF184" s="51">
        <v>81686</v>
      </c>
      <c r="BG184" s="51">
        <v>81716</v>
      </c>
      <c r="BH184" s="51">
        <v>81671</v>
      </c>
      <c r="BI184" s="51">
        <v>81540</v>
      </c>
      <c r="BJ184" s="51">
        <v>81344</v>
      </c>
      <c r="BK184" s="51">
        <v>81131</v>
      </c>
      <c r="BL184" s="51">
        <v>80966</v>
      </c>
      <c r="BM184" s="51">
        <v>80895</v>
      </c>
      <c r="BN184" s="51">
        <v>80934</v>
      </c>
      <c r="BO184" s="51">
        <v>81066</v>
      </c>
      <c r="BP184" s="51">
        <v>81265</v>
      </c>
      <c r="BQ184" s="51">
        <v>81490</v>
      </c>
      <c r="BR184" s="44">
        <v>81707.789000000004</v>
      </c>
      <c r="BS184" s="44">
        <v>81914.672000000006</v>
      </c>
    </row>
    <row r="185" spans="1:71" x14ac:dyDescent="0.3">
      <c r="A185" s="42">
        <v>438</v>
      </c>
      <c r="B185" s="43" t="s">
        <v>1365</v>
      </c>
      <c r="C185" s="43" t="s">
        <v>1177</v>
      </c>
      <c r="D185" s="42" t="s">
        <v>1020</v>
      </c>
      <c r="E185" s="51">
        <v>14</v>
      </c>
      <c r="F185" s="51">
        <v>14</v>
      </c>
      <c r="G185" s="51">
        <v>14</v>
      </c>
      <c r="H185" s="51">
        <v>14</v>
      </c>
      <c r="I185" s="51">
        <v>15</v>
      </c>
      <c r="J185" s="51">
        <v>15</v>
      </c>
      <c r="K185" s="51">
        <v>15</v>
      </c>
      <c r="L185" s="51">
        <v>15</v>
      </c>
      <c r="M185" s="51">
        <v>16</v>
      </c>
      <c r="N185" s="51">
        <v>16</v>
      </c>
      <c r="O185" s="51">
        <v>16</v>
      </c>
      <c r="P185" s="51">
        <v>17</v>
      </c>
      <c r="Q185" s="51">
        <v>17</v>
      </c>
      <c r="R185" s="51">
        <v>18</v>
      </c>
      <c r="S185" s="51">
        <v>18</v>
      </c>
      <c r="T185" s="51">
        <v>19</v>
      </c>
      <c r="U185" s="51">
        <v>19</v>
      </c>
      <c r="V185" s="51">
        <v>20</v>
      </c>
      <c r="W185" s="51">
        <v>20</v>
      </c>
      <c r="X185" s="51">
        <v>21</v>
      </c>
      <c r="Y185" s="51">
        <v>21</v>
      </c>
      <c r="Z185" s="51">
        <v>22</v>
      </c>
      <c r="AA185" s="51">
        <v>22</v>
      </c>
      <c r="AB185" s="51">
        <v>23</v>
      </c>
      <c r="AC185" s="51">
        <v>23</v>
      </c>
      <c r="AD185" s="51">
        <v>23</v>
      </c>
      <c r="AE185" s="51">
        <v>24</v>
      </c>
      <c r="AF185" s="51">
        <v>24</v>
      </c>
      <c r="AG185" s="51">
        <v>25</v>
      </c>
      <c r="AH185" s="51">
        <v>25</v>
      </c>
      <c r="AI185" s="51">
        <v>26</v>
      </c>
      <c r="AJ185" s="51">
        <v>26</v>
      </c>
      <c r="AK185" s="51">
        <v>27</v>
      </c>
      <c r="AL185" s="51">
        <v>27</v>
      </c>
      <c r="AM185" s="51">
        <v>27</v>
      </c>
      <c r="AN185" s="51">
        <v>27</v>
      </c>
      <c r="AO185" s="51">
        <v>28</v>
      </c>
      <c r="AP185" s="51">
        <v>28</v>
      </c>
      <c r="AQ185" s="51">
        <v>28</v>
      </c>
      <c r="AR185" s="51">
        <v>28</v>
      </c>
      <c r="AS185" s="51">
        <v>29</v>
      </c>
      <c r="AT185" s="51">
        <v>29</v>
      </c>
      <c r="AU185" s="51">
        <v>29</v>
      </c>
      <c r="AV185" s="51">
        <v>30</v>
      </c>
      <c r="AW185" s="51">
        <v>30</v>
      </c>
      <c r="AX185" s="51">
        <v>31</v>
      </c>
      <c r="AY185" s="51">
        <v>31</v>
      </c>
      <c r="AZ185" s="51">
        <v>32</v>
      </c>
      <c r="BA185" s="51">
        <v>32</v>
      </c>
      <c r="BB185" s="51">
        <v>33</v>
      </c>
      <c r="BC185" s="51">
        <v>33</v>
      </c>
      <c r="BD185" s="51">
        <v>34</v>
      </c>
      <c r="BE185" s="51">
        <v>34</v>
      </c>
      <c r="BF185" s="51">
        <v>34</v>
      </c>
      <c r="BG185" s="51">
        <v>35</v>
      </c>
      <c r="BH185" s="51">
        <v>35</v>
      </c>
      <c r="BI185" s="51">
        <v>35</v>
      </c>
      <c r="BJ185" s="51">
        <v>35</v>
      </c>
      <c r="BK185" s="51">
        <v>36</v>
      </c>
      <c r="BL185" s="51">
        <v>36</v>
      </c>
      <c r="BM185" s="51">
        <v>36</v>
      </c>
      <c r="BN185" s="51">
        <v>36</v>
      </c>
      <c r="BO185" s="51">
        <v>37</v>
      </c>
      <c r="BP185" s="51">
        <v>37</v>
      </c>
      <c r="BQ185" s="51">
        <v>37</v>
      </c>
      <c r="BR185" s="44">
        <v>37.402999999999999</v>
      </c>
      <c r="BS185" s="44">
        <v>37.665999999999997</v>
      </c>
    </row>
    <row r="186" spans="1:71" x14ac:dyDescent="0.3">
      <c r="A186" s="42">
        <v>442</v>
      </c>
      <c r="B186" s="43" t="s">
        <v>1366</v>
      </c>
      <c r="C186" s="43" t="s">
        <v>1177</v>
      </c>
      <c r="D186" s="42" t="s">
        <v>1020</v>
      </c>
      <c r="E186" s="51">
        <v>296</v>
      </c>
      <c r="F186" s="51">
        <v>298</v>
      </c>
      <c r="G186" s="51">
        <v>299</v>
      </c>
      <c r="H186" s="51">
        <v>302</v>
      </c>
      <c r="I186" s="51">
        <v>303</v>
      </c>
      <c r="J186" s="51">
        <v>305</v>
      </c>
      <c r="K186" s="51">
        <v>307</v>
      </c>
      <c r="L186" s="51">
        <v>309</v>
      </c>
      <c r="M186" s="51">
        <v>310</v>
      </c>
      <c r="N186" s="51">
        <v>312</v>
      </c>
      <c r="O186" s="51">
        <v>315</v>
      </c>
      <c r="P186" s="51">
        <v>317</v>
      </c>
      <c r="Q186" s="51">
        <v>321</v>
      </c>
      <c r="R186" s="51">
        <v>324</v>
      </c>
      <c r="S186" s="51">
        <v>327</v>
      </c>
      <c r="T186" s="51">
        <v>330</v>
      </c>
      <c r="U186" s="51">
        <v>332</v>
      </c>
      <c r="V186" s="51">
        <v>334</v>
      </c>
      <c r="W186" s="51">
        <v>336</v>
      </c>
      <c r="X186" s="51">
        <v>338</v>
      </c>
      <c r="Y186" s="51">
        <v>340</v>
      </c>
      <c r="Z186" s="51">
        <v>342</v>
      </c>
      <c r="AA186" s="51">
        <v>345</v>
      </c>
      <c r="AB186" s="51">
        <v>348</v>
      </c>
      <c r="AC186" s="51">
        <v>351</v>
      </c>
      <c r="AD186" s="51">
        <v>354</v>
      </c>
      <c r="AE186" s="51">
        <v>357</v>
      </c>
      <c r="AF186" s="51">
        <v>359</v>
      </c>
      <c r="AG186" s="51">
        <v>361</v>
      </c>
      <c r="AH186" s="51">
        <v>363</v>
      </c>
      <c r="AI186" s="51">
        <v>364</v>
      </c>
      <c r="AJ186" s="51">
        <v>365</v>
      </c>
      <c r="AK186" s="51">
        <v>365</v>
      </c>
      <c r="AL186" s="51">
        <v>365</v>
      </c>
      <c r="AM186" s="51">
        <v>366</v>
      </c>
      <c r="AN186" s="51">
        <v>367</v>
      </c>
      <c r="AO186" s="51">
        <v>369</v>
      </c>
      <c r="AP186" s="51">
        <v>371</v>
      </c>
      <c r="AQ186" s="51">
        <v>374</v>
      </c>
      <c r="AR186" s="51">
        <v>378</v>
      </c>
      <c r="AS186" s="51">
        <v>382</v>
      </c>
      <c r="AT186" s="51">
        <v>386</v>
      </c>
      <c r="AU186" s="51">
        <v>391</v>
      </c>
      <c r="AV186" s="51">
        <v>397</v>
      </c>
      <c r="AW186" s="51">
        <v>402</v>
      </c>
      <c r="AX186" s="51">
        <v>408</v>
      </c>
      <c r="AY186" s="51">
        <v>414</v>
      </c>
      <c r="AZ186" s="51">
        <v>420</v>
      </c>
      <c r="BA186" s="51">
        <v>426</v>
      </c>
      <c r="BB186" s="51">
        <v>431</v>
      </c>
      <c r="BC186" s="51">
        <v>436</v>
      </c>
      <c r="BD186" s="51">
        <v>440</v>
      </c>
      <c r="BE186" s="51">
        <v>444</v>
      </c>
      <c r="BF186" s="51">
        <v>447</v>
      </c>
      <c r="BG186" s="51">
        <v>452</v>
      </c>
      <c r="BH186" s="51">
        <v>458</v>
      </c>
      <c r="BI186" s="51">
        <v>466</v>
      </c>
      <c r="BJ186" s="51">
        <v>475</v>
      </c>
      <c r="BK186" s="51">
        <v>485</v>
      </c>
      <c r="BL186" s="51">
        <v>496</v>
      </c>
      <c r="BM186" s="51">
        <v>508</v>
      </c>
      <c r="BN186" s="51">
        <v>520</v>
      </c>
      <c r="BO186" s="51">
        <v>532</v>
      </c>
      <c r="BP186" s="51">
        <v>545</v>
      </c>
      <c r="BQ186" s="51">
        <v>556</v>
      </c>
      <c r="BR186" s="44">
        <v>566.74099999999999</v>
      </c>
      <c r="BS186" s="44">
        <v>575.74699999999996</v>
      </c>
    </row>
    <row r="187" spans="1:71" x14ac:dyDescent="0.3">
      <c r="A187" s="42">
        <v>492</v>
      </c>
      <c r="B187" s="43" t="s">
        <v>1367</v>
      </c>
      <c r="C187" s="43" t="s">
        <v>1177</v>
      </c>
      <c r="D187" s="42" t="s">
        <v>1020</v>
      </c>
      <c r="E187" s="51">
        <v>20</v>
      </c>
      <c r="F187" s="51">
        <v>19</v>
      </c>
      <c r="G187" s="51">
        <v>19</v>
      </c>
      <c r="H187" s="51">
        <v>19</v>
      </c>
      <c r="I187" s="51">
        <v>19</v>
      </c>
      <c r="J187" s="51">
        <v>20</v>
      </c>
      <c r="K187" s="51">
        <v>20</v>
      </c>
      <c r="L187" s="51">
        <v>21</v>
      </c>
      <c r="M187" s="51">
        <v>21</v>
      </c>
      <c r="N187" s="51">
        <v>22</v>
      </c>
      <c r="O187" s="51">
        <v>22</v>
      </c>
      <c r="P187" s="51">
        <v>23</v>
      </c>
      <c r="Q187" s="51">
        <v>23</v>
      </c>
      <c r="R187" s="51">
        <v>23</v>
      </c>
      <c r="S187" s="51">
        <v>23</v>
      </c>
      <c r="T187" s="51">
        <v>23</v>
      </c>
      <c r="U187" s="51">
        <v>23</v>
      </c>
      <c r="V187" s="51">
        <v>23</v>
      </c>
      <c r="W187" s="51">
        <v>23</v>
      </c>
      <c r="X187" s="51">
        <v>23</v>
      </c>
      <c r="Y187" s="51">
        <v>23</v>
      </c>
      <c r="Z187" s="51">
        <v>24</v>
      </c>
      <c r="AA187" s="51">
        <v>24</v>
      </c>
      <c r="AB187" s="51">
        <v>24</v>
      </c>
      <c r="AC187" s="51">
        <v>25</v>
      </c>
      <c r="AD187" s="51">
        <v>25</v>
      </c>
      <c r="AE187" s="51">
        <v>26</v>
      </c>
      <c r="AF187" s="51">
        <v>26</v>
      </c>
      <c r="AG187" s="51">
        <v>26</v>
      </c>
      <c r="AH187" s="51">
        <v>26</v>
      </c>
      <c r="AI187" s="51">
        <v>27</v>
      </c>
      <c r="AJ187" s="51">
        <v>27</v>
      </c>
      <c r="AK187" s="51">
        <v>28</v>
      </c>
      <c r="AL187" s="51">
        <v>28</v>
      </c>
      <c r="AM187" s="51">
        <v>29</v>
      </c>
      <c r="AN187" s="51">
        <v>29</v>
      </c>
      <c r="AO187" s="51">
        <v>29</v>
      </c>
      <c r="AP187" s="51">
        <v>29</v>
      </c>
      <c r="AQ187" s="51">
        <v>29</v>
      </c>
      <c r="AR187" s="51">
        <v>29</v>
      </c>
      <c r="AS187" s="51">
        <v>29</v>
      </c>
      <c r="AT187" s="51">
        <v>30</v>
      </c>
      <c r="AU187" s="51">
        <v>30</v>
      </c>
      <c r="AV187" s="51">
        <v>30</v>
      </c>
      <c r="AW187" s="51">
        <v>30</v>
      </c>
      <c r="AX187" s="51">
        <v>31</v>
      </c>
      <c r="AY187" s="51">
        <v>31</v>
      </c>
      <c r="AZ187" s="51">
        <v>31</v>
      </c>
      <c r="BA187" s="51">
        <v>32</v>
      </c>
      <c r="BB187" s="51">
        <v>32</v>
      </c>
      <c r="BC187" s="51">
        <v>32</v>
      </c>
      <c r="BD187" s="51">
        <v>32</v>
      </c>
      <c r="BE187" s="51">
        <v>33</v>
      </c>
      <c r="BF187" s="51">
        <v>33</v>
      </c>
      <c r="BG187" s="51">
        <v>33</v>
      </c>
      <c r="BH187" s="51">
        <v>34</v>
      </c>
      <c r="BI187" s="51">
        <v>34</v>
      </c>
      <c r="BJ187" s="51">
        <v>35</v>
      </c>
      <c r="BK187" s="51">
        <v>36</v>
      </c>
      <c r="BL187" s="51">
        <v>37</v>
      </c>
      <c r="BM187" s="51">
        <v>37</v>
      </c>
      <c r="BN187" s="51">
        <v>37</v>
      </c>
      <c r="BO187" s="51">
        <v>38</v>
      </c>
      <c r="BP187" s="51">
        <v>38</v>
      </c>
      <c r="BQ187" s="51">
        <v>38</v>
      </c>
      <c r="BR187" s="44">
        <v>38.307000000000002</v>
      </c>
      <c r="BS187" s="44">
        <v>38.499000000000002</v>
      </c>
    </row>
    <row r="188" spans="1:71" x14ac:dyDescent="0.3">
      <c r="A188" s="42">
        <v>528</v>
      </c>
      <c r="B188" s="43" t="s">
        <v>1368</v>
      </c>
      <c r="C188" s="43" t="s">
        <v>1177</v>
      </c>
      <c r="D188" s="42" t="s">
        <v>1020</v>
      </c>
      <c r="E188" s="51">
        <v>10042</v>
      </c>
      <c r="F188" s="51">
        <v>10168</v>
      </c>
      <c r="G188" s="51">
        <v>10298</v>
      </c>
      <c r="H188" s="51">
        <v>10432</v>
      </c>
      <c r="I188" s="51">
        <v>10570</v>
      </c>
      <c r="J188" s="51">
        <v>10710</v>
      </c>
      <c r="K188" s="51">
        <v>10852</v>
      </c>
      <c r="L188" s="51">
        <v>10997</v>
      </c>
      <c r="M188" s="51">
        <v>11144</v>
      </c>
      <c r="N188" s="51">
        <v>11295</v>
      </c>
      <c r="O188" s="51">
        <v>11449</v>
      </c>
      <c r="P188" s="51">
        <v>11606</v>
      </c>
      <c r="Q188" s="51">
        <v>11767</v>
      </c>
      <c r="R188" s="51">
        <v>11928</v>
      </c>
      <c r="S188" s="51">
        <v>12089</v>
      </c>
      <c r="T188" s="51">
        <v>12248</v>
      </c>
      <c r="U188" s="51">
        <v>12404</v>
      </c>
      <c r="V188" s="51">
        <v>12557</v>
      </c>
      <c r="W188" s="51">
        <v>12707</v>
      </c>
      <c r="X188" s="51">
        <v>12855</v>
      </c>
      <c r="Y188" s="51">
        <v>13002</v>
      </c>
      <c r="Z188" s="51">
        <v>13148</v>
      </c>
      <c r="AA188" s="51">
        <v>13292</v>
      </c>
      <c r="AB188" s="51">
        <v>13431</v>
      </c>
      <c r="AC188" s="51">
        <v>13562</v>
      </c>
      <c r="AD188" s="51">
        <v>13683</v>
      </c>
      <c r="AE188" s="51">
        <v>13793</v>
      </c>
      <c r="AF188" s="51">
        <v>13893</v>
      </c>
      <c r="AG188" s="51">
        <v>13984</v>
      </c>
      <c r="AH188" s="51">
        <v>14069</v>
      </c>
      <c r="AI188" s="51">
        <v>14148</v>
      </c>
      <c r="AJ188" s="51">
        <v>14224</v>
      </c>
      <c r="AK188" s="51">
        <v>14295</v>
      </c>
      <c r="AL188" s="51">
        <v>14365</v>
      </c>
      <c r="AM188" s="51">
        <v>14438</v>
      </c>
      <c r="AN188" s="51">
        <v>14514</v>
      </c>
      <c r="AO188" s="51">
        <v>14596</v>
      </c>
      <c r="AP188" s="51">
        <v>14683</v>
      </c>
      <c r="AQ188" s="51">
        <v>14774</v>
      </c>
      <c r="AR188" s="51">
        <v>14869</v>
      </c>
      <c r="AS188" s="51">
        <v>14965</v>
      </c>
      <c r="AT188" s="51">
        <v>15065</v>
      </c>
      <c r="AU188" s="51">
        <v>15166</v>
      </c>
      <c r="AV188" s="51">
        <v>15268</v>
      </c>
      <c r="AW188" s="51">
        <v>15369</v>
      </c>
      <c r="AX188" s="51">
        <v>15468</v>
      </c>
      <c r="AY188" s="51">
        <v>15563</v>
      </c>
      <c r="AZ188" s="51">
        <v>15655</v>
      </c>
      <c r="BA188" s="51">
        <v>15746</v>
      </c>
      <c r="BB188" s="51">
        <v>15836</v>
      </c>
      <c r="BC188" s="51">
        <v>15926</v>
      </c>
      <c r="BD188" s="51">
        <v>16018</v>
      </c>
      <c r="BE188" s="51">
        <v>16110</v>
      </c>
      <c r="BF188" s="51">
        <v>16201</v>
      </c>
      <c r="BG188" s="51">
        <v>16287</v>
      </c>
      <c r="BH188" s="51">
        <v>16367</v>
      </c>
      <c r="BI188" s="51">
        <v>16440</v>
      </c>
      <c r="BJ188" s="51">
        <v>16507</v>
      </c>
      <c r="BK188" s="51">
        <v>16569</v>
      </c>
      <c r="BL188" s="51">
        <v>16627</v>
      </c>
      <c r="BM188" s="51">
        <v>16683</v>
      </c>
      <c r="BN188" s="51">
        <v>16737</v>
      </c>
      <c r="BO188" s="51">
        <v>16789</v>
      </c>
      <c r="BP188" s="51">
        <v>16840</v>
      </c>
      <c r="BQ188" s="51">
        <v>16889</v>
      </c>
      <c r="BR188" s="44">
        <v>16938.499</v>
      </c>
      <c r="BS188" s="44">
        <v>16987.330000000002</v>
      </c>
    </row>
    <row r="189" spans="1:71" x14ac:dyDescent="0.3">
      <c r="A189" s="42">
        <v>756</v>
      </c>
      <c r="B189" s="43" t="s">
        <v>1369</v>
      </c>
      <c r="C189" s="43" t="s">
        <v>1177</v>
      </c>
      <c r="D189" s="42" t="s">
        <v>1020</v>
      </c>
      <c r="E189" s="51">
        <v>4668</v>
      </c>
      <c r="F189" s="51">
        <v>4726</v>
      </c>
      <c r="G189" s="51">
        <v>4789</v>
      </c>
      <c r="H189" s="51">
        <v>4852</v>
      </c>
      <c r="I189" s="51">
        <v>4913</v>
      </c>
      <c r="J189" s="51">
        <v>4971</v>
      </c>
      <c r="K189" s="51">
        <v>5027</v>
      </c>
      <c r="L189" s="51">
        <v>5083</v>
      </c>
      <c r="M189" s="51">
        <v>5144</v>
      </c>
      <c r="N189" s="51">
        <v>5213</v>
      </c>
      <c r="O189" s="51">
        <v>5296</v>
      </c>
      <c r="P189" s="51">
        <v>5393</v>
      </c>
      <c r="Q189" s="51">
        <v>5503</v>
      </c>
      <c r="R189" s="51">
        <v>5618</v>
      </c>
      <c r="S189" s="51">
        <v>5729</v>
      </c>
      <c r="T189" s="51">
        <v>5830</v>
      </c>
      <c r="U189" s="51">
        <v>5917</v>
      </c>
      <c r="V189" s="51">
        <v>5992</v>
      </c>
      <c r="W189" s="51">
        <v>6056</v>
      </c>
      <c r="X189" s="51">
        <v>6115</v>
      </c>
      <c r="Y189" s="51">
        <v>6169</v>
      </c>
      <c r="Z189" s="51">
        <v>6222</v>
      </c>
      <c r="AA189" s="51">
        <v>6270</v>
      </c>
      <c r="AB189" s="51">
        <v>6311</v>
      </c>
      <c r="AC189" s="51">
        <v>6341</v>
      </c>
      <c r="AD189" s="51">
        <v>6356</v>
      </c>
      <c r="AE189" s="51">
        <v>6355</v>
      </c>
      <c r="AF189" s="51">
        <v>6341</v>
      </c>
      <c r="AG189" s="51">
        <v>6322</v>
      </c>
      <c r="AH189" s="51">
        <v>6307</v>
      </c>
      <c r="AI189" s="51">
        <v>6304</v>
      </c>
      <c r="AJ189" s="51">
        <v>6316</v>
      </c>
      <c r="AK189" s="51">
        <v>6342</v>
      </c>
      <c r="AL189" s="51">
        <v>6377</v>
      </c>
      <c r="AM189" s="51">
        <v>6417</v>
      </c>
      <c r="AN189" s="51">
        <v>6456</v>
      </c>
      <c r="AO189" s="51">
        <v>6494</v>
      </c>
      <c r="AP189" s="51">
        <v>6532</v>
      </c>
      <c r="AQ189" s="51">
        <v>6572</v>
      </c>
      <c r="AR189" s="51">
        <v>6619</v>
      </c>
      <c r="AS189" s="51">
        <v>6675</v>
      </c>
      <c r="AT189" s="51">
        <v>6741</v>
      </c>
      <c r="AU189" s="51">
        <v>6815</v>
      </c>
      <c r="AV189" s="51">
        <v>6892</v>
      </c>
      <c r="AW189" s="51">
        <v>6961</v>
      </c>
      <c r="AX189" s="51">
        <v>7019</v>
      </c>
      <c r="AY189" s="51">
        <v>7061</v>
      </c>
      <c r="AZ189" s="51">
        <v>7092</v>
      </c>
      <c r="BA189" s="51">
        <v>7115</v>
      </c>
      <c r="BB189" s="51">
        <v>7138</v>
      </c>
      <c r="BC189" s="51">
        <v>7167</v>
      </c>
      <c r="BD189" s="51">
        <v>7203</v>
      </c>
      <c r="BE189" s="51">
        <v>7244</v>
      </c>
      <c r="BF189" s="51">
        <v>7292</v>
      </c>
      <c r="BG189" s="51">
        <v>7347</v>
      </c>
      <c r="BH189" s="51">
        <v>7410</v>
      </c>
      <c r="BI189" s="51">
        <v>7481</v>
      </c>
      <c r="BJ189" s="51">
        <v>7560</v>
      </c>
      <c r="BK189" s="51">
        <v>7646</v>
      </c>
      <c r="BL189" s="51">
        <v>7737</v>
      </c>
      <c r="BM189" s="51">
        <v>7832</v>
      </c>
      <c r="BN189" s="51">
        <v>7930</v>
      </c>
      <c r="BO189" s="51">
        <v>8032</v>
      </c>
      <c r="BP189" s="51">
        <v>8133</v>
      </c>
      <c r="BQ189" s="51">
        <v>8230</v>
      </c>
      <c r="BR189" s="44">
        <v>8319.7690000000002</v>
      </c>
      <c r="BS189" s="44">
        <v>8401.7389999999996</v>
      </c>
    </row>
    <row r="190" spans="1:71" x14ac:dyDescent="0.3">
      <c r="A190" s="42">
        <v>904</v>
      </c>
      <c r="B190" s="43" t="s">
        <v>1370</v>
      </c>
      <c r="C190" s="43" t="s">
        <v>1177</v>
      </c>
      <c r="D190" s="42" t="s">
        <v>1020</v>
      </c>
      <c r="E190" s="51">
        <v>168918</v>
      </c>
      <c r="F190" s="51">
        <v>173497</v>
      </c>
      <c r="G190" s="51">
        <v>178234</v>
      </c>
      <c r="H190" s="51">
        <v>183107</v>
      </c>
      <c r="I190" s="51">
        <v>188105</v>
      </c>
      <c r="J190" s="51">
        <v>193224</v>
      </c>
      <c r="K190" s="51">
        <v>198468</v>
      </c>
      <c r="L190" s="51">
        <v>203851</v>
      </c>
      <c r="M190" s="51">
        <v>209393</v>
      </c>
      <c r="N190" s="51">
        <v>215120</v>
      </c>
      <c r="O190" s="51">
        <v>221051</v>
      </c>
      <c r="P190" s="51">
        <v>227194</v>
      </c>
      <c r="Q190" s="51">
        <v>233538</v>
      </c>
      <c r="R190" s="51">
        <v>240047</v>
      </c>
      <c r="S190" s="51">
        <v>246673</v>
      </c>
      <c r="T190" s="51">
        <v>253378</v>
      </c>
      <c r="U190" s="51">
        <v>260149</v>
      </c>
      <c r="V190" s="51">
        <v>266991</v>
      </c>
      <c r="W190" s="51">
        <v>273914</v>
      </c>
      <c r="X190" s="51">
        <v>280939</v>
      </c>
      <c r="Y190" s="51">
        <v>288077</v>
      </c>
      <c r="Z190" s="51">
        <v>295330</v>
      </c>
      <c r="AA190" s="51">
        <v>302686</v>
      </c>
      <c r="AB190" s="51">
        <v>310136</v>
      </c>
      <c r="AC190" s="51">
        <v>317667</v>
      </c>
      <c r="AD190" s="51">
        <v>325267</v>
      </c>
      <c r="AE190" s="51">
        <v>332930</v>
      </c>
      <c r="AF190" s="51">
        <v>340653</v>
      </c>
      <c r="AG190" s="51">
        <v>348446</v>
      </c>
      <c r="AH190" s="51">
        <v>356321</v>
      </c>
      <c r="AI190" s="51">
        <v>364284</v>
      </c>
      <c r="AJ190" s="51">
        <v>372338</v>
      </c>
      <c r="AK190" s="51">
        <v>380470</v>
      </c>
      <c r="AL190" s="51">
        <v>388655</v>
      </c>
      <c r="AM190" s="51">
        <v>396860</v>
      </c>
      <c r="AN190" s="51">
        <v>405060</v>
      </c>
      <c r="AO190" s="51">
        <v>413239</v>
      </c>
      <c r="AP190" s="51">
        <v>421398</v>
      </c>
      <c r="AQ190" s="51">
        <v>429551</v>
      </c>
      <c r="AR190" s="51">
        <v>437721</v>
      </c>
      <c r="AS190" s="51">
        <v>445919</v>
      </c>
      <c r="AT190" s="51">
        <v>454147</v>
      </c>
      <c r="AU190" s="51">
        <v>462384</v>
      </c>
      <c r="AV190" s="51">
        <v>470605</v>
      </c>
      <c r="AW190" s="51">
        <v>478774</v>
      </c>
      <c r="AX190" s="51">
        <v>486863</v>
      </c>
      <c r="AY190" s="51">
        <v>494867</v>
      </c>
      <c r="AZ190" s="51">
        <v>502787</v>
      </c>
      <c r="BA190" s="51">
        <v>510597</v>
      </c>
      <c r="BB190" s="51">
        <v>518272</v>
      </c>
      <c r="BC190" s="51">
        <v>525795</v>
      </c>
      <c r="BD190" s="51">
        <v>533151</v>
      </c>
      <c r="BE190" s="51">
        <v>540354</v>
      </c>
      <c r="BF190" s="51">
        <v>547459</v>
      </c>
      <c r="BG190" s="51">
        <v>554541</v>
      </c>
      <c r="BH190" s="51">
        <v>561656</v>
      </c>
      <c r="BI190" s="51">
        <v>568819</v>
      </c>
      <c r="BJ190" s="51">
        <v>576013</v>
      </c>
      <c r="BK190" s="51">
        <v>583222</v>
      </c>
      <c r="BL190" s="51">
        <v>590414</v>
      </c>
      <c r="BM190" s="51">
        <v>597562</v>
      </c>
      <c r="BN190" s="51">
        <v>604662</v>
      </c>
      <c r="BO190" s="51">
        <v>611714</v>
      </c>
      <c r="BP190" s="51">
        <v>618699</v>
      </c>
      <c r="BQ190" s="51">
        <v>625594</v>
      </c>
      <c r="BR190" s="44">
        <v>632380.83100000001</v>
      </c>
      <c r="BS190" s="44">
        <v>639048.63899999997</v>
      </c>
    </row>
    <row r="191" spans="1:71" x14ac:dyDescent="0.3">
      <c r="A191" s="42">
        <v>915</v>
      </c>
      <c r="B191" s="43" t="s">
        <v>1371</v>
      </c>
      <c r="C191" s="43" t="s">
        <v>1177</v>
      </c>
      <c r="D191" s="42">
        <v>24</v>
      </c>
      <c r="E191" s="51">
        <v>17076</v>
      </c>
      <c r="F191" s="51">
        <v>17396</v>
      </c>
      <c r="G191" s="51">
        <v>17735</v>
      </c>
      <c r="H191" s="51">
        <v>18084</v>
      </c>
      <c r="I191" s="51">
        <v>18439</v>
      </c>
      <c r="J191" s="51">
        <v>18797</v>
      </c>
      <c r="K191" s="51">
        <v>19158</v>
      </c>
      <c r="L191" s="51">
        <v>19525</v>
      </c>
      <c r="M191" s="51">
        <v>19904</v>
      </c>
      <c r="N191" s="51">
        <v>20301</v>
      </c>
      <c r="O191" s="51">
        <v>20723</v>
      </c>
      <c r="P191" s="51">
        <v>21171</v>
      </c>
      <c r="Q191" s="51">
        <v>21643</v>
      </c>
      <c r="R191" s="51">
        <v>22127</v>
      </c>
      <c r="S191" s="51">
        <v>22610</v>
      </c>
      <c r="T191" s="51">
        <v>23083</v>
      </c>
      <c r="U191" s="51">
        <v>23539</v>
      </c>
      <c r="V191" s="51">
        <v>23983</v>
      </c>
      <c r="W191" s="51">
        <v>24419</v>
      </c>
      <c r="X191" s="51">
        <v>24860</v>
      </c>
      <c r="Y191" s="51">
        <v>25310</v>
      </c>
      <c r="Z191" s="51">
        <v>25773</v>
      </c>
      <c r="AA191" s="51">
        <v>26244</v>
      </c>
      <c r="AB191" s="51">
        <v>26718</v>
      </c>
      <c r="AC191" s="51">
        <v>27186</v>
      </c>
      <c r="AD191" s="51">
        <v>27641</v>
      </c>
      <c r="AE191" s="51">
        <v>28081</v>
      </c>
      <c r="AF191" s="51">
        <v>28510</v>
      </c>
      <c r="AG191" s="51">
        <v>28930</v>
      </c>
      <c r="AH191" s="51">
        <v>29349</v>
      </c>
      <c r="AI191" s="51">
        <v>29772</v>
      </c>
      <c r="AJ191" s="51">
        <v>30199</v>
      </c>
      <c r="AK191" s="51">
        <v>30628</v>
      </c>
      <c r="AL191" s="51">
        <v>31062</v>
      </c>
      <c r="AM191" s="51">
        <v>31502</v>
      </c>
      <c r="AN191" s="51">
        <v>31948</v>
      </c>
      <c r="AO191" s="51">
        <v>32401</v>
      </c>
      <c r="AP191" s="51">
        <v>32859</v>
      </c>
      <c r="AQ191" s="51">
        <v>33321</v>
      </c>
      <c r="AR191" s="51">
        <v>33781</v>
      </c>
      <c r="AS191" s="51">
        <v>34237</v>
      </c>
      <c r="AT191" s="51">
        <v>34687</v>
      </c>
      <c r="AU191" s="51">
        <v>35132</v>
      </c>
      <c r="AV191" s="51">
        <v>35569</v>
      </c>
      <c r="AW191" s="51">
        <v>36000</v>
      </c>
      <c r="AX191" s="51">
        <v>36423</v>
      </c>
      <c r="AY191" s="51">
        <v>36839</v>
      </c>
      <c r="AZ191" s="51">
        <v>37246</v>
      </c>
      <c r="BA191" s="51">
        <v>37644</v>
      </c>
      <c r="BB191" s="51">
        <v>38030</v>
      </c>
      <c r="BC191" s="51">
        <v>38404</v>
      </c>
      <c r="BD191" s="51">
        <v>38765</v>
      </c>
      <c r="BE191" s="51">
        <v>39114</v>
      </c>
      <c r="BF191" s="51">
        <v>39454</v>
      </c>
      <c r="BG191" s="51">
        <v>39787</v>
      </c>
      <c r="BH191" s="51">
        <v>40116</v>
      </c>
      <c r="BI191" s="51">
        <v>40442</v>
      </c>
      <c r="BJ191" s="51">
        <v>40764</v>
      </c>
      <c r="BK191" s="51">
        <v>41084</v>
      </c>
      <c r="BL191" s="51">
        <v>41404</v>
      </c>
      <c r="BM191" s="51">
        <v>41725</v>
      </c>
      <c r="BN191" s="51">
        <v>42047</v>
      </c>
      <c r="BO191" s="51">
        <v>42371</v>
      </c>
      <c r="BP191" s="51">
        <v>42692</v>
      </c>
      <c r="BQ191" s="51">
        <v>43006</v>
      </c>
      <c r="BR191" s="44">
        <v>43309.610999999997</v>
      </c>
      <c r="BS191" s="44">
        <v>43601.839</v>
      </c>
    </row>
    <row r="192" spans="1:71" x14ac:dyDescent="0.3">
      <c r="A192" s="42">
        <v>660</v>
      </c>
      <c r="B192" s="43" t="s">
        <v>1372</v>
      </c>
      <c r="C192" s="43" t="s">
        <v>1177</v>
      </c>
      <c r="D192" s="42" t="s">
        <v>1020</v>
      </c>
      <c r="E192" s="51">
        <v>5</v>
      </c>
      <c r="F192" s="51">
        <v>5</v>
      </c>
      <c r="G192" s="51">
        <v>5</v>
      </c>
      <c r="H192" s="51">
        <v>6</v>
      </c>
      <c r="I192" s="51">
        <v>6</v>
      </c>
      <c r="J192" s="51">
        <v>6</v>
      </c>
      <c r="K192" s="51">
        <v>6</v>
      </c>
      <c r="L192" s="51">
        <v>6</v>
      </c>
      <c r="M192" s="51">
        <v>6</v>
      </c>
      <c r="N192" s="51">
        <v>6</v>
      </c>
      <c r="O192" s="51">
        <v>6</v>
      </c>
      <c r="P192" s="51">
        <v>6</v>
      </c>
      <c r="Q192" s="51">
        <v>6</v>
      </c>
      <c r="R192" s="51">
        <v>6</v>
      </c>
      <c r="S192" s="51">
        <v>6</v>
      </c>
      <c r="T192" s="51">
        <v>6</v>
      </c>
      <c r="U192" s="51">
        <v>6</v>
      </c>
      <c r="V192" s="51">
        <v>6</v>
      </c>
      <c r="W192" s="51">
        <v>6</v>
      </c>
      <c r="X192" s="51">
        <v>6</v>
      </c>
      <c r="Y192" s="51">
        <v>6</v>
      </c>
      <c r="Z192" s="51">
        <v>6</v>
      </c>
      <c r="AA192" s="51">
        <v>7</v>
      </c>
      <c r="AB192" s="51">
        <v>7</v>
      </c>
      <c r="AC192" s="51">
        <v>7</v>
      </c>
      <c r="AD192" s="51">
        <v>7</v>
      </c>
      <c r="AE192" s="51">
        <v>7</v>
      </c>
      <c r="AF192" s="51">
        <v>7</v>
      </c>
      <c r="AG192" s="51">
        <v>7</v>
      </c>
      <c r="AH192" s="51">
        <v>7</v>
      </c>
      <c r="AI192" s="51">
        <v>7</v>
      </c>
      <c r="AJ192" s="51">
        <v>7</v>
      </c>
      <c r="AK192" s="51">
        <v>7</v>
      </c>
      <c r="AL192" s="51">
        <v>7</v>
      </c>
      <c r="AM192" s="51">
        <v>7</v>
      </c>
      <c r="AN192" s="51">
        <v>7</v>
      </c>
      <c r="AO192" s="51">
        <v>7</v>
      </c>
      <c r="AP192" s="51">
        <v>7</v>
      </c>
      <c r="AQ192" s="51">
        <v>8</v>
      </c>
      <c r="AR192" s="51">
        <v>8</v>
      </c>
      <c r="AS192" s="51">
        <v>8</v>
      </c>
      <c r="AT192" s="51">
        <v>9</v>
      </c>
      <c r="AU192" s="51">
        <v>9</v>
      </c>
      <c r="AV192" s="51">
        <v>9</v>
      </c>
      <c r="AW192" s="51">
        <v>10</v>
      </c>
      <c r="AX192" s="51">
        <v>10</v>
      </c>
      <c r="AY192" s="51">
        <v>10</v>
      </c>
      <c r="AZ192" s="51">
        <v>10</v>
      </c>
      <c r="BA192" s="51">
        <v>11</v>
      </c>
      <c r="BB192" s="51">
        <v>11</v>
      </c>
      <c r="BC192" s="51">
        <v>11</v>
      </c>
      <c r="BD192" s="51">
        <v>11</v>
      </c>
      <c r="BE192" s="51">
        <v>12</v>
      </c>
      <c r="BF192" s="51">
        <v>12</v>
      </c>
      <c r="BG192" s="51">
        <v>12</v>
      </c>
      <c r="BH192" s="51">
        <v>13</v>
      </c>
      <c r="BI192" s="51">
        <v>13</v>
      </c>
      <c r="BJ192" s="51">
        <v>13</v>
      </c>
      <c r="BK192" s="51">
        <v>13</v>
      </c>
      <c r="BL192" s="51">
        <v>14</v>
      </c>
      <c r="BM192" s="51">
        <v>14</v>
      </c>
      <c r="BN192" s="51">
        <v>14</v>
      </c>
      <c r="BO192" s="51">
        <v>14</v>
      </c>
      <c r="BP192" s="51">
        <v>14</v>
      </c>
      <c r="BQ192" s="51">
        <v>14</v>
      </c>
      <c r="BR192" s="44">
        <v>14.611000000000001</v>
      </c>
      <c r="BS192" s="44">
        <v>14.763999999999999</v>
      </c>
    </row>
    <row r="193" spans="1:71" x14ac:dyDescent="0.3">
      <c r="A193" s="42">
        <v>28</v>
      </c>
      <c r="B193" s="43" t="s">
        <v>1373</v>
      </c>
      <c r="C193" s="43" t="s">
        <v>1177</v>
      </c>
      <c r="D193" s="42" t="s">
        <v>1020</v>
      </c>
      <c r="E193" s="51">
        <v>46</v>
      </c>
      <c r="F193" s="51">
        <v>48</v>
      </c>
      <c r="G193" s="51">
        <v>50</v>
      </c>
      <c r="H193" s="51">
        <v>51</v>
      </c>
      <c r="I193" s="51">
        <v>52</v>
      </c>
      <c r="J193" s="51">
        <v>53</v>
      </c>
      <c r="K193" s="51">
        <v>53</v>
      </c>
      <c r="L193" s="51">
        <v>54</v>
      </c>
      <c r="M193" s="51">
        <v>54</v>
      </c>
      <c r="N193" s="51">
        <v>55</v>
      </c>
      <c r="O193" s="51">
        <v>55</v>
      </c>
      <c r="P193" s="51">
        <v>56</v>
      </c>
      <c r="Q193" s="51">
        <v>57</v>
      </c>
      <c r="R193" s="51">
        <v>58</v>
      </c>
      <c r="S193" s="51">
        <v>60</v>
      </c>
      <c r="T193" s="51">
        <v>61</v>
      </c>
      <c r="U193" s="51">
        <v>62</v>
      </c>
      <c r="V193" s="51">
        <v>63</v>
      </c>
      <c r="W193" s="51">
        <v>65</v>
      </c>
      <c r="X193" s="51">
        <v>66</v>
      </c>
      <c r="Y193" s="51">
        <v>67</v>
      </c>
      <c r="Z193" s="51">
        <v>68</v>
      </c>
      <c r="AA193" s="51">
        <v>69</v>
      </c>
      <c r="AB193" s="51">
        <v>70</v>
      </c>
      <c r="AC193" s="51">
        <v>71</v>
      </c>
      <c r="AD193" s="51">
        <v>72</v>
      </c>
      <c r="AE193" s="51">
        <v>72</v>
      </c>
      <c r="AF193" s="51">
        <v>73</v>
      </c>
      <c r="AG193" s="51">
        <v>73</v>
      </c>
      <c r="AH193" s="51">
        <v>74</v>
      </c>
      <c r="AI193" s="51">
        <v>73</v>
      </c>
      <c r="AJ193" s="51">
        <v>73</v>
      </c>
      <c r="AK193" s="51">
        <v>72</v>
      </c>
      <c r="AL193" s="51">
        <v>72</v>
      </c>
      <c r="AM193" s="51">
        <v>71</v>
      </c>
      <c r="AN193" s="51">
        <v>70</v>
      </c>
      <c r="AO193" s="51">
        <v>69</v>
      </c>
      <c r="AP193" s="51">
        <v>68</v>
      </c>
      <c r="AQ193" s="51">
        <v>67</v>
      </c>
      <c r="AR193" s="51">
        <v>67</v>
      </c>
      <c r="AS193" s="51">
        <v>67</v>
      </c>
      <c r="AT193" s="51">
        <v>67</v>
      </c>
      <c r="AU193" s="51">
        <v>68</v>
      </c>
      <c r="AV193" s="51">
        <v>70</v>
      </c>
      <c r="AW193" s="51">
        <v>72</v>
      </c>
      <c r="AX193" s="51">
        <v>74</v>
      </c>
      <c r="AY193" s="51">
        <v>76</v>
      </c>
      <c r="AZ193" s="51">
        <v>78</v>
      </c>
      <c r="BA193" s="51">
        <v>80</v>
      </c>
      <c r="BB193" s="51">
        <v>82</v>
      </c>
      <c r="BC193" s="51">
        <v>84</v>
      </c>
      <c r="BD193" s="51">
        <v>85</v>
      </c>
      <c r="BE193" s="51">
        <v>86</v>
      </c>
      <c r="BF193" s="51">
        <v>87</v>
      </c>
      <c r="BG193" s="51">
        <v>88</v>
      </c>
      <c r="BH193" s="51">
        <v>89</v>
      </c>
      <c r="BI193" s="51">
        <v>90</v>
      </c>
      <c r="BJ193" s="51">
        <v>91</v>
      </c>
      <c r="BK193" s="51">
        <v>92</v>
      </c>
      <c r="BL193" s="51">
        <v>94</v>
      </c>
      <c r="BM193" s="51">
        <v>95</v>
      </c>
      <c r="BN193" s="51">
        <v>96</v>
      </c>
      <c r="BO193" s="51">
        <v>97</v>
      </c>
      <c r="BP193" s="51">
        <v>98</v>
      </c>
      <c r="BQ193" s="51">
        <v>99</v>
      </c>
      <c r="BR193" s="44">
        <v>99.923000000000002</v>
      </c>
      <c r="BS193" s="44">
        <v>100.96299999999999</v>
      </c>
    </row>
    <row r="194" spans="1:71" x14ac:dyDescent="0.3">
      <c r="A194" s="42">
        <v>533</v>
      </c>
      <c r="B194" s="43" t="s">
        <v>1374</v>
      </c>
      <c r="C194" s="43" t="s">
        <v>1177</v>
      </c>
      <c r="D194" s="42" t="s">
        <v>1020</v>
      </c>
      <c r="E194" s="51">
        <v>38</v>
      </c>
      <c r="F194" s="51">
        <v>38</v>
      </c>
      <c r="G194" s="51">
        <v>39</v>
      </c>
      <c r="H194" s="51">
        <v>40</v>
      </c>
      <c r="I194" s="51">
        <v>42</v>
      </c>
      <c r="J194" s="51">
        <v>44</v>
      </c>
      <c r="K194" s="51">
        <v>46</v>
      </c>
      <c r="L194" s="51">
        <v>48</v>
      </c>
      <c r="M194" s="51">
        <v>50</v>
      </c>
      <c r="N194" s="51">
        <v>53</v>
      </c>
      <c r="O194" s="51">
        <v>54</v>
      </c>
      <c r="P194" s="51">
        <v>55</v>
      </c>
      <c r="Q194" s="51">
        <v>56</v>
      </c>
      <c r="R194" s="51">
        <v>57</v>
      </c>
      <c r="S194" s="51">
        <v>57</v>
      </c>
      <c r="T194" s="51">
        <v>57</v>
      </c>
      <c r="U194" s="51">
        <v>58</v>
      </c>
      <c r="V194" s="51">
        <v>58</v>
      </c>
      <c r="W194" s="51">
        <v>58</v>
      </c>
      <c r="X194" s="51">
        <v>59</v>
      </c>
      <c r="Y194" s="51">
        <v>59</v>
      </c>
      <c r="Z194" s="51">
        <v>59</v>
      </c>
      <c r="AA194" s="51">
        <v>60</v>
      </c>
      <c r="AB194" s="51">
        <v>60</v>
      </c>
      <c r="AC194" s="51">
        <v>61</v>
      </c>
      <c r="AD194" s="51">
        <v>61</v>
      </c>
      <c r="AE194" s="51">
        <v>61</v>
      </c>
      <c r="AF194" s="51">
        <v>60</v>
      </c>
      <c r="AG194" s="51">
        <v>60</v>
      </c>
      <c r="AH194" s="51">
        <v>60</v>
      </c>
      <c r="AI194" s="51">
        <v>60</v>
      </c>
      <c r="AJ194" s="51">
        <v>61</v>
      </c>
      <c r="AK194" s="51">
        <v>61</v>
      </c>
      <c r="AL194" s="51">
        <v>62</v>
      </c>
      <c r="AM194" s="51">
        <v>63</v>
      </c>
      <c r="AN194" s="51">
        <v>63</v>
      </c>
      <c r="AO194" s="51">
        <v>63</v>
      </c>
      <c r="AP194" s="51">
        <v>62</v>
      </c>
      <c r="AQ194" s="51">
        <v>61</v>
      </c>
      <c r="AR194" s="51">
        <v>61</v>
      </c>
      <c r="AS194" s="51">
        <v>62</v>
      </c>
      <c r="AT194" s="51">
        <v>65</v>
      </c>
      <c r="AU194" s="51">
        <v>68</v>
      </c>
      <c r="AV194" s="51">
        <v>73</v>
      </c>
      <c r="AW194" s="51">
        <v>77</v>
      </c>
      <c r="AX194" s="51">
        <v>80</v>
      </c>
      <c r="AY194" s="51">
        <v>83</v>
      </c>
      <c r="AZ194" s="51">
        <v>85</v>
      </c>
      <c r="BA194" s="51">
        <v>87</v>
      </c>
      <c r="BB194" s="51">
        <v>89</v>
      </c>
      <c r="BC194" s="51">
        <v>91</v>
      </c>
      <c r="BD194" s="51">
        <v>93</v>
      </c>
      <c r="BE194" s="51">
        <v>95</v>
      </c>
      <c r="BF194" s="51">
        <v>97</v>
      </c>
      <c r="BG194" s="51">
        <v>99</v>
      </c>
      <c r="BH194" s="51">
        <v>100</v>
      </c>
      <c r="BI194" s="51">
        <v>101</v>
      </c>
      <c r="BJ194" s="51">
        <v>101</v>
      </c>
      <c r="BK194" s="51">
        <v>101</v>
      </c>
      <c r="BL194" s="51">
        <v>101</v>
      </c>
      <c r="BM194" s="51">
        <v>102</v>
      </c>
      <c r="BN194" s="51">
        <v>102</v>
      </c>
      <c r="BO194" s="51">
        <v>103</v>
      </c>
      <c r="BP194" s="51">
        <v>103</v>
      </c>
      <c r="BQ194" s="51">
        <v>104</v>
      </c>
      <c r="BR194" s="44">
        <v>104.34099999999999</v>
      </c>
      <c r="BS194" s="44">
        <v>104.822</v>
      </c>
    </row>
    <row r="195" spans="1:71" x14ac:dyDescent="0.3">
      <c r="A195" s="42">
        <v>44</v>
      </c>
      <c r="B195" s="43" t="s">
        <v>1375</v>
      </c>
      <c r="C195" s="43" t="s">
        <v>1177</v>
      </c>
      <c r="D195" s="42" t="s">
        <v>1020</v>
      </c>
      <c r="E195" s="51">
        <v>79</v>
      </c>
      <c r="F195" s="51">
        <v>80</v>
      </c>
      <c r="G195" s="51">
        <v>81</v>
      </c>
      <c r="H195" s="51">
        <v>83</v>
      </c>
      <c r="I195" s="51">
        <v>86</v>
      </c>
      <c r="J195" s="51">
        <v>89</v>
      </c>
      <c r="K195" s="51">
        <v>92</v>
      </c>
      <c r="L195" s="51">
        <v>96</v>
      </c>
      <c r="M195" s="51">
        <v>100</v>
      </c>
      <c r="N195" s="51">
        <v>104</v>
      </c>
      <c r="O195" s="51">
        <v>110</v>
      </c>
      <c r="P195" s="51">
        <v>115</v>
      </c>
      <c r="Q195" s="51">
        <v>121</v>
      </c>
      <c r="R195" s="51">
        <v>127</v>
      </c>
      <c r="S195" s="51">
        <v>134</v>
      </c>
      <c r="T195" s="51">
        <v>140</v>
      </c>
      <c r="U195" s="51">
        <v>146</v>
      </c>
      <c r="V195" s="51">
        <v>153</v>
      </c>
      <c r="W195" s="51">
        <v>159</v>
      </c>
      <c r="X195" s="51">
        <v>164</v>
      </c>
      <c r="Y195" s="51">
        <v>169</v>
      </c>
      <c r="Z195" s="51">
        <v>174</v>
      </c>
      <c r="AA195" s="51">
        <v>178</v>
      </c>
      <c r="AB195" s="51">
        <v>181</v>
      </c>
      <c r="AC195" s="51">
        <v>185</v>
      </c>
      <c r="AD195" s="51">
        <v>189</v>
      </c>
      <c r="AE195" s="51">
        <v>193</v>
      </c>
      <c r="AF195" s="51">
        <v>197</v>
      </c>
      <c r="AG195" s="51">
        <v>202</v>
      </c>
      <c r="AH195" s="51">
        <v>206</v>
      </c>
      <c r="AI195" s="51">
        <v>211</v>
      </c>
      <c r="AJ195" s="51">
        <v>215</v>
      </c>
      <c r="AK195" s="51">
        <v>220</v>
      </c>
      <c r="AL195" s="51">
        <v>225</v>
      </c>
      <c r="AM195" s="51">
        <v>230</v>
      </c>
      <c r="AN195" s="51">
        <v>235</v>
      </c>
      <c r="AO195" s="51">
        <v>239</v>
      </c>
      <c r="AP195" s="51">
        <v>243</v>
      </c>
      <c r="AQ195" s="51">
        <v>248</v>
      </c>
      <c r="AR195" s="51">
        <v>252</v>
      </c>
      <c r="AS195" s="51">
        <v>256</v>
      </c>
      <c r="AT195" s="51">
        <v>261</v>
      </c>
      <c r="AU195" s="51">
        <v>266</v>
      </c>
      <c r="AV195" s="51">
        <v>271</v>
      </c>
      <c r="AW195" s="51">
        <v>276</v>
      </c>
      <c r="AX195" s="51">
        <v>280</v>
      </c>
      <c r="AY195" s="51">
        <v>284</v>
      </c>
      <c r="AZ195" s="51">
        <v>287</v>
      </c>
      <c r="BA195" s="51">
        <v>290</v>
      </c>
      <c r="BB195" s="51">
        <v>294</v>
      </c>
      <c r="BC195" s="51">
        <v>298</v>
      </c>
      <c r="BD195" s="51">
        <v>303</v>
      </c>
      <c r="BE195" s="51">
        <v>309</v>
      </c>
      <c r="BF195" s="51">
        <v>316</v>
      </c>
      <c r="BG195" s="51">
        <v>323</v>
      </c>
      <c r="BH195" s="51">
        <v>329</v>
      </c>
      <c r="BI195" s="51">
        <v>336</v>
      </c>
      <c r="BJ195" s="51">
        <v>342</v>
      </c>
      <c r="BK195" s="51">
        <v>349</v>
      </c>
      <c r="BL195" s="51">
        <v>355</v>
      </c>
      <c r="BM195" s="51">
        <v>361</v>
      </c>
      <c r="BN195" s="51">
        <v>367</v>
      </c>
      <c r="BO195" s="51">
        <v>372</v>
      </c>
      <c r="BP195" s="51">
        <v>377</v>
      </c>
      <c r="BQ195" s="51">
        <v>382</v>
      </c>
      <c r="BR195" s="44">
        <v>386.83800000000002</v>
      </c>
      <c r="BS195" s="44">
        <v>391.23200000000003</v>
      </c>
    </row>
    <row r="196" spans="1:71" x14ac:dyDescent="0.3">
      <c r="A196" s="42">
        <v>52</v>
      </c>
      <c r="B196" s="43" t="s">
        <v>1376</v>
      </c>
      <c r="C196" s="43" t="s">
        <v>1177</v>
      </c>
      <c r="D196" s="42" t="s">
        <v>1020</v>
      </c>
      <c r="E196" s="51">
        <v>211</v>
      </c>
      <c r="F196" s="51">
        <v>216</v>
      </c>
      <c r="G196" s="51">
        <v>220</v>
      </c>
      <c r="H196" s="51">
        <v>223</v>
      </c>
      <c r="I196" s="51">
        <v>225</v>
      </c>
      <c r="J196" s="51">
        <v>227</v>
      </c>
      <c r="K196" s="51">
        <v>228</v>
      </c>
      <c r="L196" s="51">
        <v>229</v>
      </c>
      <c r="M196" s="51">
        <v>230</v>
      </c>
      <c r="N196" s="51">
        <v>230</v>
      </c>
      <c r="O196" s="51">
        <v>231</v>
      </c>
      <c r="P196" s="51">
        <v>232</v>
      </c>
      <c r="Q196" s="51">
        <v>233</v>
      </c>
      <c r="R196" s="51">
        <v>234</v>
      </c>
      <c r="S196" s="51">
        <v>235</v>
      </c>
      <c r="T196" s="51">
        <v>235</v>
      </c>
      <c r="U196" s="51">
        <v>236</v>
      </c>
      <c r="V196" s="51">
        <v>237</v>
      </c>
      <c r="W196" s="51">
        <v>237</v>
      </c>
      <c r="X196" s="51">
        <v>238</v>
      </c>
      <c r="Y196" s="51">
        <v>239</v>
      </c>
      <c r="Z196" s="51">
        <v>240</v>
      </c>
      <c r="AA196" s="51">
        <v>241</v>
      </c>
      <c r="AB196" s="51">
        <v>243</v>
      </c>
      <c r="AC196" s="51">
        <v>245</v>
      </c>
      <c r="AD196" s="51">
        <v>246</v>
      </c>
      <c r="AE196" s="51">
        <v>247</v>
      </c>
      <c r="AF196" s="51">
        <v>249</v>
      </c>
      <c r="AG196" s="51">
        <v>250</v>
      </c>
      <c r="AH196" s="51">
        <v>251</v>
      </c>
      <c r="AI196" s="51">
        <v>252</v>
      </c>
      <c r="AJ196" s="51">
        <v>253</v>
      </c>
      <c r="AK196" s="51">
        <v>254</v>
      </c>
      <c r="AL196" s="51">
        <v>255</v>
      </c>
      <c r="AM196" s="51">
        <v>255</v>
      </c>
      <c r="AN196" s="51">
        <v>256</v>
      </c>
      <c r="AO196" s="51">
        <v>257</v>
      </c>
      <c r="AP196" s="51">
        <v>258</v>
      </c>
      <c r="AQ196" s="51">
        <v>259</v>
      </c>
      <c r="AR196" s="51">
        <v>259</v>
      </c>
      <c r="AS196" s="51">
        <v>260</v>
      </c>
      <c r="AT196" s="51">
        <v>261</v>
      </c>
      <c r="AU196" s="51">
        <v>262</v>
      </c>
      <c r="AV196" s="51">
        <v>263</v>
      </c>
      <c r="AW196" s="51">
        <v>264</v>
      </c>
      <c r="AX196" s="51">
        <v>265</v>
      </c>
      <c r="AY196" s="51">
        <v>266</v>
      </c>
      <c r="AZ196" s="51">
        <v>267</v>
      </c>
      <c r="BA196" s="51">
        <v>268</v>
      </c>
      <c r="BB196" s="51">
        <v>269</v>
      </c>
      <c r="BC196" s="51">
        <v>270</v>
      </c>
      <c r="BD196" s="51">
        <v>271</v>
      </c>
      <c r="BE196" s="51">
        <v>271</v>
      </c>
      <c r="BF196" s="51">
        <v>272</v>
      </c>
      <c r="BG196" s="51">
        <v>273</v>
      </c>
      <c r="BH196" s="51">
        <v>274</v>
      </c>
      <c r="BI196" s="51">
        <v>275</v>
      </c>
      <c r="BJ196" s="51">
        <v>276</v>
      </c>
      <c r="BK196" s="51">
        <v>277</v>
      </c>
      <c r="BL196" s="51">
        <v>278</v>
      </c>
      <c r="BM196" s="51">
        <v>280</v>
      </c>
      <c r="BN196" s="51">
        <v>281</v>
      </c>
      <c r="BO196" s="51">
        <v>282</v>
      </c>
      <c r="BP196" s="51">
        <v>283</v>
      </c>
      <c r="BQ196" s="51">
        <v>283</v>
      </c>
      <c r="BR196" s="44">
        <v>284.21699999999998</v>
      </c>
      <c r="BS196" s="44">
        <v>284.99599999999998</v>
      </c>
    </row>
    <row r="197" spans="1:71" x14ac:dyDescent="0.3">
      <c r="A197" s="42">
        <v>92</v>
      </c>
      <c r="B197" s="43" t="s">
        <v>1377</v>
      </c>
      <c r="C197" s="43" t="s">
        <v>1177</v>
      </c>
      <c r="D197" s="42" t="s">
        <v>1020</v>
      </c>
      <c r="E197" s="51">
        <v>7</v>
      </c>
      <c r="F197" s="51">
        <v>8</v>
      </c>
      <c r="G197" s="51">
        <v>8</v>
      </c>
      <c r="H197" s="51">
        <v>8</v>
      </c>
      <c r="I197" s="51">
        <v>8</v>
      </c>
      <c r="J197" s="51">
        <v>8</v>
      </c>
      <c r="K197" s="51">
        <v>8</v>
      </c>
      <c r="L197" s="51">
        <v>8</v>
      </c>
      <c r="M197" s="51">
        <v>8</v>
      </c>
      <c r="N197" s="51">
        <v>8</v>
      </c>
      <c r="O197" s="51">
        <v>8</v>
      </c>
      <c r="P197" s="51">
        <v>8</v>
      </c>
      <c r="Q197" s="51">
        <v>8</v>
      </c>
      <c r="R197" s="51">
        <v>8</v>
      </c>
      <c r="S197" s="51">
        <v>9</v>
      </c>
      <c r="T197" s="51">
        <v>9</v>
      </c>
      <c r="U197" s="51">
        <v>9</v>
      </c>
      <c r="V197" s="51">
        <v>9</v>
      </c>
      <c r="W197" s="51">
        <v>9</v>
      </c>
      <c r="X197" s="51">
        <v>10</v>
      </c>
      <c r="Y197" s="51">
        <v>10</v>
      </c>
      <c r="Z197" s="51">
        <v>10</v>
      </c>
      <c r="AA197" s="51">
        <v>10</v>
      </c>
      <c r="AB197" s="51">
        <v>10</v>
      </c>
      <c r="AC197" s="51">
        <v>10</v>
      </c>
      <c r="AD197" s="51">
        <v>10</v>
      </c>
      <c r="AE197" s="51">
        <v>11</v>
      </c>
      <c r="AF197" s="51">
        <v>11</v>
      </c>
      <c r="AG197" s="51">
        <v>11</v>
      </c>
      <c r="AH197" s="51">
        <v>11</v>
      </c>
      <c r="AI197" s="51">
        <v>11</v>
      </c>
      <c r="AJ197" s="51">
        <v>11</v>
      </c>
      <c r="AK197" s="51">
        <v>12</v>
      </c>
      <c r="AL197" s="51">
        <v>12</v>
      </c>
      <c r="AM197" s="51">
        <v>13</v>
      </c>
      <c r="AN197" s="51">
        <v>13</v>
      </c>
      <c r="AO197" s="51">
        <v>14</v>
      </c>
      <c r="AP197" s="51">
        <v>15</v>
      </c>
      <c r="AQ197" s="51">
        <v>15</v>
      </c>
      <c r="AR197" s="51">
        <v>16</v>
      </c>
      <c r="AS197" s="51">
        <v>16</v>
      </c>
      <c r="AT197" s="51">
        <v>17</v>
      </c>
      <c r="AU197" s="51">
        <v>17</v>
      </c>
      <c r="AV197" s="51">
        <v>18</v>
      </c>
      <c r="AW197" s="51">
        <v>18</v>
      </c>
      <c r="AX197" s="51">
        <v>18</v>
      </c>
      <c r="AY197" s="51">
        <v>19</v>
      </c>
      <c r="AZ197" s="51">
        <v>19</v>
      </c>
      <c r="BA197" s="51">
        <v>20</v>
      </c>
      <c r="BB197" s="51">
        <v>20</v>
      </c>
      <c r="BC197" s="51">
        <v>21</v>
      </c>
      <c r="BD197" s="51">
        <v>21</v>
      </c>
      <c r="BE197" s="51">
        <v>22</v>
      </c>
      <c r="BF197" s="51">
        <v>22</v>
      </c>
      <c r="BG197" s="51">
        <v>23</v>
      </c>
      <c r="BH197" s="51">
        <v>23</v>
      </c>
      <c r="BI197" s="51">
        <v>24</v>
      </c>
      <c r="BJ197" s="51">
        <v>25</v>
      </c>
      <c r="BK197" s="51">
        <v>26</v>
      </c>
      <c r="BL197" s="51">
        <v>26</v>
      </c>
      <c r="BM197" s="51">
        <v>27</v>
      </c>
      <c r="BN197" s="51">
        <v>28</v>
      </c>
      <c r="BO197" s="51">
        <v>29</v>
      </c>
      <c r="BP197" s="51">
        <v>29</v>
      </c>
      <c r="BQ197" s="51">
        <v>30</v>
      </c>
      <c r="BR197" s="44">
        <v>30.113</v>
      </c>
      <c r="BS197" s="44">
        <v>30.661000000000001</v>
      </c>
    </row>
    <row r="198" spans="1:71" x14ac:dyDescent="0.3">
      <c r="A198" s="42">
        <v>535</v>
      </c>
      <c r="B198" s="43" t="s">
        <v>1378</v>
      </c>
      <c r="C198" s="43" t="s">
        <v>1177</v>
      </c>
      <c r="D198" s="42" t="s">
        <v>1020</v>
      </c>
      <c r="E198" s="51">
        <v>7</v>
      </c>
      <c r="F198" s="51">
        <v>7</v>
      </c>
      <c r="G198" s="51">
        <v>7</v>
      </c>
      <c r="H198" s="51">
        <v>8</v>
      </c>
      <c r="I198" s="51">
        <v>8</v>
      </c>
      <c r="J198" s="51">
        <v>8</v>
      </c>
      <c r="K198" s="51">
        <v>8</v>
      </c>
      <c r="L198" s="51">
        <v>8</v>
      </c>
      <c r="M198" s="51">
        <v>8</v>
      </c>
      <c r="N198" s="51">
        <v>8</v>
      </c>
      <c r="O198" s="51">
        <v>8</v>
      </c>
      <c r="P198" s="51">
        <v>8</v>
      </c>
      <c r="Q198" s="51">
        <v>8</v>
      </c>
      <c r="R198" s="51">
        <v>9</v>
      </c>
      <c r="S198" s="51">
        <v>9</v>
      </c>
      <c r="T198" s="51">
        <v>9</v>
      </c>
      <c r="U198" s="51">
        <v>9</v>
      </c>
      <c r="V198" s="51">
        <v>10</v>
      </c>
      <c r="W198" s="51">
        <v>10</v>
      </c>
      <c r="X198" s="51">
        <v>10</v>
      </c>
      <c r="Y198" s="51">
        <v>10</v>
      </c>
      <c r="Z198" s="51">
        <v>11</v>
      </c>
      <c r="AA198" s="51">
        <v>11</v>
      </c>
      <c r="AB198" s="51">
        <v>11</v>
      </c>
      <c r="AC198" s="51">
        <v>11</v>
      </c>
      <c r="AD198" s="51">
        <v>11</v>
      </c>
      <c r="AE198" s="51">
        <v>11</v>
      </c>
      <c r="AF198" s="51">
        <v>11</v>
      </c>
      <c r="AG198" s="51">
        <v>11</v>
      </c>
      <c r="AH198" s="51">
        <v>11</v>
      </c>
      <c r="AI198" s="51">
        <v>11</v>
      </c>
      <c r="AJ198" s="51">
        <v>11</v>
      </c>
      <c r="AK198" s="51">
        <v>11</v>
      </c>
      <c r="AL198" s="51">
        <v>12</v>
      </c>
      <c r="AM198" s="51">
        <v>12</v>
      </c>
      <c r="AN198" s="51">
        <v>12</v>
      </c>
      <c r="AO198" s="51">
        <v>12</v>
      </c>
      <c r="AP198" s="51">
        <v>12</v>
      </c>
      <c r="AQ198" s="51">
        <v>12</v>
      </c>
      <c r="AR198" s="51">
        <v>13</v>
      </c>
      <c r="AS198" s="51">
        <v>13</v>
      </c>
      <c r="AT198" s="51">
        <v>13</v>
      </c>
      <c r="AU198" s="51">
        <v>14</v>
      </c>
      <c r="AV198" s="51">
        <v>14</v>
      </c>
      <c r="AW198" s="51">
        <v>15</v>
      </c>
      <c r="AX198" s="51">
        <v>15</v>
      </c>
      <c r="AY198" s="51">
        <v>15</v>
      </c>
      <c r="AZ198" s="51">
        <v>15</v>
      </c>
      <c r="BA198" s="51">
        <v>15</v>
      </c>
      <c r="BB198" s="51">
        <v>15</v>
      </c>
      <c r="BC198" s="51">
        <v>14</v>
      </c>
      <c r="BD198" s="51">
        <v>14</v>
      </c>
      <c r="BE198" s="51">
        <v>14</v>
      </c>
      <c r="BF198" s="51">
        <v>14</v>
      </c>
      <c r="BG198" s="51">
        <v>14</v>
      </c>
      <c r="BH198" s="51">
        <v>14</v>
      </c>
      <c r="BI198" s="51">
        <v>15</v>
      </c>
      <c r="BJ198" s="51">
        <v>17</v>
      </c>
      <c r="BK198" s="51">
        <v>18</v>
      </c>
      <c r="BL198" s="51">
        <v>20</v>
      </c>
      <c r="BM198" s="51">
        <v>21</v>
      </c>
      <c r="BN198" s="51">
        <v>22</v>
      </c>
      <c r="BO198" s="51">
        <v>23</v>
      </c>
      <c r="BP198" s="51">
        <v>24</v>
      </c>
      <c r="BQ198" s="51">
        <v>24</v>
      </c>
      <c r="BR198" s="44">
        <v>24.57</v>
      </c>
      <c r="BS198" s="44">
        <v>25.018999999999998</v>
      </c>
    </row>
    <row r="199" spans="1:71" x14ac:dyDescent="0.3">
      <c r="A199" s="42">
        <v>136</v>
      </c>
      <c r="B199" s="43" t="s">
        <v>1379</v>
      </c>
      <c r="C199" s="43" t="s">
        <v>1177</v>
      </c>
      <c r="D199" s="42" t="s">
        <v>1020</v>
      </c>
      <c r="E199" s="51">
        <v>6</v>
      </c>
      <c r="F199" s="51">
        <v>6</v>
      </c>
      <c r="G199" s="51">
        <v>6</v>
      </c>
      <c r="H199" s="51">
        <v>6</v>
      </c>
      <c r="I199" s="51">
        <v>6</v>
      </c>
      <c r="J199" s="51">
        <v>7</v>
      </c>
      <c r="K199" s="51">
        <v>7</v>
      </c>
      <c r="L199" s="51">
        <v>7</v>
      </c>
      <c r="M199" s="51">
        <v>7</v>
      </c>
      <c r="N199" s="51">
        <v>8</v>
      </c>
      <c r="O199" s="51">
        <v>8</v>
      </c>
      <c r="P199" s="51">
        <v>8</v>
      </c>
      <c r="Q199" s="51">
        <v>8</v>
      </c>
      <c r="R199" s="51">
        <v>8</v>
      </c>
      <c r="S199" s="51">
        <v>8</v>
      </c>
      <c r="T199" s="51">
        <v>8</v>
      </c>
      <c r="U199" s="51">
        <v>8</v>
      </c>
      <c r="V199" s="51">
        <v>9</v>
      </c>
      <c r="W199" s="51">
        <v>9</v>
      </c>
      <c r="X199" s="51">
        <v>9</v>
      </c>
      <c r="Y199" s="51">
        <v>9</v>
      </c>
      <c r="Z199" s="51">
        <v>10</v>
      </c>
      <c r="AA199" s="51">
        <v>10</v>
      </c>
      <c r="AB199" s="51">
        <v>11</v>
      </c>
      <c r="AC199" s="51">
        <v>11</v>
      </c>
      <c r="AD199" s="51">
        <v>12</v>
      </c>
      <c r="AE199" s="51">
        <v>13</v>
      </c>
      <c r="AF199" s="51">
        <v>14</v>
      </c>
      <c r="AG199" s="51">
        <v>15</v>
      </c>
      <c r="AH199" s="51">
        <v>15</v>
      </c>
      <c r="AI199" s="51">
        <v>16</v>
      </c>
      <c r="AJ199" s="51">
        <v>17</v>
      </c>
      <c r="AK199" s="51">
        <v>17</v>
      </c>
      <c r="AL199" s="51">
        <v>18</v>
      </c>
      <c r="AM199" s="51">
        <v>19</v>
      </c>
      <c r="AN199" s="51">
        <v>19</v>
      </c>
      <c r="AO199" s="51">
        <v>20</v>
      </c>
      <c r="AP199" s="51">
        <v>21</v>
      </c>
      <c r="AQ199" s="51">
        <v>23</v>
      </c>
      <c r="AR199" s="51">
        <v>24</v>
      </c>
      <c r="AS199" s="51">
        <v>25</v>
      </c>
      <c r="AT199" s="51">
        <v>26</v>
      </c>
      <c r="AU199" s="51">
        <v>27</v>
      </c>
      <c r="AV199" s="51">
        <v>29</v>
      </c>
      <c r="AW199" s="51">
        <v>30</v>
      </c>
      <c r="AX199" s="51">
        <v>32</v>
      </c>
      <c r="AY199" s="51">
        <v>34</v>
      </c>
      <c r="AZ199" s="51">
        <v>36</v>
      </c>
      <c r="BA199" s="51">
        <v>38</v>
      </c>
      <c r="BB199" s="51">
        <v>40</v>
      </c>
      <c r="BC199" s="51">
        <v>42</v>
      </c>
      <c r="BD199" s="51">
        <v>43</v>
      </c>
      <c r="BE199" s="51">
        <v>45</v>
      </c>
      <c r="BF199" s="51">
        <v>46</v>
      </c>
      <c r="BG199" s="51">
        <v>47</v>
      </c>
      <c r="BH199" s="51">
        <v>49</v>
      </c>
      <c r="BI199" s="51">
        <v>50</v>
      </c>
      <c r="BJ199" s="51">
        <v>51</v>
      </c>
      <c r="BK199" s="51">
        <v>53</v>
      </c>
      <c r="BL199" s="51">
        <v>54</v>
      </c>
      <c r="BM199" s="51">
        <v>56</v>
      </c>
      <c r="BN199" s="51">
        <v>57</v>
      </c>
      <c r="BO199" s="51">
        <v>58</v>
      </c>
      <c r="BP199" s="51">
        <v>58</v>
      </c>
      <c r="BQ199" s="51">
        <v>59</v>
      </c>
      <c r="BR199" s="44">
        <v>59.963000000000001</v>
      </c>
      <c r="BS199" s="44">
        <v>60.765000000000001</v>
      </c>
    </row>
    <row r="200" spans="1:71" x14ac:dyDescent="0.3">
      <c r="A200" s="42">
        <v>192</v>
      </c>
      <c r="B200" s="43" t="s">
        <v>1380</v>
      </c>
      <c r="C200" s="43" t="s">
        <v>1177</v>
      </c>
      <c r="D200" s="42" t="s">
        <v>1020</v>
      </c>
      <c r="E200" s="51">
        <v>5920</v>
      </c>
      <c r="F200" s="51">
        <v>6051</v>
      </c>
      <c r="G200" s="51">
        <v>6180</v>
      </c>
      <c r="H200" s="51">
        <v>6305</v>
      </c>
      <c r="I200" s="51">
        <v>6424</v>
      </c>
      <c r="J200" s="51">
        <v>6539</v>
      </c>
      <c r="K200" s="51">
        <v>6652</v>
      </c>
      <c r="L200" s="51">
        <v>6765</v>
      </c>
      <c r="M200" s="51">
        <v>6881</v>
      </c>
      <c r="N200" s="51">
        <v>7005</v>
      </c>
      <c r="O200" s="51">
        <v>7141</v>
      </c>
      <c r="P200" s="51">
        <v>7290</v>
      </c>
      <c r="Q200" s="51">
        <v>7450</v>
      </c>
      <c r="R200" s="51">
        <v>7618</v>
      </c>
      <c r="S200" s="51">
        <v>7787</v>
      </c>
      <c r="T200" s="51">
        <v>7952</v>
      </c>
      <c r="U200" s="51">
        <v>8110</v>
      </c>
      <c r="V200" s="51">
        <v>8264</v>
      </c>
      <c r="W200" s="51">
        <v>8413</v>
      </c>
      <c r="X200" s="51">
        <v>8563</v>
      </c>
      <c r="Y200" s="51">
        <v>8715</v>
      </c>
      <c r="Z200" s="51">
        <v>8870</v>
      </c>
      <c r="AA200" s="51">
        <v>9025</v>
      </c>
      <c r="AB200" s="51">
        <v>9176</v>
      </c>
      <c r="AC200" s="51">
        <v>9315</v>
      </c>
      <c r="AD200" s="51">
        <v>9438</v>
      </c>
      <c r="AE200" s="51">
        <v>9544</v>
      </c>
      <c r="AF200" s="51">
        <v>9635</v>
      </c>
      <c r="AG200" s="51">
        <v>9711</v>
      </c>
      <c r="AH200" s="51">
        <v>9777</v>
      </c>
      <c r="AI200" s="51">
        <v>9835</v>
      </c>
      <c r="AJ200" s="51">
        <v>9884</v>
      </c>
      <c r="AK200" s="51">
        <v>9926</v>
      </c>
      <c r="AL200" s="51">
        <v>9967</v>
      </c>
      <c r="AM200" s="51">
        <v>10017</v>
      </c>
      <c r="AN200" s="51">
        <v>10083</v>
      </c>
      <c r="AO200" s="51">
        <v>10168</v>
      </c>
      <c r="AP200" s="51">
        <v>10270</v>
      </c>
      <c r="AQ200" s="51">
        <v>10380</v>
      </c>
      <c r="AR200" s="51">
        <v>10487</v>
      </c>
      <c r="AS200" s="51">
        <v>10582</v>
      </c>
      <c r="AT200" s="51">
        <v>10664</v>
      </c>
      <c r="AU200" s="51">
        <v>10733</v>
      </c>
      <c r="AV200" s="51">
        <v>10794</v>
      </c>
      <c r="AW200" s="51">
        <v>10851</v>
      </c>
      <c r="AX200" s="51">
        <v>10906</v>
      </c>
      <c r="AY200" s="51">
        <v>10961</v>
      </c>
      <c r="AZ200" s="51">
        <v>11014</v>
      </c>
      <c r="BA200" s="51">
        <v>11064</v>
      </c>
      <c r="BB200" s="51">
        <v>11110</v>
      </c>
      <c r="BC200" s="51">
        <v>11151</v>
      </c>
      <c r="BD200" s="51">
        <v>11187</v>
      </c>
      <c r="BE200" s="51">
        <v>11218</v>
      </c>
      <c r="BF200" s="51">
        <v>11245</v>
      </c>
      <c r="BG200" s="51">
        <v>11267</v>
      </c>
      <c r="BH200" s="51">
        <v>11284</v>
      </c>
      <c r="BI200" s="51">
        <v>11296</v>
      </c>
      <c r="BJ200" s="51">
        <v>11304</v>
      </c>
      <c r="BK200" s="51">
        <v>11310</v>
      </c>
      <c r="BL200" s="51">
        <v>11319</v>
      </c>
      <c r="BM200" s="51">
        <v>11333</v>
      </c>
      <c r="BN200" s="51">
        <v>11355</v>
      </c>
      <c r="BO200" s="51">
        <v>11382</v>
      </c>
      <c r="BP200" s="51">
        <v>11412</v>
      </c>
      <c r="BQ200" s="51">
        <v>11440</v>
      </c>
      <c r="BR200" s="44">
        <v>11461.432000000001</v>
      </c>
      <c r="BS200" s="44">
        <v>11475.982</v>
      </c>
    </row>
    <row r="201" spans="1:71" x14ac:dyDescent="0.3">
      <c r="A201" s="42">
        <v>531</v>
      </c>
      <c r="B201" s="43" t="s">
        <v>1381</v>
      </c>
      <c r="C201" s="43" t="s">
        <v>1177</v>
      </c>
      <c r="D201" s="42" t="s">
        <v>1020</v>
      </c>
      <c r="E201" s="51">
        <v>100</v>
      </c>
      <c r="F201" s="51">
        <v>105</v>
      </c>
      <c r="G201" s="51">
        <v>108</v>
      </c>
      <c r="H201" s="51">
        <v>112</v>
      </c>
      <c r="I201" s="51">
        <v>114</v>
      </c>
      <c r="J201" s="51">
        <v>117</v>
      </c>
      <c r="K201" s="51">
        <v>119</v>
      </c>
      <c r="L201" s="51">
        <v>121</v>
      </c>
      <c r="M201" s="51">
        <v>123</v>
      </c>
      <c r="N201" s="51">
        <v>125</v>
      </c>
      <c r="O201" s="51">
        <v>127</v>
      </c>
      <c r="P201" s="51">
        <v>128</v>
      </c>
      <c r="Q201" s="51">
        <v>130</v>
      </c>
      <c r="R201" s="51">
        <v>131</v>
      </c>
      <c r="S201" s="51">
        <v>132</v>
      </c>
      <c r="T201" s="51">
        <v>134</v>
      </c>
      <c r="U201" s="51">
        <v>136</v>
      </c>
      <c r="V201" s="51">
        <v>138</v>
      </c>
      <c r="W201" s="51">
        <v>140</v>
      </c>
      <c r="X201" s="51">
        <v>142</v>
      </c>
      <c r="Y201" s="51">
        <v>144</v>
      </c>
      <c r="Z201" s="51">
        <v>145</v>
      </c>
      <c r="AA201" s="51">
        <v>147</v>
      </c>
      <c r="AB201" s="51">
        <v>149</v>
      </c>
      <c r="AC201" s="51">
        <v>150</v>
      </c>
      <c r="AD201" s="51">
        <v>150</v>
      </c>
      <c r="AE201" s="51">
        <v>150</v>
      </c>
      <c r="AF201" s="51">
        <v>150</v>
      </c>
      <c r="AG201" s="51">
        <v>149</v>
      </c>
      <c r="AH201" s="51">
        <v>148</v>
      </c>
      <c r="AI201" s="51">
        <v>148</v>
      </c>
      <c r="AJ201" s="51">
        <v>148</v>
      </c>
      <c r="AK201" s="51">
        <v>149</v>
      </c>
      <c r="AL201" s="51">
        <v>150</v>
      </c>
      <c r="AM201" s="51">
        <v>150</v>
      </c>
      <c r="AN201" s="51">
        <v>150</v>
      </c>
      <c r="AO201" s="51">
        <v>150</v>
      </c>
      <c r="AP201" s="51">
        <v>149</v>
      </c>
      <c r="AQ201" s="51">
        <v>148</v>
      </c>
      <c r="AR201" s="51">
        <v>147</v>
      </c>
      <c r="AS201" s="51">
        <v>147</v>
      </c>
      <c r="AT201" s="51">
        <v>146</v>
      </c>
      <c r="AU201" s="51">
        <v>146</v>
      </c>
      <c r="AV201" s="51">
        <v>146</v>
      </c>
      <c r="AW201" s="51">
        <v>145</v>
      </c>
      <c r="AX201" s="51">
        <v>144</v>
      </c>
      <c r="AY201" s="51">
        <v>142</v>
      </c>
      <c r="AZ201" s="51">
        <v>140</v>
      </c>
      <c r="BA201" s="51">
        <v>137</v>
      </c>
      <c r="BB201" s="51">
        <v>134</v>
      </c>
      <c r="BC201" s="51">
        <v>132</v>
      </c>
      <c r="BD201" s="51">
        <v>130</v>
      </c>
      <c r="BE201" s="51">
        <v>129</v>
      </c>
      <c r="BF201" s="51">
        <v>128</v>
      </c>
      <c r="BG201" s="51">
        <v>128</v>
      </c>
      <c r="BH201" s="51">
        <v>129</v>
      </c>
      <c r="BI201" s="51">
        <v>132</v>
      </c>
      <c r="BJ201" s="51">
        <v>135</v>
      </c>
      <c r="BK201" s="51">
        <v>140</v>
      </c>
      <c r="BL201" s="51">
        <v>144</v>
      </c>
      <c r="BM201" s="51">
        <v>148</v>
      </c>
      <c r="BN201" s="51">
        <v>151</v>
      </c>
      <c r="BO201" s="51">
        <v>153</v>
      </c>
      <c r="BP201" s="51">
        <v>155</v>
      </c>
      <c r="BQ201" s="51">
        <v>157</v>
      </c>
      <c r="BR201" s="44">
        <v>158.01</v>
      </c>
      <c r="BS201" s="44">
        <v>159.37100000000001</v>
      </c>
    </row>
    <row r="202" spans="1:71" x14ac:dyDescent="0.3">
      <c r="A202" s="42">
        <v>212</v>
      </c>
      <c r="B202" s="43" t="s">
        <v>1382</v>
      </c>
      <c r="C202" s="43" t="s">
        <v>1177</v>
      </c>
      <c r="D202" s="42" t="s">
        <v>1020</v>
      </c>
      <c r="E202" s="51">
        <v>51</v>
      </c>
      <c r="F202" s="51">
        <v>52</v>
      </c>
      <c r="G202" s="51">
        <v>52</v>
      </c>
      <c r="H202" s="51">
        <v>53</v>
      </c>
      <c r="I202" s="51">
        <v>54</v>
      </c>
      <c r="J202" s="51">
        <v>55</v>
      </c>
      <c r="K202" s="51">
        <v>56</v>
      </c>
      <c r="L202" s="51">
        <v>57</v>
      </c>
      <c r="M202" s="51">
        <v>58</v>
      </c>
      <c r="N202" s="51">
        <v>59</v>
      </c>
      <c r="O202" s="51">
        <v>60</v>
      </c>
      <c r="P202" s="51">
        <v>61</v>
      </c>
      <c r="Q202" s="51">
        <v>62</v>
      </c>
      <c r="R202" s="51">
        <v>63</v>
      </c>
      <c r="S202" s="51">
        <v>64</v>
      </c>
      <c r="T202" s="51">
        <v>65</v>
      </c>
      <c r="U202" s="51">
        <v>66</v>
      </c>
      <c r="V202" s="51">
        <v>68</v>
      </c>
      <c r="W202" s="51">
        <v>69</v>
      </c>
      <c r="X202" s="51">
        <v>70</v>
      </c>
      <c r="Y202" s="51">
        <v>71</v>
      </c>
      <c r="Z202" s="51">
        <v>72</v>
      </c>
      <c r="AA202" s="51">
        <v>72</v>
      </c>
      <c r="AB202" s="51">
        <v>72</v>
      </c>
      <c r="AC202" s="51">
        <v>72</v>
      </c>
      <c r="AD202" s="51">
        <v>72</v>
      </c>
      <c r="AE202" s="51">
        <v>73</v>
      </c>
      <c r="AF202" s="51">
        <v>73</v>
      </c>
      <c r="AG202" s="51">
        <v>74</v>
      </c>
      <c r="AH202" s="51">
        <v>75</v>
      </c>
      <c r="AI202" s="51">
        <v>75</v>
      </c>
      <c r="AJ202" s="51">
        <v>75</v>
      </c>
      <c r="AK202" s="51">
        <v>75</v>
      </c>
      <c r="AL202" s="51">
        <v>75</v>
      </c>
      <c r="AM202" s="51">
        <v>74</v>
      </c>
      <c r="AN202" s="51">
        <v>74</v>
      </c>
      <c r="AO202" s="51">
        <v>73</v>
      </c>
      <c r="AP202" s="51">
        <v>72</v>
      </c>
      <c r="AQ202" s="51">
        <v>72</v>
      </c>
      <c r="AR202" s="51">
        <v>71</v>
      </c>
      <c r="AS202" s="51">
        <v>71</v>
      </c>
      <c r="AT202" s="51">
        <v>71</v>
      </c>
      <c r="AU202" s="51">
        <v>71</v>
      </c>
      <c r="AV202" s="51">
        <v>71</v>
      </c>
      <c r="AW202" s="51">
        <v>71</v>
      </c>
      <c r="AX202" s="51">
        <v>71</v>
      </c>
      <c r="AY202" s="51">
        <v>71</v>
      </c>
      <c r="AZ202" s="51">
        <v>71</v>
      </c>
      <c r="BA202" s="51">
        <v>70</v>
      </c>
      <c r="BB202" s="51">
        <v>70</v>
      </c>
      <c r="BC202" s="51">
        <v>70</v>
      </c>
      <c r="BD202" s="51">
        <v>70</v>
      </c>
      <c r="BE202" s="51">
        <v>70</v>
      </c>
      <c r="BF202" s="51">
        <v>70</v>
      </c>
      <c r="BG202" s="51">
        <v>70</v>
      </c>
      <c r="BH202" s="51">
        <v>71</v>
      </c>
      <c r="BI202" s="51">
        <v>71</v>
      </c>
      <c r="BJ202" s="51">
        <v>71</v>
      </c>
      <c r="BK202" s="51">
        <v>71</v>
      </c>
      <c r="BL202" s="51">
        <v>71</v>
      </c>
      <c r="BM202" s="51">
        <v>71</v>
      </c>
      <c r="BN202" s="51">
        <v>72</v>
      </c>
      <c r="BO202" s="51">
        <v>72</v>
      </c>
      <c r="BP202" s="51">
        <v>72</v>
      </c>
      <c r="BQ202" s="51">
        <v>73</v>
      </c>
      <c r="BR202" s="44">
        <v>73.162000000000006</v>
      </c>
      <c r="BS202" s="44">
        <v>73.543000000000006</v>
      </c>
    </row>
    <row r="203" spans="1:71" x14ac:dyDescent="0.3">
      <c r="A203" s="42">
        <v>214</v>
      </c>
      <c r="B203" s="43" t="s">
        <v>1383</v>
      </c>
      <c r="C203" s="43" t="s">
        <v>1177</v>
      </c>
      <c r="D203" s="42" t="s">
        <v>1020</v>
      </c>
      <c r="E203" s="51">
        <v>2365</v>
      </c>
      <c r="F203" s="51">
        <v>2438</v>
      </c>
      <c r="G203" s="51">
        <v>2517</v>
      </c>
      <c r="H203" s="51">
        <v>2601</v>
      </c>
      <c r="I203" s="51">
        <v>2689</v>
      </c>
      <c r="J203" s="51">
        <v>2781</v>
      </c>
      <c r="K203" s="51">
        <v>2876</v>
      </c>
      <c r="L203" s="51">
        <v>2976</v>
      </c>
      <c r="M203" s="51">
        <v>3079</v>
      </c>
      <c r="N203" s="51">
        <v>3185</v>
      </c>
      <c r="O203" s="51">
        <v>3294</v>
      </c>
      <c r="P203" s="51">
        <v>3406</v>
      </c>
      <c r="Q203" s="51">
        <v>3521</v>
      </c>
      <c r="R203" s="51">
        <v>3639</v>
      </c>
      <c r="S203" s="51">
        <v>3758</v>
      </c>
      <c r="T203" s="51">
        <v>3879</v>
      </c>
      <c r="U203" s="51">
        <v>4001</v>
      </c>
      <c r="V203" s="51">
        <v>4125</v>
      </c>
      <c r="W203" s="51">
        <v>4250</v>
      </c>
      <c r="X203" s="51">
        <v>4376</v>
      </c>
      <c r="Y203" s="51">
        <v>4503</v>
      </c>
      <c r="Z203" s="51">
        <v>4631</v>
      </c>
      <c r="AA203" s="51">
        <v>4760</v>
      </c>
      <c r="AB203" s="51">
        <v>4889</v>
      </c>
      <c r="AC203" s="51">
        <v>5019</v>
      </c>
      <c r="AD203" s="51">
        <v>5150</v>
      </c>
      <c r="AE203" s="51">
        <v>5281</v>
      </c>
      <c r="AF203" s="51">
        <v>5412</v>
      </c>
      <c r="AG203" s="51">
        <v>5544</v>
      </c>
      <c r="AH203" s="51">
        <v>5676</v>
      </c>
      <c r="AI203" s="51">
        <v>5809</v>
      </c>
      <c r="AJ203" s="51">
        <v>5944</v>
      </c>
      <c r="AK203" s="51">
        <v>6079</v>
      </c>
      <c r="AL203" s="51">
        <v>6215</v>
      </c>
      <c r="AM203" s="51">
        <v>6352</v>
      </c>
      <c r="AN203" s="51">
        <v>6489</v>
      </c>
      <c r="AO203" s="51">
        <v>6627</v>
      </c>
      <c r="AP203" s="51">
        <v>6765</v>
      </c>
      <c r="AQ203" s="51">
        <v>6903</v>
      </c>
      <c r="AR203" s="51">
        <v>7043</v>
      </c>
      <c r="AS203" s="51">
        <v>7184</v>
      </c>
      <c r="AT203" s="51">
        <v>7326</v>
      </c>
      <c r="AU203" s="51">
        <v>7469</v>
      </c>
      <c r="AV203" s="51">
        <v>7611</v>
      </c>
      <c r="AW203" s="51">
        <v>7753</v>
      </c>
      <c r="AX203" s="51">
        <v>7892</v>
      </c>
      <c r="AY203" s="51">
        <v>8029</v>
      </c>
      <c r="AZ203" s="51">
        <v>8163</v>
      </c>
      <c r="BA203" s="51">
        <v>8296</v>
      </c>
      <c r="BB203" s="51">
        <v>8429</v>
      </c>
      <c r="BC203" s="51">
        <v>8563</v>
      </c>
      <c r="BD203" s="51">
        <v>8697</v>
      </c>
      <c r="BE203" s="51">
        <v>8832</v>
      </c>
      <c r="BF203" s="51">
        <v>8968</v>
      </c>
      <c r="BG203" s="51">
        <v>9103</v>
      </c>
      <c r="BH203" s="51">
        <v>9238</v>
      </c>
      <c r="BI203" s="51">
        <v>9371</v>
      </c>
      <c r="BJ203" s="51">
        <v>9504</v>
      </c>
      <c r="BK203" s="51">
        <v>9637</v>
      </c>
      <c r="BL203" s="51">
        <v>9768</v>
      </c>
      <c r="BM203" s="51">
        <v>9898</v>
      </c>
      <c r="BN203" s="51">
        <v>10027</v>
      </c>
      <c r="BO203" s="51">
        <v>10155</v>
      </c>
      <c r="BP203" s="51">
        <v>10281</v>
      </c>
      <c r="BQ203" s="51">
        <v>10406</v>
      </c>
      <c r="BR203" s="44">
        <v>10528.394</v>
      </c>
      <c r="BS203" s="44">
        <v>10648.790999999999</v>
      </c>
    </row>
    <row r="204" spans="1:71" x14ac:dyDescent="0.3">
      <c r="A204" s="42">
        <v>308</v>
      </c>
      <c r="B204" s="43" t="s">
        <v>1384</v>
      </c>
      <c r="C204" s="43" t="s">
        <v>1177</v>
      </c>
      <c r="D204" s="42" t="s">
        <v>1020</v>
      </c>
      <c r="E204" s="51">
        <v>77</v>
      </c>
      <c r="F204" s="51">
        <v>77</v>
      </c>
      <c r="G204" s="51">
        <v>77</v>
      </c>
      <c r="H204" s="51">
        <v>78</v>
      </c>
      <c r="I204" s="51">
        <v>79</v>
      </c>
      <c r="J204" s="51">
        <v>81</v>
      </c>
      <c r="K204" s="51">
        <v>83</v>
      </c>
      <c r="L204" s="51">
        <v>85</v>
      </c>
      <c r="M204" s="51">
        <v>86</v>
      </c>
      <c r="N204" s="51">
        <v>88</v>
      </c>
      <c r="O204" s="51">
        <v>90</v>
      </c>
      <c r="P204" s="51">
        <v>91</v>
      </c>
      <c r="Q204" s="51">
        <v>92</v>
      </c>
      <c r="R204" s="51">
        <v>93</v>
      </c>
      <c r="S204" s="51">
        <v>94</v>
      </c>
      <c r="T204" s="51">
        <v>95</v>
      </c>
      <c r="U204" s="51">
        <v>95</v>
      </c>
      <c r="V204" s="51">
        <v>95</v>
      </c>
      <c r="W204" s="51">
        <v>95</v>
      </c>
      <c r="X204" s="51">
        <v>95</v>
      </c>
      <c r="Y204" s="51">
        <v>94</v>
      </c>
      <c r="Z204" s="51">
        <v>94</v>
      </c>
      <c r="AA204" s="51">
        <v>94</v>
      </c>
      <c r="AB204" s="51">
        <v>94</v>
      </c>
      <c r="AC204" s="51">
        <v>93</v>
      </c>
      <c r="AD204" s="51">
        <v>92</v>
      </c>
      <c r="AE204" s="51">
        <v>91</v>
      </c>
      <c r="AF204" s="51">
        <v>90</v>
      </c>
      <c r="AG204" s="51">
        <v>89</v>
      </c>
      <c r="AH204" s="51">
        <v>89</v>
      </c>
      <c r="AI204" s="51">
        <v>89</v>
      </c>
      <c r="AJ204" s="51">
        <v>91</v>
      </c>
      <c r="AK204" s="51">
        <v>93</v>
      </c>
      <c r="AL204" s="51">
        <v>96</v>
      </c>
      <c r="AM204" s="51">
        <v>98</v>
      </c>
      <c r="AN204" s="51">
        <v>100</v>
      </c>
      <c r="AO204" s="51">
        <v>100</v>
      </c>
      <c r="AP204" s="51">
        <v>99</v>
      </c>
      <c r="AQ204" s="51">
        <v>98</v>
      </c>
      <c r="AR204" s="51">
        <v>97</v>
      </c>
      <c r="AS204" s="51">
        <v>96</v>
      </c>
      <c r="AT204" s="51">
        <v>96</v>
      </c>
      <c r="AU204" s="51">
        <v>97</v>
      </c>
      <c r="AV204" s="51">
        <v>98</v>
      </c>
      <c r="AW204" s="51">
        <v>99</v>
      </c>
      <c r="AX204" s="51">
        <v>100</v>
      </c>
      <c r="AY204" s="51">
        <v>101</v>
      </c>
      <c r="AZ204" s="51">
        <v>101</v>
      </c>
      <c r="BA204" s="51">
        <v>101</v>
      </c>
      <c r="BB204" s="51">
        <v>101</v>
      </c>
      <c r="BC204" s="51">
        <v>102</v>
      </c>
      <c r="BD204" s="51">
        <v>102</v>
      </c>
      <c r="BE204" s="51">
        <v>102</v>
      </c>
      <c r="BF204" s="51">
        <v>102</v>
      </c>
      <c r="BG204" s="51">
        <v>103</v>
      </c>
      <c r="BH204" s="51">
        <v>103</v>
      </c>
      <c r="BI204" s="51">
        <v>103</v>
      </c>
      <c r="BJ204" s="51">
        <v>104</v>
      </c>
      <c r="BK204" s="51">
        <v>104</v>
      </c>
      <c r="BL204" s="51">
        <v>104</v>
      </c>
      <c r="BM204" s="51">
        <v>105</v>
      </c>
      <c r="BN204" s="51">
        <v>105</v>
      </c>
      <c r="BO204" s="51">
        <v>105</v>
      </c>
      <c r="BP204" s="51">
        <v>106</v>
      </c>
      <c r="BQ204" s="51">
        <v>106</v>
      </c>
      <c r="BR204" s="44">
        <v>106.82299999999999</v>
      </c>
      <c r="BS204" s="44">
        <v>107.31699999999999</v>
      </c>
    </row>
    <row r="205" spans="1:71" x14ac:dyDescent="0.3">
      <c r="A205" s="42">
        <v>312</v>
      </c>
      <c r="B205" s="43" t="s">
        <v>1385</v>
      </c>
      <c r="C205" s="43" t="s">
        <v>1177</v>
      </c>
      <c r="D205" s="42">
        <v>25</v>
      </c>
      <c r="E205" s="51">
        <v>210</v>
      </c>
      <c r="F205" s="51">
        <v>213</v>
      </c>
      <c r="G205" s="51">
        <v>217</v>
      </c>
      <c r="H205" s="51">
        <v>223</v>
      </c>
      <c r="I205" s="51">
        <v>229</v>
      </c>
      <c r="J205" s="51">
        <v>236</v>
      </c>
      <c r="K205" s="51">
        <v>244</v>
      </c>
      <c r="L205" s="51">
        <v>252</v>
      </c>
      <c r="M205" s="51">
        <v>260</v>
      </c>
      <c r="N205" s="51">
        <v>268</v>
      </c>
      <c r="O205" s="51">
        <v>275</v>
      </c>
      <c r="P205" s="51">
        <v>281</v>
      </c>
      <c r="Q205" s="51">
        <v>287</v>
      </c>
      <c r="R205" s="51">
        <v>291</v>
      </c>
      <c r="S205" s="51">
        <v>296</v>
      </c>
      <c r="T205" s="51">
        <v>300</v>
      </c>
      <c r="U205" s="51">
        <v>305</v>
      </c>
      <c r="V205" s="51">
        <v>309</v>
      </c>
      <c r="W205" s="51">
        <v>313</v>
      </c>
      <c r="X205" s="51">
        <v>316</v>
      </c>
      <c r="Y205" s="51">
        <v>319</v>
      </c>
      <c r="Z205" s="51">
        <v>322</v>
      </c>
      <c r="AA205" s="51">
        <v>324</v>
      </c>
      <c r="AB205" s="51">
        <v>325</v>
      </c>
      <c r="AC205" s="51">
        <v>326</v>
      </c>
      <c r="AD205" s="51">
        <v>327</v>
      </c>
      <c r="AE205" s="51">
        <v>327</v>
      </c>
      <c r="AF205" s="51">
        <v>327</v>
      </c>
      <c r="AG205" s="51">
        <v>327</v>
      </c>
      <c r="AH205" s="51">
        <v>328</v>
      </c>
      <c r="AI205" s="51">
        <v>330</v>
      </c>
      <c r="AJ205" s="51">
        <v>334</v>
      </c>
      <c r="AK205" s="51">
        <v>338</v>
      </c>
      <c r="AL205" s="51">
        <v>344</v>
      </c>
      <c r="AM205" s="51">
        <v>350</v>
      </c>
      <c r="AN205" s="51">
        <v>356</v>
      </c>
      <c r="AO205" s="51">
        <v>362</v>
      </c>
      <c r="AP205" s="51">
        <v>369</v>
      </c>
      <c r="AQ205" s="51">
        <v>375</v>
      </c>
      <c r="AR205" s="51">
        <v>381</v>
      </c>
      <c r="AS205" s="51">
        <v>386</v>
      </c>
      <c r="AT205" s="51">
        <v>390</v>
      </c>
      <c r="AU205" s="51">
        <v>393</v>
      </c>
      <c r="AV205" s="51">
        <v>396</v>
      </c>
      <c r="AW205" s="51">
        <v>399</v>
      </c>
      <c r="AX205" s="51">
        <v>403</v>
      </c>
      <c r="AY205" s="51">
        <v>407</v>
      </c>
      <c r="AZ205" s="51">
        <v>411</v>
      </c>
      <c r="BA205" s="51">
        <v>416</v>
      </c>
      <c r="BB205" s="51">
        <v>421</v>
      </c>
      <c r="BC205" s="51">
        <v>425</v>
      </c>
      <c r="BD205" s="51">
        <v>428</v>
      </c>
      <c r="BE205" s="51">
        <v>431</v>
      </c>
      <c r="BF205" s="51">
        <v>434</v>
      </c>
      <c r="BG205" s="51">
        <v>437</v>
      </c>
      <c r="BH205" s="51">
        <v>440</v>
      </c>
      <c r="BI205" s="51">
        <v>442</v>
      </c>
      <c r="BJ205" s="51">
        <v>445</v>
      </c>
      <c r="BK205" s="51">
        <v>447</v>
      </c>
      <c r="BL205" s="51">
        <v>449</v>
      </c>
      <c r="BM205" s="51">
        <v>451</v>
      </c>
      <c r="BN205" s="51">
        <v>451</v>
      </c>
      <c r="BO205" s="51">
        <v>452</v>
      </c>
      <c r="BP205" s="51">
        <v>451</v>
      </c>
      <c r="BQ205" s="51">
        <v>451</v>
      </c>
      <c r="BR205" s="44">
        <v>450.41800000000001</v>
      </c>
      <c r="BS205" s="44">
        <v>449.97500000000002</v>
      </c>
    </row>
    <row r="206" spans="1:71" x14ac:dyDescent="0.3">
      <c r="A206" s="42">
        <v>332</v>
      </c>
      <c r="B206" s="43" t="s">
        <v>1386</v>
      </c>
      <c r="C206" s="43" t="s">
        <v>1177</v>
      </c>
      <c r="D206" s="42" t="s">
        <v>1020</v>
      </c>
      <c r="E206" s="51">
        <v>3221</v>
      </c>
      <c r="F206" s="51">
        <v>3275</v>
      </c>
      <c r="G206" s="51">
        <v>3332</v>
      </c>
      <c r="H206" s="51">
        <v>3390</v>
      </c>
      <c r="I206" s="51">
        <v>3451</v>
      </c>
      <c r="J206" s="51">
        <v>3514</v>
      </c>
      <c r="K206" s="51">
        <v>3580</v>
      </c>
      <c r="L206" s="51">
        <v>3648</v>
      </c>
      <c r="M206" s="51">
        <v>3718</v>
      </c>
      <c r="N206" s="51">
        <v>3791</v>
      </c>
      <c r="O206" s="51">
        <v>3866</v>
      </c>
      <c r="P206" s="51">
        <v>3943</v>
      </c>
      <c r="Q206" s="51">
        <v>4023</v>
      </c>
      <c r="R206" s="51">
        <v>4104</v>
      </c>
      <c r="S206" s="51">
        <v>4187</v>
      </c>
      <c r="T206" s="51">
        <v>4271</v>
      </c>
      <c r="U206" s="51">
        <v>4357</v>
      </c>
      <c r="V206" s="51">
        <v>4446</v>
      </c>
      <c r="W206" s="51">
        <v>4534</v>
      </c>
      <c r="X206" s="51">
        <v>4622</v>
      </c>
      <c r="Y206" s="51">
        <v>4709</v>
      </c>
      <c r="Z206" s="51">
        <v>4793</v>
      </c>
      <c r="AA206" s="51">
        <v>4877</v>
      </c>
      <c r="AB206" s="51">
        <v>4961</v>
      </c>
      <c r="AC206" s="51">
        <v>5048</v>
      </c>
      <c r="AD206" s="51">
        <v>5140</v>
      </c>
      <c r="AE206" s="51">
        <v>5238</v>
      </c>
      <c r="AF206" s="51">
        <v>5341</v>
      </c>
      <c r="AG206" s="51">
        <v>5451</v>
      </c>
      <c r="AH206" s="51">
        <v>5566</v>
      </c>
      <c r="AI206" s="51">
        <v>5689</v>
      </c>
      <c r="AJ206" s="51">
        <v>5819</v>
      </c>
      <c r="AK206" s="51">
        <v>5955</v>
      </c>
      <c r="AL206" s="51">
        <v>6097</v>
      </c>
      <c r="AM206" s="51">
        <v>6240</v>
      </c>
      <c r="AN206" s="51">
        <v>6384</v>
      </c>
      <c r="AO206" s="51">
        <v>6528</v>
      </c>
      <c r="AP206" s="51">
        <v>6671</v>
      </c>
      <c r="AQ206" s="51">
        <v>6813</v>
      </c>
      <c r="AR206" s="51">
        <v>6956</v>
      </c>
      <c r="AS206" s="51">
        <v>7100</v>
      </c>
      <c r="AT206" s="51">
        <v>7243</v>
      </c>
      <c r="AU206" s="51">
        <v>7387</v>
      </c>
      <c r="AV206" s="51">
        <v>7531</v>
      </c>
      <c r="AW206" s="51">
        <v>7675</v>
      </c>
      <c r="AX206" s="51">
        <v>7820</v>
      </c>
      <c r="AY206" s="51">
        <v>7966</v>
      </c>
      <c r="AZ206" s="51">
        <v>8112</v>
      </c>
      <c r="BA206" s="51">
        <v>8258</v>
      </c>
      <c r="BB206" s="51">
        <v>8404</v>
      </c>
      <c r="BC206" s="51">
        <v>8549</v>
      </c>
      <c r="BD206" s="51">
        <v>8693</v>
      </c>
      <c r="BE206" s="51">
        <v>8835</v>
      </c>
      <c r="BF206" s="51">
        <v>8977</v>
      </c>
      <c r="BG206" s="51">
        <v>9119</v>
      </c>
      <c r="BH206" s="51">
        <v>9263</v>
      </c>
      <c r="BI206" s="51">
        <v>9409</v>
      </c>
      <c r="BJ206" s="51">
        <v>9557</v>
      </c>
      <c r="BK206" s="51">
        <v>9705</v>
      </c>
      <c r="BL206" s="51">
        <v>9853</v>
      </c>
      <c r="BM206" s="51">
        <v>10000</v>
      </c>
      <c r="BN206" s="51">
        <v>10145</v>
      </c>
      <c r="BO206" s="51">
        <v>10289</v>
      </c>
      <c r="BP206" s="51">
        <v>10432</v>
      </c>
      <c r="BQ206" s="51">
        <v>10572</v>
      </c>
      <c r="BR206" s="44">
        <v>10711.061</v>
      </c>
      <c r="BS206" s="44">
        <v>10847.334000000001</v>
      </c>
    </row>
    <row r="207" spans="1:71" x14ac:dyDescent="0.3">
      <c r="A207" s="42">
        <v>388</v>
      </c>
      <c r="B207" s="43" t="s">
        <v>1387</v>
      </c>
      <c r="C207" s="43" t="s">
        <v>1177</v>
      </c>
      <c r="D207" s="42" t="s">
        <v>1020</v>
      </c>
      <c r="E207" s="51">
        <v>1403</v>
      </c>
      <c r="F207" s="51">
        <v>1437</v>
      </c>
      <c r="G207" s="51">
        <v>1468</v>
      </c>
      <c r="H207" s="51">
        <v>1496</v>
      </c>
      <c r="I207" s="51">
        <v>1520</v>
      </c>
      <c r="J207" s="51">
        <v>1541</v>
      </c>
      <c r="K207" s="51">
        <v>1559</v>
      </c>
      <c r="L207" s="51">
        <v>1575</v>
      </c>
      <c r="M207" s="51">
        <v>1592</v>
      </c>
      <c r="N207" s="51">
        <v>1609</v>
      </c>
      <c r="O207" s="51">
        <v>1628</v>
      </c>
      <c r="P207" s="51">
        <v>1651</v>
      </c>
      <c r="Q207" s="51">
        <v>1676</v>
      </c>
      <c r="R207" s="51">
        <v>1703</v>
      </c>
      <c r="S207" s="51">
        <v>1730</v>
      </c>
      <c r="T207" s="51">
        <v>1756</v>
      </c>
      <c r="U207" s="51">
        <v>1780</v>
      </c>
      <c r="V207" s="51">
        <v>1803</v>
      </c>
      <c r="W207" s="51">
        <v>1826</v>
      </c>
      <c r="X207" s="51">
        <v>1849</v>
      </c>
      <c r="Y207" s="51">
        <v>1875</v>
      </c>
      <c r="Z207" s="51">
        <v>1904</v>
      </c>
      <c r="AA207" s="51">
        <v>1935</v>
      </c>
      <c r="AB207" s="51">
        <v>1967</v>
      </c>
      <c r="AC207" s="51">
        <v>1998</v>
      </c>
      <c r="AD207" s="51">
        <v>2028</v>
      </c>
      <c r="AE207" s="51">
        <v>2055</v>
      </c>
      <c r="AF207" s="51">
        <v>2081</v>
      </c>
      <c r="AG207" s="51">
        <v>2106</v>
      </c>
      <c r="AH207" s="51">
        <v>2133</v>
      </c>
      <c r="AI207" s="51">
        <v>2163</v>
      </c>
      <c r="AJ207" s="51">
        <v>2198</v>
      </c>
      <c r="AK207" s="51">
        <v>2235</v>
      </c>
      <c r="AL207" s="51">
        <v>2274</v>
      </c>
      <c r="AM207" s="51">
        <v>2309</v>
      </c>
      <c r="AN207" s="51">
        <v>2339</v>
      </c>
      <c r="AO207" s="51">
        <v>2362</v>
      </c>
      <c r="AP207" s="51">
        <v>2379</v>
      </c>
      <c r="AQ207" s="51">
        <v>2394</v>
      </c>
      <c r="AR207" s="51">
        <v>2408</v>
      </c>
      <c r="AS207" s="51">
        <v>2424</v>
      </c>
      <c r="AT207" s="51">
        <v>2444</v>
      </c>
      <c r="AU207" s="51">
        <v>2465</v>
      </c>
      <c r="AV207" s="51">
        <v>2489</v>
      </c>
      <c r="AW207" s="51">
        <v>2513</v>
      </c>
      <c r="AX207" s="51">
        <v>2537</v>
      </c>
      <c r="AY207" s="51">
        <v>2562</v>
      </c>
      <c r="AZ207" s="51">
        <v>2587</v>
      </c>
      <c r="BA207" s="51">
        <v>2611</v>
      </c>
      <c r="BB207" s="51">
        <v>2635</v>
      </c>
      <c r="BC207" s="51">
        <v>2657</v>
      </c>
      <c r="BD207" s="51">
        <v>2677</v>
      </c>
      <c r="BE207" s="51">
        <v>2695</v>
      </c>
      <c r="BF207" s="51">
        <v>2713</v>
      </c>
      <c r="BG207" s="51">
        <v>2729</v>
      </c>
      <c r="BH207" s="51">
        <v>2745</v>
      </c>
      <c r="BI207" s="51">
        <v>2760</v>
      </c>
      <c r="BJ207" s="51">
        <v>2775</v>
      </c>
      <c r="BK207" s="51">
        <v>2790</v>
      </c>
      <c r="BL207" s="51">
        <v>2804</v>
      </c>
      <c r="BM207" s="51">
        <v>2817</v>
      </c>
      <c r="BN207" s="51">
        <v>2829</v>
      </c>
      <c r="BO207" s="51">
        <v>2841</v>
      </c>
      <c r="BP207" s="51">
        <v>2852</v>
      </c>
      <c r="BQ207" s="51">
        <v>2862</v>
      </c>
      <c r="BR207" s="44">
        <v>2871.9340000000002</v>
      </c>
      <c r="BS207" s="44">
        <v>2881.355</v>
      </c>
    </row>
    <row r="208" spans="1:71" x14ac:dyDescent="0.3">
      <c r="A208" s="42">
        <v>474</v>
      </c>
      <c r="B208" s="43" t="s">
        <v>1388</v>
      </c>
      <c r="C208" s="43" t="s">
        <v>1177</v>
      </c>
      <c r="D208" s="42" t="s">
        <v>1020</v>
      </c>
      <c r="E208" s="51">
        <v>222</v>
      </c>
      <c r="F208" s="51">
        <v>224</v>
      </c>
      <c r="G208" s="51">
        <v>228</v>
      </c>
      <c r="H208" s="51">
        <v>233</v>
      </c>
      <c r="I208" s="51">
        <v>239</v>
      </c>
      <c r="J208" s="51">
        <v>246</v>
      </c>
      <c r="K208" s="51">
        <v>253</v>
      </c>
      <c r="L208" s="51">
        <v>260</v>
      </c>
      <c r="M208" s="51">
        <v>267</v>
      </c>
      <c r="N208" s="51">
        <v>274</v>
      </c>
      <c r="O208" s="51">
        <v>282</v>
      </c>
      <c r="P208" s="51">
        <v>288</v>
      </c>
      <c r="Q208" s="51">
        <v>295</v>
      </c>
      <c r="R208" s="51">
        <v>301</v>
      </c>
      <c r="S208" s="51">
        <v>306</v>
      </c>
      <c r="T208" s="51">
        <v>311</v>
      </c>
      <c r="U208" s="51">
        <v>315</v>
      </c>
      <c r="V208" s="51">
        <v>319</v>
      </c>
      <c r="W208" s="51">
        <v>321</v>
      </c>
      <c r="X208" s="51">
        <v>323</v>
      </c>
      <c r="Y208" s="51">
        <v>325</v>
      </c>
      <c r="Z208" s="51">
        <v>326</v>
      </c>
      <c r="AA208" s="51">
        <v>327</v>
      </c>
      <c r="AB208" s="51">
        <v>328</v>
      </c>
      <c r="AC208" s="51">
        <v>328</v>
      </c>
      <c r="AD208" s="51">
        <v>328</v>
      </c>
      <c r="AE208" s="51">
        <v>327</v>
      </c>
      <c r="AF208" s="51">
        <v>326</v>
      </c>
      <c r="AG208" s="51">
        <v>325</v>
      </c>
      <c r="AH208" s="51">
        <v>325</v>
      </c>
      <c r="AI208" s="51">
        <v>325</v>
      </c>
      <c r="AJ208" s="51">
        <v>327</v>
      </c>
      <c r="AK208" s="51">
        <v>329</v>
      </c>
      <c r="AL208" s="51">
        <v>333</v>
      </c>
      <c r="AM208" s="51">
        <v>336</v>
      </c>
      <c r="AN208" s="51">
        <v>340</v>
      </c>
      <c r="AO208" s="51">
        <v>344</v>
      </c>
      <c r="AP208" s="51">
        <v>348</v>
      </c>
      <c r="AQ208" s="51">
        <v>352</v>
      </c>
      <c r="AR208" s="51">
        <v>355</v>
      </c>
      <c r="AS208" s="51">
        <v>358</v>
      </c>
      <c r="AT208" s="51">
        <v>361</v>
      </c>
      <c r="AU208" s="51">
        <v>363</v>
      </c>
      <c r="AV208" s="51">
        <v>364</v>
      </c>
      <c r="AW208" s="51">
        <v>366</v>
      </c>
      <c r="AX208" s="51">
        <v>369</v>
      </c>
      <c r="AY208" s="51">
        <v>372</v>
      </c>
      <c r="AZ208" s="51">
        <v>376</v>
      </c>
      <c r="BA208" s="51">
        <v>380</v>
      </c>
      <c r="BB208" s="51">
        <v>384</v>
      </c>
      <c r="BC208" s="51">
        <v>387</v>
      </c>
      <c r="BD208" s="51">
        <v>390</v>
      </c>
      <c r="BE208" s="51">
        <v>392</v>
      </c>
      <c r="BF208" s="51">
        <v>395</v>
      </c>
      <c r="BG208" s="51">
        <v>396</v>
      </c>
      <c r="BH208" s="51">
        <v>397</v>
      </c>
      <c r="BI208" s="51">
        <v>398</v>
      </c>
      <c r="BJ208" s="51">
        <v>398</v>
      </c>
      <c r="BK208" s="51">
        <v>397</v>
      </c>
      <c r="BL208" s="51">
        <v>396</v>
      </c>
      <c r="BM208" s="51">
        <v>395</v>
      </c>
      <c r="BN208" s="51">
        <v>393</v>
      </c>
      <c r="BO208" s="51">
        <v>391</v>
      </c>
      <c r="BP208" s="51">
        <v>389</v>
      </c>
      <c r="BQ208" s="51">
        <v>387</v>
      </c>
      <c r="BR208" s="44">
        <v>385.84199999999998</v>
      </c>
      <c r="BS208" s="44">
        <v>385.10300000000001</v>
      </c>
    </row>
    <row r="209" spans="1:71" x14ac:dyDescent="0.3">
      <c r="A209" s="42">
        <v>500</v>
      </c>
      <c r="B209" s="43" t="s">
        <v>1389</v>
      </c>
      <c r="C209" s="43" t="s">
        <v>1177</v>
      </c>
      <c r="D209" s="42" t="s">
        <v>1020</v>
      </c>
      <c r="E209" s="51">
        <v>14</v>
      </c>
      <c r="F209" s="51">
        <v>14</v>
      </c>
      <c r="G209" s="51">
        <v>14</v>
      </c>
      <c r="H209" s="51">
        <v>15</v>
      </c>
      <c r="I209" s="51">
        <v>15</v>
      </c>
      <c r="J209" s="51">
        <v>14</v>
      </c>
      <c r="K209" s="51">
        <v>14</v>
      </c>
      <c r="L209" s="51">
        <v>13</v>
      </c>
      <c r="M209" s="51">
        <v>13</v>
      </c>
      <c r="N209" s="51">
        <v>12</v>
      </c>
      <c r="O209" s="51">
        <v>12</v>
      </c>
      <c r="P209" s="51">
        <v>12</v>
      </c>
      <c r="Q209" s="51">
        <v>12</v>
      </c>
      <c r="R209" s="51">
        <v>12</v>
      </c>
      <c r="S209" s="51">
        <v>12</v>
      </c>
      <c r="T209" s="51">
        <v>12</v>
      </c>
      <c r="U209" s="51">
        <v>12</v>
      </c>
      <c r="V209" s="51">
        <v>12</v>
      </c>
      <c r="W209" s="51">
        <v>12</v>
      </c>
      <c r="X209" s="51">
        <v>12</v>
      </c>
      <c r="Y209" s="51">
        <v>12</v>
      </c>
      <c r="Z209" s="51">
        <v>12</v>
      </c>
      <c r="AA209" s="51">
        <v>12</v>
      </c>
      <c r="AB209" s="51">
        <v>12</v>
      </c>
      <c r="AC209" s="51">
        <v>12</v>
      </c>
      <c r="AD209" s="51">
        <v>12</v>
      </c>
      <c r="AE209" s="51">
        <v>12</v>
      </c>
      <c r="AF209" s="51">
        <v>12</v>
      </c>
      <c r="AG209" s="51">
        <v>12</v>
      </c>
      <c r="AH209" s="51">
        <v>12</v>
      </c>
      <c r="AI209" s="51">
        <v>12</v>
      </c>
      <c r="AJ209" s="51">
        <v>12</v>
      </c>
      <c r="AK209" s="51">
        <v>12</v>
      </c>
      <c r="AL209" s="51">
        <v>12</v>
      </c>
      <c r="AM209" s="51">
        <v>11</v>
      </c>
      <c r="AN209" s="51">
        <v>11</v>
      </c>
      <c r="AO209" s="51">
        <v>11</v>
      </c>
      <c r="AP209" s="51">
        <v>11</v>
      </c>
      <c r="AQ209" s="51">
        <v>11</v>
      </c>
      <c r="AR209" s="51">
        <v>11</v>
      </c>
      <c r="AS209" s="51">
        <v>11</v>
      </c>
      <c r="AT209" s="51">
        <v>11</v>
      </c>
      <c r="AU209" s="51">
        <v>11</v>
      </c>
      <c r="AV209" s="51">
        <v>11</v>
      </c>
      <c r="AW209" s="51">
        <v>11</v>
      </c>
      <c r="AX209" s="51">
        <v>10</v>
      </c>
      <c r="AY209" s="51">
        <v>9</v>
      </c>
      <c r="AZ209" s="51">
        <v>8</v>
      </c>
      <c r="BA209" s="51">
        <v>7</v>
      </c>
      <c r="BB209" s="51">
        <v>6</v>
      </c>
      <c r="BC209" s="51">
        <v>5</v>
      </c>
      <c r="BD209" s="51">
        <v>5</v>
      </c>
      <c r="BE209" s="51">
        <v>4</v>
      </c>
      <c r="BF209" s="51">
        <v>4</v>
      </c>
      <c r="BG209" s="51">
        <v>5</v>
      </c>
      <c r="BH209" s="51">
        <v>5</v>
      </c>
      <c r="BI209" s="51">
        <v>5</v>
      </c>
      <c r="BJ209" s="51">
        <v>5</v>
      </c>
      <c r="BK209" s="51">
        <v>5</v>
      </c>
      <c r="BL209" s="51">
        <v>5</v>
      </c>
      <c r="BM209" s="51">
        <v>5</v>
      </c>
      <c r="BN209" s="51">
        <v>5</v>
      </c>
      <c r="BO209" s="51">
        <v>5</v>
      </c>
      <c r="BP209" s="51">
        <v>5</v>
      </c>
      <c r="BQ209" s="51">
        <v>5</v>
      </c>
      <c r="BR209" s="44">
        <v>5.1239999999999997</v>
      </c>
      <c r="BS209" s="44">
        <v>5.1520000000000001</v>
      </c>
    </row>
    <row r="210" spans="1:71" x14ac:dyDescent="0.3">
      <c r="A210" s="42">
        <v>630</v>
      </c>
      <c r="B210" s="43" t="s">
        <v>1390</v>
      </c>
      <c r="C210" s="43" t="s">
        <v>1177</v>
      </c>
      <c r="D210" s="42" t="s">
        <v>1020</v>
      </c>
      <c r="E210" s="51">
        <v>2218</v>
      </c>
      <c r="F210" s="51">
        <v>2210</v>
      </c>
      <c r="G210" s="51">
        <v>2212</v>
      </c>
      <c r="H210" s="51">
        <v>2221</v>
      </c>
      <c r="I210" s="51">
        <v>2233</v>
      </c>
      <c r="J210" s="51">
        <v>2247</v>
      </c>
      <c r="K210" s="51">
        <v>2262</v>
      </c>
      <c r="L210" s="51">
        <v>2279</v>
      </c>
      <c r="M210" s="51">
        <v>2299</v>
      </c>
      <c r="N210" s="51">
        <v>2323</v>
      </c>
      <c r="O210" s="51">
        <v>2356</v>
      </c>
      <c r="P210" s="51">
        <v>2396</v>
      </c>
      <c r="Q210" s="51">
        <v>2442</v>
      </c>
      <c r="R210" s="51">
        <v>2491</v>
      </c>
      <c r="S210" s="51">
        <v>2538</v>
      </c>
      <c r="T210" s="51">
        <v>2578</v>
      </c>
      <c r="U210" s="51">
        <v>2609</v>
      </c>
      <c r="V210" s="51">
        <v>2634</v>
      </c>
      <c r="W210" s="51">
        <v>2656</v>
      </c>
      <c r="X210" s="51">
        <v>2680</v>
      </c>
      <c r="Y210" s="51">
        <v>2710</v>
      </c>
      <c r="Z210" s="51">
        <v>2746</v>
      </c>
      <c r="AA210" s="51">
        <v>2787</v>
      </c>
      <c r="AB210" s="51">
        <v>2833</v>
      </c>
      <c r="AC210" s="51">
        <v>2882</v>
      </c>
      <c r="AD210" s="51">
        <v>2932</v>
      </c>
      <c r="AE210" s="51">
        <v>2984</v>
      </c>
      <c r="AF210" s="51">
        <v>3037</v>
      </c>
      <c r="AG210" s="51">
        <v>3090</v>
      </c>
      <c r="AH210" s="51">
        <v>3141</v>
      </c>
      <c r="AI210" s="51">
        <v>3188</v>
      </c>
      <c r="AJ210" s="51">
        <v>3230</v>
      </c>
      <c r="AK210" s="51">
        <v>3269</v>
      </c>
      <c r="AL210" s="51">
        <v>3305</v>
      </c>
      <c r="AM210" s="51">
        <v>3338</v>
      </c>
      <c r="AN210" s="51">
        <v>3370</v>
      </c>
      <c r="AO210" s="51">
        <v>3400</v>
      </c>
      <c r="AP210" s="51">
        <v>3429</v>
      </c>
      <c r="AQ210" s="51">
        <v>3457</v>
      </c>
      <c r="AR210" s="51">
        <v>3487</v>
      </c>
      <c r="AS210" s="51">
        <v>3518</v>
      </c>
      <c r="AT210" s="51">
        <v>3552</v>
      </c>
      <c r="AU210" s="51">
        <v>3587</v>
      </c>
      <c r="AV210" s="51">
        <v>3623</v>
      </c>
      <c r="AW210" s="51">
        <v>3657</v>
      </c>
      <c r="AX210" s="51">
        <v>3690</v>
      </c>
      <c r="AY210" s="51">
        <v>3719</v>
      </c>
      <c r="AZ210" s="51">
        <v>3746</v>
      </c>
      <c r="BA210" s="51">
        <v>3769</v>
      </c>
      <c r="BB210" s="51">
        <v>3787</v>
      </c>
      <c r="BC210" s="51">
        <v>3797</v>
      </c>
      <c r="BD210" s="51">
        <v>3800</v>
      </c>
      <c r="BE210" s="51">
        <v>3796</v>
      </c>
      <c r="BF210" s="51">
        <v>3787</v>
      </c>
      <c r="BG210" s="51">
        <v>3776</v>
      </c>
      <c r="BH210" s="51">
        <v>3765</v>
      </c>
      <c r="BI210" s="51">
        <v>3755</v>
      </c>
      <c r="BJ210" s="51">
        <v>3745</v>
      </c>
      <c r="BK210" s="51">
        <v>3736</v>
      </c>
      <c r="BL210" s="51">
        <v>3726</v>
      </c>
      <c r="BM210" s="51">
        <v>3717</v>
      </c>
      <c r="BN210" s="51">
        <v>3707</v>
      </c>
      <c r="BO210" s="51">
        <v>3698</v>
      </c>
      <c r="BP210" s="51">
        <v>3689</v>
      </c>
      <c r="BQ210" s="51">
        <v>3681</v>
      </c>
      <c r="BR210" s="44">
        <v>3673.7280000000001</v>
      </c>
      <c r="BS210" s="44">
        <v>3667.9029999999998</v>
      </c>
    </row>
    <row r="211" spans="1:71" x14ac:dyDescent="0.3">
      <c r="A211" s="42">
        <v>659</v>
      </c>
      <c r="B211" s="43" t="s">
        <v>1391</v>
      </c>
      <c r="C211" s="43" t="s">
        <v>1177</v>
      </c>
      <c r="D211" s="42" t="s">
        <v>1020</v>
      </c>
      <c r="E211" s="51">
        <v>46</v>
      </c>
      <c r="F211" s="51">
        <v>46</v>
      </c>
      <c r="G211" s="51">
        <v>46</v>
      </c>
      <c r="H211" s="51">
        <v>47</v>
      </c>
      <c r="I211" s="51">
        <v>48</v>
      </c>
      <c r="J211" s="51">
        <v>48</v>
      </c>
      <c r="K211" s="51">
        <v>49</v>
      </c>
      <c r="L211" s="51">
        <v>50</v>
      </c>
      <c r="M211" s="51">
        <v>51</v>
      </c>
      <c r="N211" s="51">
        <v>51</v>
      </c>
      <c r="O211" s="51">
        <v>51</v>
      </c>
      <c r="P211" s="51">
        <v>51</v>
      </c>
      <c r="Q211" s="51">
        <v>51</v>
      </c>
      <c r="R211" s="51">
        <v>51</v>
      </c>
      <c r="S211" s="51">
        <v>50</v>
      </c>
      <c r="T211" s="51">
        <v>49</v>
      </c>
      <c r="U211" s="51">
        <v>48</v>
      </c>
      <c r="V211" s="51">
        <v>47</v>
      </c>
      <c r="W211" s="51">
        <v>46</v>
      </c>
      <c r="X211" s="51">
        <v>46</v>
      </c>
      <c r="Y211" s="51">
        <v>45</v>
      </c>
      <c r="Z211" s="51">
        <v>44</v>
      </c>
      <c r="AA211" s="51">
        <v>44</v>
      </c>
      <c r="AB211" s="51">
        <v>44</v>
      </c>
      <c r="AC211" s="51">
        <v>44</v>
      </c>
      <c r="AD211" s="51">
        <v>44</v>
      </c>
      <c r="AE211" s="51">
        <v>44</v>
      </c>
      <c r="AF211" s="51">
        <v>44</v>
      </c>
      <c r="AG211" s="51">
        <v>44</v>
      </c>
      <c r="AH211" s="51">
        <v>43</v>
      </c>
      <c r="AI211" s="51">
        <v>43</v>
      </c>
      <c r="AJ211" s="51">
        <v>43</v>
      </c>
      <c r="AK211" s="51">
        <v>43</v>
      </c>
      <c r="AL211" s="51">
        <v>43</v>
      </c>
      <c r="AM211" s="51">
        <v>42</v>
      </c>
      <c r="AN211" s="51">
        <v>42</v>
      </c>
      <c r="AO211" s="51">
        <v>42</v>
      </c>
      <c r="AP211" s="51">
        <v>41</v>
      </c>
      <c r="AQ211" s="51">
        <v>41</v>
      </c>
      <c r="AR211" s="51">
        <v>41</v>
      </c>
      <c r="AS211" s="51">
        <v>41</v>
      </c>
      <c r="AT211" s="51">
        <v>41</v>
      </c>
      <c r="AU211" s="51">
        <v>41</v>
      </c>
      <c r="AV211" s="51">
        <v>42</v>
      </c>
      <c r="AW211" s="51">
        <v>42</v>
      </c>
      <c r="AX211" s="51">
        <v>43</v>
      </c>
      <c r="AY211" s="51">
        <v>43</v>
      </c>
      <c r="AZ211" s="51">
        <v>44</v>
      </c>
      <c r="BA211" s="51">
        <v>44</v>
      </c>
      <c r="BB211" s="51">
        <v>45</v>
      </c>
      <c r="BC211" s="51">
        <v>45</v>
      </c>
      <c r="BD211" s="51">
        <v>46</v>
      </c>
      <c r="BE211" s="51">
        <v>47</v>
      </c>
      <c r="BF211" s="51">
        <v>47</v>
      </c>
      <c r="BG211" s="51">
        <v>48</v>
      </c>
      <c r="BH211" s="51">
        <v>49</v>
      </c>
      <c r="BI211" s="51">
        <v>49</v>
      </c>
      <c r="BJ211" s="51">
        <v>50</v>
      </c>
      <c r="BK211" s="51">
        <v>50</v>
      </c>
      <c r="BL211" s="51">
        <v>51</v>
      </c>
      <c r="BM211" s="51">
        <v>51</v>
      </c>
      <c r="BN211" s="51">
        <v>52</v>
      </c>
      <c r="BO211" s="51">
        <v>53</v>
      </c>
      <c r="BP211" s="51">
        <v>53</v>
      </c>
      <c r="BQ211" s="51">
        <v>54</v>
      </c>
      <c r="BR211" s="44">
        <v>54.287999999999997</v>
      </c>
      <c r="BS211" s="44">
        <v>54.820999999999998</v>
      </c>
    </row>
    <row r="212" spans="1:71" x14ac:dyDescent="0.3">
      <c r="A212" s="42">
        <v>662</v>
      </c>
      <c r="B212" s="43" t="s">
        <v>1392</v>
      </c>
      <c r="C212" s="43" t="s">
        <v>1177</v>
      </c>
      <c r="D212" s="42" t="s">
        <v>1020</v>
      </c>
      <c r="E212" s="51">
        <v>83</v>
      </c>
      <c r="F212" s="51">
        <v>84</v>
      </c>
      <c r="G212" s="51">
        <v>85</v>
      </c>
      <c r="H212" s="51">
        <v>85</v>
      </c>
      <c r="I212" s="51">
        <v>86</v>
      </c>
      <c r="J212" s="51">
        <v>87</v>
      </c>
      <c r="K212" s="51">
        <v>87</v>
      </c>
      <c r="L212" s="51">
        <v>88</v>
      </c>
      <c r="M212" s="51">
        <v>88</v>
      </c>
      <c r="N212" s="51">
        <v>89</v>
      </c>
      <c r="O212" s="51">
        <v>90</v>
      </c>
      <c r="P212" s="51">
        <v>91</v>
      </c>
      <c r="Q212" s="51">
        <v>92</v>
      </c>
      <c r="R212" s="51">
        <v>93</v>
      </c>
      <c r="S212" s="51">
        <v>95</v>
      </c>
      <c r="T212" s="51">
        <v>96</v>
      </c>
      <c r="U212" s="51">
        <v>98</v>
      </c>
      <c r="V212" s="51">
        <v>100</v>
      </c>
      <c r="W212" s="51">
        <v>101</v>
      </c>
      <c r="X212" s="51">
        <v>103</v>
      </c>
      <c r="Y212" s="51">
        <v>104</v>
      </c>
      <c r="Z212" s="51">
        <v>105</v>
      </c>
      <c r="AA212" s="51">
        <v>106</v>
      </c>
      <c r="AB212" s="51">
        <v>107</v>
      </c>
      <c r="AC212" s="51">
        <v>109</v>
      </c>
      <c r="AD212" s="51">
        <v>110</v>
      </c>
      <c r="AE212" s="51">
        <v>111</v>
      </c>
      <c r="AF212" s="51">
        <v>113</v>
      </c>
      <c r="AG212" s="51">
        <v>115</v>
      </c>
      <c r="AH212" s="51">
        <v>116</v>
      </c>
      <c r="AI212" s="51">
        <v>118</v>
      </c>
      <c r="AJ212" s="51">
        <v>120</v>
      </c>
      <c r="AK212" s="51">
        <v>121</v>
      </c>
      <c r="AL212" s="51">
        <v>123</v>
      </c>
      <c r="AM212" s="51">
        <v>124</v>
      </c>
      <c r="AN212" s="51">
        <v>126</v>
      </c>
      <c r="AO212" s="51">
        <v>129</v>
      </c>
      <c r="AP212" s="51">
        <v>131</v>
      </c>
      <c r="AQ212" s="51">
        <v>134</v>
      </c>
      <c r="AR212" s="51">
        <v>136</v>
      </c>
      <c r="AS212" s="51">
        <v>138</v>
      </c>
      <c r="AT212" s="51">
        <v>140</v>
      </c>
      <c r="AU212" s="51">
        <v>142</v>
      </c>
      <c r="AV212" s="51">
        <v>144</v>
      </c>
      <c r="AW212" s="51">
        <v>145</v>
      </c>
      <c r="AX212" s="51">
        <v>147</v>
      </c>
      <c r="AY212" s="51">
        <v>149</v>
      </c>
      <c r="AZ212" s="51">
        <v>151</v>
      </c>
      <c r="BA212" s="51">
        <v>153</v>
      </c>
      <c r="BB212" s="51">
        <v>155</v>
      </c>
      <c r="BC212" s="51">
        <v>157</v>
      </c>
      <c r="BD212" s="51">
        <v>158</v>
      </c>
      <c r="BE212" s="51">
        <v>160</v>
      </c>
      <c r="BF212" s="51">
        <v>161</v>
      </c>
      <c r="BG212" s="51">
        <v>162</v>
      </c>
      <c r="BH212" s="51">
        <v>164</v>
      </c>
      <c r="BI212" s="51">
        <v>165</v>
      </c>
      <c r="BJ212" s="51">
        <v>167</v>
      </c>
      <c r="BK212" s="51">
        <v>169</v>
      </c>
      <c r="BL212" s="51">
        <v>171</v>
      </c>
      <c r="BM212" s="51">
        <v>173</v>
      </c>
      <c r="BN212" s="51">
        <v>174</v>
      </c>
      <c r="BO212" s="51">
        <v>175</v>
      </c>
      <c r="BP212" s="51">
        <v>176</v>
      </c>
      <c r="BQ212" s="51">
        <v>176</v>
      </c>
      <c r="BR212" s="44">
        <v>177.20599999999999</v>
      </c>
      <c r="BS212" s="44">
        <v>178.01499999999999</v>
      </c>
    </row>
    <row r="213" spans="1:71" x14ac:dyDescent="0.3">
      <c r="A213" s="42">
        <v>670</v>
      </c>
      <c r="B213" s="43" t="s">
        <v>1393</v>
      </c>
      <c r="C213" s="43" t="s">
        <v>1177</v>
      </c>
      <c r="D213" s="42" t="s">
        <v>1020</v>
      </c>
      <c r="E213" s="51">
        <v>67</v>
      </c>
      <c r="F213" s="51">
        <v>68</v>
      </c>
      <c r="G213" s="51">
        <v>69</v>
      </c>
      <c r="H213" s="51">
        <v>71</v>
      </c>
      <c r="I213" s="51">
        <v>72</v>
      </c>
      <c r="J213" s="51">
        <v>74</v>
      </c>
      <c r="K213" s="51">
        <v>75</v>
      </c>
      <c r="L213" s="51">
        <v>77</v>
      </c>
      <c r="M213" s="51">
        <v>78</v>
      </c>
      <c r="N213" s="51">
        <v>80</v>
      </c>
      <c r="O213" s="51">
        <v>81</v>
      </c>
      <c r="P213" s="51">
        <v>82</v>
      </c>
      <c r="Q213" s="51">
        <v>83</v>
      </c>
      <c r="R213" s="51">
        <v>84</v>
      </c>
      <c r="S213" s="51">
        <v>85</v>
      </c>
      <c r="T213" s="51">
        <v>86</v>
      </c>
      <c r="U213" s="51">
        <v>87</v>
      </c>
      <c r="V213" s="51">
        <v>88</v>
      </c>
      <c r="W213" s="51">
        <v>89</v>
      </c>
      <c r="X213" s="51">
        <v>90</v>
      </c>
      <c r="Y213" s="51">
        <v>90</v>
      </c>
      <c r="Z213" s="51">
        <v>91</v>
      </c>
      <c r="AA213" s="51">
        <v>92</v>
      </c>
      <c r="AB213" s="51">
        <v>94</v>
      </c>
      <c r="AC213" s="51">
        <v>95</v>
      </c>
      <c r="AD213" s="51">
        <v>96</v>
      </c>
      <c r="AE213" s="51">
        <v>97</v>
      </c>
      <c r="AF213" s="51">
        <v>98</v>
      </c>
      <c r="AG213" s="51">
        <v>99</v>
      </c>
      <c r="AH213" s="51">
        <v>100</v>
      </c>
      <c r="AI213" s="51">
        <v>101</v>
      </c>
      <c r="AJ213" s="51">
        <v>101</v>
      </c>
      <c r="AK213" s="51">
        <v>102</v>
      </c>
      <c r="AL213" s="51">
        <v>103</v>
      </c>
      <c r="AM213" s="51">
        <v>104</v>
      </c>
      <c r="AN213" s="51">
        <v>104</v>
      </c>
      <c r="AO213" s="51">
        <v>105</v>
      </c>
      <c r="AP213" s="51">
        <v>106</v>
      </c>
      <c r="AQ213" s="51">
        <v>107</v>
      </c>
      <c r="AR213" s="51">
        <v>107</v>
      </c>
      <c r="AS213" s="51">
        <v>108</v>
      </c>
      <c r="AT213" s="51">
        <v>108</v>
      </c>
      <c r="AU213" s="51">
        <v>108</v>
      </c>
      <c r="AV213" s="51">
        <v>108</v>
      </c>
      <c r="AW213" s="51">
        <v>108</v>
      </c>
      <c r="AX213" s="51">
        <v>108</v>
      </c>
      <c r="AY213" s="51">
        <v>108</v>
      </c>
      <c r="AZ213" s="51">
        <v>108</v>
      </c>
      <c r="BA213" s="51">
        <v>108</v>
      </c>
      <c r="BB213" s="51">
        <v>108</v>
      </c>
      <c r="BC213" s="51">
        <v>108</v>
      </c>
      <c r="BD213" s="51">
        <v>108</v>
      </c>
      <c r="BE213" s="51">
        <v>108</v>
      </c>
      <c r="BF213" s="51">
        <v>108</v>
      </c>
      <c r="BG213" s="51">
        <v>109</v>
      </c>
      <c r="BH213" s="51">
        <v>109</v>
      </c>
      <c r="BI213" s="51">
        <v>109</v>
      </c>
      <c r="BJ213" s="51">
        <v>109</v>
      </c>
      <c r="BK213" s="51">
        <v>109</v>
      </c>
      <c r="BL213" s="51">
        <v>109</v>
      </c>
      <c r="BM213" s="51">
        <v>109</v>
      </c>
      <c r="BN213" s="51">
        <v>109</v>
      </c>
      <c r="BO213" s="51">
        <v>109</v>
      </c>
      <c r="BP213" s="51">
        <v>109</v>
      </c>
      <c r="BQ213" s="51">
        <v>109</v>
      </c>
      <c r="BR213" s="44">
        <v>109.455</v>
      </c>
      <c r="BS213" s="44">
        <v>109.643</v>
      </c>
    </row>
    <row r="214" spans="1:71" x14ac:dyDescent="0.3">
      <c r="A214" s="42">
        <v>534</v>
      </c>
      <c r="B214" s="43" t="s">
        <v>1394</v>
      </c>
      <c r="C214" s="43" t="s">
        <v>1177</v>
      </c>
      <c r="D214" s="42" t="s">
        <v>1020</v>
      </c>
      <c r="E214" s="51">
        <v>1</v>
      </c>
      <c r="F214" s="51">
        <v>2</v>
      </c>
      <c r="G214" s="51">
        <v>2</v>
      </c>
      <c r="H214" s="51">
        <v>2</v>
      </c>
      <c r="I214" s="51">
        <v>2</v>
      </c>
      <c r="J214" s="51">
        <v>2</v>
      </c>
      <c r="K214" s="51">
        <v>2</v>
      </c>
      <c r="L214" s="51">
        <v>2</v>
      </c>
      <c r="M214" s="51">
        <v>2</v>
      </c>
      <c r="N214" s="51">
        <v>3</v>
      </c>
      <c r="O214" s="51">
        <v>3</v>
      </c>
      <c r="P214" s="51">
        <v>3</v>
      </c>
      <c r="Q214" s="51">
        <v>3</v>
      </c>
      <c r="R214" s="51">
        <v>4</v>
      </c>
      <c r="S214" s="51">
        <v>4</v>
      </c>
      <c r="T214" s="51">
        <v>4</v>
      </c>
      <c r="U214" s="51">
        <v>5</v>
      </c>
      <c r="V214" s="51">
        <v>5</v>
      </c>
      <c r="W214" s="51">
        <v>6</v>
      </c>
      <c r="X214" s="51">
        <v>6</v>
      </c>
      <c r="Y214" s="51">
        <v>7</v>
      </c>
      <c r="Z214" s="51">
        <v>7</v>
      </c>
      <c r="AA214" s="51">
        <v>8</v>
      </c>
      <c r="AB214" s="51">
        <v>8</v>
      </c>
      <c r="AC214" s="51">
        <v>9</v>
      </c>
      <c r="AD214" s="51">
        <v>10</v>
      </c>
      <c r="AE214" s="51">
        <v>10</v>
      </c>
      <c r="AF214" s="51">
        <v>11</v>
      </c>
      <c r="AG214" s="51">
        <v>11</v>
      </c>
      <c r="AH214" s="51">
        <v>12</v>
      </c>
      <c r="AI214" s="51">
        <v>13</v>
      </c>
      <c r="AJ214" s="51">
        <v>14</v>
      </c>
      <c r="AK214" s="51">
        <v>15</v>
      </c>
      <c r="AL214" s="51">
        <v>16</v>
      </c>
      <c r="AM214" s="51">
        <v>17</v>
      </c>
      <c r="AN214" s="51">
        <v>19</v>
      </c>
      <c r="AO214" s="51">
        <v>21</v>
      </c>
      <c r="AP214" s="51">
        <v>23</v>
      </c>
      <c r="AQ214" s="51">
        <v>25</v>
      </c>
      <c r="AR214" s="51">
        <v>27</v>
      </c>
      <c r="AS214" s="51">
        <v>29</v>
      </c>
      <c r="AT214" s="51">
        <v>30</v>
      </c>
      <c r="AU214" s="51">
        <v>30</v>
      </c>
      <c r="AV214" s="51">
        <v>30</v>
      </c>
      <c r="AW214" s="51">
        <v>30</v>
      </c>
      <c r="AX214" s="51">
        <v>31</v>
      </c>
      <c r="AY214" s="51">
        <v>31</v>
      </c>
      <c r="AZ214" s="51">
        <v>31</v>
      </c>
      <c r="BA214" s="51">
        <v>31</v>
      </c>
      <c r="BB214" s="51">
        <v>32</v>
      </c>
      <c r="BC214" s="51">
        <v>32</v>
      </c>
      <c r="BD214" s="51">
        <v>32</v>
      </c>
      <c r="BE214" s="51">
        <v>32</v>
      </c>
      <c r="BF214" s="51">
        <v>32</v>
      </c>
      <c r="BG214" s="51">
        <v>32</v>
      </c>
      <c r="BH214" s="51">
        <v>33</v>
      </c>
      <c r="BI214" s="51">
        <v>33</v>
      </c>
      <c r="BJ214" s="51">
        <v>32</v>
      </c>
      <c r="BK214" s="51">
        <v>32</v>
      </c>
      <c r="BL214" s="51">
        <v>33</v>
      </c>
      <c r="BM214" s="51">
        <v>33</v>
      </c>
      <c r="BN214" s="51">
        <v>34</v>
      </c>
      <c r="BO214" s="51">
        <v>35</v>
      </c>
      <c r="BP214" s="51">
        <v>36</v>
      </c>
      <c r="BQ214" s="51">
        <v>38</v>
      </c>
      <c r="BR214" s="44">
        <v>38.75</v>
      </c>
      <c r="BS214" s="44">
        <v>39.536999999999999</v>
      </c>
    </row>
    <row r="215" spans="1:71" x14ac:dyDescent="0.3">
      <c r="A215" s="42">
        <v>780</v>
      </c>
      <c r="B215" s="43" t="s">
        <v>1395</v>
      </c>
      <c r="C215" s="43" t="s">
        <v>1177</v>
      </c>
      <c r="D215" s="42" t="s">
        <v>1020</v>
      </c>
      <c r="E215" s="51">
        <v>646</v>
      </c>
      <c r="F215" s="51">
        <v>659</v>
      </c>
      <c r="G215" s="51">
        <v>676</v>
      </c>
      <c r="H215" s="51">
        <v>695</v>
      </c>
      <c r="I215" s="51">
        <v>717</v>
      </c>
      <c r="J215" s="51">
        <v>740</v>
      </c>
      <c r="K215" s="51">
        <v>763</v>
      </c>
      <c r="L215" s="51">
        <v>786</v>
      </c>
      <c r="M215" s="51">
        <v>809</v>
      </c>
      <c r="N215" s="51">
        <v>829</v>
      </c>
      <c r="O215" s="51">
        <v>848</v>
      </c>
      <c r="P215" s="51">
        <v>865</v>
      </c>
      <c r="Q215" s="51">
        <v>880</v>
      </c>
      <c r="R215" s="51">
        <v>893</v>
      </c>
      <c r="S215" s="51">
        <v>903</v>
      </c>
      <c r="T215" s="51">
        <v>912</v>
      </c>
      <c r="U215" s="51">
        <v>920</v>
      </c>
      <c r="V215" s="51">
        <v>926</v>
      </c>
      <c r="W215" s="51">
        <v>931</v>
      </c>
      <c r="X215" s="51">
        <v>938</v>
      </c>
      <c r="Y215" s="51">
        <v>946</v>
      </c>
      <c r="Z215" s="51">
        <v>956</v>
      </c>
      <c r="AA215" s="51">
        <v>969</v>
      </c>
      <c r="AB215" s="51">
        <v>983</v>
      </c>
      <c r="AC215" s="51">
        <v>997</v>
      </c>
      <c r="AD215" s="51">
        <v>1011</v>
      </c>
      <c r="AE215" s="51">
        <v>1026</v>
      </c>
      <c r="AF215" s="51">
        <v>1040</v>
      </c>
      <c r="AG215" s="51">
        <v>1054</v>
      </c>
      <c r="AH215" s="51">
        <v>1069</v>
      </c>
      <c r="AI215" s="51">
        <v>1085</v>
      </c>
      <c r="AJ215" s="51">
        <v>1103</v>
      </c>
      <c r="AK215" s="51">
        <v>1121</v>
      </c>
      <c r="AL215" s="51">
        <v>1139</v>
      </c>
      <c r="AM215" s="51">
        <v>1156</v>
      </c>
      <c r="AN215" s="51">
        <v>1171</v>
      </c>
      <c r="AO215" s="51">
        <v>1184</v>
      </c>
      <c r="AP215" s="51">
        <v>1195</v>
      </c>
      <c r="AQ215" s="51">
        <v>1205</v>
      </c>
      <c r="AR215" s="51">
        <v>1214</v>
      </c>
      <c r="AS215" s="51">
        <v>1222</v>
      </c>
      <c r="AT215" s="51">
        <v>1230</v>
      </c>
      <c r="AU215" s="51">
        <v>1237</v>
      </c>
      <c r="AV215" s="51">
        <v>1244</v>
      </c>
      <c r="AW215" s="51">
        <v>1250</v>
      </c>
      <c r="AX215" s="51">
        <v>1255</v>
      </c>
      <c r="AY215" s="51">
        <v>1258</v>
      </c>
      <c r="AZ215" s="51">
        <v>1261</v>
      </c>
      <c r="BA215" s="51">
        <v>1263</v>
      </c>
      <c r="BB215" s="51">
        <v>1265</v>
      </c>
      <c r="BC215" s="51">
        <v>1268</v>
      </c>
      <c r="BD215" s="51">
        <v>1272</v>
      </c>
      <c r="BE215" s="51">
        <v>1278</v>
      </c>
      <c r="BF215" s="51">
        <v>1284</v>
      </c>
      <c r="BG215" s="51">
        <v>1291</v>
      </c>
      <c r="BH215" s="51">
        <v>1297</v>
      </c>
      <c r="BI215" s="51">
        <v>1303</v>
      </c>
      <c r="BJ215" s="51">
        <v>1309</v>
      </c>
      <c r="BK215" s="51">
        <v>1315</v>
      </c>
      <c r="BL215" s="51">
        <v>1322</v>
      </c>
      <c r="BM215" s="51">
        <v>1328</v>
      </c>
      <c r="BN215" s="51">
        <v>1335</v>
      </c>
      <c r="BO215" s="51">
        <v>1342</v>
      </c>
      <c r="BP215" s="51">
        <v>1348</v>
      </c>
      <c r="BQ215" s="51">
        <v>1354</v>
      </c>
      <c r="BR215" s="44">
        <v>1360.0920000000001</v>
      </c>
      <c r="BS215" s="44">
        <v>1364.962</v>
      </c>
    </row>
    <row r="216" spans="1:71" x14ac:dyDescent="0.3">
      <c r="A216" s="42">
        <v>796</v>
      </c>
      <c r="B216" s="43" t="s">
        <v>1396</v>
      </c>
      <c r="C216" s="43" t="s">
        <v>1177</v>
      </c>
      <c r="D216" s="42" t="s">
        <v>1020</v>
      </c>
      <c r="E216" s="51">
        <v>5</v>
      </c>
      <c r="F216" s="51">
        <v>5</v>
      </c>
      <c r="G216" s="51">
        <v>5</v>
      </c>
      <c r="H216" s="51">
        <v>5</v>
      </c>
      <c r="I216" s="51">
        <v>5</v>
      </c>
      <c r="J216" s="51">
        <v>5</v>
      </c>
      <c r="K216" s="51">
        <v>5</v>
      </c>
      <c r="L216" s="51">
        <v>5</v>
      </c>
      <c r="M216" s="51">
        <v>6</v>
      </c>
      <c r="N216" s="51">
        <v>6</v>
      </c>
      <c r="O216" s="51">
        <v>6</v>
      </c>
      <c r="P216" s="51">
        <v>6</v>
      </c>
      <c r="Q216" s="51">
        <v>6</v>
      </c>
      <c r="R216" s="51">
        <v>6</v>
      </c>
      <c r="S216" s="51">
        <v>6</v>
      </c>
      <c r="T216" s="51">
        <v>6</v>
      </c>
      <c r="U216" s="51">
        <v>6</v>
      </c>
      <c r="V216" s="51">
        <v>6</v>
      </c>
      <c r="W216" s="51">
        <v>6</v>
      </c>
      <c r="X216" s="51">
        <v>6</v>
      </c>
      <c r="Y216" s="51">
        <v>6</v>
      </c>
      <c r="Z216" s="51">
        <v>6</v>
      </c>
      <c r="AA216" s="51">
        <v>6</v>
      </c>
      <c r="AB216" s="51">
        <v>6</v>
      </c>
      <c r="AC216" s="51">
        <v>6</v>
      </c>
      <c r="AD216" s="51">
        <v>7</v>
      </c>
      <c r="AE216" s="51">
        <v>7</v>
      </c>
      <c r="AF216" s="51">
        <v>7</v>
      </c>
      <c r="AG216" s="51">
        <v>7</v>
      </c>
      <c r="AH216" s="51">
        <v>7</v>
      </c>
      <c r="AI216" s="51">
        <v>8</v>
      </c>
      <c r="AJ216" s="51">
        <v>8</v>
      </c>
      <c r="AK216" s="51">
        <v>8</v>
      </c>
      <c r="AL216" s="51">
        <v>9</v>
      </c>
      <c r="AM216" s="51">
        <v>9</v>
      </c>
      <c r="AN216" s="51">
        <v>10</v>
      </c>
      <c r="AO216" s="51">
        <v>10</v>
      </c>
      <c r="AP216" s="51">
        <v>10</v>
      </c>
      <c r="AQ216" s="51">
        <v>11</v>
      </c>
      <c r="AR216" s="51">
        <v>11</v>
      </c>
      <c r="AS216" s="51">
        <v>12</v>
      </c>
      <c r="AT216" s="51">
        <v>12</v>
      </c>
      <c r="AU216" s="51">
        <v>13</v>
      </c>
      <c r="AV216" s="51">
        <v>14</v>
      </c>
      <c r="AW216" s="51">
        <v>15</v>
      </c>
      <c r="AX216" s="51">
        <v>15</v>
      </c>
      <c r="AY216" s="51">
        <v>16</v>
      </c>
      <c r="AZ216" s="51">
        <v>17</v>
      </c>
      <c r="BA216" s="51">
        <v>17</v>
      </c>
      <c r="BB216" s="51">
        <v>18</v>
      </c>
      <c r="BC216" s="51">
        <v>19</v>
      </c>
      <c r="BD216" s="51">
        <v>20</v>
      </c>
      <c r="BE216" s="51">
        <v>22</v>
      </c>
      <c r="BF216" s="51">
        <v>23</v>
      </c>
      <c r="BG216" s="51">
        <v>25</v>
      </c>
      <c r="BH216" s="51">
        <v>26</v>
      </c>
      <c r="BI216" s="51">
        <v>28</v>
      </c>
      <c r="BJ216" s="51">
        <v>29</v>
      </c>
      <c r="BK216" s="51">
        <v>29</v>
      </c>
      <c r="BL216" s="51">
        <v>30</v>
      </c>
      <c r="BM216" s="51">
        <v>31</v>
      </c>
      <c r="BN216" s="51">
        <v>32</v>
      </c>
      <c r="BO216" s="51">
        <v>32</v>
      </c>
      <c r="BP216" s="51">
        <v>33</v>
      </c>
      <c r="BQ216" s="51">
        <v>34</v>
      </c>
      <c r="BR216" s="44">
        <v>34.338999999999999</v>
      </c>
      <c r="BS216" s="44">
        <v>34.9</v>
      </c>
    </row>
    <row r="217" spans="1:71" x14ac:dyDescent="0.3">
      <c r="A217" s="42">
        <v>850</v>
      </c>
      <c r="B217" s="43" t="s">
        <v>1397</v>
      </c>
      <c r="C217" s="43" t="s">
        <v>1177</v>
      </c>
      <c r="D217" s="42" t="s">
        <v>1020</v>
      </c>
      <c r="E217" s="51">
        <v>27</v>
      </c>
      <c r="F217" s="51">
        <v>27</v>
      </c>
      <c r="G217" s="51">
        <v>28</v>
      </c>
      <c r="H217" s="51">
        <v>29</v>
      </c>
      <c r="I217" s="51">
        <v>29</v>
      </c>
      <c r="J217" s="51">
        <v>30</v>
      </c>
      <c r="K217" s="51">
        <v>30</v>
      </c>
      <c r="L217" s="51">
        <v>30</v>
      </c>
      <c r="M217" s="51">
        <v>30</v>
      </c>
      <c r="N217" s="51">
        <v>31</v>
      </c>
      <c r="O217" s="51">
        <v>33</v>
      </c>
      <c r="P217" s="51">
        <v>36</v>
      </c>
      <c r="Q217" s="51">
        <v>39</v>
      </c>
      <c r="R217" s="51">
        <v>43</v>
      </c>
      <c r="S217" s="51">
        <v>47</v>
      </c>
      <c r="T217" s="51">
        <v>50</v>
      </c>
      <c r="U217" s="51">
        <v>53</v>
      </c>
      <c r="V217" s="51">
        <v>56</v>
      </c>
      <c r="W217" s="51">
        <v>58</v>
      </c>
      <c r="X217" s="51">
        <v>61</v>
      </c>
      <c r="Y217" s="51">
        <v>65</v>
      </c>
      <c r="Z217" s="51">
        <v>69</v>
      </c>
      <c r="AA217" s="51">
        <v>73</v>
      </c>
      <c r="AB217" s="51">
        <v>78</v>
      </c>
      <c r="AC217" s="51">
        <v>82</v>
      </c>
      <c r="AD217" s="51">
        <v>86</v>
      </c>
      <c r="AE217" s="51">
        <v>90</v>
      </c>
      <c r="AF217" s="51">
        <v>93</v>
      </c>
      <c r="AG217" s="51">
        <v>95</v>
      </c>
      <c r="AH217" s="51">
        <v>97</v>
      </c>
      <c r="AI217" s="51">
        <v>99</v>
      </c>
      <c r="AJ217" s="51">
        <v>101</v>
      </c>
      <c r="AK217" s="51">
        <v>102</v>
      </c>
      <c r="AL217" s="51">
        <v>104</v>
      </c>
      <c r="AM217" s="51">
        <v>105</v>
      </c>
      <c r="AN217" s="51">
        <v>105</v>
      </c>
      <c r="AO217" s="51">
        <v>105</v>
      </c>
      <c r="AP217" s="51">
        <v>105</v>
      </c>
      <c r="AQ217" s="51">
        <v>104</v>
      </c>
      <c r="AR217" s="51">
        <v>104</v>
      </c>
      <c r="AS217" s="51">
        <v>104</v>
      </c>
      <c r="AT217" s="51">
        <v>104</v>
      </c>
      <c r="AU217" s="51">
        <v>105</v>
      </c>
      <c r="AV217" s="51">
        <v>106</v>
      </c>
      <c r="AW217" s="51">
        <v>107</v>
      </c>
      <c r="AX217" s="51">
        <v>107</v>
      </c>
      <c r="AY217" s="51">
        <v>108</v>
      </c>
      <c r="AZ217" s="51">
        <v>108</v>
      </c>
      <c r="BA217" s="51">
        <v>109</v>
      </c>
      <c r="BB217" s="51">
        <v>109</v>
      </c>
      <c r="BC217" s="51">
        <v>109</v>
      </c>
      <c r="BD217" s="51">
        <v>109</v>
      </c>
      <c r="BE217" s="51">
        <v>109</v>
      </c>
      <c r="BF217" s="51">
        <v>108</v>
      </c>
      <c r="BG217" s="51">
        <v>108</v>
      </c>
      <c r="BH217" s="51">
        <v>108</v>
      </c>
      <c r="BI217" s="51">
        <v>107</v>
      </c>
      <c r="BJ217" s="51">
        <v>107</v>
      </c>
      <c r="BK217" s="51">
        <v>107</v>
      </c>
      <c r="BL217" s="51">
        <v>106</v>
      </c>
      <c r="BM217" s="51">
        <v>106</v>
      </c>
      <c r="BN217" s="51">
        <v>106</v>
      </c>
      <c r="BO217" s="51">
        <v>106</v>
      </c>
      <c r="BP217" s="51">
        <v>105</v>
      </c>
      <c r="BQ217" s="51">
        <v>105</v>
      </c>
      <c r="BR217" s="44">
        <v>104.977</v>
      </c>
      <c r="BS217" s="44">
        <v>104.913</v>
      </c>
    </row>
    <row r="218" spans="1:71" x14ac:dyDescent="0.3">
      <c r="A218" s="42">
        <v>916</v>
      </c>
      <c r="B218" s="43" t="s">
        <v>1398</v>
      </c>
      <c r="C218" s="43" t="s">
        <v>1177</v>
      </c>
      <c r="D218" s="42" t="s">
        <v>1020</v>
      </c>
      <c r="E218" s="51">
        <v>38057</v>
      </c>
      <c r="F218" s="51">
        <v>39144</v>
      </c>
      <c r="G218" s="51">
        <v>40298</v>
      </c>
      <c r="H218" s="51">
        <v>41515</v>
      </c>
      <c r="I218" s="51">
        <v>42790</v>
      </c>
      <c r="J218" s="51">
        <v>44120</v>
      </c>
      <c r="K218" s="51">
        <v>45501</v>
      </c>
      <c r="L218" s="51">
        <v>46933</v>
      </c>
      <c r="M218" s="51">
        <v>48413</v>
      </c>
      <c r="N218" s="51">
        <v>49942</v>
      </c>
      <c r="O218" s="51">
        <v>51519</v>
      </c>
      <c r="P218" s="51">
        <v>53144</v>
      </c>
      <c r="Q218" s="51">
        <v>54816</v>
      </c>
      <c r="R218" s="51">
        <v>56535</v>
      </c>
      <c r="S218" s="51">
        <v>58300</v>
      </c>
      <c r="T218" s="51">
        <v>60110</v>
      </c>
      <c r="U218" s="51">
        <v>61960</v>
      </c>
      <c r="V218" s="51">
        <v>63852</v>
      </c>
      <c r="W218" s="51">
        <v>65798</v>
      </c>
      <c r="X218" s="51">
        <v>67819</v>
      </c>
      <c r="Y218" s="51">
        <v>69925</v>
      </c>
      <c r="Z218" s="51">
        <v>72121</v>
      </c>
      <c r="AA218" s="51">
        <v>74396</v>
      </c>
      <c r="AB218" s="51">
        <v>76720</v>
      </c>
      <c r="AC218" s="51">
        <v>79058</v>
      </c>
      <c r="AD218" s="51">
        <v>81380</v>
      </c>
      <c r="AE218" s="51">
        <v>83676</v>
      </c>
      <c r="AF218" s="51">
        <v>85951</v>
      </c>
      <c r="AG218" s="51">
        <v>88204</v>
      </c>
      <c r="AH218" s="51">
        <v>90441</v>
      </c>
      <c r="AI218" s="51">
        <v>92665</v>
      </c>
      <c r="AJ218" s="51">
        <v>94877</v>
      </c>
      <c r="AK218" s="51">
        <v>97076</v>
      </c>
      <c r="AL218" s="51">
        <v>99264</v>
      </c>
      <c r="AM218" s="51">
        <v>101447</v>
      </c>
      <c r="AN218" s="51">
        <v>103629</v>
      </c>
      <c r="AO218" s="51">
        <v>105808</v>
      </c>
      <c r="AP218" s="51">
        <v>107985</v>
      </c>
      <c r="AQ218" s="51">
        <v>110183</v>
      </c>
      <c r="AR218" s="51">
        <v>112426</v>
      </c>
      <c r="AS218" s="51">
        <v>114731</v>
      </c>
      <c r="AT218" s="51">
        <v>117108</v>
      </c>
      <c r="AU218" s="51">
        <v>119544</v>
      </c>
      <c r="AV218" s="51">
        <v>122007</v>
      </c>
      <c r="AW218" s="51">
        <v>124451</v>
      </c>
      <c r="AX218" s="51">
        <v>126844</v>
      </c>
      <c r="AY218" s="51">
        <v>129181</v>
      </c>
      <c r="AZ218" s="51">
        <v>131471</v>
      </c>
      <c r="BA218" s="51">
        <v>133705</v>
      </c>
      <c r="BB218" s="51">
        <v>135879</v>
      </c>
      <c r="BC218" s="51">
        <v>137992</v>
      </c>
      <c r="BD218" s="51">
        <v>140033</v>
      </c>
      <c r="BE218" s="51">
        <v>142014</v>
      </c>
      <c r="BF218" s="51">
        <v>143991</v>
      </c>
      <c r="BG218" s="51">
        <v>146040</v>
      </c>
      <c r="BH218" s="51">
        <v>148212</v>
      </c>
      <c r="BI218" s="51">
        <v>150529</v>
      </c>
      <c r="BJ218" s="51">
        <v>152972</v>
      </c>
      <c r="BK218" s="51">
        <v>155498</v>
      </c>
      <c r="BL218" s="51">
        <v>158042</v>
      </c>
      <c r="BM218" s="51">
        <v>160557</v>
      </c>
      <c r="BN218" s="51">
        <v>163028</v>
      </c>
      <c r="BO218" s="51">
        <v>165467</v>
      </c>
      <c r="BP218" s="51">
        <v>167876</v>
      </c>
      <c r="BQ218" s="51">
        <v>170263</v>
      </c>
      <c r="BR218" s="44">
        <v>172635.109</v>
      </c>
      <c r="BS218" s="44">
        <v>174988.75599999999</v>
      </c>
    </row>
    <row r="219" spans="1:71" x14ac:dyDescent="0.3">
      <c r="A219" s="42">
        <v>84</v>
      </c>
      <c r="B219" s="43" t="s">
        <v>1399</v>
      </c>
      <c r="C219" s="43" t="s">
        <v>1177</v>
      </c>
      <c r="D219" s="42" t="s">
        <v>1020</v>
      </c>
      <c r="E219" s="51">
        <v>69</v>
      </c>
      <c r="F219" s="51">
        <v>71</v>
      </c>
      <c r="G219" s="51">
        <v>73</v>
      </c>
      <c r="H219" s="51">
        <v>76</v>
      </c>
      <c r="I219" s="51">
        <v>78</v>
      </c>
      <c r="J219" s="51">
        <v>80</v>
      </c>
      <c r="K219" s="51">
        <v>82</v>
      </c>
      <c r="L219" s="51">
        <v>85</v>
      </c>
      <c r="M219" s="51">
        <v>87</v>
      </c>
      <c r="N219" s="51">
        <v>89</v>
      </c>
      <c r="O219" s="51">
        <v>92</v>
      </c>
      <c r="P219" s="51">
        <v>95</v>
      </c>
      <c r="Q219" s="51">
        <v>97</v>
      </c>
      <c r="R219" s="51">
        <v>100</v>
      </c>
      <c r="S219" s="51">
        <v>103</v>
      </c>
      <c r="T219" s="51">
        <v>106</v>
      </c>
      <c r="U219" s="51">
        <v>109</v>
      </c>
      <c r="V219" s="51">
        <v>113</v>
      </c>
      <c r="W219" s="51">
        <v>116</v>
      </c>
      <c r="X219" s="51">
        <v>119</v>
      </c>
      <c r="Y219" s="51">
        <v>122</v>
      </c>
      <c r="Z219" s="51">
        <v>125</v>
      </c>
      <c r="AA219" s="51">
        <v>127</v>
      </c>
      <c r="AB219" s="51">
        <v>129</v>
      </c>
      <c r="AC219" s="51">
        <v>131</v>
      </c>
      <c r="AD219" s="51">
        <v>133</v>
      </c>
      <c r="AE219" s="51">
        <v>135</v>
      </c>
      <c r="AF219" s="51">
        <v>137</v>
      </c>
      <c r="AG219" s="51">
        <v>139</v>
      </c>
      <c r="AH219" s="51">
        <v>141</v>
      </c>
      <c r="AI219" s="51">
        <v>144</v>
      </c>
      <c r="AJ219" s="51">
        <v>148</v>
      </c>
      <c r="AK219" s="51">
        <v>152</v>
      </c>
      <c r="AL219" s="51">
        <v>156</v>
      </c>
      <c r="AM219" s="51">
        <v>160</v>
      </c>
      <c r="AN219" s="51">
        <v>165</v>
      </c>
      <c r="AO219" s="51">
        <v>170</v>
      </c>
      <c r="AP219" s="51">
        <v>174</v>
      </c>
      <c r="AQ219" s="51">
        <v>179</v>
      </c>
      <c r="AR219" s="51">
        <v>183</v>
      </c>
      <c r="AS219" s="51">
        <v>188</v>
      </c>
      <c r="AT219" s="51">
        <v>191</v>
      </c>
      <c r="AU219" s="51">
        <v>194</v>
      </c>
      <c r="AV219" s="51">
        <v>198</v>
      </c>
      <c r="AW219" s="51">
        <v>202</v>
      </c>
      <c r="AX219" s="51">
        <v>207</v>
      </c>
      <c r="AY219" s="51">
        <v>214</v>
      </c>
      <c r="AZ219" s="51">
        <v>222</v>
      </c>
      <c r="BA219" s="51">
        <v>230</v>
      </c>
      <c r="BB219" s="51">
        <v>239</v>
      </c>
      <c r="BC219" s="51">
        <v>247</v>
      </c>
      <c r="BD219" s="51">
        <v>255</v>
      </c>
      <c r="BE219" s="51">
        <v>262</v>
      </c>
      <c r="BF219" s="51">
        <v>269</v>
      </c>
      <c r="BG219" s="51">
        <v>276</v>
      </c>
      <c r="BH219" s="51">
        <v>283</v>
      </c>
      <c r="BI219" s="51">
        <v>291</v>
      </c>
      <c r="BJ219" s="51">
        <v>298</v>
      </c>
      <c r="BK219" s="51">
        <v>306</v>
      </c>
      <c r="BL219" s="51">
        <v>314</v>
      </c>
      <c r="BM219" s="51">
        <v>322</v>
      </c>
      <c r="BN219" s="51">
        <v>329</v>
      </c>
      <c r="BO219" s="51">
        <v>337</v>
      </c>
      <c r="BP219" s="51">
        <v>344</v>
      </c>
      <c r="BQ219" s="51">
        <v>352</v>
      </c>
      <c r="BR219" s="44">
        <v>359.28800000000001</v>
      </c>
      <c r="BS219" s="44">
        <v>366.95400000000001</v>
      </c>
    </row>
    <row r="220" spans="1:71" x14ac:dyDescent="0.3">
      <c r="A220" s="42">
        <v>188</v>
      </c>
      <c r="B220" s="43" t="s">
        <v>1400</v>
      </c>
      <c r="C220" s="43" t="s">
        <v>1177</v>
      </c>
      <c r="D220" s="42" t="s">
        <v>1020</v>
      </c>
      <c r="E220" s="51">
        <v>959</v>
      </c>
      <c r="F220" s="51">
        <v>986</v>
      </c>
      <c r="G220" s="51">
        <v>1016</v>
      </c>
      <c r="H220" s="51">
        <v>1048</v>
      </c>
      <c r="I220" s="51">
        <v>1083</v>
      </c>
      <c r="J220" s="51">
        <v>1120</v>
      </c>
      <c r="K220" s="51">
        <v>1158</v>
      </c>
      <c r="L220" s="51">
        <v>1199</v>
      </c>
      <c r="M220" s="51">
        <v>1242</v>
      </c>
      <c r="N220" s="51">
        <v>1286</v>
      </c>
      <c r="O220" s="51">
        <v>1333</v>
      </c>
      <c r="P220" s="51">
        <v>1382</v>
      </c>
      <c r="Q220" s="51">
        <v>1433</v>
      </c>
      <c r="R220" s="51">
        <v>1485</v>
      </c>
      <c r="S220" s="51">
        <v>1537</v>
      </c>
      <c r="T220" s="51">
        <v>1590</v>
      </c>
      <c r="U220" s="51">
        <v>1642</v>
      </c>
      <c r="V220" s="51">
        <v>1695</v>
      </c>
      <c r="W220" s="51">
        <v>1747</v>
      </c>
      <c r="X220" s="51">
        <v>1798</v>
      </c>
      <c r="Y220" s="51">
        <v>1849</v>
      </c>
      <c r="Z220" s="51">
        <v>1898</v>
      </c>
      <c r="AA220" s="51">
        <v>1947</v>
      </c>
      <c r="AB220" s="51">
        <v>1996</v>
      </c>
      <c r="AC220" s="51">
        <v>2046</v>
      </c>
      <c r="AD220" s="51">
        <v>2097</v>
      </c>
      <c r="AE220" s="51">
        <v>2151</v>
      </c>
      <c r="AF220" s="51">
        <v>2208</v>
      </c>
      <c r="AG220" s="51">
        <v>2266</v>
      </c>
      <c r="AH220" s="51">
        <v>2327</v>
      </c>
      <c r="AI220" s="51">
        <v>2389</v>
      </c>
      <c r="AJ220" s="51">
        <v>2454</v>
      </c>
      <c r="AK220" s="51">
        <v>2521</v>
      </c>
      <c r="AL220" s="51">
        <v>2590</v>
      </c>
      <c r="AM220" s="51">
        <v>2660</v>
      </c>
      <c r="AN220" s="51">
        <v>2730</v>
      </c>
      <c r="AO220" s="51">
        <v>2801</v>
      </c>
      <c r="AP220" s="51">
        <v>2872</v>
      </c>
      <c r="AQ220" s="51">
        <v>2945</v>
      </c>
      <c r="AR220" s="51">
        <v>3019</v>
      </c>
      <c r="AS220" s="51">
        <v>3096</v>
      </c>
      <c r="AT220" s="51">
        <v>3176</v>
      </c>
      <c r="AU220" s="51">
        <v>3257</v>
      </c>
      <c r="AV220" s="51">
        <v>3341</v>
      </c>
      <c r="AW220" s="51">
        <v>3426</v>
      </c>
      <c r="AX220" s="51">
        <v>3511</v>
      </c>
      <c r="AY220" s="51">
        <v>3597</v>
      </c>
      <c r="AZ220" s="51">
        <v>3683</v>
      </c>
      <c r="BA220" s="51">
        <v>3767</v>
      </c>
      <c r="BB220" s="51">
        <v>3849</v>
      </c>
      <c r="BC220" s="51">
        <v>3925</v>
      </c>
      <c r="BD220" s="51">
        <v>3997</v>
      </c>
      <c r="BE220" s="51">
        <v>4063</v>
      </c>
      <c r="BF220" s="51">
        <v>4126</v>
      </c>
      <c r="BG220" s="51">
        <v>4187</v>
      </c>
      <c r="BH220" s="51">
        <v>4248</v>
      </c>
      <c r="BI220" s="51">
        <v>4309</v>
      </c>
      <c r="BJ220" s="51">
        <v>4369</v>
      </c>
      <c r="BK220" s="51">
        <v>4430</v>
      </c>
      <c r="BL220" s="51">
        <v>4488</v>
      </c>
      <c r="BM220" s="51">
        <v>4545</v>
      </c>
      <c r="BN220" s="51">
        <v>4600</v>
      </c>
      <c r="BO220" s="51">
        <v>4654</v>
      </c>
      <c r="BP220" s="51">
        <v>4706</v>
      </c>
      <c r="BQ220" s="51">
        <v>4758</v>
      </c>
      <c r="BR220" s="44">
        <v>4807.8519999999999</v>
      </c>
      <c r="BS220" s="44">
        <v>4857.2740000000003</v>
      </c>
    </row>
    <row r="221" spans="1:71" x14ac:dyDescent="0.3">
      <c r="A221" s="42">
        <v>222</v>
      </c>
      <c r="B221" s="43" t="s">
        <v>1401</v>
      </c>
      <c r="C221" s="43" t="s">
        <v>1177</v>
      </c>
      <c r="D221" s="42" t="s">
        <v>1020</v>
      </c>
      <c r="E221" s="51">
        <v>2200</v>
      </c>
      <c r="F221" s="51">
        <v>2237</v>
      </c>
      <c r="G221" s="51">
        <v>2278</v>
      </c>
      <c r="H221" s="51">
        <v>2325</v>
      </c>
      <c r="I221" s="51">
        <v>2375</v>
      </c>
      <c r="J221" s="51">
        <v>2429</v>
      </c>
      <c r="K221" s="51">
        <v>2488</v>
      </c>
      <c r="L221" s="51">
        <v>2550</v>
      </c>
      <c r="M221" s="51">
        <v>2616</v>
      </c>
      <c r="N221" s="51">
        <v>2687</v>
      </c>
      <c r="O221" s="51">
        <v>2763</v>
      </c>
      <c r="P221" s="51">
        <v>2843</v>
      </c>
      <c r="Q221" s="51">
        <v>2928</v>
      </c>
      <c r="R221" s="51">
        <v>3016</v>
      </c>
      <c r="S221" s="51">
        <v>3106</v>
      </c>
      <c r="T221" s="51">
        <v>3198</v>
      </c>
      <c r="U221" s="51">
        <v>3290</v>
      </c>
      <c r="V221" s="51">
        <v>3384</v>
      </c>
      <c r="W221" s="51">
        <v>3478</v>
      </c>
      <c r="X221" s="51">
        <v>3573</v>
      </c>
      <c r="Y221" s="51">
        <v>3669</v>
      </c>
      <c r="Z221" s="51">
        <v>3765</v>
      </c>
      <c r="AA221" s="51">
        <v>3862</v>
      </c>
      <c r="AB221" s="51">
        <v>3958</v>
      </c>
      <c r="AC221" s="51">
        <v>4054</v>
      </c>
      <c r="AD221" s="51">
        <v>4148</v>
      </c>
      <c r="AE221" s="51">
        <v>4240</v>
      </c>
      <c r="AF221" s="51">
        <v>4330</v>
      </c>
      <c r="AG221" s="51">
        <v>4418</v>
      </c>
      <c r="AH221" s="51">
        <v>4501</v>
      </c>
      <c r="AI221" s="51">
        <v>4581</v>
      </c>
      <c r="AJ221" s="51">
        <v>4655</v>
      </c>
      <c r="AK221" s="51">
        <v>4726</v>
      </c>
      <c r="AL221" s="51">
        <v>4793</v>
      </c>
      <c r="AM221" s="51">
        <v>4859</v>
      </c>
      <c r="AN221" s="51">
        <v>4924</v>
      </c>
      <c r="AO221" s="51">
        <v>4989</v>
      </c>
      <c r="AP221" s="51">
        <v>5054</v>
      </c>
      <c r="AQ221" s="51">
        <v>5119</v>
      </c>
      <c r="AR221" s="51">
        <v>5186</v>
      </c>
      <c r="AS221" s="51">
        <v>5255</v>
      </c>
      <c r="AT221" s="51">
        <v>5327</v>
      </c>
      <c r="AU221" s="51">
        <v>5400</v>
      </c>
      <c r="AV221" s="51">
        <v>5474</v>
      </c>
      <c r="AW221" s="51">
        <v>5545</v>
      </c>
      <c r="AX221" s="51">
        <v>5611</v>
      </c>
      <c r="AY221" s="51">
        <v>5672</v>
      </c>
      <c r="AZ221" s="51">
        <v>5728</v>
      </c>
      <c r="BA221" s="51">
        <v>5779</v>
      </c>
      <c r="BB221" s="51">
        <v>5825</v>
      </c>
      <c r="BC221" s="51">
        <v>5868</v>
      </c>
      <c r="BD221" s="51">
        <v>5906</v>
      </c>
      <c r="BE221" s="51">
        <v>5940</v>
      </c>
      <c r="BF221" s="51">
        <v>5972</v>
      </c>
      <c r="BG221" s="51">
        <v>6001</v>
      </c>
      <c r="BH221" s="51">
        <v>6029</v>
      </c>
      <c r="BI221" s="51">
        <v>6056</v>
      </c>
      <c r="BJ221" s="51">
        <v>6083</v>
      </c>
      <c r="BK221" s="51">
        <v>6110</v>
      </c>
      <c r="BL221" s="51">
        <v>6137</v>
      </c>
      <c r="BM221" s="51">
        <v>6165</v>
      </c>
      <c r="BN221" s="51">
        <v>6193</v>
      </c>
      <c r="BO221" s="51">
        <v>6221</v>
      </c>
      <c r="BP221" s="51">
        <v>6251</v>
      </c>
      <c r="BQ221" s="51">
        <v>6281</v>
      </c>
      <c r="BR221" s="44">
        <v>6312.4780000000001</v>
      </c>
      <c r="BS221" s="44">
        <v>6344.7219999999998</v>
      </c>
    </row>
    <row r="222" spans="1:71" x14ac:dyDescent="0.3">
      <c r="A222" s="42">
        <v>320</v>
      </c>
      <c r="B222" s="43" t="s">
        <v>1402</v>
      </c>
      <c r="C222" s="43" t="s">
        <v>1177</v>
      </c>
      <c r="D222" s="42" t="s">
        <v>1020</v>
      </c>
      <c r="E222" s="51">
        <v>3115</v>
      </c>
      <c r="F222" s="51">
        <v>3212</v>
      </c>
      <c r="G222" s="51">
        <v>3312</v>
      </c>
      <c r="H222" s="51">
        <v>3413</v>
      </c>
      <c r="I222" s="51">
        <v>3518</v>
      </c>
      <c r="J222" s="51">
        <v>3625</v>
      </c>
      <c r="K222" s="51">
        <v>3736</v>
      </c>
      <c r="L222" s="51">
        <v>3850</v>
      </c>
      <c r="M222" s="51">
        <v>3968</v>
      </c>
      <c r="N222" s="51">
        <v>4088</v>
      </c>
      <c r="O222" s="51">
        <v>4211</v>
      </c>
      <c r="P222" s="51">
        <v>4336</v>
      </c>
      <c r="Q222" s="51">
        <v>4464</v>
      </c>
      <c r="R222" s="51">
        <v>4596</v>
      </c>
      <c r="S222" s="51">
        <v>4731</v>
      </c>
      <c r="T222" s="51">
        <v>4870</v>
      </c>
      <c r="U222" s="51">
        <v>5013</v>
      </c>
      <c r="V222" s="51">
        <v>5161</v>
      </c>
      <c r="W222" s="51">
        <v>5312</v>
      </c>
      <c r="X222" s="51">
        <v>5466</v>
      </c>
      <c r="Y222" s="51">
        <v>5622</v>
      </c>
      <c r="Z222" s="51">
        <v>5780</v>
      </c>
      <c r="AA222" s="51">
        <v>5942</v>
      </c>
      <c r="AB222" s="51">
        <v>6105</v>
      </c>
      <c r="AC222" s="51">
        <v>6269</v>
      </c>
      <c r="AD222" s="51">
        <v>6434</v>
      </c>
      <c r="AE222" s="51">
        <v>6599</v>
      </c>
      <c r="AF222" s="51">
        <v>6766</v>
      </c>
      <c r="AG222" s="51">
        <v>6934</v>
      </c>
      <c r="AH222" s="51">
        <v>7106</v>
      </c>
      <c r="AI222" s="51">
        <v>7283</v>
      </c>
      <c r="AJ222" s="51">
        <v>7466</v>
      </c>
      <c r="AK222" s="51">
        <v>7655</v>
      </c>
      <c r="AL222" s="51">
        <v>7847</v>
      </c>
      <c r="AM222" s="51">
        <v>8043</v>
      </c>
      <c r="AN222" s="51">
        <v>8240</v>
      </c>
      <c r="AO222" s="51">
        <v>8439</v>
      </c>
      <c r="AP222" s="51">
        <v>8639</v>
      </c>
      <c r="AQ222" s="51">
        <v>8843</v>
      </c>
      <c r="AR222" s="51">
        <v>9050</v>
      </c>
      <c r="AS222" s="51">
        <v>9264</v>
      </c>
      <c r="AT222" s="51">
        <v>9483</v>
      </c>
      <c r="AU222" s="51">
        <v>9709</v>
      </c>
      <c r="AV222" s="51">
        <v>9939</v>
      </c>
      <c r="AW222" s="51">
        <v>10172</v>
      </c>
      <c r="AX222" s="51">
        <v>10408</v>
      </c>
      <c r="AY222" s="51">
        <v>10647</v>
      </c>
      <c r="AZ222" s="51">
        <v>10888</v>
      </c>
      <c r="BA222" s="51">
        <v>11134</v>
      </c>
      <c r="BB222" s="51">
        <v>11387</v>
      </c>
      <c r="BC222" s="51">
        <v>11651</v>
      </c>
      <c r="BD222" s="51">
        <v>11925</v>
      </c>
      <c r="BE222" s="51">
        <v>12209</v>
      </c>
      <c r="BF222" s="51">
        <v>12500</v>
      </c>
      <c r="BG222" s="51">
        <v>12797</v>
      </c>
      <c r="BH222" s="51">
        <v>13096</v>
      </c>
      <c r="BI222" s="51">
        <v>13397</v>
      </c>
      <c r="BJ222" s="51">
        <v>13700</v>
      </c>
      <c r="BK222" s="51">
        <v>14006</v>
      </c>
      <c r="BL222" s="51">
        <v>14316</v>
      </c>
      <c r="BM222" s="51">
        <v>14630</v>
      </c>
      <c r="BN222" s="51">
        <v>14949</v>
      </c>
      <c r="BO222" s="51">
        <v>15271</v>
      </c>
      <c r="BP222" s="51">
        <v>15596</v>
      </c>
      <c r="BQ222" s="51">
        <v>15924</v>
      </c>
      <c r="BR222" s="44">
        <v>16252.429</v>
      </c>
      <c r="BS222" s="44">
        <v>16582.469000000001</v>
      </c>
    </row>
    <row r="223" spans="1:71" x14ac:dyDescent="0.3">
      <c r="A223" s="42">
        <v>340</v>
      </c>
      <c r="B223" s="43" t="s">
        <v>1403</v>
      </c>
      <c r="C223" s="43" t="s">
        <v>1177</v>
      </c>
      <c r="D223" s="42" t="s">
        <v>1020</v>
      </c>
      <c r="E223" s="51">
        <v>1547</v>
      </c>
      <c r="F223" s="51">
        <v>1589</v>
      </c>
      <c r="G223" s="51">
        <v>1632</v>
      </c>
      <c r="H223" s="51">
        <v>1677</v>
      </c>
      <c r="I223" s="51">
        <v>1723</v>
      </c>
      <c r="J223" s="51">
        <v>1771</v>
      </c>
      <c r="K223" s="51">
        <v>1822</v>
      </c>
      <c r="L223" s="51">
        <v>1873</v>
      </c>
      <c r="M223" s="51">
        <v>1927</v>
      </c>
      <c r="N223" s="51">
        <v>1982</v>
      </c>
      <c r="O223" s="51">
        <v>2039</v>
      </c>
      <c r="P223" s="51">
        <v>2096</v>
      </c>
      <c r="Q223" s="51">
        <v>2156</v>
      </c>
      <c r="R223" s="51">
        <v>2217</v>
      </c>
      <c r="S223" s="51">
        <v>2280</v>
      </c>
      <c r="T223" s="51">
        <v>2346</v>
      </c>
      <c r="U223" s="51">
        <v>2415</v>
      </c>
      <c r="V223" s="51">
        <v>2486</v>
      </c>
      <c r="W223" s="51">
        <v>2561</v>
      </c>
      <c r="X223" s="51">
        <v>2638</v>
      </c>
      <c r="Y223" s="51">
        <v>2717</v>
      </c>
      <c r="Z223" s="51">
        <v>2798</v>
      </c>
      <c r="AA223" s="51">
        <v>2882</v>
      </c>
      <c r="AB223" s="51">
        <v>2969</v>
      </c>
      <c r="AC223" s="51">
        <v>3059</v>
      </c>
      <c r="AD223" s="51">
        <v>3153</v>
      </c>
      <c r="AE223" s="51">
        <v>3251</v>
      </c>
      <c r="AF223" s="51">
        <v>3353</v>
      </c>
      <c r="AG223" s="51">
        <v>3458</v>
      </c>
      <c r="AH223" s="51">
        <v>3567</v>
      </c>
      <c r="AI223" s="51">
        <v>3678</v>
      </c>
      <c r="AJ223" s="51">
        <v>3793</v>
      </c>
      <c r="AK223" s="51">
        <v>3911</v>
      </c>
      <c r="AL223" s="51">
        <v>4031</v>
      </c>
      <c r="AM223" s="51">
        <v>4155</v>
      </c>
      <c r="AN223" s="51">
        <v>4281</v>
      </c>
      <c r="AO223" s="51">
        <v>4410</v>
      </c>
      <c r="AP223" s="51">
        <v>4542</v>
      </c>
      <c r="AQ223" s="51">
        <v>4676</v>
      </c>
      <c r="AR223" s="51">
        <v>4814</v>
      </c>
      <c r="AS223" s="51">
        <v>4955</v>
      </c>
      <c r="AT223" s="51">
        <v>5100</v>
      </c>
      <c r="AU223" s="51">
        <v>5248</v>
      </c>
      <c r="AV223" s="51">
        <v>5399</v>
      </c>
      <c r="AW223" s="51">
        <v>5553</v>
      </c>
      <c r="AX223" s="51">
        <v>5709</v>
      </c>
      <c r="AY223" s="51">
        <v>5868</v>
      </c>
      <c r="AZ223" s="51">
        <v>6029</v>
      </c>
      <c r="BA223" s="51">
        <v>6192</v>
      </c>
      <c r="BB223" s="51">
        <v>6357</v>
      </c>
      <c r="BC223" s="51">
        <v>6524</v>
      </c>
      <c r="BD223" s="51">
        <v>6693</v>
      </c>
      <c r="BE223" s="51">
        <v>6863</v>
      </c>
      <c r="BF223" s="51">
        <v>7034</v>
      </c>
      <c r="BG223" s="51">
        <v>7204</v>
      </c>
      <c r="BH223" s="51">
        <v>7373</v>
      </c>
      <c r="BI223" s="51">
        <v>7541</v>
      </c>
      <c r="BJ223" s="51">
        <v>7708</v>
      </c>
      <c r="BK223" s="51">
        <v>7873</v>
      </c>
      <c r="BL223" s="51">
        <v>8035</v>
      </c>
      <c r="BM223" s="51">
        <v>8195</v>
      </c>
      <c r="BN223" s="51">
        <v>8352</v>
      </c>
      <c r="BO223" s="51">
        <v>8506</v>
      </c>
      <c r="BP223" s="51">
        <v>8658</v>
      </c>
      <c r="BQ223" s="51">
        <v>8809</v>
      </c>
      <c r="BR223" s="44">
        <v>8960.8289999999997</v>
      </c>
      <c r="BS223" s="44">
        <v>9112.8670000000002</v>
      </c>
    </row>
    <row r="224" spans="1:71" x14ac:dyDescent="0.3">
      <c r="A224" s="42">
        <v>484</v>
      </c>
      <c r="B224" s="43" t="s">
        <v>1404</v>
      </c>
      <c r="C224" s="43" t="s">
        <v>1177</v>
      </c>
      <c r="D224" s="42" t="s">
        <v>1020</v>
      </c>
      <c r="E224" s="51">
        <v>28013</v>
      </c>
      <c r="F224" s="51">
        <v>28836</v>
      </c>
      <c r="G224" s="51">
        <v>29712</v>
      </c>
      <c r="H224" s="51">
        <v>30634</v>
      </c>
      <c r="I224" s="51">
        <v>31600</v>
      </c>
      <c r="J224" s="51">
        <v>32605</v>
      </c>
      <c r="K224" s="51">
        <v>33648</v>
      </c>
      <c r="L224" s="51">
        <v>34727</v>
      </c>
      <c r="M224" s="51">
        <v>35841</v>
      </c>
      <c r="N224" s="51">
        <v>36990</v>
      </c>
      <c r="O224" s="51">
        <v>38174</v>
      </c>
      <c r="P224" s="51">
        <v>39394</v>
      </c>
      <c r="Q224" s="51">
        <v>40650</v>
      </c>
      <c r="R224" s="51">
        <v>41940</v>
      </c>
      <c r="S224" s="51">
        <v>43264</v>
      </c>
      <c r="T224" s="51">
        <v>44623</v>
      </c>
      <c r="U224" s="51">
        <v>46011</v>
      </c>
      <c r="V224" s="51">
        <v>47430</v>
      </c>
      <c r="W224" s="51">
        <v>48894</v>
      </c>
      <c r="X224" s="51">
        <v>50423</v>
      </c>
      <c r="Y224" s="51">
        <v>52030</v>
      </c>
      <c r="Z224" s="51">
        <v>53719</v>
      </c>
      <c r="AA224" s="51">
        <v>55478</v>
      </c>
      <c r="AB224" s="51">
        <v>57281</v>
      </c>
      <c r="AC224" s="51">
        <v>59088</v>
      </c>
      <c r="AD224" s="51">
        <v>60872</v>
      </c>
      <c r="AE224" s="51">
        <v>62624</v>
      </c>
      <c r="AF224" s="51">
        <v>64346</v>
      </c>
      <c r="AG224" s="51">
        <v>66039</v>
      </c>
      <c r="AH224" s="51">
        <v>67710</v>
      </c>
      <c r="AI224" s="51">
        <v>69361</v>
      </c>
      <c r="AJ224" s="51">
        <v>70992</v>
      </c>
      <c r="AK224" s="51">
        <v>72603</v>
      </c>
      <c r="AL224" s="51">
        <v>74197</v>
      </c>
      <c r="AM224" s="51">
        <v>75781</v>
      </c>
      <c r="AN224" s="51">
        <v>77361</v>
      </c>
      <c r="AO224" s="51">
        <v>78934</v>
      </c>
      <c r="AP224" s="51">
        <v>80503</v>
      </c>
      <c r="AQ224" s="51">
        <v>82084</v>
      </c>
      <c r="AR224" s="51">
        <v>83698</v>
      </c>
      <c r="AS224" s="51">
        <v>85358</v>
      </c>
      <c r="AT224" s="51">
        <v>87072</v>
      </c>
      <c r="AU224" s="51">
        <v>88828</v>
      </c>
      <c r="AV224" s="51">
        <v>90600</v>
      </c>
      <c r="AW224" s="51">
        <v>92349</v>
      </c>
      <c r="AX224" s="51">
        <v>94046</v>
      </c>
      <c r="AY224" s="51">
        <v>95687</v>
      </c>
      <c r="AZ224" s="51">
        <v>97282</v>
      </c>
      <c r="BA224" s="51">
        <v>98821</v>
      </c>
      <c r="BB224" s="51">
        <v>100301</v>
      </c>
      <c r="BC224" s="51">
        <v>101720</v>
      </c>
      <c r="BD224" s="51">
        <v>103067</v>
      </c>
      <c r="BE224" s="51">
        <v>104356</v>
      </c>
      <c r="BF224" s="51">
        <v>105640</v>
      </c>
      <c r="BG224" s="51">
        <v>106996</v>
      </c>
      <c r="BH224" s="51">
        <v>108472</v>
      </c>
      <c r="BI224" s="51">
        <v>110092</v>
      </c>
      <c r="BJ224" s="51">
        <v>111836</v>
      </c>
      <c r="BK224" s="51">
        <v>113662</v>
      </c>
      <c r="BL224" s="51">
        <v>115505</v>
      </c>
      <c r="BM224" s="51">
        <v>117319</v>
      </c>
      <c r="BN224" s="51">
        <v>119090</v>
      </c>
      <c r="BO224" s="51">
        <v>120828</v>
      </c>
      <c r="BP224" s="51">
        <v>122536</v>
      </c>
      <c r="BQ224" s="51">
        <v>124222</v>
      </c>
      <c r="BR224" s="44">
        <v>125890.94899999999</v>
      </c>
      <c r="BS224" s="44">
        <v>127540.423</v>
      </c>
    </row>
    <row r="225" spans="1:71" x14ac:dyDescent="0.3">
      <c r="A225" s="42">
        <v>558</v>
      </c>
      <c r="B225" s="43" t="s">
        <v>1405</v>
      </c>
      <c r="C225" s="43" t="s">
        <v>1177</v>
      </c>
      <c r="D225" s="42" t="s">
        <v>1020</v>
      </c>
      <c r="E225" s="51">
        <v>1295</v>
      </c>
      <c r="F225" s="51">
        <v>1332</v>
      </c>
      <c r="G225" s="51">
        <v>1372</v>
      </c>
      <c r="H225" s="51">
        <v>1414</v>
      </c>
      <c r="I225" s="51">
        <v>1460</v>
      </c>
      <c r="J225" s="51">
        <v>1508</v>
      </c>
      <c r="K225" s="51">
        <v>1558</v>
      </c>
      <c r="L225" s="51">
        <v>1611</v>
      </c>
      <c r="M225" s="51">
        <v>1665</v>
      </c>
      <c r="N225" s="51">
        <v>1719</v>
      </c>
      <c r="O225" s="51">
        <v>1775</v>
      </c>
      <c r="P225" s="51">
        <v>1830</v>
      </c>
      <c r="Q225" s="51">
        <v>1887</v>
      </c>
      <c r="R225" s="51">
        <v>1944</v>
      </c>
      <c r="S225" s="51">
        <v>2002</v>
      </c>
      <c r="T225" s="51">
        <v>2063</v>
      </c>
      <c r="U225" s="51">
        <v>2125</v>
      </c>
      <c r="V225" s="51">
        <v>2190</v>
      </c>
      <c r="W225" s="51">
        <v>2257</v>
      </c>
      <c r="X225" s="51">
        <v>2326</v>
      </c>
      <c r="Y225" s="51">
        <v>2398</v>
      </c>
      <c r="Z225" s="51">
        <v>2473</v>
      </c>
      <c r="AA225" s="51">
        <v>2550</v>
      </c>
      <c r="AB225" s="51">
        <v>2630</v>
      </c>
      <c r="AC225" s="51">
        <v>2712</v>
      </c>
      <c r="AD225" s="51">
        <v>2797</v>
      </c>
      <c r="AE225" s="51">
        <v>2884</v>
      </c>
      <c r="AF225" s="51">
        <v>2974</v>
      </c>
      <c r="AG225" s="51">
        <v>3065</v>
      </c>
      <c r="AH225" s="51">
        <v>3157</v>
      </c>
      <c r="AI225" s="51">
        <v>3250</v>
      </c>
      <c r="AJ225" s="51">
        <v>3343</v>
      </c>
      <c r="AK225" s="51">
        <v>3436</v>
      </c>
      <c r="AL225" s="51">
        <v>3528</v>
      </c>
      <c r="AM225" s="51">
        <v>3619</v>
      </c>
      <c r="AN225" s="51">
        <v>3709</v>
      </c>
      <c r="AO225" s="51">
        <v>3797</v>
      </c>
      <c r="AP225" s="51">
        <v>3883</v>
      </c>
      <c r="AQ225" s="51">
        <v>3968</v>
      </c>
      <c r="AR225" s="51">
        <v>4055</v>
      </c>
      <c r="AS225" s="51">
        <v>4145</v>
      </c>
      <c r="AT225" s="51">
        <v>4237</v>
      </c>
      <c r="AU225" s="51">
        <v>4331</v>
      </c>
      <c r="AV225" s="51">
        <v>4427</v>
      </c>
      <c r="AW225" s="51">
        <v>4521</v>
      </c>
      <c r="AX225" s="51">
        <v>4612</v>
      </c>
      <c r="AY225" s="51">
        <v>4701</v>
      </c>
      <c r="AZ225" s="51">
        <v>4787</v>
      </c>
      <c r="BA225" s="51">
        <v>4870</v>
      </c>
      <c r="BB225" s="51">
        <v>4950</v>
      </c>
      <c r="BC225" s="51">
        <v>5027</v>
      </c>
      <c r="BD225" s="51">
        <v>5101</v>
      </c>
      <c r="BE225" s="51">
        <v>5172</v>
      </c>
      <c r="BF225" s="51">
        <v>5241</v>
      </c>
      <c r="BG225" s="51">
        <v>5310</v>
      </c>
      <c r="BH225" s="51">
        <v>5379</v>
      </c>
      <c r="BI225" s="51">
        <v>5450</v>
      </c>
      <c r="BJ225" s="51">
        <v>5522</v>
      </c>
      <c r="BK225" s="51">
        <v>5595</v>
      </c>
      <c r="BL225" s="51">
        <v>5667</v>
      </c>
      <c r="BM225" s="51">
        <v>5738</v>
      </c>
      <c r="BN225" s="51">
        <v>5808</v>
      </c>
      <c r="BO225" s="51">
        <v>5877</v>
      </c>
      <c r="BP225" s="51">
        <v>5946</v>
      </c>
      <c r="BQ225" s="51">
        <v>6014</v>
      </c>
      <c r="BR225" s="44">
        <v>6082.0349999999999</v>
      </c>
      <c r="BS225" s="44">
        <v>6149.9279999999999</v>
      </c>
    </row>
    <row r="226" spans="1:71" x14ac:dyDescent="0.3">
      <c r="A226" s="42">
        <v>591</v>
      </c>
      <c r="B226" s="43" t="s">
        <v>1406</v>
      </c>
      <c r="C226" s="43" t="s">
        <v>1177</v>
      </c>
      <c r="D226" s="42" t="s">
        <v>1020</v>
      </c>
      <c r="E226" s="51">
        <v>860</v>
      </c>
      <c r="F226" s="51">
        <v>881</v>
      </c>
      <c r="G226" s="51">
        <v>904</v>
      </c>
      <c r="H226" s="51">
        <v>929</v>
      </c>
      <c r="I226" s="51">
        <v>954</v>
      </c>
      <c r="J226" s="51">
        <v>981</v>
      </c>
      <c r="K226" s="51">
        <v>1009</v>
      </c>
      <c r="L226" s="51">
        <v>1038</v>
      </c>
      <c r="M226" s="51">
        <v>1068</v>
      </c>
      <c r="N226" s="51">
        <v>1100</v>
      </c>
      <c r="O226" s="51">
        <v>1133</v>
      </c>
      <c r="P226" s="51">
        <v>1167</v>
      </c>
      <c r="Q226" s="51">
        <v>1202</v>
      </c>
      <c r="R226" s="51">
        <v>1239</v>
      </c>
      <c r="S226" s="51">
        <v>1276</v>
      </c>
      <c r="T226" s="51">
        <v>1315</v>
      </c>
      <c r="U226" s="51">
        <v>1354</v>
      </c>
      <c r="V226" s="51">
        <v>1394</v>
      </c>
      <c r="W226" s="51">
        <v>1435</v>
      </c>
      <c r="X226" s="51">
        <v>1476</v>
      </c>
      <c r="Y226" s="51">
        <v>1519</v>
      </c>
      <c r="Z226" s="51">
        <v>1563</v>
      </c>
      <c r="AA226" s="51">
        <v>1608</v>
      </c>
      <c r="AB226" s="51">
        <v>1653</v>
      </c>
      <c r="AC226" s="51">
        <v>1699</v>
      </c>
      <c r="AD226" s="51">
        <v>1745</v>
      </c>
      <c r="AE226" s="51">
        <v>1791</v>
      </c>
      <c r="AF226" s="51">
        <v>1838</v>
      </c>
      <c r="AG226" s="51">
        <v>1885</v>
      </c>
      <c r="AH226" s="51">
        <v>1931</v>
      </c>
      <c r="AI226" s="51">
        <v>1979</v>
      </c>
      <c r="AJ226" s="51">
        <v>2026</v>
      </c>
      <c r="AK226" s="51">
        <v>2074</v>
      </c>
      <c r="AL226" s="51">
        <v>2122</v>
      </c>
      <c r="AM226" s="51">
        <v>2170</v>
      </c>
      <c r="AN226" s="51">
        <v>2219</v>
      </c>
      <c r="AO226" s="51">
        <v>2269</v>
      </c>
      <c r="AP226" s="51">
        <v>2318</v>
      </c>
      <c r="AQ226" s="51">
        <v>2369</v>
      </c>
      <c r="AR226" s="51">
        <v>2419</v>
      </c>
      <c r="AS226" s="51">
        <v>2471</v>
      </c>
      <c r="AT226" s="51">
        <v>2523</v>
      </c>
      <c r="AU226" s="51">
        <v>2576</v>
      </c>
      <c r="AV226" s="51">
        <v>2630</v>
      </c>
      <c r="AW226" s="51">
        <v>2684</v>
      </c>
      <c r="AX226" s="51">
        <v>2740</v>
      </c>
      <c r="AY226" s="51">
        <v>2796</v>
      </c>
      <c r="AZ226" s="51">
        <v>2854</v>
      </c>
      <c r="BA226" s="51">
        <v>2912</v>
      </c>
      <c r="BB226" s="51">
        <v>2971</v>
      </c>
      <c r="BC226" s="51">
        <v>3030</v>
      </c>
      <c r="BD226" s="51">
        <v>3090</v>
      </c>
      <c r="BE226" s="51">
        <v>3149</v>
      </c>
      <c r="BF226" s="51">
        <v>3209</v>
      </c>
      <c r="BG226" s="51">
        <v>3270</v>
      </c>
      <c r="BH226" s="51">
        <v>3330</v>
      </c>
      <c r="BI226" s="51">
        <v>3392</v>
      </c>
      <c r="BJ226" s="51">
        <v>3454</v>
      </c>
      <c r="BK226" s="51">
        <v>3516</v>
      </c>
      <c r="BL226" s="51">
        <v>3579</v>
      </c>
      <c r="BM226" s="51">
        <v>3643</v>
      </c>
      <c r="BN226" s="51">
        <v>3708</v>
      </c>
      <c r="BO226" s="51">
        <v>3773</v>
      </c>
      <c r="BP226" s="51">
        <v>3838</v>
      </c>
      <c r="BQ226" s="51">
        <v>3904</v>
      </c>
      <c r="BR226" s="44">
        <v>3969.2489999999998</v>
      </c>
      <c r="BS226" s="44">
        <v>4034.1190000000001</v>
      </c>
    </row>
    <row r="227" spans="1:71" x14ac:dyDescent="0.3">
      <c r="A227" s="42">
        <v>931</v>
      </c>
      <c r="B227" s="43" t="s">
        <v>1407</v>
      </c>
      <c r="C227" s="43" t="s">
        <v>1177</v>
      </c>
      <c r="D227" s="42">
        <v>26</v>
      </c>
      <c r="E227" s="51">
        <v>113785</v>
      </c>
      <c r="F227" s="51">
        <v>116957</v>
      </c>
      <c r="G227" s="51">
        <v>120201</v>
      </c>
      <c r="H227" s="51">
        <v>123508</v>
      </c>
      <c r="I227" s="51">
        <v>126876</v>
      </c>
      <c r="J227" s="51">
        <v>130307</v>
      </c>
      <c r="K227" s="51">
        <v>133809</v>
      </c>
      <c r="L227" s="51">
        <v>137393</v>
      </c>
      <c r="M227" s="51">
        <v>141076</v>
      </c>
      <c r="N227" s="51">
        <v>144876</v>
      </c>
      <c r="O227" s="51">
        <v>148808</v>
      </c>
      <c r="P227" s="51">
        <v>152879</v>
      </c>
      <c r="Q227" s="51">
        <v>157079</v>
      </c>
      <c r="R227" s="51">
        <v>161385</v>
      </c>
      <c r="S227" s="51">
        <v>165763</v>
      </c>
      <c r="T227" s="51">
        <v>170186</v>
      </c>
      <c r="U227" s="51">
        <v>174650</v>
      </c>
      <c r="V227" s="51">
        <v>179156</v>
      </c>
      <c r="W227" s="51">
        <v>183696</v>
      </c>
      <c r="X227" s="51">
        <v>188260</v>
      </c>
      <c r="Y227" s="51">
        <v>192842</v>
      </c>
      <c r="Z227" s="51">
        <v>197436</v>
      </c>
      <c r="AA227" s="51">
        <v>202046</v>
      </c>
      <c r="AB227" s="51">
        <v>206698</v>
      </c>
      <c r="AC227" s="51">
        <v>211423</v>
      </c>
      <c r="AD227" s="51">
        <v>216247</v>
      </c>
      <c r="AE227" s="51">
        <v>221172</v>
      </c>
      <c r="AF227" s="51">
        <v>226193</v>
      </c>
      <c r="AG227" s="51">
        <v>231312</v>
      </c>
      <c r="AH227" s="51">
        <v>236531</v>
      </c>
      <c r="AI227" s="51">
        <v>241847</v>
      </c>
      <c r="AJ227" s="51">
        <v>247262</v>
      </c>
      <c r="AK227" s="51">
        <v>252766</v>
      </c>
      <c r="AL227" s="51">
        <v>258328</v>
      </c>
      <c r="AM227" s="51">
        <v>263911</v>
      </c>
      <c r="AN227" s="51">
        <v>269482</v>
      </c>
      <c r="AO227" s="51">
        <v>275030</v>
      </c>
      <c r="AP227" s="51">
        <v>280553</v>
      </c>
      <c r="AQ227" s="51">
        <v>286048</v>
      </c>
      <c r="AR227" s="51">
        <v>291514</v>
      </c>
      <c r="AS227" s="51">
        <v>296951</v>
      </c>
      <c r="AT227" s="51">
        <v>302351</v>
      </c>
      <c r="AU227" s="51">
        <v>307708</v>
      </c>
      <c r="AV227" s="51">
        <v>313029</v>
      </c>
      <c r="AW227" s="51">
        <v>318323</v>
      </c>
      <c r="AX227" s="51">
        <v>323595</v>
      </c>
      <c r="AY227" s="51">
        <v>328847</v>
      </c>
      <c r="AZ227" s="51">
        <v>334070</v>
      </c>
      <c r="BA227" s="51">
        <v>339248</v>
      </c>
      <c r="BB227" s="51">
        <v>344363</v>
      </c>
      <c r="BC227" s="51">
        <v>349399</v>
      </c>
      <c r="BD227" s="51">
        <v>354352</v>
      </c>
      <c r="BE227" s="51">
        <v>359225</v>
      </c>
      <c r="BF227" s="51">
        <v>364014</v>
      </c>
      <c r="BG227" s="51">
        <v>368715</v>
      </c>
      <c r="BH227" s="51">
        <v>373329</v>
      </c>
      <c r="BI227" s="51">
        <v>377848</v>
      </c>
      <c r="BJ227" s="51">
        <v>382278</v>
      </c>
      <c r="BK227" s="51">
        <v>386641</v>
      </c>
      <c r="BL227" s="51">
        <v>390968</v>
      </c>
      <c r="BM227" s="51">
        <v>395280</v>
      </c>
      <c r="BN227" s="51">
        <v>399586</v>
      </c>
      <c r="BO227" s="51">
        <v>403876</v>
      </c>
      <c r="BP227" s="51">
        <v>408132</v>
      </c>
      <c r="BQ227" s="51">
        <v>412325</v>
      </c>
      <c r="BR227" s="44">
        <v>416436.11099999998</v>
      </c>
      <c r="BS227" s="44">
        <v>420458.04399999999</v>
      </c>
    </row>
    <row r="228" spans="1:71" x14ac:dyDescent="0.3">
      <c r="A228" s="42">
        <v>32</v>
      </c>
      <c r="B228" s="43" t="s">
        <v>1408</v>
      </c>
      <c r="C228" s="43" t="s">
        <v>1177</v>
      </c>
      <c r="D228" s="42" t="s">
        <v>1020</v>
      </c>
      <c r="E228" s="51">
        <v>17150</v>
      </c>
      <c r="F228" s="51">
        <v>17507</v>
      </c>
      <c r="G228" s="51">
        <v>17866</v>
      </c>
      <c r="H228" s="51">
        <v>18224</v>
      </c>
      <c r="I228" s="51">
        <v>18579</v>
      </c>
      <c r="J228" s="51">
        <v>18929</v>
      </c>
      <c r="K228" s="51">
        <v>19275</v>
      </c>
      <c r="L228" s="51">
        <v>19615</v>
      </c>
      <c r="M228" s="51">
        <v>19951</v>
      </c>
      <c r="N228" s="51">
        <v>20286</v>
      </c>
      <c r="O228" s="51">
        <v>20619</v>
      </c>
      <c r="P228" s="51">
        <v>20953</v>
      </c>
      <c r="Q228" s="51">
        <v>21288</v>
      </c>
      <c r="R228" s="51">
        <v>21622</v>
      </c>
      <c r="S228" s="51">
        <v>21954</v>
      </c>
      <c r="T228" s="51">
        <v>22283</v>
      </c>
      <c r="U228" s="51">
        <v>22609</v>
      </c>
      <c r="V228" s="51">
        <v>22932</v>
      </c>
      <c r="W228" s="51">
        <v>23261</v>
      </c>
      <c r="X228" s="51">
        <v>23606</v>
      </c>
      <c r="Y228" s="51">
        <v>23973</v>
      </c>
      <c r="Z228" s="51">
        <v>24366</v>
      </c>
      <c r="AA228" s="51">
        <v>24783</v>
      </c>
      <c r="AB228" s="51">
        <v>25213</v>
      </c>
      <c r="AC228" s="51">
        <v>25645</v>
      </c>
      <c r="AD228" s="51">
        <v>26067</v>
      </c>
      <c r="AE228" s="51">
        <v>26477</v>
      </c>
      <c r="AF228" s="51">
        <v>26879</v>
      </c>
      <c r="AG228" s="51">
        <v>27278</v>
      </c>
      <c r="AH228" s="51">
        <v>27685</v>
      </c>
      <c r="AI228" s="51">
        <v>28106</v>
      </c>
      <c r="AJ228" s="51">
        <v>28543</v>
      </c>
      <c r="AK228" s="51">
        <v>28994</v>
      </c>
      <c r="AL228" s="51">
        <v>29455</v>
      </c>
      <c r="AM228" s="51">
        <v>29921</v>
      </c>
      <c r="AN228" s="51">
        <v>30389</v>
      </c>
      <c r="AO228" s="51">
        <v>30857</v>
      </c>
      <c r="AP228" s="51">
        <v>31326</v>
      </c>
      <c r="AQ228" s="51">
        <v>31796</v>
      </c>
      <c r="AR228" s="51">
        <v>32264</v>
      </c>
      <c r="AS228" s="51">
        <v>32730</v>
      </c>
      <c r="AT228" s="51">
        <v>33194</v>
      </c>
      <c r="AU228" s="51">
        <v>33655</v>
      </c>
      <c r="AV228" s="51">
        <v>34111</v>
      </c>
      <c r="AW228" s="51">
        <v>34558</v>
      </c>
      <c r="AX228" s="51">
        <v>34995</v>
      </c>
      <c r="AY228" s="51">
        <v>35420</v>
      </c>
      <c r="AZ228" s="51">
        <v>35834</v>
      </c>
      <c r="BA228" s="51">
        <v>36242</v>
      </c>
      <c r="BB228" s="51">
        <v>36648</v>
      </c>
      <c r="BC228" s="51">
        <v>37057</v>
      </c>
      <c r="BD228" s="51">
        <v>37472</v>
      </c>
      <c r="BE228" s="51">
        <v>37889</v>
      </c>
      <c r="BF228" s="51">
        <v>38309</v>
      </c>
      <c r="BG228" s="51">
        <v>38729</v>
      </c>
      <c r="BH228" s="51">
        <v>39145</v>
      </c>
      <c r="BI228" s="51">
        <v>39559</v>
      </c>
      <c r="BJ228" s="51">
        <v>39970</v>
      </c>
      <c r="BK228" s="51">
        <v>40382</v>
      </c>
      <c r="BL228" s="51">
        <v>40799</v>
      </c>
      <c r="BM228" s="51">
        <v>41224</v>
      </c>
      <c r="BN228" s="51">
        <v>41657</v>
      </c>
      <c r="BO228" s="51">
        <v>42097</v>
      </c>
      <c r="BP228" s="51">
        <v>42540</v>
      </c>
      <c r="BQ228" s="51">
        <v>42982</v>
      </c>
      <c r="BR228" s="44">
        <v>43417.764999999999</v>
      </c>
      <c r="BS228" s="44">
        <v>43847.43</v>
      </c>
    </row>
    <row r="229" spans="1:71" x14ac:dyDescent="0.3">
      <c r="A229" s="42">
        <v>68</v>
      </c>
      <c r="B229" s="43" t="s">
        <v>1409</v>
      </c>
      <c r="C229" s="43" t="s">
        <v>1177</v>
      </c>
      <c r="D229" s="42" t="s">
        <v>1020</v>
      </c>
      <c r="E229" s="51">
        <v>3090</v>
      </c>
      <c r="F229" s="51">
        <v>3140</v>
      </c>
      <c r="G229" s="51">
        <v>3193</v>
      </c>
      <c r="H229" s="51">
        <v>3248</v>
      </c>
      <c r="I229" s="51">
        <v>3306</v>
      </c>
      <c r="J229" s="51">
        <v>3365</v>
      </c>
      <c r="K229" s="51">
        <v>3427</v>
      </c>
      <c r="L229" s="51">
        <v>3491</v>
      </c>
      <c r="M229" s="51">
        <v>3556</v>
      </c>
      <c r="N229" s="51">
        <v>3624</v>
      </c>
      <c r="O229" s="51">
        <v>3693</v>
      </c>
      <c r="P229" s="51">
        <v>3765</v>
      </c>
      <c r="Q229" s="51">
        <v>3838</v>
      </c>
      <c r="R229" s="51">
        <v>3913</v>
      </c>
      <c r="S229" s="51">
        <v>3991</v>
      </c>
      <c r="T229" s="51">
        <v>4071</v>
      </c>
      <c r="U229" s="51">
        <v>4153</v>
      </c>
      <c r="V229" s="51">
        <v>4237</v>
      </c>
      <c r="W229" s="51">
        <v>4324</v>
      </c>
      <c r="X229" s="51">
        <v>4414</v>
      </c>
      <c r="Y229" s="51">
        <v>4506</v>
      </c>
      <c r="Z229" s="51">
        <v>4601</v>
      </c>
      <c r="AA229" s="51">
        <v>4698</v>
      </c>
      <c r="AB229" s="51">
        <v>4799</v>
      </c>
      <c r="AC229" s="51">
        <v>4902</v>
      </c>
      <c r="AD229" s="51">
        <v>5009</v>
      </c>
      <c r="AE229" s="51">
        <v>5120</v>
      </c>
      <c r="AF229" s="51">
        <v>5234</v>
      </c>
      <c r="AG229" s="51">
        <v>5350</v>
      </c>
      <c r="AH229" s="51">
        <v>5469</v>
      </c>
      <c r="AI229" s="51">
        <v>5590</v>
      </c>
      <c r="AJ229" s="51">
        <v>5712</v>
      </c>
      <c r="AK229" s="51">
        <v>5835</v>
      </c>
      <c r="AL229" s="51">
        <v>5960</v>
      </c>
      <c r="AM229" s="51">
        <v>6085</v>
      </c>
      <c r="AN229" s="51">
        <v>6212</v>
      </c>
      <c r="AO229" s="51">
        <v>6338</v>
      </c>
      <c r="AP229" s="51">
        <v>6465</v>
      </c>
      <c r="AQ229" s="51">
        <v>6593</v>
      </c>
      <c r="AR229" s="51">
        <v>6723</v>
      </c>
      <c r="AS229" s="51">
        <v>6856</v>
      </c>
      <c r="AT229" s="51">
        <v>6993</v>
      </c>
      <c r="AU229" s="51">
        <v>7132</v>
      </c>
      <c r="AV229" s="51">
        <v>7274</v>
      </c>
      <c r="AW229" s="51">
        <v>7419</v>
      </c>
      <c r="AX229" s="51">
        <v>7567</v>
      </c>
      <c r="AY229" s="51">
        <v>7717</v>
      </c>
      <c r="AZ229" s="51">
        <v>7871</v>
      </c>
      <c r="BA229" s="51">
        <v>8026</v>
      </c>
      <c r="BB229" s="51">
        <v>8183</v>
      </c>
      <c r="BC229" s="51">
        <v>8340</v>
      </c>
      <c r="BD229" s="51">
        <v>8496</v>
      </c>
      <c r="BE229" s="51">
        <v>8653</v>
      </c>
      <c r="BF229" s="51">
        <v>8810</v>
      </c>
      <c r="BG229" s="51">
        <v>8968</v>
      </c>
      <c r="BH229" s="51">
        <v>9125</v>
      </c>
      <c r="BI229" s="51">
        <v>9283</v>
      </c>
      <c r="BJ229" s="51">
        <v>9441</v>
      </c>
      <c r="BK229" s="51">
        <v>9600</v>
      </c>
      <c r="BL229" s="51">
        <v>9759</v>
      </c>
      <c r="BM229" s="51">
        <v>9918</v>
      </c>
      <c r="BN229" s="51">
        <v>10078</v>
      </c>
      <c r="BO229" s="51">
        <v>10239</v>
      </c>
      <c r="BP229" s="51">
        <v>10400</v>
      </c>
      <c r="BQ229" s="51">
        <v>10562</v>
      </c>
      <c r="BR229" s="44">
        <v>10724.705</v>
      </c>
      <c r="BS229" s="44">
        <v>10887.882</v>
      </c>
    </row>
    <row r="230" spans="1:71" x14ac:dyDescent="0.3">
      <c r="A230" s="42">
        <v>76</v>
      </c>
      <c r="B230" s="43" t="s">
        <v>1410</v>
      </c>
      <c r="C230" s="43" t="s">
        <v>1177</v>
      </c>
      <c r="D230" s="42" t="s">
        <v>1020</v>
      </c>
      <c r="E230" s="51">
        <v>53975</v>
      </c>
      <c r="F230" s="51">
        <v>55619</v>
      </c>
      <c r="G230" s="51">
        <v>57307</v>
      </c>
      <c r="H230" s="51">
        <v>59031</v>
      </c>
      <c r="I230" s="51">
        <v>60785</v>
      </c>
      <c r="J230" s="51">
        <v>62569</v>
      </c>
      <c r="K230" s="51">
        <v>64388</v>
      </c>
      <c r="L230" s="51">
        <v>66249</v>
      </c>
      <c r="M230" s="51">
        <v>68164</v>
      </c>
      <c r="N230" s="51">
        <v>70147</v>
      </c>
      <c r="O230" s="51">
        <v>72208</v>
      </c>
      <c r="P230" s="51">
        <v>74352</v>
      </c>
      <c r="Q230" s="51">
        <v>76573</v>
      </c>
      <c r="R230" s="51">
        <v>78854</v>
      </c>
      <c r="S230" s="51">
        <v>81169</v>
      </c>
      <c r="T230" s="51">
        <v>83498</v>
      </c>
      <c r="U230" s="51">
        <v>85838</v>
      </c>
      <c r="V230" s="51">
        <v>88191</v>
      </c>
      <c r="W230" s="51">
        <v>90557</v>
      </c>
      <c r="X230" s="51">
        <v>92935</v>
      </c>
      <c r="Y230" s="51">
        <v>95327</v>
      </c>
      <c r="Z230" s="51">
        <v>97729</v>
      </c>
      <c r="AA230" s="51">
        <v>100144</v>
      </c>
      <c r="AB230" s="51">
        <v>102584</v>
      </c>
      <c r="AC230" s="51">
        <v>105069</v>
      </c>
      <c r="AD230" s="51">
        <v>107612</v>
      </c>
      <c r="AE230" s="51">
        <v>110213</v>
      </c>
      <c r="AF230" s="51">
        <v>112868</v>
      </c>
      <c r="AG230" s="51">
        <v>115578</v>
      </c>
      <c r="AH230" s="51">
        <v>118343</v>
      </c>
      <c r="AI230" s="51">
        <v>121160</v>
      </c>
      <c r="AJ230" s="51">
        <v>124031</v>
      </c>
      <c r="AK230" s="51">
        <v>126947</v>
      </c>
      <c r="AL230" s="51">
        <v>129882</v>
      </c>
      <c r="AM230" s="51">
        <v>132801</v>
      </c>
      <c r="AN230" s="51">
        <v>135676</v>
      </c>
      <c r="AO230" s="51">
        <v>138499</v>
      </c>
      <c r="AP230" s="51">
        <v>141273</v>
      </c>
      <c r="AQ230" s="51">
        <v>144002</v>
      </c>
      <c r="AR230" s="51">
        <v>146692</v>
      </c>
      <c r="AS230" s="51">
        <v>149352</v>
      </c>
      <c r="AT230" s="51">
        <v>151977</v>
      </c>
      <c r="AU230" s="51">
        <v>154564</v>
      </c>
      <c r="AV230" s="51">
        <v>157133</v>
      </c>
      <c r="AW230" s="51">
        <v>159705</v>
      </c>
      <c r="AX230" s="51">
        <v>162297</v>
      </c>
      <c r="AY230" s="51">
        <v>164913</v>
      </c>
      <c r="AZ230" s="51">
        <v>167545</v>
      </c>
      <c r="BA230" s="51">
        <v>170171</v>
      </c>
      <c r="BB230" s="51">
        <v>172759</v>
      </c>
      <c r="BC230" s="51">
        <v>175288</v>
      </c>
      <c r="BD230" s="51">
        <v>177751</v>
      </c>
      <c r="BE230" s="51">
        <v>180151</v>
      </c>
      <c r="BF230" s="51">
        <v>182482</v>
      </c>
      <c r="BG230" s="51">
        <v>184738</v>
      </c>
      <c r="BH230" s="51">
        <v>186917</v>
      </c>
      <c r="BI230" s="51">
        <v>189012</v>
      </c>
      <c r="BJ230" s="51">
        <v>191027</v>
      </c>
      <c r="BK230" s="51">
        <v>192979</v>
      </c>
      <c r="BL230" s="51">
        <v>194896</v>
      </c>
      <c r="BM230" s="51">
        <v>196796</v>
      </c>
      <c r="BN230" s="51">
        <v>198687</v>
      </c>
      <c r="BO230" s="51">
        <v>200561</v>
      </c>
      <c r="BP230" s="51">
        <v>202409</v>
      </c>
      <c r="BQ230" s="51">
        <v>204213</v>
      </c>
      <c r="BR230" s="44">
        <v>205962.10800000001</v>
      </c>
      <c r="BS230" s="44">
        <v>207652.86499999999</v>
      </c>
    </row>
    <row r="231" spans="1:71" x14ac:dyDescent="0.3">
      <c r="A231" s="42">
        <v>152</v>
      </c>
      <c r="B231" s="43" t="s">
        <v>1411</v>
      </c>
      <c r="C231" s="43" t="s">
        <v>1177</v>
      </c>
      <c r="D231" s="42" t="s">
        <v>1020</v>
      </c>
      <c r="E231" s="51">
        <v>6188</v>
      </c>
      <c r="F231" s="51">
        <v>6327</v>
      </c>
      <c r="G231" s="51">
        <v>6468</v>
      </c>
      <c r="H231" s="51">
        <v>6611</v>
      </c>
      <c r="I231" s="51">
        <v>6757</v>
      </c>
      <c r="J231" s="51">
        <v>6907</v>
      </c>
      <c r="K231" s="51">
        <v>7061</v>
      </c>
      <c r="L231" s="51">
        <v>7219</v>
      </c>
      <c r="M231" s="51">
        <v>7381</v>
      </c>
      <c r="N231" s="51">
        <v>7547</v>
      </c>
      <c r="O231" s="51">
        <v>7717</v>
      </c>
      <c r="P231" s="51">
        <v>7890</v>
      </c>
      <c r="Q231" s="51">
        <v>8067</v>
      </c>
      <c r="R231" s="51">
        <v>8247</v>
      </c>
      <c r="S231" s="51">
        <v>8431</v>
      </c>
      <c r="T231" s="51">
        <v>8617</v>
      </c>
      <c r="U231" s="51">
        <v>8806</v>
      </c>
      <c r="V231" s="51">
        <v>8997</v>
      </c>
      <c r="W231" s="51">
        <v>9189</v>
      </c>
      <c r="X231" s="51">
        <v>9378</v>
      </c>
      <c r="Y231" s="51">
        <v>9564</v>
      </c>
      <c r="Z231" s="51">
        <v>9745</v>
      </c>
      <c r="AA231" s="51">
        <v>9923</v>
      </c>
      <c r="AB231" s="51">
        <v>10096</v>
      </c>
      <c r="AC231" s="51">
        <v>10267</v>
      </c>
      <c r="AD231" s="51">
        <v>10436</v>
      </c>
      <c r="AE231" s="51">
        <v>10602</v>
      </c>
      <c r="AF231" s="51">
        <v>10766</v>
      </c>
      <c r="AG231" s="51">
        <v>10931</v>
      </c>
      <c r="AH231" s="51">
        <v>11097</v>
      </c>
      <c r="AI231" s="51">
        <v>11266</v>
      </c>
      <c r="AJ231" s="51">
        <v>11439</v>
      </c>
      <c r="AK231" s="51">
        <v>11616</v>
      </c>
      <c r="AL231" s="51">
        <v>11798</v>
      </c>
      <c r="AM231" s="51">
        <v>11986</v>
      </c>
      <c r="AN231" s="51">
        <v>12181</v>
      </c>
      <c r="AO231" s="51">
        <v>12384</v>
      </c>
      <c r="AP231" s="51">
        <v>12594</v>
      </c>
      <c r="AQ231" s="51">
        <v>12809</v>
      </c>
      <c r="AR231" s="51">
        <v>13026</v>
      </c>
      <c r="AS231" s="51">
        <v>13242</v>
      </c>
      <c r="AT231" s="51">
        <v>13457</v>
      </c>
      <c r="AU231" s="51">
        <v>13671</v>
      </c>
      <c r="AV231" s="51">
        <v>13883</v>
      </c>
      <c r="AW231" s="51">
        <v>14091</v>
      </c>
      <c r="AX231" s="51">
        <v>14297</v>
      </c>
      <c r="AY231" s="51">
        <v>14498</v>
      </c>
      <c r="AZ231" s="51">
        <v>14695</v>
      </c>
      <c r="BA231" s="51">
        <v>14888</v>
      </c>
      <c r="BB231" s="51">
        <v>15077</v>
      </c>
      <c r="BC231" s="51">
        <v>15263</v>
      </c>
      <c r="BD231" s="51">
        <v>15445</v>
      </c>
      <c r="BE231" s="51">
        <v>15624</v>
      </c>
      <c r="BF231" s="51">
        <v>15800</v>
      </c>
      <c r="BG231" s="51">
        <v>15974</v>
      </c>
      <c r="BH231" s="51">
        <v>16147</v>
      </c>
      <c r="BI231" s="51">
        <v>16320</v>
      </c>
      <c r="BJ231" s="51">
        <v>16492</v>
      </c>
      <c r="BK231" s="51">
        <v>16662</v>
      </c>
      <c r="BL231" s="51">
        <v>16829</v>
      </c>
      <c r="BM231" s="51">
        <v>16993</v>
      </c>
      <c r="BN231" s="51">
        <v>17153</v>
      </c>
      <c r="BO231" s="51">
        <v>17310</v>
      </c>
      <c r="BP231" s="51">
        <v>17463</v>
      </c>
      <c r="BQ231" s="51">
        <v>17614</v>
      </c>
      <c r="BR231" s="44">
        <v>17762.681</v>
      </c>
      <c r="BS231" s="44">
        <v>17909.754000000001</v>
      </c>
    </row>
    <row r="232" spans="1:71" x14ac:dyDescent="0.3">
      <c r="A232" s="42">
        <v>170</v>
      </c>
      <c r="B232" s="43" t="s">
        <v>1412</v>
      </c>
      <c r="C232" s="43" t="s">
        <v>1177</v>
      </c>
      <c r="D232" s="42" t="s">
        <v>1020</v>
      </c>
      <c r="E232" s="51">
        <v>12341</v>
      </c>
      <c r="F232" s="51">
        <v>12700</v>
      </c>
      <c r="G232" s="51">
        <v>13065</v>
      </c>
      <c r="H232" s="51">
        <v>13439</v>
      </c>
      <c r="I232" s="51">
        <v>13825</v>
      </c>
      <c r="J232" s="51">
        <v>14225</v>
      </c>
      <c r="K232" s="51">
        <v>14642</v>
      </c>
      <c r="L232" s="51">
        <v>15075</v>
      </c>
      <c r="M232" s="51">
        <v>15526</v>
      </c>
      <c r="N232" s="51">
        <v>15995</v>
      </c>
      <c r="O232" s="51">
        <v>16480</v>
      </c>
      <c r="P232" s="51">
        <v>16982</v>
      </c>
      <c r="Q232" s="51">
        <v>17500</v>
      </c>
      <c r="R232" s="51">
        <v>18034</v>
      </c>
      <c r="S232" s="51">
        <v>18582</v>
      </c>
      <c r="T232" s="51">
        <v>19144</v>
      </c>
      <c r="U232" s="51">
        <v>19721</v>
      </c>
      <c r="V232" s="51">
        <v>20311</v>
      </c>
      <c r="W232" s="51">
        <v>20905</v>
      </c>
      <c r="X232" s="51">
        <v>21491</v>
      </c>
      <c r="Y232" s="51">
        <v>22061</v>
      </c>
      <c r="Z232" s="51">
        <v>22612</v>
      </c>
      <c r="AA232" s="51">
        <v>23147</v>
      </c>
      <c r="AB232" s="51">
        <v>23675</v>
      </c>
      <c r="AC232" s="51">
        <v>24208</v>
      </c>
      <c r="AD232" s="51">
        <v>24757</v>
      </c>
      <c r="AE232" s="51">
        <v>25323</v>
      </c>
      <c r="AF232" s="51">
        <v>25905</v>
      </c>
      <c r="AG232" s="51">
        <v>26502</v>
      </c>
      <c r="AH232" s="51">
        <v>27114</v>
      </c>
      <c r="AI232" s="51">
        <v>27738</v>
      </c>
      <c r="AJ232" s="51">
        <v>28376</v>
      </c>
      <c r="AK232" s="51">
        <v>29027</v>
      </c>
      <c r="AL232" s="51">
        <v>29687</v>
      </c>
      <c r="AM232" s="51">
        <v>30350</v>
      </c>
      <c r="AN232" s="51">
        <v>31012</v>
      </c>
      <c r="AO232" s="51">
        <v>31670</v>
      </c>
      <c r="AP232" s="51">
        <v>32324</v>
      </c>
      <c r="AQ232" s="51">
        <v>32976</v>
      </c>
      <c r="AR232" s="51">
        <v>33624</v>
      </c>
      <c r="AS232" s="51">
        <v>34272</v>
      </c>
      <c r="AT232" s="51">
        <v>34917</v>
      </c>
      <c r="AU232" s="51">
        <v>35559</v>
      </c>
      <c r="AV232" s="51">
        <v>36195</v>
      </c>
      <c r="AW232" s="51">
        <v>36824</v>
      </c>
      <c r="AX232" s="51">
        <v>37442</v>
      </c>
      <c r="AY232" s="51">
        <v>38049</v>
      </c>
      <c r="AZ232" s="51">
        <v>38645</v>
      </c>
      <c r="BA232" s="51">
        <v>39234</v>
      </c>
      <c r="BB232" s="51">
        <v>39819</v>
      </c>
      <c r="BC232" s="51">
        <v>40404</v>
      </c>
      <c r="BD232" s="51">
        <v>40989</v>
      </c>
      <c r="BE232" s="51">
        <v>41572</v>
      </c>
      <c r="BF232" s="51">
        <v>42152</v>
      </c>
      <c r="BG232" s="51">
        <v>42724</v>
      </c>
      <c r="BH232" s="51">
        <v>43286</v>
      </c>
      <c r="BI232" s="51">
        <v>43836</v>
      </c>
      <c r="BJ232" s="51">
        <v>44375</v>
      </c>
      <c r="BK232" s="51">
        <v>44902</v>
      </c>
      <c r="BL232" s="51">
        <v>45416</v>
      </c>
      <c r="BM232" s="51">
        <v>45918</v>
      </c>
      <c r="BN232" s="51">
        <v>46407</v>
      </c>
      <c r="BO232" s="51">
        <v>46881</v>
      </c>
      <c r="BP232" s="51">
        <v>47343</v>
      </c>
      <c r="BQ232" s="51">
        <v>47792</v>
      </c>
      <c r="BR232" s="44">
        <v>48228.697</v>
      </c>
      <c r="BS232" s="44">
        <v>48653.419000000002</v>
      </c>
    </row>
    <row r="233" spans="1:71" x14ac:dyDescent="0.3">
      <c r="A233" s="42">
        <v>218</v>
      </c>
      <c r="B233" s="43" t="s">
        <v>1413</v>
      </c>
      <c r="C233" s="43" t="s">
        <v>1177</v>
      </c>
      <c r="D233" s="42" t="s">
        <v>1020</v>
      </c>
      <c r="E233" s="51">
        <v>3470</v>
      </c>
      <c r="F233" s="51">
        <v>3561</v>
      </c>
      <c r="G233" s="51">
        <v>3655</v>
      </c>
      <c r="H233" s="51">
        <v>3752</v>
      </c>
      <c r="I233" s="51">
        <v>3853</v>
      </c>
      <c r="J233" s="51">
        <v>3957</v>
      </c>
      <c r="K233" s="51">
        <v>4066</v>
      </c>
      <c r="L233" s="51">
        <v>4179</v>
      </c>
      <c r="M233" s="51">
        <v>4297</v>
      </c>
      <c r="N233" s="51">
        <v>4419</v>
      </c>
      <c r="O233" s="51">
        <v>4546</v>
      </c>
      <c r="P233" s="51">
        <v>4677</v>
      </c>
      <c r="Q233" s="51">
        <v>4813</v>
      </c>
      <c r="R233" s="51">
        <v>4954</v>
      </c>
      <c r="S233" s="51">
        <v>5099</v>
      </c>
      <c r="T233" s="51">
        <v>5250</v>
      </c>
      <c r="U233" s="51">
        <v>5406</v>
      </c>
      <c r="V233" s="51">
        <v>5566</v>
      </c>
      <c r="W233" s="51">
        <v>5731</v>
      </c>
      <c r="X233" s="51">
        <v>5900</v>
      </c>
      <c r="Y233" s="51">
        <v>6073</v>
      </c>
      <c r="Z233" s="51">
        <v>6249</v>
      </c>
      <c r="AA233" s="51">
        <v>6429</v>
      </c>
      <c r="AB233" s="51">
        <v>6612</v>
      </c>
      <c r="AC233" s="51">
        <v>6798</v>
      </c>
      <c r="AD233" s="51">
        <v>6987</v>
      </c>
      <c r="AE233" s="51">
        <v>7179</v>
      </c>
      <c r="AF233" s="51">
        <v>7374</v>
      </c>
      <c r="AG233" s="51">
        <v>7572</v>
      </c>
      <c r="AH233" s="51">
        <v>7773</v>
      </c>
      <c r="AI233" s="51">
        <v>7976</v>
      </c>
      <c r="AJ233" s="51">
        <v>8183</v>
      </c>
      <c r="AK233" s="51">
        <v>8393</v>
      </c>
      <c r="AL233" s="51">
        <v>8606</v>
      </c>
      <c r="AM233" s="51">
        <v>8824</v>
      </c>
      <c r="AN233" s="51">
        <v>9046</v>
      </c>
      <c r="AO233" s="51">
        <v>9273</v>
      </c>
      <c r="AP233" s="51">
        <v>9504</v>
      </c>
      <c r="AQ233" s="51">
        <v>9739</v>
      </c>
      <c r="AR233" s="51">
        <v>9977</v>
      </c>
      <c r="AS233" s="51">
        <v>10218</v>
      </c>
      <c r="AT233" s="51">
        <v>10461</v>
      </c>
      <c r="AU233" s="51">
        <v>10706</v>
      </c>
      <c r="AV233" s="51">
        <v>10951</v>
      </c>
      <c r="AW233" s="51">
        <v>11196</v>
      </c>
      <c r="AX233" s="51">
        <v>11441</v>
      </c>
      <c r="AY233" s="51">
        <v>11683</v>
      </c>
      <c r="AZ233" s="51">
        <v>11925</v>
      </c>
      <c r="BA233" s="51">
        <v>12164</v>
      </c>
      <c r="BB233" s="51">
        <v>12399</v>
      </c>
      <c r="BC233" s="51">
        <v>12629</v>
      </c>
      <c r="BD233" s="51">
        <v>12853</v>
      </c>
      <c r="BE233" s="51">
        <v>13072</v>
      </c>
      <c r="BF233" s="51">
        <v>13290</v>
      </c>
      <c r="BG233" s="51">
        <v>13510</v>
      </c>
      <c r="BH233" s="51">
        <v>13735</v>
      </c>
      <c r="BI233" s="51">
        <v>13967</v>
      </c>
      <c r="BJ233" s="51">
        <v>14205</v>
      </c>
      <c r="BK233" s="51">
        <v>14448</v>
      </c>
      <c r="BL233" s="51">
        <v>14691</v>
      </c>
      <c r="BM233" s="51">
        <v>14935</v>
      </c>
      <c r="BN233" s="51">
        <v>15177</v>
      </c>
      <c r="BO233" s="51">
        <v>15420</v>
      </c>
      <c r="BP233" s="51">
        <v>15662</v>
      </c>
      <c r="BQ233" s="51">
        <v>15903</v>
      </c>
      <c r="BR233" s="44">
        <v>16144.368</v>
      </c>
      <c r="BS233" s="44">
        <v>16385.067999999999</v>
      </c>
    </row>
    <row r="234" spans="1:71" x14ac:dyDescent="0.3">
      <c r="A234" s="42">
        <v>238</v>
      </c>
      <c r="B234" s="43" t="s">
        <v>1414</v>
      </c>
      <c r="C234" s="43" t="s">
        <v>1177</v>
      </c>
      <c r="D234" s="42" t="s">
        <v>1020</v>
      </c>
      <c r="E234" s="51">
        <v>2</v>
      </c>
      <c r="F234" s="51">
        <v>2</v>
      </c>
      <c r="G234" s="51">
        <v>2</v>
      </c>
      <c r="H234" s="51">
        <v>2</v>
      </c>
      <c r="I234" s="51">
        <v>2</v>
      </c>
      <c r="J234" s="51">
        <v>2</v>
      </c>
      <c r="K234" s="51">
        <v>2</v>
      </c>
      <c r="L234" s="51">
        <v>2</v>
      </c>
      <c r="M234" s="51">
        <v>2</v>
      </c>
      <c r="N234" s="51">
        <v>2</v>
      </c>
      <c r="O234" s="51">
        <v>2</v>
      </c>
      <c r="P234" s="51">
        <v>2</v>
      </c>
      <c r="Q234" s="51">
        <v>2</v>
      </c>
      <c r="R234" s="51">
        <v>2</v>
      </c>
      <c r="S234" s="51">
        <v>2</v>
      </c>
      <c r="T234" s="51">
        <v>2</v>
      </c>
      <c r="U234" s="51">
        <v>2</v>
      </c>
      <c r="V234" s="51">
        <v>2</v>
      </c>
      <c r="W234" s="51">
        <v>2</v>
      </c>
      <c r="X234" s="51">
        <v>2</v>
      </c>
      <c r="Y234" s="51">
        <v>2</v>
      </c>
      <c r="Z234" s="51">
        <v>2</v>
      </c>
      <c r="AA234" s="51">
        <v>2</v>
      </c>
      <c r="AB234" s="51">
        <v>2</v>
      </c>
      <c r="AC234" s="51">
        <v>2</v>
      </c>
      <c r="AD234" s="51">
        <v>2</v>
      </c>
      <c r="AE234" s="51">
        <v>2</v>
      </c>
      <c r="AF234" s="51">
        <v>2</v>
      </c>
      <c r="AG234" s="51">
        <v>2</v>
      </c>
      <c r="AH234" s="51">
        <v>2</v>
      </c>
      <c r="AI234" s="51">
        <v>2</v>
      </c>
      <c r="AJ234" s="51">
        <v>2</v>
      </c>
      <c r="AK234" s="51">
        <v>2</v>
      </c>
      <c r="AL234" s="51">
        <v>2</v>
      </c>
      <c r="AM234" s="51">
        <v>2</v>
      </c>
      <c r="AN234" s="51">
        <v>2</v>
      </c>
      <c r="AO234" s="51">
        <v>2</v>
      </c>
      <c r="AP234" s="51">
        <v>2</v>
      </c>
      <c r="AQ234" s="51">
        <v>2</v>
      </c>
      <c r="AR234" s="51">
        <v>2</v>
      </c>
      <c r="AS234" s="51">
        <v>2</v>
      </c>
      <c r="AT234" s="51">
        <v>2</v>
      </c>
      <c r="AU234" s="51">
        <v>2</v>
      </c>
      <c r="AV234" s="51">
        <v>2</v>
      </c>
      <c r="AW234" s="51">
        <v>2</v>
      </c>
      <c r="AX234" s="51">
        <v>2</v>
      </c>
      <c r="AY234" s="51">
        <v>3</v>
      </c>
      <c r="AZ234" s="51">
        <v>3</v>
      </c>
      <c r="BA234" s="51">
        <v>3</v>
      </c>
      <c r="BB234" s="51">
        <v>3</v>
      </c>
      <c r="BC234" s="51">
        <v>3</v>
      </c>
      <c r="BD234" s="51">
        <v>3</v>
      </c>
      <c r="BE234" s="51">
        <v>3</v>
      </c>
      <c r="BF234" s="51">
        <v>3</v>
      </c>
      <c r="BG234" s="51">
        <v>3</v>
      </c>
      <c r="BH234" s="51">
        <v>3</v>
      </c>
      <c r="BI234" s="51">
        <v>3</v>
      </c>
      <c r="BJ234" s="51">
        <v>3</v>
      </c>
      <c r="BK234" s="51">
        <v>3</v>
      </c>
      <c r="BL234" s="51">
        <v>3</v>
      </c>
      <c r="BM234" s="51">
        <v>3</v>
      </c>
      <c r="BN234" s="51">
        <v>3</v>
      </c>
      <c r="BO234" s="51">
        <v>3</v>
      </c>
      <c r="BP234" s="51">
        <v>3</v>
      </c>
      <c r="BQ234" s="51">
        <v>3</v>
      </c>
      <c r="BR234" s="44">
        <v>2.8980000000000001</v>
      </c>
      <c r="BS234" s="44">
        <v>2.91</v>
      </c>
    </row>
    <row r="235" spans="1:71" x14ac:dyDescent="0.3">
      <c r="A235" s="42">
        <v>254</v>
      </c>
      <c r="B235" s="43" t="s">
        <v>1415</v>
      </c>
      <c r="C235" s="43" t="s">
        <v>1177</v>
      </c>
      <c r="D235" s="42" t="s">
        <v>1020</v>
      </c>
      <c r="E235" s="51">
        <v>25</v>
      </c>
      <c r="F235" s="51">
        <v>26</v>
      </c>
      <c r="G235" s="51">
        <v>27</v>
      </c>
      <c r="H235" s="51">
        <v>27</v>
      </c>
      <c r="I235" s="51">
        <v>28</v>
      </c>
      <c r="J235" s="51">
        <v>28</v>
      </c>
      <c r="K235" s="51">
        <v>29</v>
      </c>
      <c r="L235" s="51">
        <v>30</v>
      </c>
      <c r="M235" s="51">
        <v>30</v>
      </c>
      <c r="N235" s="51">
        <v>31</v>
      </c>
      <c r="O235" s="51">
        <v>32</v>
      </c>
      <c r="P235" s="51">
        <v>33</v>
      </c>
      <c r="Q235" s="51">
        <v>34</v>
      </c>
      <c r="R235" s="51">
        <v>36</v>
      </c>
      <c r="S235" s="51">
        <v>37</v>
      </c>
      <c r="T235" s="51">
        <v>39</v>
      </c>
      <c r="U235" s="51">
        <v>41</v>
      </c>
      <c r="V235" s="51">
        <v>42</v>
      </c>
      <c r="W235" s="51">
        <v>44</v>
      </c>
      <c r="X235" s="51">
        <v>46</v>
      </c>
      <c r="Y235" s="51">
        <v>48</v>
      </c>
      <c r="Z235" s="51">
        <v>50</v>
      </c>
      <c r="AA235" s="51">
        <v>51</v>
      </c>
      <c r="AB235" s="51">
        <v>53</v>
      </c>
      <c r="AC235" s="51">
        <v>55</v>
      </c>
      <c r="AD235" s="51">
        <v>56</v>
      </c>
      <c r="AE235" s="51">
        <v>58</v>
      </c>
      <c r="AF235" s="51">
        <v>60</v>
      </c>
      <c r="AG235" s="51">
        <v>62</v>
      </c>
      <c r="AH235" s="51">
        <v>64</v>
      </c>
      <c r="AI235" s="51">
        <v>67</v>
      </c>
      <c r="AJ235" s="51">
        <v>70</v>
      </c>
      <c r="AK235" s="51">
        <v>73</v>
      </c>
      <c r="AL235" s="51">
        <v>77</v>
      </c>
      <c r="AM235" s="51">
        <v>82</v>
      </c>
      <c r="AN235" s="51">
        <v>86</v>
      </c>
      <c r="AO235" s="51">
        <v>92</v>
      </c>
      <c r="AP235" s="51">
        <v>98</v>
      </c>
      <c r="AQ235" s="51">
        <v>104</v>
      </c>
      <c r="AR235" s="51">
        <v>110</v>
      </c>
      <c r="AS235" s="51">
        <v>116</v>
      </c>
      <c r="AT235" s="51">
        <v>121</v>
      </c>
      <c r="AU235" s="51">
        <v>125</v>
      </c>
      <c r="AV235" s="51">
        <v>129</v>
      </c>
      <c r="AW235" s="51">
        <v>133</v>
      </c>
      <c r="AX235" s="51">
        <v>137</v>
      </c>
      <c r="AY235" s="51">
        <v>142</v>
      </c>
      <c r="AZ235" s="51">
        <v>146</v>
      </c>
      <c r="BA235" s="51">
        <v>151</v>
      </c>
      <c r="BB235" s="51">
        <v>157</v>
      </c>
      <c r="BC235" s="51">
        <v>163</v>
      </c>
      <c r="BD235" s="51">
        <v>171</v>
      </c>
      <c r="BE235" s="51">
        <v>179</v>
      </c>
      <c r="BF235" s="51">
        <v>188</v>
      </c>
      <c r="BG235" s="51">
        <v>196</v>
      </c>
      <c r="BH235" s="51">
        <v>204</v>
      </c>
      <c r="BI235" s="51">
        <v>211</v>
      </c>
      <c r="BJ235" s="51">
        <v>217</v>
      </c>
      <c r="BK235" s="51">
        <v>222</v>
      </c>
      <c r="BL235" s="51">
        <v>228</v>
      </c>
      <c r="BM235" s="51">
        <v>234</v>
      </c>
      <c r="BN235" s="51">
        <v>241</v>
      </c>
      <c r="BO235" s="51">
        <v>247</v>
      </c>
      <c r="BP235" s="51">
        <v>255</v>
      </c>
      <c r="BQ235" s="51">
        <v>262</v>
      </c>
      <c r="BR235" s="44">
        <v>268.69099999999997</v>
      </c>
      <c r="BS235" s="44">
        <v>275.71300000000002</v>
      </c>
    </row>
    <row r="236" spans="1:71" x14ac:dyDescent="0.3">
      <c r="A236" s="42">
        <v>328</v>
      </c>
      <c r="B236" s="43" t="s">
        <v>1416</v>
      </c>
      <c r="C236" s="43" t="s">
        <v>1177</v>
      </c>
      <c r="D236" s="42" t="s">
        <v>1020</v>
      </c>
      <c r="E236" s="51">
        <v>407</v>
      </c>
      <c r="F236" s="51">
        <v>419</v>
      </c>
      <c r="G236" s="51">
        <v>433</v>
      </c>
      <c r="H236" s="51">
        <v>448</v>
      </c>
      <c r="I236" s="51">
        <v>465</v>
      </c>
      <c r="J236" s="51">
        <v>483</v>
      </c>
      <c r="K236" s="51">
        <v>500</v>
      </c>
      <c r="L236" s="51">
        <v>518</v>
      </c>
      <c r="M236" s="51">
        <v>536</v>
      </c>
      <c r="N236" s="51">
        <v>554</v>
      </c>
      <c r="O236" s="51">
        <v>572</v>
      </c>
      <c r="P236" s="51">
        <v>589</v>
      </c>
      <c r="Q236" s="51">
        <v>606</v>
      </c>
      <c r="R236" s="51">
        <v>623</v>
      </c>
      <c r="S236" s="51">
        <v>638</v>
      </c>
      <c r="T236" s="51">
        <v>652</v>
      </c>
      <c r="U236" s="51">
        <v>665</v>
      </c>
      <c r="V236" s="51">
        <v>676</v>
      </c>
      <c r="W236" s="51">
        <v>686</v>
      </c>
      <c r="X236" s="51">
        <v>696</v>
      </c>
      <c r="Y236" s="51">
        <v>705</v>
      </c>
      <c r="Z236" s="51">
        <v>714</v>
      </c>
      <c r="AA236" s="51">
        <v>722</v>
      </c>
      <c r="AB236" s="51">
        <v>730</v>
      </c>
      <c r="AC236" s="51">
        <v>738</v>
      </c>
      <c r="AD236" s="51">
        <v>746</v>
      </c>
      <c r="AE236" s="51">
        <v>754</v>
      </c>
      <c r="AF236" s="51">
        <v>762</v>
      </c>
      <c r="AG236" s="51">
        <v>770</v>
      </c>
      <c r="AH236" s="51">
        <v>776</v>
      </c>
      <c r="AI236" s="51">
        <v>780</v>
      </c>
      <c r="AJ236" s="51">
        <v>782</v>
      </c>
      <c r="AK236" s="51">
        <v>781</v>
      </c>
      <c r="AL236" s="51">
        <v>779</v>
      </c>
      <c r="AM236" s="51">
        <v>775</v>
      </c>
      <c r="AN236" s="51">
        <v>770</v>
      </c>
      <c r="AO236" s="51">
        <v>764</v>
      </c>
      <c r="AP236" s="51">
        <v>758</v>
      </c>
      <c r="AQ236" s="51">
        <v>751</v>
      </c>
      <c r="AR236" s="51">
        <v>746</v>
      </c>
      <c r="AS236" s="51">
        <v>743</v>
      </c>
      <c r="AT236" s="51">
        <v>744</v>
      </c>
      <c r="AU236" s="51">
        <v>748</v>
      </c>
      <c r="AV236" s="51">
        <v>753</v>
      </c>
      <c r="AW236" s="51">
        <v>758</v>
      </c>
      <c r="AX236" s="51">
        <v>761</v>
      </c>
      <c r="AY236" s="51">
        <v>762</v>
      </c>
      <c r="AZ236" s="51">
        <v>761</v>
      </c>
      <c r="BA236" s="51">
        <v>758</v>
      </c>
      <c r="BB236" s="51">
        <v>755</v>
      </c>
      <c r="BC236" s="51">
        <v>753</v>
      </c>
      <c r="BD236" s="51">
        <v>752</v>
      </c>
      <c r="BE236" s="51">
        <v>752</v>
      </c>
      <c r="BF236" s="51">
        <v>752</v>
      </c>
      <c r="BG236" s="51">
        <v>752</v>
      </c>
      <c r="BH236" s="51">
        <v>751</v>
      </c>
      <c r="BI236" s="51">
        <v>750</v>
      </c>
      <c r="BJ236" s="51">
        <v>748</v>
      </c>
      <c r="BK236" s="51">
        <v>746</v>
      </c>
      <c r="BL236" s="51">
        <v>746</v>
      </c>
      <c r="BM236" s="51">
        <v>747</v>
      </c>
      <c r="BN236" s="51">
        <v>749</v>
      </c>
      <c r="BO236" s="51">
        <v>753</v>
      </c>
      <c r="BP236" s="51">
        <v>758</v>
      </c>
      <c r="BQ236" s="51">
        <v>763</v>
      </c>
      <c r="BR236" s="44">
        <v>768.51400000000001</v>
      </c>
      <c r="BS236" s="44">
        <v>773.303</v>
      </c>
    </row>
    <row r="237" spans="1:71" x14ac:dyDescent="0.3">
      <c r="A237" s="42">
        <v>600</v>
      </c>
      <c r="B237" s="43" t="s">
        <v>1417</v>
      </c>
      <c r="C237" s="43" t="s">
        <v>1177</v>
      </c>
      <c r="D237" s="42" t="s">
        <v>1020</v>
      </c>
      <c r="E237" s="51">
        <v>1473</v>
      </c>
      <c r="F237" s="51">
        <v>1512</v>
      </c>
      <c r="G237" s="51">
        <v>1551</v>
      </c>
      <c r="H237" s="51">
        <v>1590</v>
      </c>
      <c r="I237" s="51">
        <v>1631</v>
      </c>
      <c r="J237" s="51">
        <v>1673</v>
      </c>
      <c r="K237" s="51">
        <v>1716</v>
      </c>
      <c r="L237" s="51">
        <v>1761</v>
      </c>
      <c r="M237" s="51">
        <v>1807</v>
      </c>
      <c r="N237" s="51">
        <v>1854</v>
      </c>
      <c r="O237" s="51">
        <v>1903</v>
      </c>
      <c r="P237" s="51">
        <v>1953</v>
      </c>
      <c r="Q237" s="51">
        <v>2005</v>
      </c>
      <c r="R237" s="51">
        <v>2059</v>
      </c>
      <c r="S237" s="51">
        <v>2114</v>
      </c>
      <c r="T237" s="51">
        <v>2171</v>
      </c>
      <c r="U237" s="51">
        <v>2229</v>
      </c>
      <c r="V237" s="51">
        <v>2290</v>
      </c>
      <c r="W237" s="51">
        <v>2351</v>
      </c>
      <c r="X237" s="51">
        <v>2413</v>
      </c>
      <c r="Y237" s="51">
        <v>2474</v>
      </c>
      <c r="Z237" s="51">
        <v>2535</v>
      </c>
      <c r="AA237" s="51">
        <v>2597</v>
      </c>
      <c r="AB237" s="51">
        <v>2659</v>
      </c>
      <c r="AC237" s="51">
        <v>2724</v>
      </c>
      <c r="AD237" s="51">
        <v>2791</v>
      </c>
      <c r="AE237" s="51">
        <v>2862</v>
      </c>
      <c r="AF237" s="51">
        <v>2935</v>
      </c>
      <c r="AG237" s="51">
        <v>3013</v>
      </c>
      <c r="AH237" s="51">
        <v>3094</v>
      </c>
      <c r="AI237" s="51">
        <v>3181</v>
      </c>
      <c r="AJ237" s="51">
        <v>3271</v>
      </c>
      <c r="AK237" s="51">
        <v>3367</v>
      </c>
      <c r="AL237" s="51">
        <v>3466</v>
      </c>
      <c r="AM237" s="51">
        <v>3568</v>
      </c>
      <c r="AN237" s="51">
        <v>3672</v>
      </c>
      <c r="AO237" s="51">
        <v>3778</v>
      </c>
      <c r="AP237" s="51">
        <v>3885</v>
      </c>
      <c r="AQ237" s="51">
        <v>3994</v>
      </c>
      <c r="AR237" s="51">
        <v>4104</v>
      </c>
      <c r="AS237" s="51">
        <v>4214</v>
      </c>
      <c r="AT237" s="51">
        <v>4323</v>
      </c>
      <c r="AU237" s="51">
        <v>4433</v>
      </c>
      <c r="AV237" s="51">
        <v>4542</v>
      </c>
      <c r="AW237" s="51">
        <v>4651</v>
      </c>
      <c r="AX237" s="51">
        <v>4761</v>
      </c>
      <c r="AY237" s="51">
        <v>4871</v>
      </c>
      <c r="AZ237" s="51">
        <v>4980</v>
      </c>
      <c r="BA237" s="51">
        <v>5089</v>
      </c>
      <c r="BB237" s="51">
        <v>5197</v>
      </c>
      <c r="BC237" s="51">
        <v>5303</v>
      </c>
      <c r="BD237" s="51">
        <v>5407</v>
      </c>
      <c r="BE237" s="51">
        <v>5509</v>
      </c>
      <c r="BF237" s="51">
        <v>5608</v>
      </c>
      <c r="BG237" s="51">
        <v>5704</v>
      </c>
      <c r="BH237" s="51">
        <v>5795</v>
      </c>
      <c r="BI237" s="51">
        <v>5883</v>
      </c>
      <c r="BJ237" s="51">
        <v>5966</v>
      </c>
      <c r="BK237" s="51">
        <v>6047</v>
      </c>
      <c r="BL237" s="51">
        <v>6128</v>
      </c>
      <c r="BM237" s="51">
        <v>6210</v>
      </c>
      <c r="BN237" s="51">
        <v>6294</v>
      </c>
      <c r="BO237" s="51">
        <v>6379</v>
      </c>
      <c r="BP237" s="51">
        <v>6466</v>
      </c>
      <c r="BQ237" s="51">
        <v>6553</v>
      </c>
      <c r="BR237" s="44">
        <v>6639.1189999999997</v>
      </c>
      <c r="BS237" s="44">
        <v>6725.308</v>
      </c>
    </row>
    <row r="238" spans="1:71" x14ac:dyDescent="0.3">
      <c r="A238" s="42">
        <v>604</v>
      </c>
      <c r="B238" s="43" t="s">
        <v>1418</v>
      </c>
      <c r="C238" s="43" t="s">
        <v>1177</v>
      </c>
      <c r="D238" s="42" t="s">
        <v>1020</v>
      </c>
      <c r="E238" s="51">
        <v>7728</v>
      </c>
      <c r="F238" s="51">
        <v>7924</v>
      </c>
      <c r="G238" s="51">
        <v>8129</v>
      </c>
      <c r="H238" s="51">
        <v>8340</v>
      </c>
      <c r="I238" s="51">
        <v>8560</v>
      </c>
      <c r="J238" s="51">
        <v>8787</v>
      </c>
      <c r="K238" s="51">
        <v>9022</v>
      </c>
      <c r="L238" s="51">
        <v>9266</v>
      </c>
      <c r="M238" s="51">
        <v>9520</v>
      </c>
      <c r="N238" s="51">
        <v>9785</v>
      </c>
      <c r="O238" s="51">
        <v>10062</v>
      </c>
      <c r="P238" s="51">
        <v>10350</v>
      </c>
      <c r="Q238" s="51">
        <v>10651</v>
      </c>
      <c r="R238" s="51">
        <v>10962</v>
      </c>
      <c r="S238" s="51">
        <v>11281</v>
      </c>
      <c r="T238" s="51">
        <v>11608</v>
      </c>
      <c r="U238" s="51">
        <v>11941</v>
      </c>
      <c r="V238" s="51">
        <v>12282</v>
      </c>
      <c r="W238" s="51">
        <v>12629</v>
      </c>
      <c r="X238" s="51">
        <v>12982</v>
      </c>
      <c r="Y238" s="51">
        <v>13341</v>
      </c>
      <c r="Z238" s="51">
        <v>13704</v>
      </c>
      <c r="AA238" s="51">
        <v>14072</v>
      </c>
      <c r="AB238" s="51">
        <v>14448</v>
      </c>
      <c r="AC238" s="51">
        <v>14833</v>
      </c>
      <c r="AD238" s="51">
        <v>15230</v>
      </c>
      <c r="AE238" s="51">
        <v>15640</v>
      </c>
      <c r="AF238" s="51">
        <v>16061</v>
      </c>
      <c r="AG238" s="51">
        <v>16491</v>
      </c>
      <c r="AH238" s="51">
        <v>16925</v>
      </c>
      <c r="AI238" s="51">
        <v>17359</v>
      </c>
      <c r="AJ238" s="51">
        <v>17793</v>
      </c>
      <c r="AK238" s="51">
        <v>18226</v>
      </c>
      <c r="AL238" s="51">
        <v>18660</v>
      </c>
      <c r="AM238" s="51">
        <v>19100</v>
      </c>
      <c r="AN238" s="51">
        <v>19545</v>
      </c>
      <c r="AO238" s="51">
        <v>19996</v>
      </c>
      <c r="AP238" s="51">
        <v>20452</v>
      </c>
      <c r="AQ238" s="51">
        <v>20910</v>
      </c>
      <c r="AR238" s="51">
        <v>21369</v>
      </c>
      <c r="AS238" s="51">
        <v>21827</v>
      </c>
      <c r="AT238" s="51">
        <v>22283</v>
      </c>
      <c r="AU238" s="51">
        <v>22737</v>
      </c>
      <c r="AV238" s="51">
        <v>23184</v>
      </c>
      <c r="AW238" s="51">
        <v>23619</v>
      </c>
      <c r="AX238" s="51">
        <v>24039</v>
      </c>
      <c r="AY238" s="51">
        <v>24441</v>
      </c>
      <c r="AZ238" s="51">
        <v>24827</v>
      </c>
      <c r="BA238" s="51">
        <v>25200</v>
      </c>
      <c r="BB238" s="51">
        <v>25561</v>
      </c>
      <c r="BC238" s="51">
        <v>25915</v>
      </c>
      <c r="BD238" s="51">
        <v>26261</v>
      </c>
      <c r="BE238" s="51">
        <v>26601</v>
      </c>
      <c r="BF238" s="51">
        <v>26938</v>
      </c>
      <c r="BG238" s="51">
        <v>27273</v>
      </c>
      <c r="BH238" s="51">
        <v>27610</v>
      </c>
      <c r="BI238" s="51">
        <v>27950</v>
      </c>
      <c r="BJ238" s="51">
        <v>28293</v>
      </c>
      <c r="BK238" s="51">
        <v>28642</v>
      </c>
      <c r="BL238" s="51">
        <v>29002</v>
      </c>
      <c r="BM238" s="51">
        <v>29374</v>
      </c>
      <c r="BN238" s="51">
        <v>29760</v>
      </c>
      <c r="BO238" s="51">
        <v>30159</v>
      </c>
      <c r="BP238" s="51">
        <v>30566</v>
      </c>
      <c r="BQ238" s="51">
        <v>30973</v>
      </c>
      <c r="BR238" s="44">
        <v>31376.670999999998</v>
      </c>
      <c r="BS238" s="44">
        <v>31773.839</v>
      </c>
    </row>
    <row r="239" spans="1:71" x14ac:dyDescent="0.3">
      <c r="A239" s="42">
        <v>740</v>
      </c>
      <c r="B239" s="43" t="s">
        <v>1419</v>
      </c>
      <c r="C239" s="43" t="s">
        <v>1177</v>
      </c>
      <c r="D239" s="42" t="s">
        <v>1020</v>
      </c>
      <c r="E239" s="51">
        <v>215</v>
      </c>
      <c r="F239" s="51">
        <v>223</v>
      </c>
      <c r="G239" s="51">
        <v>230</v>
      </c>
      <c r="H239" s="51">
        <v>236</v>
      </c>
      <c r="I239" s="51">
        <v>243</v>
      </c>
      <c r="J239" s="51">
        <v>250</v>
      </c>
      <c r="K239" s="51">
        <v>257</v>
      </c>
      <c r="L239" s="51">
        <v>265</v>
      </c>
      <c r="M239" s="51">
        <v>273</v>
      </c>
      <c r="N239" s="51">
        <v>282</v>
      </c>
      <c r="O239" s="51">
        <v>290</v>
      </c>
      <c r="P239" s="51">
        <v>298</v>
      </c>
      <c r="Q239" s="51">
        <v>306</v>
      </c>
      <c r="R239" s="51">
        <v>315</v>
      </c>
      <c r="S239" s="51">
        <v>323</v>
      </c>
      <c r="T239" s="51">
        <v>332</v>
      </c>
      <c r="U239" s="51">
        <v>341</v>
      </c>
      <c r="V239" s="51">
        <v>351</v>
      </c>
      <c r="W239" s="51">
        <v>360</v>
      </c>
      <c r="X239" s="51">
        <v>367</v>
      </c>
      <c r="Y239" s="51">
        <v>371</v>
      </c>
      <c r="Z239" s="51">
        <v>373</v>
      </c>
      <c r="AA239" s="51">
        <v>371</v>
      </c>
      <c r="AB239" s="51">
        <v>368</v>
      </c>
      <c r="AC239" s="51">
        <v>365</v>
      </c>
      <c r="AD239" s="51">
        <v>363</v>
      </c>
      <c r="AE239" s="51">
        <v>361</v>
      </c>
      <c r="AF239" s="51">
        <v>361</v>
      </c>
      <c r="AG239" s="51">
        <v>361</v>
      </c>
      <c r="AH239" s="51">
        <v>362</v>
      </c>
      <c r="AI239" s="51">
        <v>363</v>
      </c>
      <c r="AJ239" s="51">
        <v>363</v>
      </c>
      <c r="AK239" s="51">
        <v>364</v>
      </c>
      <c r="AL239" s="51">
        <v>365</v>
      </c>
      <c r="AM239" s="51">
        <v>368</v>
      </c>
      <c r="AN239" s="51">
        <v>371</v>
      </c>
      <c r="AO239" s="51">
        <v>377</v>
      </c>
      <c r="AP239" s="51">
        <v>384</v>
      </c>
      <c r="AQ239" s="51">
        <v>391</v>
      </c>
      <c r="AR239" s="51">
        <v>399</v>
      </c>
      <c r="AS239" s="51">
        <v>407</v>
      </c>
      <c r="AT239" s="51">
        <v>415</v>
      </c>
      <c r="AU239" s="51">
        <v>423</v>
      </c>
      <c r="AV239" s="51">
        <v>430</v>
      </c>
      <c r="AW239" s="51">
        <v>437</v>
      </c>
      <c r="AX239" s="51">
        <v>444</v>
      </c>
      <c r="AY239" s="51">
        <v>450</v>
      </c>
      <c r="AZ239" s="51">
        <v>456</v>
      </c>
      <c r="BA239" s="51">
        <v>462</v>
      </c>
      <c r="BB239" s="51">
        <v>467</v>
      </c>
      <c r="BC239" s="51">
        <v>472</v>
      </c>
      <c r="BD239" s="51">
        <v>478</v>
      </c>
      <c r="BE239" s="51">
        <v>483</v>
      </c>
      <c r="BF239" s="51">
        <v>488</v>
      </c>
      <c r="BG239" s="51">
        <v>494</v>
      </c>
      <c r="BH239" s="51">
        <v>499</v>
      </c>
      <c r="BI239" s="51">
        <v>504</v>
      </c>
      <c r="BJ239" s="51">
        <v>510</v>
      </c>
      <c r="BK239" s="51">
        <v>515</v>
      </c>
      <c r="BL239" s="51">
        <v>521</v>
      </c>
      <c r="BM239" s="51">
        <v>526</v>
      </c>
      <c r="BN239" s="51">
        <v>532</v>
      </c>
      <c r="BO239" s="51">
        <v>537</v>
      </c>
      <c r="BP239" s="51">
        <v>543</v>
      </c>
      <c r="BQ239" s="51">
        <v>548</v>
      </c>
      <c r="BR239" s="44">
        <v>553.20799999999997</v>
      </c>
      <c r="BS239" s="44">
        <v>558.36800000000005</v>
      </c>
    </row>
    <row r="240" spans="1:71" x14ac:dyDescent="0.3">
      <c r="A240" s="42">
        <v>858</v>
      </c>
      <c r="B240" s="43" t="s">
        <v>1420</v>
      </c>
      <c r="C240" s="43" t="s">
        <v>1177</v>
      </c>
      <c r="D240" s="42" t="s">
        <v>1020</v>
      </c>
      <c r="E240" s="51">
        <v>2239</v>
      </c>
      <c r="F240" s="51">
        <v>2261</v>
      </c>
      <c r="G240" s="51">
        <v>2286</v>
      </c>
      <c r="H240" s="51">
        <v>2313</v>
      </c>
      <c r="I240" s="51">
        <v>2342</v>
      </c>
      <c r="J240" s="51">
        <v>2373</v>
      </c>
      <c r="K240" s="51">
        <v>2404</v>
      </c>
      <c r="L240" s="51">
        <v>2437</v>
      </c>
      <c r="M240" s="51">
        <v>2471</v>
      </c>
      <c r="N240" s="51">
        <v>2505</v>
      </c>
      <c r="O240" s="51">
        <v>2539</v>
      </c>
      <c r="P240" s="51">
        <v>2572</v>
      </c>
      <c r="Q240" s="51">
        <v>2604</v>
      </c>
      <c r="R240" s="51">
        <v>2635</v>
      </c>
      <c r="S240" s="51">
        <v>2665</v>
      </c>
      <c r="T240" s="51">
        <v>2695</v>
      </c>
      <c r="U240" s="51">
        <v>2723</v>
      </c>
      <c r="V240" s="51">
        <v>2750</v>
      </c>
      <c r="W240" s="51">
        <v>2775</v>
      </c>
      <c r="X240" s="51">
        <v>2795</v>
      </c>
      <c r="Y240" s="51">
        <v>2810</v>
      </c>
      <c r="Z240" s="51">
        <v>2818</v>
      </c>
      <c r="AA240" s="51">
        <v>2821</v>
      </c>
      <c r="AB240" s="51">
        <v>2822</v>
      </c>
      <c r="AC240" s="51">
        <v>2824</v>
      </c>
      <c r="AD240" s="51">
        <v>2830</v>
      </c>
      <c r="AE240" s="51">
        <v>2841</v>
      </c>
      <c r="AF240" s="51">
        <v>2857</v>
      </c>
      <c r="AG240" s="51">
        <v>2876</v>
      </c>
      <c r="AH240" s="51">
        <v>2896</v>
      </c>
      <c r="AI240" s="51">
        <v>2916</v>
      </c>
      <c r="AJ240" s="51">
        <v>2935</v>
      </c>
      <c r="AK240" s="51">
        <v>2954</v>
      </c>
      <c r="AL240" s="51">
        <v>2973</v>
      </c>
      <c r="AM240" s="51">
        <v>2993</v>
      </c>
      <c r="AN240" s="51">
        <v>3012</v>
      </c>
      <c r="AO240" s="51">
        <v>3031</v>
      </c>
      <c r="AP240" s="51">
        <v>3050</v>
      </c>
      <c r="AQ240" s="51">
        <v>3069</v>
      </c>
      <c r="AR240" s="51">
        <v>3089</v>
      </c>
      <c r="AS240" s="51">
        <v>3110</v>
      </c>
      <c r="AT240" s="51">
        <v>3132</v>
      </c>
      <c r="AU240" s="51">
        <v>3155</v>
      </c>
      <c r="AV240" s="51">
        <v>3178</v>
      </c>
      <c r="AW240" s="51">
        <v>3202</v>
      </c>
      <c r="AX240" s="51">
        <v>3225</v>
      </c>
      <c r="AY240" s="51">
        <v>3248</v>
      </c>
      <c r="AZ240" s="51">
        <v>3271</v>
      </c>
      <c r="BA240" s="51">
        <v>3292</v>
      </c>
      <c r="BB240" s="51">
        <v>3309</v>
      </c>
      <c r="BC240" s="51">
        <v>3321</v>
      </c>
      <c r="BD240" s="51">
        <v>3327</v>
      </c>
      <c r="BE240" s="51">
        <v>3328</v>
      </c>
      <c r="BF240" s="51">
        <v>3326</v>
      </c>
      <c r="BG240" s="51">
        <v>3324</v>
      </c>
      <c r="BH240" s="51">
        <v>3326</v>
      </c>
      <c r="BI240" s="51">
        <v>3331</v>
      </c>
      <c r="BJ240" s="51">
        <v>3340</v>
      </c>
      <c r="BK240" s="51">
        <v>3351</v>
      </c>
      <c r="BL240" s="51">
        <v>3363</v>
      </c>
      <c r="BM240" s="51">
        <v>3374</v>
      </c>
      <c r="BN240" s="51">
        <v>3386</v>
      </c>
      <c r="BO240" s="51">
        <v>3397</v>
      </c>
      <c r="BP240" s="51">
        <v>3408</v>
      </c>
      <c r="BQ240" s="51">
        <v>3420</v>
      </c>
      <c r="BR240" s="44">
        <v>3431.5520000000001</v>
      </c>
      <c r="BS240" s="44">
        <v>3444.0059999999999</v>
      </c>
    </row>
    <row r="241" spans="1:71" x14ac:dyDescent="0.3">
      <c r="A241" s="42">
        <v>862</v>
      </c>
      <c r="B241" s="43" t="s">
        <v>1421</v>
      </c>
      <c r="C241" s="43" t="s">
        <v>1177</v>
      </c>
      <c r="D241" s="42" t="s">
        <v>1020</v>
      </c>
      <c r="E241" s="51">
        <v>5482</v>
      </c>
      <c r="F241" s="51">
        <v>5735</v>
      </c>
      <c r="G241" s="51">
        <v>5990</v>
      </c>
      <c r="H241" s="51">
        <v>6245</v>
      </c>
      <c r="I241" s="51">
        <v>6501</v>
      </c>
      <c r="J241" s="51">
        <v>6758</v>
      </c>
      <c r="K241" s="51">
        <v>7019</v>
      </c>
      <c r="L241" s="51">
        <v>7286</v>
      </c>
      <c r="M241" s="51">
        <v>7561</v>
      </c>
      <c r="N241" s="51">
        <v>7847</v>
      </c>
      <c r="O241" s="51">
        <v>8147</v>
      </c>
      <c r="P241" s="51">
        <v>8462</v>
      </c>
      <c r="Q241" s="51">
        <v>8791</v>
      </c>
      <c r="R241" s="51">
        <v>9130</v>
      </c>
      <c r="S241" s="51">
        <v>9476</v>
      </c>
      <c r="T241" s="51">
        <v>9825</v>
      </c>
      <c r="U241" s="51">
        <v>10175</v>
      </c>
      <c r="V241" s="51">
        <v>10528</v>
      </c>
      <c r="W241" s="51">
        <v>10882</v>
      </c>
      <c r="X241" s="51">
        <v>11235</v>
      </c>
      <c r="Y241" s="51">
        <v>11588</v>
      </c>
      <c r="Z241" s="51">
        <v>11938</v>
      </c>
      <c r="AA241" s="51">
        <v>12286</v>
      </c>
      <c r="AB241" s="51">
        <v>12637</v>
      </c>
      <c r="AC241" s="51">
        <v>12994</v>
      </c>
      <c r="AD241" s="51">
        <v>13361</v>
      </c>
      <c r="AE241" s="51">
        <v>13739</v>
      </c>
      <c r="AF241" s="51">
        <v>14128</v>
      </c>
      <c r="AG241" s="51">
        <v>14526</v>
      </c>
      <c r="AH241" s="51">
        <v>14932</v>
      </c>
      <c r="AI241" s="51">
        <v>15344</v>
      </c>
      <c r="AJ241" s="51">
        <v>15762</v>
      </c>
      <c r="AK241" s="51">
        <v>16186</v>
      </c>
      <c r="AL241" s="51">
        <v>16617</v>
      </c>
      <c r="AM241" s="51">
        <v>17058</v>
      </c>
      <c r="AN241" s="51">
        <v>17508</v>
      </c>
      <c r="AO241" s="51">
        <v>17969</v>
      </c>
      <c r="AP241" s="51">
        <v>18438</v>
      </c>
      <c r="AQ241" s="51">
        <v>18913</v>
      </c>
      <c r="AR241" s="51">
        <v>19388</v>
      </c>
      <c r="AS241" s="51">
        <v>19862</v>
      </c>
      <c r="AT241" s="51">
        <v>20332</v>
      </c>
      <c r="AU241" s="51">
        <v>20799</v>
      </c>
      <c r="AV241" s="51">
        <v>21263</v>
      </c>
      <c r="AW241" s="51">
        <v>21726</v>
      </c>
      <c r="AX241" s="51">
        <v>22189</v>
      </c>
      <c r="AY241" s="51">
        <v>22650</v>
      </c>
      <c r="AZ241" s="51">
        <v>23110</v>
      </c>
      <c r="BA241" s="51">
        <v>23569</v>
      </c>
      <c r="BB241" s="51">
        <v>24029</v>
      </c>
      <c r="BC241" s="51">
        <v>24488</v>
      </c>
      <c r="BD241" s="51">
        <v>24948</v>
      </c>
      <c r="BE241" s="51">
        <v>25409</v>
      </c>
      <c r="BF241" s="51">
        <v>25869</v>
      </c>
      <c r="BG241" s="51">
        <v>26327</v>
      </c>
      <c r="BH241" s="51">
        <v>26784</v>
      </c>
      <c r="BI241" s="51">
        <v>27239</v>
      </c>
      <c r="BJ241" s="51">
        <v>27692</v>
      </c>
      <c r="BK241" s="51">
        <v>28142</v>
      </c>
      <c r="BL241" s="51">
        <v>28587</v>
      </c>
      <c r="BM241" s="51">
        <v>29028</v>
      </c>
      <c r="BN241" s="51">
        <v>29463</v>
      </c>
      <c r="BO241" s="51">
        <v>29893</v>
      </c>
      <c r="BP241" s="51">
        <v>30318</v>
      </c>
      <c r="BQ241" s="51">
        <v>30738</v>
      </c>
      <c r="BR241" s="44">
        <v>31155.133999999998</v>
      </c>
      <c r="BS241" s="44">
        <v>31568.179</v>
      </c>
    </row>
    <row r="242" spans="1:71" x14ac:dyDescent="0.3">
      <c r="A242" s="42">
        <v>905</v>
      </c>
      <c r="B242" s="43" t="s">
        <v>1422</v>
      </c>
      <c r="C242" s="43" t="s">
        <v>1177</v>
      </c>
      <c r="D242" s="42">
        <v>27</v>
      </c>
      <c r="E242" s="51">
        <v>172603</v>
      </c>
      <c r="F242" s="51">
        <v>175070</v>
      </c>
      <c r="G242" s="51">
        <v>177874</v>
      </c>
      <c r="H242" s="51">
        <v>180941</v>
      </c>
      <c r="I242" s="51">
        <v>184201</v>
      </c>
      <c r="J242" s="51">
        <v>187594</v>
      </c>
      <c r="K242" s="51">
        <v>191062</v>
      </c>
      <c r="L242" s="51">
        <v>194557</v>
      </c>
      <c r="M242" s="51">
        <v>198036</v>
      </c>
      <c r="N242" s="51">
        <v>201463</v>
      </c>
      <c r="O242" s="51">
        <v>204807</v>
      </c>
      <c r="P242" s="51">
        <v>208043</v>
      </c>
      <c r="Q242" s="51">
        <v>211152</v>
      </c>
      <c r="R242" s="51">
        <v>214121</v>
      </c>
      <c r="S242" s="51">
        <v>216941</v>
      </c>
      <c r="T242" s="51">
        <v>219612</v>
      </c>
      <c r="U242" s="51">
        <v>222122</v>
      </c>
      <c r="V242" s="51">
        <v>224480</v>
      </c>
      <c r="W242" s="51">
        <v>226731</v>
      </c>
      <c r="X242" s="51">
        <v>228937</v>
      </c>
      <c r="Y242" s="51">
        <v>231145</v>
      </c>
      <c r="Z242" s="51">
        <v>233371</v>
      </c>
      <c r="AA242" s="51">
        <v>235615</v>
      </c>
      <c r="AB242" s="51">
        <v>237880</v>
      </c>
      <c r="AC242" s="51">
        <v>240166</v>
      </c>
      <c r="AD242" s="51">
        <v>242472</v>
      </c>
      <c r="AE242" s="51">
        <v>244807</v>
      </c>
      <c r="AF242" s="51">
        <v>247177</v>
      </c>
      <c r="AG242" s="51">
        <v>249576</v>
      </c>
      <c r="AH242" s="51">
        <v>251990</v>
      </c>
      <c r="AI242" s="51">
        <v>254414</v>
      </c>
      <c r="AJ242" s="51">
        <v>256844</v>
      </c>
      <c r="AK242" s="51">
        <v>259289</v>
      </c>
      <c r="AL242" s="51">
        <v>261757</v>
      </c>
      <c r="AM242" s="51">
        <v>264263</v>
      </c>
      <c r="AN242" s="51">
        <v>266816</v>
      </c>
      <c r="AO242" s="51">
        <v>269426</v>
      </c>
      <c r="AP242" s="51">
        <v>272093</v>
      </c>
      <c r="AQ242" s="51">
        <v>274809</v>
      </c>
      <c r="AR242" s="51">
        <v>277561</v>
      </c>
      <c r="AS242" s="51">
        <v>280345</v>
      </c>
      <c r="AT242" s="51">
        <v>283143</v>
      </c>
      <c r="AU242" s="51">
        <v>285962</v>
      </c>
      <c r="AV242" s="51">
        <v>288856</v>
      </c>
      <c r="AW242" s="51">
        <v>291892</v>
      </c>
      <c r="AX242" s="51">
        <v>295114</v>
      </c>
      <c r="AY242" s="51">
        <v>298551</v>
      </c>
      <c r="AZ242" s="51">
        <v>302165</v>
      </c>
      <c r="BA242" s="51">
        <v>305846</v>
      </c>
      <c r="BB242" s="51">
        <v>309442</v>
      </c>
      <c r="BC242" s="51">
        <v>312845</v>
      </c>
      <c r="BD242" s="51">
        <v>316004</v>
      </c>
      <c r="BE242" s="51">
        <v>318955</v>
      </c>
      <c r="BF242" s="51">
        <v>321783</v>
      </c>
      <c r="BG242" s="51">
        <v>324617</v>
      </c>
      <c r="BH242" s="51">
        <v>327546</v>
      </c>
      <c r="BI242" s="51">
        <v>330601</v>
      </c>
      <c r="BJ242" s="51">
        <v>333743</v>
      </c>
      <c r="BK242" s="51">
        <v>336906</v>
      </c>
      <c r="BL242" s="51">
        <v>339994</v>
      </c>
      <c r="BM242" s="51">
        <v>342937</v>
      </c>
      <c r="BN242" s="51">
        <v>345716</v>
      </c>
      <c r="BO242" s="51">
        <v>348362</v>
      </c>
      <c r="BP242" s="51">
        <v>350918</v>
      </c>
      <c r="BQ242" s="51">
        <v>353449</v>
      </c>
      <c r="BR242" s="44">
        <v>356003.54100000003</v>
      </c>
      <c r="BS242" s="44">
        <v>358593.81</v>
      </c>
    </row>
    <row r="243" spans="1:71" x14ac:dyDescent="0.3">
      <c r="A243" s="42">
        <v>60</v>
      </c>
      <c r="B243" s="43" t="s">
        <v>1423</v>
      </c>
      <c r="C243" s="43" t="s">
        <v>1177</v>
      </c>
      <c r="D243" s="42" t="s">
        <v>1020</v>
      </c>
      <c r="E243" s="51">
        <v>37</v>
      </c>
      <c r="F243" s="51">
        <v>38</v>
      </c>
      <c r="G243" s="51">
        <v>38</v>
      </c>
      <c r="H243" s="51">
        <v>39</v>
      </c>
      <c r="I243" s="51">
        <v>40</v>
      </c>
      <c r="J243" s="51">
        <v>41</v>
      </c>
      <c r="K243" s="51">
        <v>42</v>
      </c>
      <c r="L243" s="51">
        <v>42</v>
      </c>
      <c r="M243" s="51">
        <v>43</v>
      </c>
      <c r="N243" s="51">
        <v>44</v>
      </c>
      <c r="O243" s="51">
        <v>45</v>
      </c>
      <c r="P243" s="51">
        <v>46</v>
      </c>
      <c r="Q243" s="51">
        <v>47</v>
      </c>
      <c r="R243" s="51">
        <v>48</v>
      </c>
      <c r="S243" s="51">
        <v>48</v>
      </c>
      <c r="T243" s="51">
        <v>49</v>
      </c>
      <c r="U243" s="51">
        <v>50</v>
      </c>
      <c r="V243" s="51">
        <v>51</v>
      </c>
      <c r="W243" s="51">
        <v>51</v>
      </c>
      <c r="X243" s="51">
        <v>52</v>
      </c>
      <c r="Y243" s="51">
        <v>52</v>
      </c>
      <c r="Z243" s="51">
        <v>53</v>
      </c>
      <c r="AA243" s="51">
        <v>53</v>
      </c>
      <c r="AB243" s="51">
        <v>54</v>
      </c>
      <c r="AC243" s="51">
        <v>55</v>
      </c>
      <c r="AD243" s="51">
        <v>55</v>
      </c>
      <c r="AE243" s="51">
        <v>55</v>
      </c>
      <c r="AF243" s="51">
        <v>56</v>
      </c>
      <c r="AG243" s="51">
        <v>56</v>
      </c>
      <c r="AH243" s="51">
        <v>57</v>
      </c>
      <c r="AI243" s="51">
        <v>57</v>
      </c>
      <c r="AJ243" s="51">
        <v>57</v>
      </c>
      <c r="AK243" s="51">
        <v>58</v>
      </c>
      <c r="AL243" s="51">
        <v>58</v>
      </c>
      <c r="AM243" s="51">
        <v>59</v>
      </c>
      <c r="AN243" s="51">
        <v>59</v>
      </c>
      <c r="AO243" s="51">
        <v>59</v>
      </c>
      <c r="AP243" s="51">
        <v>60</v>
      </c>
      <c r="AQ243" s="51">
        <v>60</v>
      </c>
      <c r="AR243" s="51">
        <v>61</v>
      </c>
      <c r="AS243" s="51">
        <v>61</v>
      </c>
      <c r="AT243" s="51">
        <v>61</v>
      </c>
      <c r="AU243" s="51">
        <v>62</v>
      </c>
      <c r="AV243" s="51">
        <v>62</v>
      </c>
      <c r="AW243" s="51">
        <v>62</v>
      </c>
      <c r="AX243" s="51">
        <v>63</v>
      </c>
      <c r="AY243" s="51">
        <v>63</v>
      </c>
      <c r="AZ243" s="51">
        <v>63</v>
      </c>
      <c r="BA243" s="51">
        <v>64</v>
      </c>
      <c r="BB243" s="51">
        <v>64</v>
      </c>
      <c r="BC243" s="51">
        <v>64</v>
      </c>
      <c r="BD243" s="51">
        <v>64</v>
      </c>
      <c r="BE243" s="51">
        <v>65</v>
      </c>
      <c r="BF243" s="51">
        <v>65</v>
      </c>
      <c r="BG243" s="51">
        <v>65</v>
      </c>
      <c r="BH243" s="51">
        <v>65</v>
      </c>
      <c r="BI243" s="51">
        <v>65</v>
      </c>
      <c r="BJ243" s="51">
        <v>65</v>
      </c>
      <c r="BK243" s="51">
        <v>65</v>
      </c>
      <c r="BL243" s="51">
        <v>64</v>
      </c>
      <c r="BM243" s="51">
        <v>64</v>
      </c>
      <c r="BN243" s="51">
        <v>64</v>
      </c>
      <c r="BO243" s="51">
        <v>63</v>
      </c>
      <c r="BP243" s="51">
        <v>63</v>
      </c>
      <c r="BQ243" s="51">
        <v>62</v>
      </c>
      <c r="BR243" s="44">
        <v>62.003</v>
      </c>
      <c r="BS243" s="44">
        <v>61.665999999999997</v>
      </c>
    </row>
    <row r="244" spans="1:71" x14ac:dyDescent="0.3">
      <c r="A244" s="42">
        <v>124</v>
      </c>
      <c r="B244" s="43" t="s">
        <v>1424</v>
      </c>
      <c r="C244" s="43" t="s">
        <v>1177</v>
      </c>
      <c r="D244" s="42" t="s">
        <v>1020</v>
      </c>
      <c r="E244" s="51">
        <v>13733</v>
      </c>
      <c r="F244" s="51">
        <v>14099</v>
      </c>
      <c r="G244" s="51">
        <v>14482</v>
      </c>
      <c r="H244" s="51">
        <v>14884</v>
      </c>
      <c r="I244" s="51">
        <v>15304</v>
      </c>
      <c r="J244" s="51">
        <v>15738</v>
      </c>
      <c r="K244" s="51">
        <v>16183</v>
      </c>
      <c r="L244" s="51">
        <v>16631</v>
      </c>
      <c r="M244" s="51">
        <v>17075</v>
      </c>
      <c r="N244" s="51">
        <v>17506</v>
      </c>
      <c r="O244" s="51">
        <v>17917</v>
      </c>
      <c r="P244" s="51">
        <v>18304</v>
      </c>
      <c r="Q244" s="51">
        <v>18669</v>
      </c>
      <c r="R244" s="51">
        <v>19017</v>
      </c>
      <c r="S244" s="51">
        <v>19359</v>
      </c>
      <c r="T244" s="51">
        <v>19704</v>
      </c>
      <c r="U244" s="51">
        <v>20052</v>
      </c>
      <c r="V244" s="51">
        <v>20401</v>
      </c>
      <c r="W244" s="51">
        <v>20751</v>
      </c>
      <c r="X244" s="51">
        <v>21102</v>
      </c>
      <c r="Y244" s="51">
        <v>21453</v>
      </c>
      <c r="Z244" s="51">
        <v>21804</v>
      </c>
      <c r="AA244" s="51">
        <v>22156</v>
      </c>
      <c r="AB244" s="51">
        <v>22503</v>
      </c>
      <c r="AC244" s="51">
        <v>22838</v>
      </c>
      <c r="AD244" s="51">
        <v>23156</v>
      </c>
      <c r="AE244" s="51">
        <v>23457</v>
      </c>
      <c r="AF244" s="51">
        <v>23742</v>
      </c>
      <c r="AG244" s="51">
        <v>24014</v>
      </c>
      <c r="AH244" s="51">
        <v>24278</v>
      </c>
      <c r="AI244" s="51">
        <v>24537</v>
      </c>
      <c r="AJ244" s="51">
        <v>24791</v>
      </c>
      <c r="AK244" s="51">
        <v>25041</v>
      </c>
      <c r="AL244" s="51">
        <v>25297</v>
      </c>
      <c r="AM244" s="51">
        <v>25572</v>
      </c>
      <c r="AN244" s="51">
        <v>25874</v>
      </c>
      <c r="AO244" s="51">
        <v>26208</v>
      </c>
      <c r="AP244" s="51">
        <v>26570</v>
      </c>
      <c r="AQ244" s="51">
        <v>26948</v>
      </c>
      <c r="AR244" s="51">
        <v>27326</v>
      </c>
      <c r="AS244" s="51">
        <v>27693</v>
      </c>
      <c r="AT244" s="51">
        <v>28045</v>
      </c>
      <c r="AU244" s="51">
        <v>28384</v>
      </c>
      <c r="AV244" s="51">
        <v>28711</v>
      </c>
      <c r="AW244" s="51">
        <v>29026</v>
      </c>
      <c r="AX244" s="51">
        <v>29330</v>
      </c>
      <c r="AY244" s="51">
        <v>29622</v>
      </c>
      <c r="AZ244" s="51">
        <v>29903</v>
      </c>
      <c r="BA244" s="51">
        <v>30178</v>
      </c>
      <c r="BB244" s="51">
        <v>30454</v>
      </c>
      <c r="BC244" s="51">
        <v>30736</v>
      </c>
      <c r="BD244" s="51">
        <v>31025</v>
      </c>
      <c r="BE244" s="51">
        <v>31321</v>
      </c>
      <c r="BF244" s="51">
        <v>31628</v>
      </c>
      <c r="BG244" s="51">
        <v>31949</v>
      </c>
      <c r="BH244" s="51">
        <v>32288</v>
      </c>
      <c r="BI244" s="51">
        <v>32645</v>
      </c>
      <c r="BJ244" s="51">
        <v>33020</v>
      </c>
      <c r="BK244" s="51">
        <v>33405</v>
      </c>
      <c r="BL244" s="51">
        <v>33790</v>
      </c>
      <c r="BM244" s="51">
        <v>34169</v>
      </c>
      <c r="BN244" s="51">
        <v>34539</v>
      </c>
      <c r="BO244" s="51">
        <v>34901</v>
      </c>
      <c r="BP244" s="51">
        <v>35255</v>
      </c>
      <c r="BQ244" s="51">
        <v>35605</v>
      </c>
      <c r="BR244" s="44">
        <v>35949.709000000003</v>
      </c>
      <c r="BS244" s="44">
        <v>36289.822</v>
      </c>
    </row>
    <row r="245" spans="1:71" x14ac:dyDescent="0.3">
      <c r="A245" s="42">
        <v>304</v>
      </c>
      <c r="B245" s="43" t="s">
        <v>1425</v>
      </c>
      <c r="C245" s="43" t="s">
        <v>1177</v>
      </c>
      <c r="D245" s="42" t="s">
        <v>1020</v>
      </c>
      <c r="E245" s="51">
        <v>23</v>
      </c>
      <c r="F245" s="51">
        <v>23</v>
      </c>
      <c r="G245" s="51">
        <v>24</v>
      </c>
      <c r="H245" s="51">
        <v>24</v>
      </c>
      <c r="I245" s="51">
        <v>25</v>
      </c>
      <c r="J245" s="51">
        <v>26</v>
      </c>
      <c r="K245" s="51">
        <v>27</v>
      </c>
      <c r="L245" s="51">
        <v>28</v>
      </c>
      <c r="M245" s="51">
        <v>29</v>
      </c>
      <c r="N245" s="51">
        <v>30</v>
      </c>
      <c r="O245" s="51">
        <v>31</v>
      </c>
      <c r="P245" s="51">
        <v>32</v>
      </c>
      <c r="Q245" s="51">
        <v>34</v>
      </c>
      <c r="R245" s="51">
        <v>35</v>
      </c>
      <c r="S245" s="51">
        <v>36</v>
      </c>
      <c r="T245" s="51">
        <v>38</v>
      </c>
      <c r="U245" s="51">
        <v>40</v>
      </c>
      <c r="V245" s="51">
        <v>41</v>
      </c>
      <c r="W245" s="51">
        <v>43</v>
      </c>
      <c r="X245" s="51">
        <v>45</v>
      </c>
      <c r="Y245" s="51">
        <v>46</v>
      </c>
      <c r="Z245" s="51">
        <v>47</v>
      </c>
      <c r="AA245" s="51">
        <v>48</v>
      </c>
      <c r="AB245" s="51">
        <v>49</v>
      </c>
      <c r="AC245" s="51">
        <v>49</v>
      </c>
      <c r="AD245" s="51">
        <v>50</v>
      </c>
      <c r="AE245" s="51">
        <v>50</v>
      </c>
      <c r="AF245" s="51">
        <v>50</v>
      </c>
      <c r="AG245" s="51">
        <v>50</v>
      </c>
      <c r="AH245" s="51">
        <v>50</v>
      </c>
      <c r="AI245" s="51">
        <v>50</v>
      </c>
      <c r="AJ245" s="51">
        <v>51</v>
      </c>
      <c r="AK245" s="51">
        <v>51</v>
      </c>
      <c r="AL245" s="51">
        <v>52</v>
      </c>
      <c r="AM245" s="51">
        <v>53</v>
      </c>
      <c r="AN245" s="51">
        <v>53</v>
      </c>
      <c r="AO245" s="51">
        <v>54</v>
      </c>
      <c r="AP245" s="51">
        <v>54</v>
      </c>
      <c r="AQ245" s="51">
        <v>55</v>
      </c>
      <c r="AR245" s="51">
        <v>55</v>
      </c>
      <c r="AS245" s="51">
        <v>56</v>
      </c>
      <c r="AT245" s="51">
        <v>56</v>
      </c>
      <c r="AU245" s="51">
        <v>56</v>
      </c>
      <c r="AV245" s="51">
        <v>56</v>
      </c>
      <c r="AW245" s="51">
        <v>56</v>
      </c>
      <c r="AX245" s="51">
        <v>56</v>
      </c>
      <c r="AY245" s="51">
        <v>56</v>
      </c>
      <c r="AZ245" s="51">
        <v>56</v>
      </c>
      <c r="BA245" s="51">
        <v>56</v>
      </c>
      <c r="BB245" s="51">
        <v>56</v>
      </c>
      <c r="BC245" s="51">
        <v>56</v>
      </c>
      <c r="BD245" s="51">
        <v>56</v>
      </c>
      <c r="BE245" s="51">
        <v>57</v>
      </c>
      <c r="BF245" s="51">
        <v>57</v>
      </c>
      <c r="BG245" s="51">
        <v>57</v>
      </c>
      <c r="BH245" s="51">
        <v>57</v>
      </c>
      <c r="BI245" s="51">
        <v>57</v>
      </c>
      <c r="BJ245" s="51">
        <v>57</v>
      </c>
      <c r="BK245" s="51">
        <v>57</v>
      </c>
      <c r="BL245" s="51">
        <v>57</v>
      </c>
      <c r="BM245" s="51">
        <v>57</v>
      </c>
      <c r="BN245" s="51">
        <v>57</v>
      </c>
      <c r="BO245" s="51">
        <v>56</v>
      </c>
      <c r="BP245" s="51">
        <v>56</v>
      </c>
      <c r="BQ245" s="51">
        <v>56</v>
      </c>
      <c r="BR245" s="44">
        <v>56.377000000000002</v>
      </c>
      <c r="BS245" s="44">
        <v>56.411999999999999</v>
      </c>
    </row>
    <row r="246" spans="1:71" x14ac:dyDescent="0.3">
      <c r="A246" s="42">
        <v>666</v>
      </c>
      <c r="B246" s="43" t="s">
        <v>1426</v>
      </c>
      <c r="C246" s="43" t="s">
        <v>1177</v>
      </c>
      <c r="D246" s="42" t="s">
        <v>1020</v>
      </c>
      <c r="E246" s="51">
        <v>5</v>
      </c>
      <c r="F246" s="51">
        <v>5</v>
      </c>
      <c r="G246" s="51">
        <v>5</v>
      </c>
      <c r="H246" s="51">
        <v>5</v>
      </c>
      <c r="I246" s="51">
        <v>5</v>
      </c>
      <c r="J246" s="51">
        <v>5</v>
      </c>
      <c r="K246" s="51">
        <v>5</v>
      </c>
      <c r="L246" s="51">
        <v>5</v>
      </c>
      <c r="M246" s="51">
        <v>5</v>
      </c>
      <c r="N246" s="51">
        <v>5</v>
      </c>
      <c r="O246" s="51">
        <v>5</v>
      </c>
      <c r="P246" s="51">
        <v>5</v>
      </c>
      <c r="Q246" s="51">
        <v>5</v>
      </c>
      <c r="R246" s="51">
        <v>5</v>
      </c>
      <c r="S246" s="51">
        <v>5</v>
      </c>
      <c r="T246" s="51">
        <v>5</v>
      </c>
      <c r="U246" s="51">
        <v>5</v>
      </c>
      <c r="V246" s="51">
        <v>5</v>
      </c>
      <c r="W246" s="51">
        <v>5</v>
      </c>
      <c r="X246" s="51">
        <v>5</v>
      </c>
      <c r="Y246" s="51">
        <v>5</v>
      </c>
      <c r="Z246" s="51">
        <v>6</v>
      </c>
      <c r="AA246" s="51">
        <v>6</v>
      </c>
      <c r="AB246" s="51">
        <v>6</v>
      </c>
      <c r="AC246" s="51">
        <v>6</v>
      </c>
      <c r="AD246" s="51">
        <v>6</v>
      </c>
      <c r="AE246" s="51">
        <v>6</v>
      </c>
      <c r="AF246" s="51">
        <v>6</v>
      </c>
      <c r="AG246" s="51">
        <v>6</v>
      </c>
      <c r="AH246" s="51">
        <v>6</v>
      </c>
      <c r="AI246" s="51">
        <v>6</v>
      </c>
      <c r="AJ246" s="51">
        <v>6</v>
      </c>
      <c r="AK246" s="51">
        <v>6</v>
      </c>
      <c r="AL246" s="51">
        <v>6</v>
      </c>
      <c r="AM246" s="51">
        <v>6</v>
      </c>
      <c r="AN246" s="51">
        <v>6</v>
      </c>
      <c r="AO246" s="51">
        <v>6</v>
      </c>
      <c r="AP246" s="51">
        <v>6</v>
      </c>
      <c r="AQ246" s="51">
        <v>6</v>
      </c>
      <c r="AR246" s="51">
        <v>6</v>
      </c>
      <c r="AS246" s="51">
        <v>6</v>
      </c>
      <c r="AT246" s="51">
        <v>6</v>
      </c>
      <c r="AU246" s="51">
        <v>6</v>
      </c>
      <c r="AV246" s="51">
        <v>6</v>
      </c>
      <c r="AW246" s="51">
        <v>6</v>
      </c>
      <c r="AX246" s="51">
        <v>6</v>
      </c>
      <c r="AY246" s="51">
        <v>6</v>
      </c>
      <c r="AZ246" s="51">
        <v>6</v>
      </c>
      <c r="BA246" s="51">
        <v>6</v>
      </c>
      <c r="BB246" s="51">
        <v>6</v>
      </c>
      <c r="BC246" s="51">
        <v>6</v>
      </c>
      <c r="BD246" s="51">
        <v>6</v>
      </c>
      <c r="BE246" s="51">
        <v>6</v>
      </c>
      <c r="BF246" s="51">
        <v>6</v>
      </c>
      <c r="BG246" s="51">
        <v>6</v>
      </c>
      <c r="BH246" s="51">
        <v>6</v>
      </c>
      <c r="BI246" s="51">
        <v>6</v>
      </c>
      <c r="BJ246" s="51">
        <v>6</v>
      </c>
      <c r="BK246" s="51">
        <v>6</v>
      </c>
      <c r="BL246" s="51">
        <v>6</v>
      </c>
      <c r="BM246" s="51">
        <v>6</v>
      </c>
      <c r="BN246" s="51">
        <v>6</v>
      </c>
      <c r="BO246" s="51">
        <v>6</v>
      </c>
      <c r="BP246" s="51">
        <v>6</v>
      </c>
      <c r="BQ246" s="51">
        <v>6</v>
      </c>
      <c r="BR246" s="44">
        <v>6.29</v>
      </c>
      <c r="BS246" s="44">
        <v>6.3049999999999997</v>
      </c>
    </row>
    <row r="247" spans="1:71" x14ac:dyDescent="0.3">
      <c r="A247" s="42">
        <v>840</v>
      </c>
      <c r="B247" s="43" t="s">
        <v>1427</v>
      </c>
      <c r="C247" s="43" t="s">
        <v>1177</v>
      </c>
      <c r="D247" s="42" t="s">
        <v>1020</v>
      </c>
      <c r="E247" s="51">
        <v>158804</v>
      </c>
      <c r="F247" s="51">
        <v>160905</v>
      </c>
      <c r="G247" s="51">
        <v>163325</v>
      </c>
      <c r="H247" s="51">
        <v>165988</v>
      </c>
      <c r="I247" s="51">
        <v>168828</v>
      </c>
      <c r="J247" s="51">
        <v>171784</v>
      </c>
      <c r="K247" s="51">
        <v>174806</v>
      </c>
      <c r="L247" s="51">
        <v>177851</v>
      </c>
      <c r="M247" s="51">
        <v>180884</v>
      </c>
      <c r="N247" s="51">
        <v>183878</v>
      </c>
      <c r="O247" s="51">
        <v>186808</v>
      </c>
      <c r="P247" s="51">
        <v>189655</v>
      </c>
      <c r="Q247" s="51">
        <v>192398</v>
      </c>
      <c r="R247" s="51">
        <v>195016</v>
      </c>
      <c r="S247" s="51">
        <v>197492</v>
      </c>
      <c r="T247" s="51">
        <v>199816</v>
      </c>
      <c r="U247" s="51">
        <v>201975</v>
      </c>
      <c r="V247" s="51">
        <v>203982</v>
      </c>
      <c r="W247" s="51">
        <v>205880</v>
      </c>
      <c r="X247" s="51">
        <v>207733</v>
      </c>
      <c r="Y247" s="51">
        <v>209588</v>
      </c>
      <c r="Z247" s="51">
        <v>211462</v>
      </c>
      <c r="AA247" s="51">
        <v>213352</v>
      </c>
      <c r="AB247" s="51">
        <v>215269</v>
      </c>
      <c r="AC247" s="51">
        <v>217218</v>
      </c>
      <c r="AD247" s="51">
        <v>219205</v>
      </c>
      <c r="AE247" s="51">
        <v>221239</v>
      </c>
      <c r="AF247" s="51">
        <v>223324</v>
      </c>
      <c r="AG247" s="51">
        <v>225450</v>
      </c>
      <c r="AH247" s="51">
        <v>227600</v>
      </c>
      <c r="AI247" s="51">
        <v>229763</v>
      </c>
      <c r="AJ247" s="51">
        <v>231939</v>
      </c>
      <c r="AK247" s="51">
        <v>234133</v>
      </c>
      <c r="AL247" s="51">
        <v>236344</v>
      </c>
      <c r="AM247" s="51">
        <v>238574</v>
      </c>
      <c r="AN247" s="51">
        <v>240824</v>
      </c>
      <c r="AO247" s="51">
        <v>243099</v>
      </c>
      <c r="AP247" s="51">
        <v>245403</v>
      </c>
      <c r="AQ247" s="51">
        <v>247740</v>
      </c>
      <c r="AR247" s="51">
        <v>250113</v>
      </c>
      <c r="AS247" s="51">
        <v>252530</v>
      </c>
      <c r="AT247" s="51">
        <v>254975</v>
      </c>
      <c r="AU247" s="51">
        <v>257454</v>
      </c>
      <c r="AV247" s="51">
        <v>260020</v>
      </c>
      <c r="AW247" s="51">
        <v>262742</v>
      </c>
      <c r="AX247" s="51">
        <v>265659</v>
      </c>
      <c r="AY247" s="51">
        <v>268803</v>
      </c>
      <c r="AZ247" s="51">
        <v>272137</v>
      </c>
      <c r="BA247" s="51">
        <v>275543</v>
      </c>
      <c r="BB247" s="51">
        <v>278862</v>
      </c>
      <c r="BC247" s="51">
        <v>281983</v>
      </c>
      <c r="BD247" s="51">
        <v>284852</v>
      </c>
      <c r="BE247" s="51">
        <v>287507</v>
      </c>
      <c r="BF247" s="51">
        <v>290028</v>
      </c>
      <c r="BG247" s="51">
        <v>292539</v>
      </c>
      <c r="BH247" s="51">
        <v>295130</v>
      </c>
      <c r="BI247" s="51">
        <v>297827</v>
      </c>
      <c r="BJ247" s="51">
        <v>300595</v>
      </c>
      <c r="BK247" s="51">
        <v>303374</v>
      </c>
      <c r="BL247" s="51">
        <v>306076</v>
      </c>
      <c r="BM247" s="51">
        <v>308641</v>
      </c>
      <c r="BN247" s="51">
        <v>311051</v>
      </c>
      <c r="BO247" s="51">
        <v>313335</v>
      </c>
      <c r="BP247" s="51">
        <v>315537</v>
      </c>
      <c r="BQ247" s="51">
        <v>317719</v>
      </c>
      <c r="BR247" s="44">
        <v>319929.16200000001</v>
      </c>
      <c r="BS247" s="44">
        <v>322179.60499999998</v>
      </c>
    </row>
    <row r="248" spans="1:71" x14ac:dyDescent="0.3">
      <c r="A248" s="42">
        <v>909</v>
      </c>
      <c r="B248" s="43" t="s">
        <v>1428</v>
      </c>
      <c r="C248" s="43" t="s">
        <v>1177</v>
      </c>
      <c r="D248" s="42" t="s">
        <v>1020</v>
      </c>
      <c r="E248" s="51">
        <v>12648</v>
      </c>
      <c r="F248" s="51">
        <v>12971</v>
      </c>
      <c r="G248" s="51">
        <v>13276</v>
      </c>
      <c r="H248" s="51">
        <v>13572</v>
      </c>
      <c r="I248" s="51">
        <v>13871</v>
      </c>
      <c r="J248" s="51">
        <v>14177</v>
      </c>
      <c r="K248" s="51">
        <v>14493</v>
      </c>
      <c r="L248" s="51">
        <v>14819</v>
      </c>
      <c r="M248" s="51">
        <v>15153</v>
      </c>
      <c r="N248" s="51">
        <v>15490</v>
      </c>
      <c r="O248" s="51">
        <v>15825</v>
      </c>
      <c r="P248" s="51">
        <v>16158</v>
      </c>
      <c r="Q248" s="51">
        <v>16490</v>
      </c>
      <c r="R248" s="51">
        <v>16830</v>
      </c>
      <c r="S248" s="51">
        <v>17188</v>
      </c>
      <c r="T248" s="51">
        <v>17571</v>
      </c>
      <c r="U248" s="51">
        <v>17983</v>
      </c>
      <c r="V248" s="51">
        <v>18417</v>
      </c>
      <c r="W248" s="51">
        <v>18862</v>
      </c>
      <c r="X248" s="51">
        <v>19300</v>
      </c>
      <c r="Y248" s="51">
        <v>19718</v>
      </c>
      <c r="Z248" s="51">
        <v>20114</v>
      </c>
      <c r="AA248" s="51">
        <v>20490</v>
      </c>
      <c r="AB248" s="51">
        <v>20846</v>
      </c>
      <c r="AC248" s="51">
        <v>21184</v>
      </c>
      <c r="AD248" s="51">
        <v>21507</v>
      </c>
      <c r="AE248" s="51">
        <v>21812</v>
      </c>
      <c r="AF248" s="51">
        <v>22102</v>
      </c>
      <c r="AG248" s="51">
        <v>22388</v>
      </c>
      <c r="AH248" s="51">
        <v>22685</v>
      </c>
      <c r="AI248" s="51">
        <v>23005</v>
      </c>
      <c r="AJ248" s="51">
        <v>23352</v>
      </c>
      <c r="AK248" s="51">
        <v>23722</v>
      </c>
      <c r="AL248" s="51">
        <v>24113</v>
      </c>
      <c r="AM248" s="51">
        <v>24518</v>
      </c>
      <c r="AN248" s="51">
        <v>24929</v>
      </c>
      <c r="AO248" s="51">
        <v>25348</v>
      </c>
      <c r="AP248" s="51">
        <v>25775</v>
      </c>
      <c r="AQ248" s="51">
        <v>26207</v>
      </c>
      <c r="AR248" s="51">
        <v>26640</v>
      </c>
      <c r="AS248" s="51">
        <v>27071</v>
      </c>
      <c r="AT248" s="51">
        <v>27501</v>
      </c>
      <c r="AU248" s="51">
        <v>27929</v>
      </c>
      <c r="AV248" s="51">
        <v>28353</v>
      </c>
      <c r="AW248" s="51">
        <v>28772</v>
      </c>
      <c r="AX248" s="51">
        <v>29185</v>
      </c>
      <c r="AY248" s="51">
        <v>29593</v>
      </c>
      <c r="AZ248" s="51">
        <v>29997</v>
      </c>
      <c r="BA248" s="51">
        <v>30401</v>
      </c>
      <c r="BB248" s="51">
        <v>30811</v>
      </c>
      <c r="BC248" s="51">
        <v>31229</v>
      </c>
      <c r="BD248" s="51">
        <v>31657</v>
      </c>
      <c r="BE248" s="51">
        <v>32094</v>
      </c>
      <c r="BF248" s="51">
        <v>32552</v>
      </c>
      <c r="BG248" s="51">
        <v>33040</v>
      </c>
      <c r="BH248" s="51">
        <v>33568</v>
      </c>
      <c r="BI248" s="51">
        <v>34138</v>
      </c>
      <c r="BJ248" s="51">
        <v>34747</v>
      </c>
      <c r="BK248" s="51">
        <v>35380</v>
      </c>
      <c r="BL248" s="51">
        <v>36014</v>
      </c>
      <c r="BM248" s="51">
        <v>36636</v>
      </c>
      <c r="BN248" s="51">
        <v>37238</v>
      </c>
      <c r="BO248" s="51">
        <v>37824</v>
      </c>
      <c r="BP248" s="51">
        <v>38399</v>
      </c>
      <c r="BQ248" s="51">
        <v>38970</v>
      </c>
      <c r="BR248" s="44">
        <v>39542.980000000003</v>
      </c>
      <c r="BS248" s="44">
        <v>40117.432000000001</v>
      </c>
    </row>
    <row r="249" spans="1:71" x14ac:dyDescent="0.3">
      <c r="A249" s="42">
        <v>927</v>
      </c>
      <c r="B249" s="43" t="s">
        <v>1429</v>
      </c>
      <c r="C249" s="43" t="s">
        <v>1177</v>
      </c>
      <c r="D249" s="42" t="s">
        <v>1020</v>
      </c>
      <c r="E249" s="51">
        <v>10085</v>
      </c>
      <c r="F249" s="51">
        <v>10361</v>
      </c>
      <c r="G249" s="51">
        <v>10614</v>
      </c>
      <c r="H249" s="51">
        <v>10857</v>
      </c>
      <c r="I249" s="51">
        <v>11100</v>
      </c>
      <c r="J249" s="51">
        <v>11347</v>
      </c>
      <c r="K249" s="51">
        <v>11603</v>
      </c>
      <c r="L249" s="51">
        <v>11866</v>
      </c>
      <c r="M249" s="51">
        <v>12133</v>
      </c>
      <c r="N249" s="51">
        <v>12400</v>
      </c>
      <c r="O249" s="51">
        <v>12662</v>
      </c>
      <c r="P249" s="51">
        <v>12918</v>
      </c>
      <c r="Q249" s="51">
        <v>13169</v>
      </c>
      <c r="R249" s="51">
        <v>13424</v>
      </c>
      <c r="S249" s="51">
        <v>13696</v>
      </c>
      <c r="T249" s="51">
        <v>13990</v>
      </c>
      <c r="U249" s="51">
        <v>14311</v>
      </c>
      <c r="V249" s="51">
        <v>14652</v>
      </c>
      <c r="W249" s="51">
        <v>15002</v>
      </c>
      <c r="X249" s="51">
        <v>15343</v>
      </c>
      <c r="Y249" s="51">
        <v>15661</v>
      </c>
      <c r="Z249" s="51">
        <v>15955</v>
      </c>
      <c r="AA249" s="51">
        <v>16227</v>
      </c>
      <c r="AB249" s="51">
        <v>16476</v>
      </c>
      <c r="AC249" s="51">
        <v>16704</v>
      </c>
      <c r="AD249" s="51">
        <v>16914</v>
      </c>
      <c r="AE249" s="51">
        <v>17103</v>
      </c>
      <c r="AF249" s="51">
        <v>17274</v>
      </c>
      <c r="AG249" s="51">
        <v>17438</v>
      </c>
      <c r="AH249" s="51">
        <v>17609</v>
      </c>
      <c r="AI249" s="51">
        <v>17796</v>
      </c>
      <c r="AJ249" s="51">
        <v>18003</v>
      </c>
      <c r="AK249" s="51">
        <v>18230</v>
      </c>
      <c r="AL249" s="51">
        <v>18473</v>
      </c>
      <c r="AM249" s="51">
        <v>18730</v>
      </c>
      <c r="AN249" s="51">
        <v>18998</v>
      </c>
      <c r="AO249" s="51">
        <v>19276</v>
      </c>
      <c r="AP249" s="51">
        <v>19566</v>
      </c>
      <c r="AQ249" s="51">
        <v>19860</v>
      </c>
      <c r="AR249" s="51">
        <v>20153</v>
      </c>
      <c r="AS249" s="51">
        <v>20440</v>
      </c>
      <c r="AT249" s="51">
        <v>20718</v>
      </c>
      <c r="AU249" s="51">
        <v>20989</v>
      </c>
      <c r="AV249" s="51">
        <v>21252</v>
      </c>
      <c r="AW249" s="51">
        <v>21506</v>
      </c>
      <c r="AX249" s="51">
        <v>21752</v>
      </c>
      <c r="AY249" s="51">
        <v>21989</v>
      </c>
      <c r="AZ249" s="51">
        <v>22220</v>
      </c>
      <c r="BA249" s="51">
        <v>22449</v>
      </c>
      <c r="BB249" s="51">
        <v>22682</v>
      </c>
      <c r="BC249" s="51">
        <v>22925</v>
      </c>
      <c r="BD249" s="51">
        <v>23176</v>
      </c>
      <c r="BE249" s="51">
        <v>23438</v>
      </c>
      <c r="BF249" s="51">
        <v>23719</v>
      </c>
      <c r="BG249" s="51">
        <v>24029</v>
      </c>
      <c r="BH249" s="51">
        <v>24374</v>
      </c>
      <c r="BI249" s="51">
        <v>24760</v>
      </c>
      <c r="BJ249" s="51">
        <v>25180</v>
      </c>
      <c r="BK249" s="51">
        <v>25621</v>
      </c>
      <c r="BL249" s="51">
        <v>26063</v>
      </c>
      <c r="BM249" s="51">
        <v>26490</v>
      </c>
      <c r="BN249" s="51">
        <v>26898</v>
      </c>
      <c r="BO249" s="51">
        <v>27290</v>
      </c>
      <c r="BP249" s="51">
        <v>27668</v>
      </c>
      <c r="BQ249" s="51">
        <v>28041</v>
      </c>
      <c r="BR249" s="44">
        <v>28414.088</v>
      </c>
      <c r="BS249" s="44">
        <v>28786.681</v>
      </c>
    </row>
    <row r="250" spans="1:71" x14ac:dyDescent="0.3">
      <c r="A250" s="42">
        <v>36</v>
      </c>
      <c r="B250" s="43" t="s">
        <v>1430</v>
      </c>
      <c r="C250" s="43" t="s">
        <v>1177</v>
      </c>
      <c r="D250" s="42">
        <v>28</v>
      </c>
      <c r="E250" s="51">
        <v>8177</v>
      </c>
      <c r="F250" s="51">
        <v>8413</v>
      </c>
      <c r="G250" s="51">
        <v>8621</v>
      </c>
      <c r="H250" s="51">
        <v>8817</v>
      </c>
      <c r="I250" s="51">
        <v>9011</v>
      </c>
      <c r="J250" s="51">
        <v>9211</v>
      </c>
      <c r="K250" s="51">
        <v>9419</v>
      </c>
      <c r="L250" s="51">
        <v>9636</v>
      </c>
      <c r="M250" s="51">
        <v>9857</v>
      </c>
      <c r="N250" s="51">
        <v>10077</v>
      </c>
      <c r="O250" s="51">
        <v>10290</v>
      </c>
      <c r="P250" s="51">
        <v>10494</v>
      </c>
      <c r="Q250" s="51">
        <v>10692</v>
      </c>
      <c r="R250" s="51">
        <v>10894</v>
      </c>
      <c r="S250" s="51">
        <v>11115</v>
      </c>
      <c r="T250" s="51">
        <v>11363</v>
      </c>
      <c r="U250" s="51">
        <v>11643</v>
      </c>
      <c r="V250" s="51">
        <v>11949</v>
      </c>
      <c r="W250" s="51">
        <v>12265</v>
      </c>
      <c r="X250" s="51">
        <v>12568</v>
      </c>
      <c r="Y250" s="51">
        <v>12843</v>
      </c>
      <c r="Z250" s="51">
        <v>13084</v>
      </c>
      <c r="AA250" s="51">
        <v>13297</v>
      </c>
      <c r="AB250" s="51">
        <v>13486</v>
      </c>
      <c r="AC250" s="51">
        <v>13662</v>
      </c>
      <c r="AD250" s="51">
        <v>13831</v>
      </c>
      <c r="AE250" s="51">
        <v>13995</v>
      </c>
      <c r="AF250" s="51">
        <v>14152</v>
      </c>
      <c r="AG250" s="51">
        <v>14309</v>
      </c>
      <c r="AH250" s="51">
        <v>14473</v>
      </c>
      <c r="AI250" s="51">
        <v>14649</v>
      </c>
      <c r="AJ250" s="51">
        <v>14838</v>
      </c>
      <c r="AK250" s="51">
        <v>15041</v>
      </c>
      <c r="AL250" s="51">
        <v>15257</v>
      </c>
      <c r="AM250" s="51">
        <v>15487</v>
      </c>
      <c r="AN250" s="51">
        <v>15730</v>
      </c>
      <c r="AO250" s="51">
        <v>15986</v>
      </c>
      <c r="AP250" s="51">
        <v>16255</v>
      </c>
      <c r="AQ250" s="51">
        <v>16527</v>
      </c>
      <c r="AR250" s="51">
        <v>16792</v>
      </c>
      <c r="AS250" s="51">
        <v>17041</v>
      </c>
      <c r="AT250" s="51">
        <v>17272</v>
      </c>
      <c r="AU250" s="51">
        <v>17486</v>
      </c>
      <c r="AV250" s="51">
        <v>17687</v>
      </c>
      <c r="AW250" s="51">
        <v>17883</v>
      </c>
      <c r="AX250" s="51">
        <v>18077</v>
      </c>
      <c r="AY250" s="51">
        <v>18272</v>
      </c>
      <c r="AZ250" s="51">
        <v>18468</v>
      </c>
      <c r="BA250" s="51">
        <v>18665</v>
      </c>
      <c r="BB250" s="51">
        <v>18864</v>
      </c>
      <c r="BC250" s="51">
        <v>19066</v>
      </c>
      <c r="BD250" s="51">
        <v>19269</v>
      </c>
      <c r="BE250" s="51">
        <v>19475</v>
      </c>
      <c r="BF250" s="51">
        <v>19697</v>
      </c>
      <c r="BG250" s="51">
        <v>19948</v>
      </c>
      <c r="BH250" s="51">
        <v>20239</v>
      </c>
      <c r="BI250" s="51">
        <v>20574</v>
      </c>
      <c r="BJ250" s="51">
        <v>20947</v>
      </c>
      <c r="BK250" s="51">
        <v>21342</v>
      </c>
      <c r="BL250" s="51">
        <v>21739</v>
      </c>
      <c r="BM250" s="51">
        <v>22120</v>
      </c>
      <c r="BN250" s="51">
        <v>22480</v>
      </c>
      <c r="BO250" s="51">
        <v>22822</v>
      </c>
      <c r="BP250" s="51">
        <v>23151</v>
      </c>
      <c r="BQ250" s="51">
        <v>23475</v>
      </c>
      <c r="BR250" s="44">
        <v>23799.556</v>
      </c>
      <c r="BS250" s="44">
        <v>24125.848000000002</v>
      </c>
    </row>
    <row r="251" spans="1:71" x14ac:dyDescent="0.3">
      <c r="A251" s="42">
        <v>554</v>
      </c>
      <c r="B251" s="43" t="s">
        <v>1431</v>
      </c>
      <c r="C251" s="43" t="s">
        <v>1177</v>
      </c>
      <c r="D251" s="42" t="s">
        <v>1020</v>
      </c>
      <c r="E251" s="51">
        <v>1908</v>
      </c>
      <c r="F251" s="51">
        <v>1948</v>
      </c>
      <c r="G251" s="51">
        <v>1993</v>
      </c>
      <c r="H251" s="51">
        <v>2040</v>
      </c>
      <c r="I251" s="51">
        <v>2088</v>
      </c>
      <c r="J251" s="51">
        <v>2136</v>
      </c>
      <c r="K251" s="51">
        <v>2183</v>
      </c>
      <c r="L251" s="51">
        <v>2230</v>
      </c>
      <c r="M251" s="51">
        <v>2276</v>
      </c>
      <c r="N251" s="51">
        <v>2323</v>
      </c>
      <c r="O251" s="51">
        <v>2373</v>
      </c>
      <c r="P251" s="51">
        <v>2424</v>
      </c>
      <c r="Q251" s="51">
        <v>2477</v>
      </c>
      <c r="R251" s="51">
        <v>2530</v>
      </c>
      <c r="S251" s="51">
        <v>2581</v>
      </c>
      <c r="T251" s="51">
        <v>2627</v>
      </c>
      <c r="U251" s="51">
        <v>2667</v>
      </c>
      <c r="V251" s="51">
        <v>2703</v>
      </c>
      <c r="W251" s="51">
        <v>2737</v>
      </c>
      <c r="X251" s="51">
        <v>2774</v>
      </c>
      <c r="Y251" s="51">
        <v>2818</v>
      </c>
      <c r="Z251" s="51">
        <v>2871</v>
      </c>
      <c r="AA251" s="51">
        <v>2930</v>
      </c>
      <c r="AB251" s="51">
        <v>2989</v>
      </c>
      <c r="AC251" s="51">
        <v>3042</v>
      </c>
      <c r="AD251" s="51">
        <v>3083</v>
      </c>
      <c r="AE251" s="51">
        <v>3109</v>
      </c>
      <c r="AF251" s="51">
        <v>3122</v>
      </c>
      <c r="AG251" s="51">
        <v>3129</v>
      </c>
      <c r="AH251" s="51">
        <v>3135</v>
      </c>
      <c r="AI251" s="51">
        <v>3147</v>
      </c>
      <c r="AJ251" s="51">
        <v>3165</v>
      </c>
      <c r="AK251" s="51">
        <v>3189</v>
      </c>
      <c r="AL251" s="51">
        <v>3216</v>
      </c>
      <c r="AM251" s="51">
        <v>3243</v>
      </c>
      <c r="AN251" s="51">
        <v>3268</v>
      </c>
      <c r="AO251" s="51">
        <v>3290</v>
      </c>
      <c r="AP251" s="51">
        <v>3311</v>
      </c>
      <c r="AQ251" s="51">
        <v>3333</v>
      </c>
      <c r="AR251" s="51">
        <v>3361</v>
      </c>
      <c r="AS251" s="51">
        <v>3398</v>
      </c>
      <c r="AT251" s="51">
        <v>3446</v>
      </c>
      <c r="AU251" s="51">
        <v>3503</v>
      </c>
      <c r="AV251" s="51">
        <v>3564</v>
      </c>
      <c r="AW251" s="51">
        <v>3623</v>
      </c>
      <c r="AX251" s="51">
        <v>3675</v>
      </c>
      <c r="AY251" s="51">
        <v>3717</v>
      </c>
      <c r="AZ251" s="51">
        <v>3752</v>
      </c>
      <c r="BA251" s="51">
        <v>3784</v>
      </c>
      <c r="BB251" s="51">
        <v>3818</v>
      </c>
      <c r="BC251" s="51">
        <v>3859</v>
      </c>
      <c r="BD251" s="51">
        <v>3908</v>
      </c>
      <c r="BE251" s="51">
        <v>3963</v>
      </c>
      <c r="BF251" s="51">
        <v>4022</v>
      </c>
      <c r="BG251" s="51">
        <v>4080</v>
      </c>
      <c r="BH251" s="51">
        <v>4135</v>
      </c>
      <c r="BI251" s="51">
        <v>4186</v>
      </c>
      <c r="BJ251" s="51">
        <v>4233</v>
      </c>
      <c r="BK251" s="51">
        <v>4278</v>
      </c>
      <c r="BL251" s="51">
        <v>4323</v>
      </c>
      <c r="BM251" s="51">
        <v>4370</v>
      </c>
      <c r="BN251" s="51">
        <v>4418</v>
      </c>
      <c r="BO251" s="51">
        <v>4468</v>
      </c>
      <c r="BP251" s="51">
        <v>4518</v>
      </c>
      <c r="BQ251" s="51">
        <v>4567</v>
      </c>
      <c r="BR251" s="44">
        <v>4614.5320000000002</v>
      </c>
      <c r="BS251" s="44">
        <v>4660.8329999999996</v>
      </c>
    </row>
    <row r="252" spans="1:71" x14ac:dyDescent="0.3">
      <c r="A252" s="42">
        <v>928</v>
      </c>
      <c r="B252" s="43" t="s">
        <v>1432</v>
      </c>
      <c r="C252" s="43" t="s">
        <v>1177</v>
      </c>
      <c r="D252" s="42" t="s">
        <v>1020</v>
      </c>
      <c r="E252" s="51">
        <v>2165</v>
      </c>
      <c r="F252" s="51">
        <v>2204</v>
      </c>
      <c r="G252" s="51">
        <v>2245</v>
      </c>
      <c r="H252" s="51">
        <v>2289</v>
      </c>
      <c r="I252" s="51">
        <v>2335</v>
      </c>
      <c r="J252" s="51">
        <v>2384</v>
      </c>
      <c r="K252" s="51">
        <v>2436</v>
      </c>
      <c r="L252" s="51">
        <v>2489</v>
      </c>
      <c r="M252" s="51">
        <v>2545</v>
      </c>
      <c r="N252" s="51">
        <v>2603</v>
      </c>
      <c r="O252" s="51">
        <v>2664</v>
      </c>
      <c r="P252" s="51">
        <v>2727</v>
      </c>
      <c r="Q252" s="51">
        <v>2792</v>
      </c>
      <c r="R252" s="51">
        <v>2860</v>
      </c>
      <c r="S252" s="51">
        <v>2930</v>
      </c>
      <c r="T252" s="51">
        <v>3002</v>
      </c>
      <c r="U252" s="51">
        <v>3077</v>
      </c>
      <c r="V252" s="51">
        <v>3153</v>
      </c>
      <c r="W252" s="51">
        <v>3232</v>
      </c>
      <c r="X252" s="51">
        <v>3314</v>
      </c>
      <c r="Y252" s="51">
        <v>3399</v>
      </c>
      <c r="Z252" s="51">
        <v>3488</v>
      </c>
      <c r="AA252" s="51">
        <v>3581</v>
      </c>
      <c r="AB252" s="51">
        <v>3677</v>
      </c>
      <c r="AC252" s="51">
        <v>3776</v>
      </c>
      <c r="AD252" s="51">
        <v>3878</v>
      </c>
      <c r="AE252" s="51">
        <v>3983</v>
      </c>
      <c r="AF252" s="51">
        <v>4090</v>
      </c>
      <c r="AG252" s="51">
        <v>4199</v>
      </c>
      <c r="AH252" s="51">
        <v>4313</v>
      </c>
      <c r="AI252" s="51">
        <v>4431</v>
      </c>
      <c r="AJ252" s="51">
        <v>4554</v>
      </c>
      <c r="AK252" s="51">
        <v>4681</v>
      </c>
      <c r="AL252" s="51">
        <v>4810</v>
      </c>
      <c r="AM252" s="51">
        <v>4938</v>
      </c>
      <c r="AN252" s="51">
        <v>5063</v>
      </c>
      <c r="AO252" s="51">
        <v>5185</v>
      </c>
      <c r="AP252" s="51">
        <v>5303</v>
      </c>
      <c r="AQ252" s="51">
        <v>5421</v>
      </c>
      <c r="AR252" s="51">
        <v>5543</v>
      </c>
      <c r="AS252" s="51">
        <v>5670</v>
      </c>
      <c r="AT252" s="51">
        <v>5803</v>
      </c>
      <c r="AU252" s="51">
        <v>5943</v>
      </c>
      <c r="AV252" s="51">
        <v>6087</v>
      </c>
      <c r="AW252" s="51">
        <v>6236</v>
      </c>
      <c r="AX252" s="51">
        <v>6388</v>
      </c>
      <c r="AY252" s="51">
        <v>6543</v>
      </c>
      <c r="AZ252" s="51">
        <v>6702</v>
      </c>
      <c r="BA252" s="51">
        <v>6864</v>
      </c>
      <c r="BB252" s="51">
        <v>7028</v>
      </c>
      <c r="BC252" s="51">
        <v>7194</v>
      </c>
      <c r="BD252" s="51">
        <v>7361</v>
      </c>
      <c r="BE252" s="51">
        <v>7528</v>
      </c>
      <c r="BF252" s="51">
        <v>7698</v>
      </c>
      <c r="BG252" s="51">
        <v>7871</v>
      </c>
      <c r="BH252" s="51">
        <v>8048</v>
      </c>
      <c r="BI252" s="51">
        <v>8230</v>
      </c>
      <c r="BJ252" s="51">
        <v>8416</v>
      </c>
      <c r="BK252" s="51">
        <v>8604</v>
      </c>
      <c r="BL252" s="51">
        <v>8794</v>
      </c>
      <c r="BM252" s="51">
        <v>8983</v>
      </c>
      <c r="BN252" s="51">
        <v>9173</v>
      </c>
      <c r="BO252" s="51">
        <v>9362</v>
      </c>
      <c r="BP252" s="51">
        <v>9551</v>
      </c>
      <c r="BQ252" s="51">
        <v>9741</v>
      </c>
      <c r="BR252" s="44">
        <v>9933.15</v>
      </c>
      <c r="BS252" s="44">
        <v>10126.249</v>
      </c>
    </row>
    <row r="253" spans="1:71" x14ac:dyDescent="0.3">
      <c r="A253" s="42">
        <v>242</v>
      </c>
      <c r="B253" s="43" t="s">
        <v>1433</v>
      </c>
      <c r="C253" s="43" t="s">
        <v>1177</v>
      </c>
      <c r="D253" s="42" t="s">
        <v>1020</v>
      </c>
      <c r="E253" s="51">
        <v>289</v>
      </c>
      <c r="F253" s="51">
        <v>296</v>
      </c>
      <c r="G253" s="51">
        <v>305</v>
      </c>
      <c r="H253" s="51">
        <v>314</v>
      </c>
      <c r="I253" s="51">
        <v>324</v>
      </c>
      <c r="J253" s="51">
        <v>335</v>
      </c>
      <c r="K253" s="51">
        <v>346</v>
      </c>
      <c r="L253" s="51">
        <v>357</v>
      </c>
      <c r="M253" s="51">
        <v>368</v>
      </c>
      <c r="N253" s="51">
        <v>380</v>
      </c>
      <c r="O253" s="51">
        <v>393</v>
      </c>
      <c r="P253" s="51">
        <v>407</v>
      </c>
      <c r="Q253" s="51">
        <v>422</v>
      </c>
      <c r="R253" s="51">
        <v>436</v>
      </c>
      <c r="S253" s="51">
        <v>450</v>
      </c>
      <c r="T253" s="51">
        <v>464</v>
      </c>
      <c r="U253" s="51">
        <v>476</v>
      </c>
      <c r="V253" s="51">
        <v>488</v>
      </c>
      <c r="W253" s="51">
        <v>499</v>
      </c>
      <c r="X253" s="51">
        <v>510</v>
      </c>
      <c r="Y253" s="51">
        <v>521</v>
      </c>
      <c r="Z253" s="51">
        <v>532</v>
      </c>
      <c r="AA253" s="51">
        <v>543</v>
      </c>
      <c r="AB253" s="51">
        <v>554</v>
      </c>
      <c r="AC253" s="51">
        <v>565</v>
      </c>
      <c r="AD253" s="51">
        <v>577</v>
      </c>
      <c r="AE253" s="51">
        <v>588</v>
      </c>
      <c r="AF253" s="51">
        <v>598</v>
      </c>
      <c r="AG253" s="51">
        <v>609</v>
      </c>
      <c r="AH253" s="51">
        <v>622</v>
      </c>
      <c r="AI253" s="51">
        <v>635</v>
      </c>
      <c r="AJ253" s="51">
        <v>651</v>
      </c>
      <c r="AK253" s="51">
        <v>668</v>
      </c>
      <c r="AL253" s="51">
        <v>685</v>
      </c>
      <c r="AM253" s="51">
        <v>700</v>
      </c>
      <c r="AN253" s="51">
        <v>712</v>
      </c>
      <c r="AO253" s="51">
        <v>719</v>
      </c>
      <c r="AP253" s="51">
        <v>722</v>
      </c>
      <c r="AQ253" s="51">
        <v>723</v>
      </c>
      <c r="AR253" s="51">
        <v>725</v>
      </c>
      <c r="AS253" s="51">
        <v>729</v>
      </c>
      <c r="AT253" s="51">
        <v>735</v>
      </c>
      <c r="AU253" s="51">
        <v>745</v>
      </c>
      <c r="AV253" s="51">
        <v>755</v>
      </c>
      <c r="AW253" s="51">
        <v>766</v>
      </c>
      <c r="AX253" s="51">
        <v>775</v>
      </c>
      <c r="AY253" s="51">
        <v>784</v>
      </c>
      <c r="AZ253" s="51">
        <v>793</v>
      </c>
      <c r="BA253" s="51">
        <v>800</v>
      </c>
      <c r="BB253" s="51">
        <v>806</v>
      </c>
      <c r="BC253" s="51">
        <v>811</v>
      </c>
      <c r="BD253" s="51">
        <v>814</v>
      </c>
      <c r="BE253" s="51">
        <v>816</v>
      </c>
      <c r="BF253" s="51">
        <v>817</v>
      </c>
      <c r="BG253" s="51">
        <v>818</v>
      </c>
      <c r="BH253" s="51">
        <v>822</v>
      </c>
      <c r="BI253" s="51">
        <v>827</v>
      </c>
      <c r="BJ253" s="51">
        <v>835</v>
      </c>
      <c r="BK253" s="51">
        <v>843</v>
      </c>
      <c r="BL253" s="51">
        <v>852</v>
      </c>
      <c r="BM253" s="51">
        <v>860</v>
      </c>
      <c r="BN253" s="51">
        <v>867</v>
      </c>
      <c r="BO253" s="51">
        <v>874</v>
      </c>
      <c r="BP253" s="51">
        <v>880</v>
      </c>
      <c r="BQ253" s="51">
        <v>886</v>
      </c>
      <c r="BR253" s="44">
        <v>892.149</v>
      </c>
      <c r="BS253" s="44">
        <v>898.76</v>
      </c>
    </row>
    <row r="254" spans="1:71" x14ac:dyDescent="0.3">
      <c r="A254" s="42">
        <v>540</v>
      </c>
      <c r="B254" s="43" t="s">
        <v>1434</v>
      </c>
      <c r="C254" s="43" t="s">
        <v>1177</v>
      </c>
      <c r="D254" s="42" t="s">
        <v>1020</v>
      </c>
      <c r="E254" s="51">
        <v>65</v>
      </c>
      <c r="F254" s="51">
        <v>64</v>
      </c>
      <c r="G254" s="51">
        <v>64</v>
      </c>
      <c r="H254" s="51">
        <v>65</v>
      </c>
      <c r="I254" s="51">
        <v>66</v>
      </c>
      <c r="J254" s="51">
        <v>68</v>
      </c>
      <c r="K254" s="51">
        <v>69</v>
      </c>
      <c r="L254" s="51">
        <v>71</v>
      </c>
      <c r="M254" s="51">
        <v>73</v>
      </c>
      <c r="N254" s="51">
        <v>76</v>
      </c>
      <c r="O254" s="51">
        <v>78</v>
      </c>
      <c r="P254" s="51">
        <v>81</v>
      </c>
      <c r="Q254" s="51">
        <v>83</v>
      </c>
      <c r="R254" s="51">
        <v>86</v>
      </c>
      <c r="S254" s="51">
        <v>89</v>
      </c>
      <c r="T254" s="51">
        <v>91</v>
      </c>
      <c r="U254" s="51">
        <v>94</v>
      </c>
      <c r="V254" s="51">
        <v>96</v>
      </c>
      <c r="W254" s="51">
        <v>99</v>
      </c>
      <c r="X254" s="51">
        <v>102</v>
      </c>
      <c r="Y254" s="51">
        <v>105</v>
      </c>
      <c r="Z254" s="51">
        <v>110</v>
      </c>
      <c r="AA254" s="51">
        <v>115</v>
      </c>
      <c r="AB254" s="51">
        <v>120</v>
      </c>
      <c r="AC254" s="51">
        <v>126</v>
      </c>
      <c r="AD254" s="51">
        <v>130</v>
      </c>
      <c r="AE254" s="51">
        <v>134</v>
      </c>
      <c r="AF254" s="51">
        <v>137</v>
      </c>
      <c r="AG254" s="51">
        <v>140</v>
      </c>
      <c r="AH254" s="51">
        <v>143</v>
      </c>
      <c r="AI254" s="51">
        <v>145</v>
      </c>
      <c r="AJ254" s="51">
        <v>147</v>
      </c>
      <c r="AK254" s="51">
        <v>150</v>
      </c>
      <c r="AL254" s="51">
        <v>152</v>
      </c>
      <c r="AM254" s="51">
        <v>154</v>
      </c>
      <c r="AN254" s="51">
        <v>156</v>
      </c>
      <c r="AO254" s="51">
        <v>158</v>
      </c>
      <c r="AP254" s="51">
        <v>161</v>
      </c>
      <c r="AQ254" s="51">
        <v>163</v>
      </c>
      <c r="AR254" s="51">
        <v>166</v>
      </c>
      <c r="AS254" s="51">
        <v>170</v>
      </c>
      <c r="AT254" s="51">
        <v>173</v>
      </c>
      <c r="AU254" s="51">
        <v>178</v>
      </c>
      <c r="AV254" s="51">
        <v>182</v>
      </c>
      <c r="AW254" s="51">
        <v>186</v>
      </c>
      <c r="AX254" s="51">
        <v>191</v>
      </c>
      <c r="AY254" s="51">
        <v>195</v>
      </c>
      <c r="AZ254" s="51">
        <v>200</v>
      </c>
      <c r="BA254" s="51">
        <v>204</v>
      </c>
      <c r="BB254" s="51">
        <v>209</v>
      </c>
      <c r="BC254" s="51">
        <v>213</v>
      </c>
      <c r="BD254" s="51">
        <v>217</v>
      </c>
      <c r="BE254" s="51">
        <v>221</v>
      </c>
      <c r="BF254" s="51">
        <v>225</v>
      </c>
      <c r="BG254" s="51">
        <v>229</v>
      </c>
      <c r="BH254" s="51">
        <v>233</v>
      </c>
      <c r="BI254" s="51">
        <v>236</v>
      </c>
      <c r="BJ254" s="51">
        <v>240</v>
      </c>
      <c r="BK254" s="51">
        <v>244</v>
      </c>
      <c r="BL254" s="51">
        <v>247</v>
      </c>
      <c r="BM254" s="51">
        <v>251</v>
      </c>
      <c r="BN254" s="51">
        <v>255</v>
      </c>
      <c r="BO254" s="51">
        <v>258</v>
      </c>
      <c r="BP254" s="51">
        <v>262</v>
      </c>
      <c r="BQ254" s="51">
        <v>265</v>
      </c>
      <c r="BR254" s="44">
        <v>269.09100000000001</v>
      </c>
      <c r="BS254" s="44">
        <v>272.67700000000002</v>
      </c>
    </row>
    <row r="255" spans="1:71" x14ac:dyDescent="0.3">
      <c r="A255" s="42">
        <v>598</v>
      </c>
      <c r="B255" s="43" t="s">
        <v>1435</v>
      </c>
      <c r="C255" s="43" t="s">
        <v>1177</v>
      </c>
      <c r="D255" s="42" t="s">
        <v>1020</v>
      </c>
      <c r="E255" s="51">
        <v>1674</v>
      </c>
      <c r="F255" s="51">
        <v>1702</v>
      </c>
      <c r="G255" s="51">
        <v>1731</v>
      </c>
      <c r="H255" s="51">
        <v>1761</v>
      </c>
      <c r="I255" s="51">
        <v>1792</v>
      </c>
      <c r="J255" s="51">
        <v>1825</v>
      </c>
      <c r="K255" s="51">
        <v>1859</v>
      </c>
      <c r="L255" s="51">
        <v>1895</v>
      </c>
      <c r="M255" s="51">
        <v>1932</v>
      </c>
      <c r="N255" s="51">
        <v>1971</v>
      </c>
      <c r="O255" s="51">
        <v>2011</v>
      </c>
      <c r="P255" s="51">
        <v>2052</v>
      </c>
      <c r="Q255" s="51">
        <v>2095</v>
      </c>
      <c r="R255" s="51">
        <v>2139</v>
      </c>
      <c r="S255" s="51">
        <v>2186</v>
      </c>
      <c r="T255" s="51">
        <v>2236</v>
      </c>
      <c r="U255" s="51">
        <v>2289</v>
      </c>
      <c r="V255" s="51">
        <v>2345</v>
      </c>
      <c r="W255" s="51">
        <v>2404</v>
      </c>
      <c r="X255" s="51">
        <v>2465</v>
      </c>
      <c r="Y255" s="51">
        <v>2528</v>
      </c>
      <c r="Z255" s="51">
        <v>2593</v>
      </c>
      <c r="AA255" s="51">
        <v>2660</v>
      </c>
      <c r="AB255" s="51">
        <v>2730</v>
      </c>
      <c r="AC255" s="51">
        <v>2802</v>
      </c>
      <c r="AD255" s="51">
        <v>2878</v>
      </c>
      <c r="AE255" s="51">
        <v>2957</v>
      </c>
      <c r="AF255" s="51">
        <v>3040</v>
      </c>
      <c r="AG255" s="51">
        <v>3125</v>
      </c>
      <c r="AH255" s="51">
        <v>3213</v>
      </c>
      <c r="AI255" s="51">
        <v>3304</v>
      </c>
      <c r="AJ255" s="51">
        <v>3398</v>
      </c>
      <c r="AK255" s="51">
        <v>3495</v>
      </c>
      <c r="AL255" s="51">
        <v>3594</v>
      </c>
      <c r="AM255" s="51">
        <v>3694</v>
      </c>
      <c r="AN255" s="51">
        <v>3795</v>
      </c>
      <c r="AO255" s="51">
        <v>3896</v>
      </c>
      <c r="AP255" s="51">
        <v>3998</v>
      </c>
      <c r="AQ255" s="51">
        <v>4101</v>
      </c>
      <c r="AR255" s="51">
        <v>4206</v>
      </c>
      <c r="AS255" s="51">
        <v>4313</v>
      </c>
      <c r="AT255" s="51">
        <v>4423</v>
      </c>
      <c r="AU255" s="51">
        <v>4536</v>
      </c>
      <c r="AV255" s="51">
        <v>4651</v>
      </c>
      <c r="AW255" s="51">
        <v>4771</v>
      </c>
      <c r="AX255" s="51">
        <v>4894</v>
      </c>
      <c r="AY255" s="51">
        <v>5022</v>
      </c>
      <c r="AZ255" s="51">
        <v>5155</v>
      </c>
      <c r="BA255" s="51">
        <v>5291</v>
      </c>
      <c r="BB255" s="51">
        <v>5430</v>
      </c>
      <c r="BC255" s="51">
        <v>5572</v>
      </c>
      <c r="BD255" s="51">
        <v>5716</v>
      </c>
      <c r="BE255" s="51">
        <v>5862</v>
      </c>
      <c r="BF255" s="51">
        <v>6011</v>
      </c>
      <c r="BG255" s="51">
        <v>6162</v>
      </c>
      <c r="BH255" s="51">
        <v>6315</v>
      </c>
      <c r="BI255" s="51">
        <v>6470</v>
      </c>
      <c r="BJ255" s="51">
        <v>6628</v>
      </c>
      <c r="BK255" s="51">
        <v>6787</v>
      </c>
      <c r="BL255" s="51">
        <v>6947</v>
      </c>
      <c r="BM255" s="51">
        <v>7108</v>
      </c>
      <c r="BN255" s="51">
        <v>7269</v>
      </c>
      <c r="BO255" s="51">
        <v>7431</v>
      </c>
      <c r="BP255" s="51">
        <v>7593</v>
      </c>
      <c r="BQ255" s="51">
        <v>7756</v>
      </c>
      <c r="BR255" s="44">
        <v>7919.8249999999998</v>
      </c>
      <c r="BS255" s="44">
        <v>8084.991</v>
      </c>
    </row>
    <row r="256" spans="1:71" x14ac:dyDescent="0.3">
      <c r="A256" s="42">
        <v>90</v>
      </c>
      <c r="B256" s="43" t="s">
        <v>1436</v>
      </c>
      <c r="C256" s="43" t="s">
        <v>1177</v>
      </c>
      <c r="D256" s="42" t="s">
        <v>1020</v>
      </c>
      <c r="E256" s="51">
        <v>90</v>
      </c>
      <c r="F256" s="51">
        <v>92</v>
      </c>
      <c r="G256" s="51">
        <v>94</v>
      </c>
      <c r="H256" s="51">
        <v>97</v>
      </c>
      <c r="I256" s="51">
        <v>99</v>
      </c>
      <c r="J256" s="51">
        <v>102</v>
      </c>
      <c r="K256" s="51">
        <v>105</v>
      </c>
      <c r="L256" s="51">
        <v>108</v>
      </c>
      <c r="M256" s="51">
        <v>111</v>
      </c>
      <c r="N256" s="51">
        <v>114</v>
      </c>
      <c r="O256" s="51">
        <v>118</v>
      </c>
      <c r="P256" s="51">
        <v>121</v>
      </c>
      <c r="Q256" s="51">
        <v>125</v>
      </c>
      <c r="R256" s="51">
        <v>129</v>
      </c>
      <c r="S256" s="51">
        <v>133</v>
      </c>
      <c r="T256" s="51">
        <v>137</v>
      </c>
      <c r="U256" s="51">
        <v>141</v>
      </c>
      <c r="V256" s="51">
        <v>145</v>
      </c>
      <c r="W256" s="51">
        <v>150</v>
      </c>
      <c r="X256" s="51">
        <v>155</v>
      </c>
      <c r="Y256" s="51">
        <v>160</v>
      </c>
      <c r="Z256" s="51">
        <v>166</v>
      </c>
      <c r="AA256" s="51">
        <v>173</v>
      </c>
      <c r="AB256" s="51">
        <v>179</v>
      </c>
      <c r="AC256" s="51">
        <v>186</v>
      </c>
      <c r="AD256" s="51">
        <v>193</v>
      </c>
      <c r="AE256" s="51">
        <v>201</v>
      </c>
      <c r="AF256" s="51">
        <v>208</v>
      </c>
      <c r="AG256" s="51">
        <v>215</v>
      </c>
      <c r="AH256" s="51">
        <v>223</v>
      </c>
      <c r="AI256" s="51">
        <v>231</v>
      </c>
      <c r="AJ256" s="51">
        <v>238</v>
      </c>
      <c r="AK256" s="51">
        <v>246</v>
      </c>
      <c r="AL256" s="51">
        <v>255</v>
      </c>
      <c r="AM256" s="51">
        <v>263</v>
      </c>
      <c r="AN256" s="51">
        <v>271</v>
      </c>
      <c r="AO256" s="51">
        <v>279</v>
      </c>
      <c r="AP256" s="51">
        <v>287</v>
      </c>
      <c r="AQ256" s="51">
        <v>295</v>
      </c>
      <c r="AR256" s="51">
        <v>303</v>
      </c>
      <c r="AS256" s="51">
        <v>312</v>
      </c>
      <c r="AT256" s="51">
        <v>321</v>
      </c>
      <c r="AU256" s="51">
        <v>330</v>
      </c>
      <c r="AV256" s="51">
        <v>339</v>
      </c>
      <c r="AW256" s="51">
        <v>349</v>
      </c>
      <c r="AX256" s="51">
        <v>359</v>
      </c>
      <c r="AY256" s="51">
        <v>369</v>
      </c>
      <c r="AZ256" s="51">
        <v>380</v>
      </c>
      <c r="BA256" s="51">
        <v>391</v>
      </c>
      <c r="BB256" s="51">
        <v>402</v>
      </c>
      <c r="BC256" s="51">
        <v>413</v>
      </c>
      <c r="BD256" s="51">
        <v>424</v>
      </c>
      <c r="BE256" s="51">
        <v>435</v>
      </c>
      <c r="BF256" s="51">
        <v>447</v>
      </c>
      <c r="BG256" s="51">
        <v>458</v>
      </c>
      <c r="BH256" s="51">
        <v>470</v>
      </c>
      <c r="BI256" s="51">
        <v>481</v>
      </c>
      <c r="BJ256" s="51">
        <v>493</v>
      </c>
      <c r="BK256" s="51">
        <v>504</v>
      </c>
      <c r="BL256" s="51">
        <v>516</v>
      </c>
      <c r="BM256" s="51">
        <v>528</v>
      </c>
      <c r="BN256" s="51">
        <v>540</v>
      </c>
      <c r="BO256" s="51">
        <v>552</v>
      </c>
      <c r="BP256" s="51">
        <v>564</v>
      </c>
      <c r="BQ256" s="51">
        <v>576</v>
      </c>
      <c r="BR256" s="44">
        <v>587.48199999999997</v>
      </c>
      <c r="BS256" s="44">
        <v>599.41899999999998</v>
      </c>
    </row>
    <row r="257" spans="1:71" x14ac:dyDescent="0.3">
      <c r="A257" s="42">
        <v>548</v>
      </c>
      <c r="B257" s="43" t="s">
        <v>1437</v>
      </c>
      <c r="C257" s="43" t="s">
        <v>1177</v>
      </c>
      <c r="D257" s="42" t="s">
        <v>1020</v>
      </c>
      <c r="E257" s="51">
        <v>48</v>
      </c>
      <c r="F257" s="51">
        <v>49</v>
      </c>
      <c r="G257" s="51">
        <v>50</v>
      </c>
      <c r="H257" s="51">
        <v>52</v>
      </c>
      <c r="I257" s="51">
        <v>53</v>
      </c>
      <c r="J257" s="51">
        <v>55</v>
      </c>
      <c r="K257" s="51">
        <v>57</v>
      </c>
      <c r="L257" s="51">
        <v>58</v>
      </c>
      <c r="M257" s="51">
        <v>60</v>
      </c>
      <c r="N257" s="51">
        <v>62</v>
      </c>
      <c r="O257" s="51">
        <v>64</v>
      </c>
      <c r="P257" s="51">
        <v>66</v>
      </c>
      <c r="Q257" s="51">
        <v>68</v>
      </c>
      <c r="R257" s="51">
        <v>70</v>
      </c>
      <c r="S257" s="51">
        <v>72</v>
      </c>
      <c r="T257" s="51">
        <v>74</v>
      </c>
      <c r="U257" s="51">
        <v>76</v>
      </c>
      <c r="V257" s="51">
        <v>79</v>
      </c>
      <c r="W257" s="51">
        <v>81</v>
      </c>
      <c r="X257" s="51">
        <v>83</v>
      </c>
      <c r="Y257" s="51">
        <v>85</v>
      </c>
      <c r="Z257" s="51">
        <v>88</v>
      </c>
      <c r="AA257" s="51">
        <v>91</v>
      </c>
      <c r="AB257" s="51">
        <v>94</v>
      </c>
      <c r="AC257" s="51">
        <v>97</v>
      </c>
      <c r="AD257" s="51">
        <v>100</v>
      </c>
      <c r="AE257" s="51">
        <v>103</v>
      </c>
      <c r="AF257" s="51">
        <v>106</v>
      </c>
      <c r="AG257" s="51">
        <v>109</v>
      </c>
      <c r="AH257" s="51">
        <v>113</v>
      </c>
      <c r="AI257" s="51">
        <v>116</v>
      </c>
      <c r="AJ257" s="51">
        <v>119</v>
      </c>
      <c r="AK257" s="51">
        <v>121</v>
      </c>
      <c r="AL257" s="51">
        <v>124</v>
      </c>
      <c r="AM257" s="51">
        <v>127</v>
      </c>
      <c r="AN257" s="51">
        <v>130</v>
      </c>
      <c r="AO257" s="51">
        <v>133</v>
      </c>
      <c r="AP257" s="51">
        <v>136</v>
      </c>
      <c r="AQ257" s="51">
        <v>139</v>
      </c>
      <c r="AR257" s="51">
        <v>143</v>
      </c>
      <c r="AS257" s="51">
        <v>147</v>
      </c>
      <c r="AT257" s="51">
        <v>151</v>
      </c>
      <c r="AU257" s="51">
        <v>155</v>
      </c>
      <c r="AV257" s="51">
        <v>160</v>
      </c>
      <c r="AW257" s="51">
        <v>164</v>
      </c>
      <c r="AX257" s="51">
        <v>168</v>
      </c>
      <c r="AY257" s="51">
        <v>172</v>
      </c>
      <c r="AZ257" s="51">
        <v>175</v>
      </c>
      <c r="BA257" s="51">
        <v>178</v>
      </c>
      <c r="BB257" s="51">
        <v>181</v>
      </c>
      <c r="BC257" s="51">
        <v>185</v>
      </c>
      <c r="BD257" s="51">
        <v>189</v>
      </c>
      <c r="BE257" s="51">
        <v>194</v>
      </c>
      <c r="BF257" s="51">
        <v>199</v>
      </c>
      <c r="BG257" s="51">
        <v>204</v>
      </c>
      <c r="BH257" s="51">
        <v>209</v>
      </c>
      <c r="BI257" s="51">
        <v>215</v>
      </c>
      <c r="BJ257" s="51">
        <v>220</v>
      </c>
      <c r="BK257" s="51">
        <v>225</v>
      </c>
      <c r="BL257" s="51">
        <v>231</v>
      </c>
      <c r="BM257" s="51">
        <v>236</v>
      </c>
      <c r="BN257" s="51">
        <v>242</v>
      </c>
      <c r="BO257" s="51">
        <v>247</v>
      </c>
      <c r="BP257" s="51">
        <v>253</v>
      </c>
      <c r="BQ257" s="51">
        <v>259</v>
      </c>
      <c r="BR257" s="44">
        <v>264.60300000000001</v>
      </c>
      <c r="BS257" s="44">
        <v>270.40199999999999</v>
      </c>
    </row>
    <row r="258" spans="1:71" x14ac:dyDescent="0.3">
      <c r="A258" s="42">
        <v>954</v>
      </c>
      <c r="B258" s="43" t="s">
        <v>1438</v>
      </c>
      <c r="C258" s="43" t="s">
        <v>1177</v>
      </c>
      <c r="D258" s="42">
        <v>29</v>
      </c>
      <c r="E258" s="51">
        <v>155</v>
      </c>
      <c r="F258" s="51">
        <v>158</v>
      </c>
      <c r="G258" s="51">
        <v>161</v>
      </c>
      <c r="H258" s="51">
        <v>164</v>
      </c>
      <c r="I258" s="51">
        <v>168</v>
      </c>
      <c r="J258" s="51">
        <v>171</v>
      </c>
      <c r="K258" s="51">
        <v>174</v>
      </c>
      <c r="L258" s="51">
        <v>178</v>
      </c>
      <c r="M258" s="51">
        <v>182</v>
      </c>
      <c r="N258" s="51">
        <v>187</v>
      </c>
      <c r="O258" s="51">
        <v>191</v>
      </c>
      <c r="P258" s="51">
        <v>196</v>
      </c>
      <c r="Q258" s="51">
        <v>201</v>
      </c>
      <c r="R258" s="51">
        <v>207</v>
      </c>
      <c r="S258" s="51">
        <v>213</v>
      </c>
      <c r="T258" s="51">
        <v>218</v>
      </c>
      <c r="U258" s="51">
        <v>224</v>
      </c>
      <c r="V258" s="51">
        <v>231</v>
      </c>
      <c r="W258" s="51">
        <v>237</v>
      </c>
      <c r="X258" s="51">
        <v>243</v>
      </c>
      <c r="Y258" s="51">
        <v>248</v>
      </c>
      <c r="Z258" s="51">
        <v>253</v>
      </c>
      <c r="AA258" s="51">
        <v>258</v>
      </c>
      <c r="AB258" s="51">
        <v>262</v>
      </c>
      <c r="AC258" s="51">
        <v>267</v>
      </c>
      <c r="AD258" s="51">
        <v>272</v>
      </c>
      <c r="AE258" s="51">
        <v>277</v>
      </c>
      <c r="AF258" s="51">
        <v>283</v>
      </c>
      <c r="AG258" s="51">
        <v>289</v>
      </c>
      <c r="AH258" s="51">
        <v>296</v>
      </c>
      <c r="AI258" s="51">
        <v>304</v>
      </c>
      <c r="AJ258" s="51">
        <v>313</v>
      </c>
      <c r="AK258" s="51">
        <v>322</v>
      </c>
      <c r="AL258" s="51">
        <v>333</v>
      </c>
      <c r="AM258" s="51">
        <v>344</v>
      </c>
      <c r="AN258" s="51">
        <v>356</v>
      </c>
      <c r="AO258" s="51">
        <v>367</v>
      </c>
      <c r="AP258" s="51">
        <v>379</v>
      </c>
      <c r="AQ258" s="51">
        <v>390</v>
      </c>
      <c r="AR258" s="51">
        <v>402</v>
      </c>
      <c r="AS258" s="51">
        <v>413</v>
      </c>
      <c r="AT258" s="51">
        <v>425</v>
      </c>
      <c r="AU258" s="51">
        <v>436</v>
      </c>
      <c r="AV258" s="51">
        <v>446</v>
      </c>
      <c r="AW258" s="51">
        <v>456</v>
      </c>
      <c r="AX258" s="51">
        <v>465</v>
      </c>
      <c r="AY258" s="51">
        <v>474</v>
      </c>
      <c r="AZ258" s="51">
        <v>481</v>
      </c>
      <c r="BA258" s="51">
        <v>488</v>
      </c>
      <c r="BB258" s="51">
        <v>493</v>
      </c>
      <c r="BC258" s="51">
        <v>498</v>
      </c>
      <c r="BD258" s="51">
        <v>500</v>
      </c>
      <c r="BE258" s="51">
        <v>502</v>
      </c>
      <c r="BF258" s="51">
        <v>503</v>
      </c>
      <c r="BG258" s="51">
        <v>503</v>
      </c>
      <c r="BH258" s="51">
        <v>503</v>
      </c>
      <c r="BI258" s="51">
        <v>502</v>
      </c>
      <c r="BJ258" s="51">
        <v>502</v>
      </c>
      <c r="BK258" s="51">
        <v>502</v>
      </c>
      <c r="BL258" s="51">
        <v>502</v>
      </c>
      <c r="BM258" s="51">
        <v>503</v>
      </c>
      <c r="BN258" s="51">
        <v>505</v>
      </c>
      <c r="BO258" s="51">
        <v>508</v>
      </c>
      <c r="BP258" s="51">
        <v>511</v>
      </c>
      <c r="BQ258" s="51">
        <v>515</v>
      </c>
      <c r="BR258" s="44">
        <v>518.995</v>
      </c>
      <c r="BS258" s="44">
        <v>523.16700000000003</v>
      </c>
    </row>
    <row r="259" spans="1:71" x14ac:dyDescent="0.3">
      <c r="A259" s="42">
        <v>316</v>
      </c>
      <c r="B259" s="43" t="s">
        <v>1439</v>
      </c>
      <c r="C259" s="43" t="s">
        <v>1177</v>
      </c>
      <c r="D259" s="42" t="s">
        <v>1020</v>
      </c>
      <c r="E259" s="51">
        <v>60</v>
      </c>
      <c r="F259" s="51">
        <v>60</v>
      </c>
      <c r="G259" s="51">
        <v>61</v>
      </c>
      <c r="H259" s="51">
        <v>61</v>
      </c>
      <c r="I259" s="51">
        <v>62</v>
      </c>
      <c r="J259" s="51">
        <v>63</v>
      </c>
      <c r="K259" s="51">
        <v>63</v>
      </c>
      <c r="L259" s="51">
        <v>64</v>
      </c>
      <c r="M259" s="51">
        <v>65</v>
      </c>
      <c r="N259" s="51">
        <v>66</v>
      </c>
      <c r="O259" s="51">
        <v>67</v>
      </c>
      <c r="P259" s="51">
        <v>68</v>
      </c>
      <c r="Q259" s="51">
        <v>70</v>
      </c>
      <c r="R259" s="51">
        <v>71</v>
      </c>
      <c r="S259" s="51">
        <v>73</v>
      </c>
      <c r="T259" s="51">
        <v>75</v>
      </c>
      <c r="U259" s="51">
        <v>77</v>
      </c>
      <c r="V259" s="51">
        <v>78</v>
      </c>
      <c r="W259" s="51">
        <v>80</v>
      </c>
      <c r="X259" s="51">
        <v>82</v>
      </c>
      <c r="Y259" s="51">
        <v>84</v>
      </c>
      <c r="Z259" s="51">
        <v>86</v>
      </c>
      <c r="AA259" s="51">
        <v>88</v>
      </c>
      <c r="AB259" s="51">
        <v>89</v>
      </c>
      <c r="AC259" s="51">
        <v>91</v>
      </c>
      <c r="AD259" s="51">
        <v>93</v>
      </c>
      <c r="AE259" s="51">
        <v>95</v>
      </c>
      <c r="AF259" s="51">
        <v>97</v>
      </c>
      <c r="AG259" s="51">
        <v>100</v>
      </c>
      <c r="AH259" s="51">
        <v>102</v>
      </c>
      <c r="AI259" s="51">
        <v>104</v>
      </c>
      <c r="AJ259" s="51">
        <v>106</v>
      </c>
      <c r="AK259" s="51">
        <v>109</v>
      </c>
      <c r="AL259" s="51">
        <v>111</v>
      </c>
      <c r="AM259" s="51">
        <v>114</v>
      </c>
      <c r="AN259" s="51">
        <v>117</v>
      </c>
      <c r="AO259" s="51">
        <v>119</v>
      </c>
      <c r="AP259" s="51">
        <v>122</v>
      </c>
      <c r="AQ259" s="51">
        <v>125</v>
      </c>
      <c r="AR259" s="51">
        <v>128</v>
      </c>
      <c r="AS259" s="51">
        <v>130</v>
      </c>
      <c r="AT259" s="51">
        <v>134</v>
      </c>
      <c r="AU259" s="51">
        <v>137</v>
      </c>
      <c r="AV259" s="51">
        <v>140</v>
      </c>
      <c r="AW259" s="51">
        <v>143</v>
      </c>
      <c r="AX259" s="51">
        <v>146</v>
      </c>
      <c r="AY259" s="51">
        <v>148</v>
      </c>
      <c r="AZ259" s="51">
        <v>150</v>
      </c>
      <c r="BA259" s="51">
        <v>152</v>
      </c>
      <c r="BB259" s="51">
        <v>154</v>
      </c>
      <c r="BC259" s="51">
        <v>155</v>
      </c>
      <c r="BD259" s="51">
        <v>156</v>
      </c>
      <c r="BE259" s="51">
        <v>157</v>
      </c>
      <c r="BF259" s="51">
        <v>158</v>
      </c>
      <c r="BG259" s="51">
        <v>158</v>
      </c>
      <c r="BH259" s="51">
        <v>158</v>
      </c>
      <c r="BI259" s="51">
        <v>159</v>
      </c>
      <c r="BJ259" s="51">
        <v>159</v>
      </c>
      <c r="BK259" s="51">
        <v>159</v>
      </c>
      <c r="BL259" s="51">
        <v>159</v>
      </c>
      <c r="BM259" s="51">
        <v>159</v>
      </c>
      <c r="BN259" s="51">
        <v>160</v>
      </c>
      <c r="BO259" s="51">
        <v>160</v>
      </c>
      <c r="BP259" s="51">
        <v>160</v>
      </c>
      <c r="BQ259" s="51">
        <v>161</v>
      </c>
      <c r="BR259" s="44">
        <v>161.797</v>
      </c>
      <c r="BS259" s="44">
        <v>162.89599999999999</v>
      </c>
    </row>
    <row r="260" spans="1:71" x14ac:dyDescent="0.3">
      <c r="A260" s="42">
        <v>296</v>
      </c>
      <c r="B260" s="43" t="s">
        <v>1440</v>
      </c>
      <c r="C260" s="43" t="s">
        <v>1177</v>
      </c>
      <c r="D260" s="42" t="s">
        <v>1020</v>
      </c>
      <c r="E260" s="51">
        <v>33</v>
      </c>
      <c r="F260" s="51">
        <v>34</v>
      </c>
      <c r="G260" s="51">
        <v>34</v>
      </c>
      <c r="H260" s="51">
        <v>35</v>
      </c>
      <c r="I260" s="51">
        <v>36</v>
      </c>
      <c r="J260" s="51">
        <v>37</v>
      </c>
      <c r="K260" s="51">
        <v>37</v>
      </c>
      <c r="L260" s="51">
        <v>38</v>
      </c>
      <c r="M260" s="51">
        <v>39</v>
      </c>
      <c r="N260" s="51">
        <v>40</v>
      </c>
      <c r="O260" s="51">
        <v>41</v>
      </c>
      <c r="P260" s="51">
        <v>42</v>
      </c>
      <c r="Q260" s="51">
        <v>43</v>
      </c>
      <c r="R260" s="51">
        <v>44</v>
      </c>
      <c r="S260" s="51">
        <v>45</v>
      </c>
      <c r="T260" s="51">
        <v>46</v>
      </c>
      <c r="U260" s="51">
        <v>47</v>
      </c>
      <c r="V260" s="51">
        <v>48</v>
      </c>
      <c r="W260" s="51">
        <v>49</v>
      </c>
      <c r="X260" s="51">
        <v>50</v>
      </c>
      <c r="Y260" s="51">
        <v>51</v>
      </c>
      <c r="Z260" s="51">
        <v>52</v>
      </c>
      <c r="AA260" s="51">
        <v>53</v>
      </c>
      <c r="AB260" s="51">
        <v>54</v>
      </c>
      <c r="AC260" s="51">
        <v>54</v>
      </c>
      <c r="AD260" s="51">
        <v>55</v>
      </c>
      <c r="AE260" s="51">
        <v>56</v>
      </c>
      <c r="AF260" s="51">
        <v>57</v>
      </c>
      <c r="AG260" s="51">
        <v>58</v>
      </c>
      <c r="AH260" s="51">
        <v>59</v>
      </c>
      <c r="AI260" s="51">
        <v>59</v>
      </c>
      <c r="AJ260" s="51">
        <v>60</v>
      </c>
      <c r="AK260" s="51">
        <v>61</v>
      </c>
      <c r="AL260" s="51">
        <v>62</v>
      </c>
      <c r="AM260" s="51">
        <v>63</v>
      </c>
      <c r="AN260" s="51">
        <v>64</v>
      </c>
      <c r="AO260" s="51">
        <v>66</v>
      </c>
      <c r="AP260" s="51">
        <v>67</v>
      </c>
      <c r="AQ260" s="51">
        <v>69</v>
      </c>
      <c r="AR260" s="51">
        <v>71</v>
      </c>
      <c r="AS260" s="51">
        <v>72</v>
      </c>
      <c r="AT260" s="51">
        <v>74</v>
      </c>
      <c r="AU260" s="51">
        <v>75</v>
      </c>
      <c r="AV260" s="51">
        <v>76</v>
      </c>
      <c r="AW260" s="51">
        <v>77</v>
      </c>
      <c r="AX260" s="51">
        <v>78</v>
      </c>
      <c r="AY260" s="51">
        <v>79</v>
      </c>
      <c r="AZ260" s="51">
        <v>80</v>
      </c>
      <c r="BA260" s="51">
        <v>82</v>
      </c>
      <c r="BB260" s="51">
        <v>83</v>
      </c>
      <c r="BC260" s="51">
        <v>84</v>
      </c>
      <c r="BD260" s="51">
        <v>86</v>
      </c>
      <c r="BE260" s="51">
        <v>87</v>
      </c>
      <c r="BF260" s="51">
        <v>89</v>
      </c>
      <c r="BG260" s="51">
        <v>91</v>
      </c>
      <c r="BH260" s="51">
        <v>92</v>
      </c>
      <c r="BI260" s="51">
        <v>94</v>
      </c>
      <c r="BJ260" s="51">
        <v>96</v>
      </c>
      <c r="BK260" s="51">
        <v>98</v>
      </c>
      <c r="BL260" s="51">
        <v>101</v>
      </c>
      <c r="BM260" s="51">
        <v>103</v>
      </c>
      <c r="BN260" s="51">
        <v>105</v>
      </c>
      <c r="BO260" s="51">
        <v>107</v>
      </c>
      <c r="BP260" s="51">
        <v>109</v>
      </c>
      <c r="BQ260" s="51">
        <v>110</v>
      </c>
      <c r="BR260" s="44">
        <v>112.407</v>
      </c>
      <c r="BS260" s="44">
        <v>114.395</v>
      </c>
    </row>
    <row r="261" spans="1:71" x14ac:dyDescent="0.3">
      <c r="A261" s="42">
        <v>584</v>
      </c>
      <c r="B261" s="43" t="s">
        <v>1441</v>
      </c>
      <c r="C261" s="43" t="s">
        <v>1177</v>
      </c>
      <c r="D261" s="42" t="s">
        <v>1020</v>
      </c>
      <c r="E261" s="51">
        <v>13</v>
      </c>
      <c r="F261" s="51">
        <v>13</v>
      </c>
      <c r="G261" s="51">
        <v>13</v>
      </c>
      <c r="H261" s="51">
        <v>14</v>
      </c>
      <c r="I261" s="51">
        <v>14</v>
      </c>
      <c r="J261" s="51">
        <v>14</v>
      </c>
      <c r="K261" s="51">
        <v>14</v>
      </c>
      <c r="L261" s="51">
        <v>14</v>
      </c>
      <c r="M261" s="51">
        <v>14</v>
      </c>
      <c r="N261" s="51">
        <v>14</v>
      </c>
      <c r="O261" s="51">
        <v>15</v>
      </c>
      <c r="P261" s="51">
        <v>15</v>
      </c>
      <c r="Q261" s="51">
        <v>16</v>
      </c>
      <c r="R261" s="51">
        <v>16</v>
      </c>
      <c r="S261" s="51">
        <v>17</v>
      </c>
      <c r="T261" s="51">
        <v>17</v>
      </c>
      <c r="U261" s="51">
        <v>18</v>
      </c>
      <c r="V261" s="51">
        <v>18</v>
      </c>
      <c r="W261" s="51">
        <v>19</v>
      </c>
      <c r="X261" s="51">
        <v>20</v>
      </c>
      <c r="Y261" s="51">
        <v>20</v>
      </c>
      <c r="Z261" s="51">
        <v>21</v>
      </c>
      <c r="AA261" s="51">
        <v>22</v>
      </c>
      <c r="AB261" s="51">
        <v>23</v>
      </c>
      <c r="AC261" s="51">
        <v>25</v>
      </c>
      <c r="AD261" s="51">
        <v>26</v>
      </c>
      <c r="AE261" s="51">
        <v>27</v>
      </c>
      <c r="AF261" s="51">
        <v>27</v>
      </c>
      <c r="AG261" s="51">
        <v>28</v>
      </c>
      <c r="AH261" s="51">
        <v>29</v>
      </c>
      <c r="AI261" s="51">
        <v>31</v>
      </c>
      <c r="AJ261" s="51">
        <v>32</v>
      </c>
      <c r="AK261" s="51">
        <v>33</v>
      </c>
      <c r="AL261" s="51">
        <v>35</v>
      </c>
      <c r="AM261" s="51">
        <v>37</v>
      </c>
      <c r="AN261" s="51">
        <v>38</v>
      </c>
      <c r="AO261" s="51">
        <v>40</v>
      </c>
      <c r="AP261" s="51">
        <v>42</v>
      </c>
      <c r="AQ261" s="51">
        <v>44</v>
      </c>
      <c r="AR261" s="51">
        <v>46</v>
      </c>
      <c r="AS261" s="51">
        <v>47</v>
      </c>
      <c r="AT261" s="51">
        <v>48</v>
      </c>
      <c r="AU261" s="51">
        <v>49</v>
      </c>
      <c r="AV261" s="51">
        <v>50</v>
      </c>
      <c r="AW261" s="51">
        <v>51</v>
      </c>
      <c r="AX261" s="51">
        <v>51</v>
      </c>
      <c r="AY261" s="51">
        <v>51</v>
      </c>
      <c r="AZ261" s="51">
        <v>52</v>
      </c>
      <c r="BA261" s="51">
        <v>52</v>
      </c>
      <c r="BB261" s="51">
        <v>52</v>
      </c>
      <c r="BC261" s="51">
        <v>52</v>
      </c>
      <c r="BD261" s="51">
        <v>52</v>
      </c>
      <c r="BE261" s="51">
        <v>52</v>
      </c>
      <c r="BF261" s="51">
        <v>52</v>
      </c>
      <c r="BG261" s="51">
        <v>52</v>
      </c>
      <c r="BH261" s="51">
        <v>52</v>
      </c>
      <c r="BI261" s="51">
        <v>52</v>
      </c>
      <c r="BJ261" s="51">
        <v>52</v>
      </c>
      <c r="BK261" s="51">
        <v>52</v>
      </c>
      <c r="BL261" s="51">
        <v>52</v>
      </c>
      <c r="BM261" s="51">
        <v>52</v>
      </c>
      <c r="BN261" s="51">
        <v>53</v>
      </c>
      <c r="BO261" s="51">
        <v>53</v>
      </c>
      <c r="BP261" s="51">
        <v>53</v>
      </c>
      <c r="BQ261" s="51">
        <v>53</v>
      </c>
      <c r="BR261" s="44">
        <v>52.994</v>
      </c>
      <c r="BS261" s="44">
        <v>53.066000000000003</v>
      </c>
    </row>
    <row r="262" spans="1:71" x14ac:dyDescent="0.3">
      <c r="A262" s="42">
        <v>583</v>
      </c>
      <c r="B262" s="43" t="s">
        <v>1442</v>
      </c>
      <c r="C262" s="43" t="s">
        <v>1177</v>
      </c>
      <c r="D262" s="42" t="s">
        <v>1020</v>
      </c>
      <c r="E262" s="51">
        <v>32</v>
      </c>
      <c r="F262" s="51">
        <v>33</v>
      </c>
      <c r="G262" s="51">
        <v>35</v>
      </c>
      <c r="H262" s="51">
        <v>36</v>
      </c>
      <c r="I262" s="51">
        <v>37</v>
      </c>
      <c r="J262" s="51">
        <v>38</v>
      </c>
      <c r="K262" s="51">
        <v>39</v>
      </c>
      <c r="L262" s="51">
        <v>40</v>
      </c>
      <c r="M262" s="51">
        <v>42</v>
      </c>
      <c r="N262" s="51">
        <v>43</v>
      </c>
      <c r="O262" s="51">
        <v>45</v>
      </c>
      <c r="P262" s="51">
        <v>46</v>
      </c>
      <c r="Q262" s="51">
        <v>47</v>
      </c>
      <c r="R262" s="51">
        <v>49</v>
      </c>
      <c r="S262" s="51">
        <v>50</v>
      </c>
      <c r="T262" s="51">
        <v>52</v>
      </c>
      <c r="U262" s="51">
        <v>54</v>
      </c>
      <c r="V262" s="51">
        <v>56</v>
      </c>
      <c r="W262" s="51">
        <v>58</v>
      </c>
      <c r="X262" s="51">
        <v>60</v>
      </c>
      <c r="Y262" s="51">
        <v>61</v>
      </c>
      <c r="Z262" s="51">
        <v>62</v>
      </c>
      <c r="AA262" s="51">
        <v>62</v>
      </c>
      <c r="AB262" s="51">
        <v>62</v>
      </c>
      <c r="AC262" s="51">
        <v>62</v>
      </c>
      <c r="AD262" s="51">
        <v>63</v>
      </c>
      <c r="AE262" s="51">
        <v>64</v>
      </c>
      <c r="AF262" s="51">
        <v>66</v>
      </c>
      <c r="AG262" s="51">
        <v>68</v>
      </c>
      <c r="AH262" s="51">
        <v>71</v>
      </c>
      <c r="AI262" s="51">
        <v>73</v>
      </c>
      <c r="AJ262" s="51">
        <v>75</v>
      </c>
      <c r="AK262" s="51">
        <v>78</v>
      </c>
      <c r="AL262" s="51">
        <v>81</v>
      </c>
      <c r="AM262" s="51">
        <v>83</v>
      </c>
      <c r="AN262" s="51">
        <v>86</v>
      </c>
      <c r="AO262" s="51">
        <v>88</v>
      </c>
      <c r="AP262" s="51">
        <v>90</v>
      </c>
      <c r="AQ262" s="51">
        <v>92</v>
      </c>
      <c r="AR262" s="51">
        <v>94</v>
      </c>
      <c r="AS262" s="51">
        <v>96</v>
      </c>
      <c r="AT262" s="51">
        <v>99</v>
      </c>
      <c r="AU262" s="51">
        <v>101</v>
      </c>
      <c r="AV262" s="51">
        <v>104</v>
      </c>
      <c r="AW262" s="51">
        <v>106</v>
      </c>
      <c r="AX262" s="51">
        <v>108</v>
      </c>
      <c r="AY262" s="51">
        <v>108</v>
      </c>
      <c r="AZ262" s="51">
        <v>109</v>
      </c>
      <c r="BA262" s="51">
        <v>108</v>
      </c>
      <c r="BB262" s="51">
        <v>108</v>
      </c>
      <c r="BC262" s="51">
        <v>107</v>
      </c>
      <c r="BD262" s="51">
        <v>107</v>
      </c>
      <c r="BE262" s="51">
        <v>107</v>
      </c>
      <c r="BF262" s="51">
        <v>107</v>
      </c>
      <c r="BG262" s="51">
        <v>107</v>
      </c>
      <c r="BH262" s="51">
        <v>106</v>
      </c>
      <c r="BI262" s="51">
        <v>106</v>
      </c>
      <c r="BJ262" s="51">
        <v>105</v>
      </c>
      <c r="BK262" s="51">
        <v>104</v>
      </c>
      <c r="BL262" s="51">
        <v>104</v>
      </c>
      <c r="BM262" s="51">
        <v>104</v>
      </c>
      <c r="BN262" s="51">
        <v>103</v>
      </c>
      <c r="BO262" s="51">
        <v>104</v>
      </c>
      <c r="BP262" s="51">
        <v>104</v>
      </c>
      <c r="BQ262" s="51">
        <v>104</v>
      </c>
      <c r="BR262" s="44">
        <v>104.43300000000001</v>
      </c>
      <c r="BS262" s="44">
        <v>104.937</v>
      </c>
    </row>
    <row r="263" spans="1:71" x14ac:dyDescent="0.3">
      <c r="A263" s="42">
        <v>520</v>
      </c>
      <c r="B263" s="43" t="s">
        <v>1443</v>
      </c>
      <c r="C263" s="43" t="s">
        <v>1177</v>
      </c>
      <c r="D263" s="42" t="s">
        <v>1020</v>
      </c>
      <c r="E263" s="51">
        <v>3</v>
      </c>
      <c r="F263" s="51">
        <v>3</v>
      </c>
      <c r="G263" s="51">
        <v>3</v>
      </c>
      <c r="H263" s="51">
        <v>3</v>
      </c>
      <c r="I263" s="51">
        <v>3</v>
      </c>
      <c r="J263" s="51">
        <v>4</v>
      </c>
      <c r="K263" s="51">
        <v>4</v>
      </c>
      <c r="L263" s="51">
        <v>4</v>
      </c>
      <c r="M263" s="51">
        <v>4</v>
      </c>
      <c r="N263" s="51">
        <v>4</v>
      </c>
      <c r="O263" s="51">
        <v>4</v>
      </c>
      <c r="P263" s="51">
        <v>5</v>
      </c>
      <c r="Q263" s="51">
        <v>5</v>
      </c>
      <c r="R263" s="51">
        <v>5</v>
      </c>
      <c r="S263" s="51">
        <v>6</v>
      </c>
      <c r="T263" s="51">
        <v>6</v>
      </c>
      <c r="U263" s="51">
        <v>6</v>
      </c>
      <c r="V263" s="51">
        <v>6</v>
      </c>
      <c r="W263" s="51">
        <v>6</v>
      </c>
      <c r="X263" s="51">
        <v>6</v>
      </c>
      <c r="Y263" s="51">
        <v>6</v>
      </c>
      <c r="Z263" s="51">
        <v>7</v>
      </c>
      <c r="AA263" s="51">
        <v>7</v>
      </c>
      <c r="AB263" s="51">
        <v>7</v>
      </c>
      <c r="AC263" s="51">
        <v>7</v>
      </c>
      <c r="AD263" s="51">
        <v>7</v>
      </c>
      <c r="AE263" s="51">
        <v>7</v>
      </c>
      <c r="AF263" s="51">
        <v>7</v>
      </c>
      <c r="AG263" s="51">
        <v>7</v>
      </c>
      <c r="AH263" s="51">
        <v>7</v>
      </c>
      <c r="AI263" s="51">
        <v>7</v>
      </c>
      <c r="AJ263" s="51">
        <v>8</v>
      </c>
      <c r="AK263" s="51">
        <v>8</v>
      </c>
      <c r="AL263" s="51">
        <v>8</v>
      </c>
      <c r="AM263" s="51">
        <v>8</v>
      </c>
      <c r="AN263" s="51">
        <v>8</v>
      </c>
      <c r="AO263" s="51">
        <v>8</v>
      </c>
      <c r="AP263" s="51">
        <v>9</v>
      </c>
      <c r="AQ263" s="51">
        <v>9</v>
      </c>
      <c r="AR263" s="51">
        <v>9</v>
      </c>
      <c r="AS263" s="51">
        <v>9</v>
      </c>
      <c r="AT263" s="51">
        <v>9</v>
      </c>
      <c r="AU263" s="51">
        <v>10</v>
      </c>
      <c r="AV263" s="51">
        <v>10</v>
      </c>
      <c r="AW263" s="51">
        <v>10</v>
      </c>
      <c r="AX263" s="51">
        <v>10</v>
      </c>
      <c r="AY263" s="51">
        <v>10</v>
      </c>
      <c r="AZ263" s="51">
        <v>10</v>
      </c>
      <c r="BA263" s="51">
        <v>10</v>
      </c>
      <c r="BB263" s="51">
        <v>10</v>
      </c>
      <c r="BC263" s="51">
        <v>10</v>
      </c>
      <c r="BD263" s="51">
        <v>10</v>
      </c>
      <c r="BE263" s="51">
        <v>10</v>
      </c>
      <c r="BF263" s="51">
        <v>10</v>
      </c>
      <c r="BG263" s="51">
        <v>10</v>
      </c>
      <c r="BH263" s="51">
        <v>10</v>
      </c>
      <c r="BI263" s="51">
        <v>10</v>
      </c>
      <c r="BJ263" s="51">
        <v>10</v>
      </c>
      <c r="BK263" s="51">
        <v>10</v>
      </c>
      <c r="BL263" s="51">
        <v>10</v>
      </c>
      <c r="BM263" s="51">
        <v>10</v>
      </c>
      <c r="BN263" s="51">
        <v>10</v>
      </c>
      <c r="BO263" s="51">
        <v>10</v>
      </c>
      <c r="BP263" s="51">
        <v>11</v>
      </c>
      <c r="BQ263" s="51">
        <v>11</v>
      </c>
      <c r="BR263" s="44">
        <v>11.26</v>
      </c>
      <c r="BS263" s="44">
        <v>11.347</v>
      </c>
    </row>
    <row r="264" spans="1:71" x14ac:dyDescent="0.3">
      <c r="A264" s="42">
        <v>580</v>
      </c>
      <c r="B264" s="43" t="s">
        <v>1444</v>
      </c>
      <c r="C264" s="43" t="s">
        <v>1177</v>
      </c>
      <c r="D264" s="42" t="s">
        <v>1020</v>
      </c>
      <c r="E264" s="51">
        <v>7</v>
      </c>
      <c r="F264" s="51">
        <v>7</v>
      </c>
      <c r="G264" s="51">
        <v>7</v>
      </c>
      <c r="H264" s="51">
        <v>7</v>
      </c>
      <c r="I264" s="51">
        <v>8</v>
      </c>
      <c r="J264" s="51">
        <v>8</v>
      </c>
      <c r="K264" s="51">
        <v>8</v>
      </c>
      <c r="L264" s="51">
        <v>9</v>
      </c>
      <c r="M264" s="51">
        <v>9</v>
      </c>
      <c r="N264" s="51">
        <v>10</v>
      </c>
      <c r="O264" s="51">
        <v>10</v>
      </c>
      <c r="P264" s="51">
        <v>10</v>
      </c>
      <c r="Q264" s="51">
        <v>10</v>
      </c>
      <c r="R264" s="51">
        <v>11</v>
      </c>
      <c r="S264" s="51">
        <v>11</v>
      </c>
      <c r="T264" s="51">
        <v>11</v>
      </c>
      <c r="U264" s="51">
        <v>11</v>
      </c>
      <c r="V264" s="51">
        <v>12</v>
      </c>
      <c r="W264" s="51">
        <v>12</v>
      </c>
      <c r="X264" s="51">
        <v>13</v>
      </c>
      <c r="Y264" s="51">
        <v>13</v>
      </c>
      <c r="Z264" s="51">
        <v>14</v>
      </c>
      <c r="AA264" s="51">
        <v>14</v>
      </c>
      <c r="AB264" s="51">
        <v>14</v>
      </c>
      <c r="AC264" s="51">
        <v>15</v>
      </c>
      <c r="AD264" s="51">
        <v>15</v>
      </c>
      <c r="AE264" s="51">
        <v>15</v>
      </c>
      <c r="AF264" s="51">
        <v>15</v>
      </c>
      <c r="AG264" s="51">
        <v>15</v>
      </c>
      <c r="AH264" s="51">
        <v>16</v>
      </c>
      <c r="AI264" s="51">
        <v>17</v>
      </c>
      <c r="AJ264" s="51">
        <v>19</v>
      </c>
      <c r="AK264" s="51">
        <v>21</v>
      </c>
      <c r="AL264" s="51">
        <v>24</v>
      </c>
      <c r="AM264" s="51">
        <v>26</v>
      </c>
      <c r="AN264" s="51">
        <v>29</v>
      </c>
      <c r="AO264" s="51">
        <v>32</v>
      </c>
      <c r="AP264" s="51">
        <v>34</v>
      </c>
      <c r="AQ264" s="51">
        <v>37</v>
      </c>
      <c r="AR264" s="51">
        <v>40</v>
      </c>
      <c r="AS264" s="51">
        <v>43</v>
      </c>
      <c r="AT264" s="51">
        <v>45</v>
      </c>
      <c r="AU264" s="51">
        <v>48</v>
      </c>
      <c r="AV264" s="51">
        <v>51</v>
      </c>
      <c r="AW264" s="51">
        <v>53</v>
      </c>
      <c r="AX264" s="51">
        <v>56</v>
      </c>
      <c r="AY264" s="51">
        <v>59</v>
      </c>
      <c r="AZ264" s="51">
        <v>63</v>
      </c>
      <c r="BA264" s="51">
        <v>65</v>
      </c>
      <c r="BB264" s="51">
        <v>68</v>
      </c>
      <c r="BC264" s="51">
        <v>69</v>
      </c>
      <c r="BD264" s="51">
        <v>69</v>
      </c>
      <c r="BE264" s="51">
        <v>69</v>
      </c>
      <c r="BF264" s="51">
        <v>67</v>
      </c>
      <c r="BG264" s="51">
        <v>66</v>
      </c>
      <c r="BH264" s="51">
        <v>64</v>
      </c>
      <c r="BI264" s="51">
        <v>62</v>
      </c>
      <c r="BJ264" s="51">
        <v>60</v>
      </c>
      <c r="BK264" s="51">
        <v>57</v>
      </c>
      <c r="BL264" s="51">
        <v>56</v>
      </c>
      <c r="BM264" s="51">
        <v>54</v>
      </c>
      <c r="BN264" s="51">
        <v>54</v>
      </c>
      <c r="BO264" s="51">
        <v>54</v>
      </c>
      <c r="BP264" s="51">
        <v>54</v>
      </c>
      <c r="BQ264" s="51">
        <v>54</v>
      </c>
      <c r="BR264" s="44">
        <v>54.816000000000003</v>
      </c>
      <c r="BS264" s="44">
        <v>55.023000000000003</v>
      </c>
    </row>
    <row r="265" spans="1:71" x14ac:dyDescent="0.3">
      <c r="A265" s="42">
        <v>585</v>
      </c>
      <c r="B265" s="43" t="s">
        <v>1445</v>
      </c>
      <c r="C265" s="43" t="s">
        <v>1177</v>
      </c>
      <c r="D265" s="42" t="s">
        <v>1020</v>
      </c>
      <c r="E265" s="51">
        <v>7</v>
      </c>
      <c r="F265" s="51">
        <v>7</v>
      </c>
      <c r="G265" s="51">
        <v>8</v>
      </c>
      <c r="H265" s="51">
        <v>8</v>
      </c>
      <c r="I265" s="51">
        <v>8</v>
      </c>
      <c r="J265" s="51">
        <v>8</v>
      </c>
      <c r="K265" s="51">
        <v>9</v>
      </c>
      <c r="L265" s="51">
        <v>9</v>
      </c>
      <c r="M265" s="51">
        <v>9</v>
      </c>
      <c r="N265" s="51">
        <v>9</v>
      </c>
      <c r="O265" s="51">
        <v>10</v>
      </c>
      <c r="P265" s="51">
        <v>10</v>
      </c>
      <c r="Q265" s="51">
        <v>10</v>
      </c>
      <c r="R265" s="51">
        <v>10</v>
      </c>
      <c r="S265" s="51">
        <v>11</v>
      </c>
      <c r="T265" s="51">
        <v>11</v>
      </c>
      <c r="U265" s="51">
        <v>11</v>
      </c>
      <c r="V265" s="51">
        <v>11</v>
      </c>
      <c r="W265" s="51">
        <v>11</v>
      </c>
      <c r="X265" s="51">
        <v>11</v>
      </c>
      <c r="Y265" s="51">
        <v>11</v>
      </c>
      <c r="Z265" s="51">
        <v>12</v>
      </c>
      <c r="AA265" s="51">
        <v>12</v>
      </c>
      <c r="AB265" s="51">
        <v>12</v>
      </c>
      <c r="AC265" s="51">
        <v>12</v>
      </c>
      <c r="AD265" s="51">
        <v>12</v>
      </c>
      <c r="AE265" s="51">
        <v>12</v>
      </c>
      <c r="AF265" s="51">
        <v>12</v>
      </c>
      <c r="AG265" s="51">
        <v>12</v>
      </c>
      <c r="AH265" s="51">
        <v>12</v>
      </c>
      <c r="AI265" s="51">
        <v>12</v>
      </c>
      <c r="AJ265" s="51">
        <v>12</v>
      </c>
      <c r="AK265" s="51">
        <v>13</v>
      </c>
      <c r="AL265" s="51">
        <v>13</v>
      </c>
      <c r="AM265" s="51">
        <v>13</v>
      </c>
      <c r="AN265" s="51">
        <v>14</v>
      </c>
      <c r="AO265" s="51">
        <v>14</v>
      </c>
      <c r="AP265" s="51">
        <v>14</v>
      </c>
      <c r="AQ265" s="51">
        <v>14</v>
      </c>
      <c r="AR265" s="51">
        <v>15</v>
      </c>
      <c r="AS265" s="51">
        <v>15</v>
      </c>
      <c r="AT265" s="51">
        <v>15</v>
      </c>
      <c r="AU265" s="51">
        <v>16</v>
      </c>
      <c r="AV265" s="51">
        <v>16</v>
      </c>
      <c r="AW265" s="51">
        <v>17</v>
      </c>
      <c r="AX265" s="51">
        <v>17</v>
      </c>
      <c r="AY265" s="51">
        <v>18</v>
      </c>
      <c r="AZ265" s="51">
        <v>18</v>
      </c>
      <c r="BA265" s="51">
        <v>19</v>
      </c>
      <c r="BB265" s="51">
        <v>19</v>
      </c>
      <c r="BC265" s="51">
        <v>19</v>
      </c>
      <c r="BD265" s="51">
        <v>19</v>
      </c>
      <c r="BE265" s="51">
        <v>20</v>
      </c>
      <c r="BF265" s="51">
        <v>20</v>
      </c>
      <c r="BG265" s="51">
        <v>20</v>
      </c>
      <c r="BH265" s="51">
        <v>20</v>
      </c>
      <c r="BI265" s="51">
        <v>20</v>
      </c>
      <c r="BJ265" s="51">
        <v>20</v>
      </c>
      <c r="BK265" s="51">
        <v>20</v>
      </c>
      <c r="BL265" s="51">
        <v>20</v>
      </c>
      <c r="BM265" s="51">
        <v>20</v>
      </c>
      <c r="BN265" s="51">
        <v>21</v>
      </c>
      <c r="BO265" s="51">
        <v>21</v>
      </c>
      <c r="BP265" s="51">
        <v>21</v>
      </c>
      <c r="BQ265" s="51">
        <v>21</v>
      </c>
      <c r="BR265" s="44">
        <v>21.288</v>
      </c>
      <c r="BS265" s="44">
        <v>21.503</v>
      </c>
    </row>
    <row r="266" spans="1:71" x14ac:dyDescent="0.3">
      <c r="A266" s="42">
        <v>957</v>
      </c>
      <c r="B266" s="43" t="s">
        <v>1446</v>
      </c>
      <c r="C266" s="43" t="s">
        <v>1177</v>
      </c>
      <c r="D266" s="42">
        <v>30</v>
      </c>
      <c r="E266" s="51">
        <v>242</v>
      </c>
      <c r="F266" s="51">
        <v>249</v>
      </c>
      <c r="G266" s="51">
        <v>256</v>
      </c>
      <c r="H266" s="51">
        <v>262</v>
      </c>
      <c r="I266" s="51">
        <v>268</v>
      </c>
      <c r="J266" s="51">
        <v>274</v>
      </c>
      <c r="K266" s="51">
        <v>280</v>
      </c>
      <c r="L266" s="51">
        <v>286</v>
      </c>
      <c r="M266" s="51">
        <v>293</v>
      </c>
      <c r="N266" s="51">
        <v>300</v>
      </c>
      <c r="O266" s="51">
        <v>308</v>
      </c>
      <c r="P266" s="51">
        <v>317</v>
      </c>
      <c r="Q266" s="51">
        <v>327</v>
      </c>
      <c r="R266" s="51">
        <v>338</v>
      </c>
      <c r="S266" s="51">
        <v>349</v>
      </c>
      <c r="T266" s="51">
        <v>360</v>
      </c>
      <c r="U266" s="51">
        <v>371</v>
      </c>
      <c r="V266" s="51">
        <v>382</v>
      </c>
      <c r="W266" s="51">
        <v>392</v>
      </c>
      <c r="X266" s="51">
        <v>401</v>
      </c>
      <c r="Y266" s="51">
        <v>410</v>
      </c>
      <c r="Z266" s="51">
        <v>417</v>
      </c>
      <c r="AA266" s="51">
        <v>424</v>
      </c>
      <c r="AB266" s="51">
        <v>431</v>
      </c>
      <c r="AC266" s="51">
        <v>437</v>
      </c>
      <c r="AD266" s="51">
        <v>443</v>
      </c>
      <c r="AE266" s="51">
        <v>449</v>
      </c>
      <c r="AF266" s="51">
        <v>455</v>
      </c>
      <c r="AG266" s="51">
        <v>461</v>
      </c>
      <c r="AH266" s="51">
        <v>468</v>
      </c>
      <c r="AI266" s="51">
        <v>475</v>
      </c>
      <c r="AJ266" s="51">
        <v>482</v>
      </c>
      <c r="AK266" s="51">
        <v>489</v>
      </c>
      <c r="AL266" s="51">
        <v>497</v>
      </c>
      <c r="AM266" s="51">
        <v>505</v>
      </c>
      <c r="AN266" s="51">
        <v>513</v>
      </c>
      <c r="AO266" s="51">
        <v>520</v>
      </c>
      <c r="AP266" s="51">
        <v>528</v>
      </c>
      <c r="AQ266" s="51">
        <v>535</v>
      </c>
      <c r="AR266" s="51">
        <v>542</v>
      </c>
      <c r="AS266" s="51">
        <v>549</v>
      </c>
      <c r="AT266" s="51">
        <v>555</v>
      </c>
      <c r="AU266" s="51">
        <v>562</v>
      </c>
      <c r="AV266" s="51">
        <v>568</v>
      </c>
      <c r="AW266" s="51">
        <v>574</v>
      </c>
      <c r="AX266" s="51">
        <v>580</v>
      </c>
      <c r="AY266" s="51">
        <v>587</v>
      </c>
      <c r="AZ266" s="51">
        <v>593</v>
      </c>
      <c r="BA266" s="51">
        <v>600</v>
      </c>
      <c r="BB266" s="51">
        <v>606</v>
      </c>
      <c r="BC266" s="51">
        <v>613</v>
      </c>
      <c r="BD266" s="51">
        <v>619</v>
      </c>
      <c r="BE266" s="51">
        <v>626</v>
      </c>
      <c r="BF266" s="51">
        <v>632</v>
      </c>
      <c r="BG266" s="51">
        <v>637</v>
      </c>
      <c r="BH266" s="51">
        <v>642</v>
      </c>
      <c r="BI266" s="51">
        <v>646</v>
      </c>
      <c r="BJ266" s="51">
        <v>650</v>
      </c>
      <c r="BK266" s="51">
        <v>653</v>
      </c>
      <c r="BL266" s="51">
        <v>656</v>
      </c>
      <c r="BM266" s="51">
        <v>659</v>
      </c>
      <c r="BN266" s="51">
        <v>662</v>
      </c>
      <c r="BO266" s="51">
        <v>665</v>
      </c>
      <c r="BP266" s="51">
        <v>669</v>
      </c>
      <c r="BQ266" s="51">
        <v>673</v>
      </c>
      <c r="BR266" s="44">
        <v>676.74699999999996</v>
      </c>
      <c r="BS266" s="44">
        <v>681.33500000000004</v>
      </c>
    </row>
    <row r="267" spans="1:71" x14ac:dyDescent="0.3">
      <c r="A267" s="42">
        <v>16</v>
      </c>
      <c r="B267" s="43" t="s">
        <v>1447</v>
      </c>
      <c r="C267" s="43" t="s">
        <v>1177</v>
      </c>
      <c r="D267" s="42" t="s">
        <v>1020</v>
      </c>
      <c r="E267" s="51">
        <v>19</v>
      </c>
      <c r="F267" s="51">
        <v>19</v>
      </c>
      <c r="G267" s="51">
        <v>20</v>
      </c>
      <c r="H267" s="51">
        <v>20</v>
      </c>
      <c r="I267" s="51">
        <v>20</v>
      </c>
      <c r="J267" s="51">
        <v>20</v>
      </c>
      <c r="K267" s="51">
        <v>20</v>
      </c>
      <c r="L267" s="51">
        <v>20</v>
      </c>
      <c r="M267" s="51">
        <v>20</v>
      </c>
      <c r="N267" s="51">
        <v>20</v>
      </c>
      <c r="O267" s="51">
        <v>20</v>
      </c>
      <c r="P267" s="51">
        <v>20</v>
      </c>
      <c r="Q267" s="51">
        <v>21</v>
      </c>
      <c r="R267" s="51">
        <v>22</v>
      </c>
      <c r="S267" s="51">
        <v>23</v>
      </c>
      <c r="T267" s="51">
        <v>24</v>
      </c>
      <c r="U267" s="51">
        <v>24</v>
      </c>
      <c r="V267" s="51">
        <v>25</v>
      </c>
      <c r="W267" s="51">
        <v>26</v>
      </c>
      <c r="X267" s="51">
        <v>27</v>
      </c>
      <c r="Y267" s="51">
        <v>27</v>
      </c>
      <c r="Z267" s="51">
        <v>28</v>
      </c>
      <c r="AA267" s="51">
        <v>28</v>
      </c>
      <c r="AB267" s="51">
        <v>29</v>
      </c>
      <c r="AC267" s="51">
        <v>29</v>
      </c>
      <c r="AD267" s="51">
        <v>30</v>
      </c>
      <c r="AE267" s="51">
        <v>30</v>
      </c>
      <c r="AF267" s="51">
        <v>31</v>
      </c>
      <c r="AG267" s="51">
        <v>31</v>
      </c>
      <c r="AH267" s="51">
        <v>32</v>
      </c>
      <c r="AI267" s="51">
        <v>32</v>
      </c>
      <c r="AJ267" s="51">
        <v>33</v>
      </c>
      <c r="AK267" s="51">
        <v>35</v>
      </c>
      <c r="AL267" s="51">
        <v>36</v>
      </c>
      <c r="AM267" s="51">
        <v>38</v>
      </c>
      <c r="AN267" s="51">
        <v>39</v>
      </c>
      <c r="AO267" s="51">
        <v>41</v>
      </c>
      <c r="AP267" s="51">
        <v>42</v>
      </c>
      <c r="AQ267" s="51">
        <v>44</v>
      </c>
      <c r="AR267" s="51">
        <v>46</v>
      </c>
      <c r="AS267" s="51">
        <v>47</v>
      </c>
      <c r="AT267" s="51">
        <v>48</v>
      </c>
      <c r="AU267" s="51">
        <v>50</v>
      </c>
      <c r="AV267" s="51">
        <v>51</v>
      </c>
      <c r="AW267" s="51">
        <v>52</v>
      </c>
      <c r="AX267" s="51">
        <v>53</v>
      </c>
      <c r="AY267" s="51">
        <v>54</v>
      </c>
      <c r="AZ267" s="51">
        <v>55</v>
      </c>
      <c r="BA267" s="51">
        <v>56</v>
      </c>
      <c r="BB267" s="51">
        <v>57</v>
      </c>
      <c r="BC267" s="51">
        <v>58</v>
      </c>
      <c r="BD267" s="51">
        <v>58</v>
      </c>
      <c r="BE267" s="51">
        <v>59</v>
      </c>
      <c r="BF267" s="51">
        <v>59</v>
      </c>
      <c r="BG267" s="51">
        <v>59</v>
      </c>
      <c r="BH267" s="51">
        <v>59</v>
      </c>
      <c r="BI267" s="51">
        <v>59</v>
      </c>
      <c r="BJ267" s="51">
        <v>58</v>
      </c>
      <c r="BK267" s="51">
        <v>57</v>
      </c>
      <c r="BL267" s="51">
        <v>56</v>
      </c>
      <c r="BM267" s="51">
        <v>56</v>
      </c>
      <c r="BN267" s="51">
        <v>55</v>
      </c>
      <c r="BO267" s="51">
        <v>55</v>
      </c>
      <c r="BP267" s="51">
        <v>55</v>
      </c>
      <c r="BQ267" s="51">
        <v>55</v>
      </c>
      <c r="BR267" s="44">
        <v>55.536999999999999</v>
      </c>
      <c r="BS267" s="44">
        <v>55.598999999999997</v>
      </c>
    </row>
    <row r="268" spans="1:71" x14ac:dyDescent="0.3">
      <c r="A268" s="42">
        <v>184</v>
      </c>
      <c r="B268" s="43" t="s">
        <v>1448</v>
      </c>
      <c r="C268" s="43" t="s">
        <v>1177</v>
      </c>
      <c r="D268" s="42" t="s">
        <v>1020</v>
      </c>
      <c r="E268" s="51">
        <v>15</v>
      </c>
      <c r="F268" s="51">
        <v>15</v>
      </c>
      <c r="G268" s="51">
        <v>16</v>
      </c>
      <c r="H268" s="51">
        <v>16</v>
      </c>
      <c r="I268" s="51">
        <v>16</v>
      </c>
      <c r="J268" s="51">
        <v>16</v>
      </c>
      <c r="K268" s="51">
        <v>17</v>
      </c>
      <c r="L268" s="51">
        <v>17</v>
      </c>
      <c r="M268" s="51">
        <v>18</v>
      </c>
      <c r="N268" s="51">
        <v>18</v>
      </c>
      <c r="O268" s="51">
        <v>18</v>
      </c>
      <c r="P268" s="51">
        <v>18</v>
      </c>
      <c r="Q268" s="51">
        <v>19</v>
      </c>
      <c r="R268" s="51">
        <v>19</v>
      </c>
      <c r="S268" s="51">
        <v>19</v>
      </c>
      <c r="T268" s="51">
        <v>19</v>
      </c>
      <c r="U268" s="51">
        <v>19</v>
      </c>
      <c r="V268" s="51">
        <v>20</v>
      </c>
      <c r="W268" s="51">
        <v>21</v>
      </c>
      <c r="X268" s="51">
        <v>21</v>
      </c>
      <c r="Y268" s="51">
        <v>21</v>
      </c>
      <c r="Z268" s="51">
        <v>22</v>
      </c>
      <c r="AA268" s="51">
        <v>21</v>
      </c>
      <c r="AB268" s="51">
        <v>21</v>
      </c>
      <c r="AC268" s="51">
        <v>21</v>
      </c>
      <c r="AD268" s="51">
        <v>20</v>
      </c>
      <c r="AE268" s="51">
        <v>20</v>
      </c>
      <c r="AF268" s="51">
        <v>19</v>
      </c>
      <c r="AG268" s="51">
        <v>19</v>
      </c>
      <c r="AH268" s="51">
        <v>18</v>
      </c>
      <c r="AI268" s="51">
        <v>18</v>
      </c>
      <c r="AJ268" s="51">
        <v>17</v>
      </c>
      <c r="AK268" s="51">
        <v>17</v>
      </c>
      <c r="AL268" s="51">
        <v>17</v>
      </c>
      <c r="AM268" s="51">
        <v>18</v>
      </c>
      <c r="AN268" s="51">
        <v>18</v>
      </c>
      <c r="AO268" s="51">
        <v>18</v>
      </c>
      <c r="AP268" s="51">
        <v>18</v>
      </c>
      <c r="AQ268" s="51">
        <v>18</v>
      </c>
      <c r="AR268" s="51">
        <v>18</v>
      </c>
      <c r="AS268" s="51">
        <v>18</v>
      </c>
      <c r="AT268" s="51">
        <v>19</v>
      </c>
      <c r="AU268" s="51">
        <v>19</v>
      </c>
      <c r="AV268" s="51">
        <v>19</v>
      </c>
      <c r="AW268" s="51">
        <v>19</v>
      </c>
      <c r="AX268" s="51">
        <v>19</v>
      </c>
      <c r="AY268" s="51">
        <v>19</v>
      </c>
      <c r="AZ268" s="51">
        <v>19</v>
      </c>
      <c r="BA268" s="51">
        <v>18</v>
      </c>
      <c r="BB268" s="51">
        <v>18</v>
      </c>
      <c r="BC268" s="51">
        <v>18</v>
      </c>
      <c r="BD268" s="51">
        <v>18</v>
      </c>
      <c r="BE268" s="51">
        <v>19</v>
      </c>
      <c r="BF268" s="51">
        <v>19</v>
      </c>
      <c r="BG268" s="51">
        <v>20</v>
      </c>
      <c r="BH268" s="51">
        <v>20</v>
      </c>
      <c r="BI268" s="51">
        <v>20</v>
      </c>
      <c r="BJ268" s="51">
        <v>20</v>
      </c>
      <c r="BK268" s="51">
        <v>19</v>
      </c>
      <c r="BL268" s="51">
        <v>19</v>
      </c>
      <c r="BM268" s="51">
        <v>19</v>
      </c>
      <c r="BN268" s="51">
        <v>18</v>
      </c>
      <c r="BO268" s="51">
        <v>18</v>
      </c>
      <c r="BP268" s="51">
        <v>18</v>
      </c>
      <c r="BQ268" s="51">
        <v>18</v>
      </c>
      <c r="BR268" s="44">
        <v>17.449000000000002</v>
      </c>
      <c r="BS268" s="44">
        <v>17.379000000000001</v>
      </c>
    </row>
    <row r="269" spans="1:71" x14ac:dyDescent="0.3">
      <c r="A269" s="42">
        <v>258</v>
      </c>
      <c r="B269" s="43" t="s">
        <v>1449</v>
      </c>
      <c r="C269" s="43" t="s">
        <v>1177</v>
      </c>
      <c r="D269" s="42" t="s">
        <v>1020</v>
      </c>
      <c r="E269" s="51">
        <v>60</v>
      </c>
      <c r="F269" s="51">
        <v>62</v>
      </c>
      <c r="G269" s="51">
        <v>64</v>
      </c>
      <c r="H269" s="51">
        <v>66</v>
      </c>
      <c r="I269" s="51">
        <v>67</v>
      </c>
      <c r="J269" s="51">
        <v>69</v>
      </c>
      <c r="K269" s="51">
        <v>70</v>
      </c>
      <c r="L269" s="51">
        <v>72</v>
      </c>
      <c r="M269" s="51">
        <v>74</v>
      </c>
      <c r="N269" s="51">
        <v>76</v>
      </c>
      <c r="O269" s="51">
        <v>78</v>
      </c>
      <c r="P269" s="51">
        <v>81</v>
      </c>
      <c r="Q269" s="51">
        <v>84</v>
      </c>
      <c r="R269" s="51">
        <v>87</v>
      </c>
      <c r="S269" s="51">
        <v>90</v>
      </c>
      <c r="T269" s="51">
        <v>93</v>
      </c>
      <c r="U269" s="51">
        <v>97</v>
      </c>
      <c r="V269" s="51">
        <v>100</v>
      </c>
      <c r="W269" s="51">
        <v>103</v>
      </c>
      <c r="X269" s="51">
        <v>107</v>
      </c>
      <c r="Y269" s="51">
        <v>110</v>
      </c>
      <c r="Z269" s="51">
        <v>114</v>
      </c>
      <c r="AA269" s="51">
        <v>118</v>
      </c>
      <c r="AB269" s="51">
        <v>122</v>
      </c>
      <c r="AC269" s="51">
        <v>126</v>
      </c>
      <c r="AD269" s="51">
        <v>131</v>
      </c>
      <c r="AE269" s="51">
        <v>135</v>
      </c>
      <c r="AF269" s="51">
        <v>139</v>
      </c>
      <c r="AG269" s="51">
        <v>143</v>
      </c>
      <c r="AH269" s="51">
        <v>147</v>
      </c>
      <c r="AI269" s="51">
        <v>152</v>
      </c>
      <c r="AJ269" s="51">
        <v>156</v>
      </c>
      <c r="AK269" s="51">
        <v>161</v>
      </c>
      <c r="AL269" s="51">
        <v>166</v>
      </c>
      <c r="AM269" s="51">
        <v>170</v>
      </c>
      <c r="AN269" s="51">
        <v>175</v>
      </c>
      <c r="AO269" s="51">
        <v>180</v>
      </c>
      <c r="AP269" s="51">
        <v>185</v>
      </c>
      <c r="AQ269" s="51">
        <v>190</v>
      </c>
      <c r="AR269" s="51">
        <v>194</v>
      </c>
      <c r="AS269" s="51">
        <v>198</v>
      </c>
      <c r="AT269" s="51">
        <v>202</v>
      </c>
      <c r="AU269" s="51">
        <v>205</v>
      </c>
      <c r="AV269" s="51">
        <v>208</v>
      </c>
      <c r="AW269" s="51">
        <v>212</v>
      </c>
      <c r="AX269" s="51">
        <v>215</v>
      </c>
      <c r="AY269" s="51">
        <v>219</v>
      </c>
      <c r="AZ269" s="51">
        <v>224</v>
      </c>
      <c r="BA269" s="51">
        <v>228</v>
      </c>
      <c r="BB269" s="51">
        <v>233</v>
      </c>
      <c r="BC269" s="51">
        <v>237</v>
      </c>
      <c r="BD269" s="51">
        <v>241</v>
      </c>
      <c r="BE269" s="51">
        <v>245</v>
      </c>
      <c r="BF269" s="51">
        <v>248</v>
      </c>
      <c r="BG269" s="51">
        <v>252</v>
      </c>
      <c r="BH269" s="51">
        <v>255</v>
      </c>
      <c r="BI269" s="51">
        <v>258</v>
      </c>
      <c r="BJ269" s="51">
        <v>261</v>
      </c>
      <c r="BK269" s="51">
        <v>263</v>
      </c>
      <c r="BL269" s="51">
        <v>266</v>
      </c>
      <c r="BM269" s="51">
        <v>268</v>
      </c>
      <c r="BN269" s="51">
        <v>270</v>
      </c>
      <c r="BO269" s="51">
        <v>272</v>
      </c>
      <c r="BP269" s="51">
        <v>274</v>
      </c>
      <c r="BQ269" s="51">
        <v>275</v>
      </c>
      <c r="BR269" s="44">
        <v>277.69</v>
      </c>
      <c r="BS269" s="44">
        <v>280.20800000000003</v>
      </c>
    </row>
    <row r="270" spans="1:71" x14ac:dyDescent="0.3">
      <c r="A270" s="42">
        <v>570</v>
      </c>
      <c r="B270" s="43" t="s">
        <v>1450</v>
      </c>
      <c r="C270" s="43" t="s">
        <v>1177</v>
      </c>
      <c r="D270" s="42" t="s">
        <v>1020</v>
      </c>
      <c r="E270" s="51">
        <v>5</v>
      </c>
      <c r="F270" s="51">
        <v>5</v>
      </c>
      <c r="G270" s="51">
        <v>5</v>
      </c>
      <c r="H270" s="51">
        <v>5</v>
      </c>
      <c r="I270" s="51">
        <v>5</v>
      </c>
      <c r="J270" s="51">
        <v>5</v>
      </c>
      <c r="K270" s="51">
        <v>5</v>
      </c>
      <c r="L270" s="51">
        <v>5</v>
      </c>
      <c r="M270" s="51">
        <v>5</v>
      </c>
      <c r="N270" s="51">
        <v>5</v>
      </c>
      <c r="O270" s="51">
        <v>5</v>
      </c>
      <c r="P270" s="51">
        <v>5</v>
      </c>
      <c r="Q270" s="51">
        <v>5</v>
      </c>
      <c r="R270" s="51">
        <v>5</v>
      </c>
      <c r="S270" s="51">
        <v>5</v>
      </c>
      <c r="T270" s="51">
        <v>5</v>
      </c>
      <c r="U270" s="51">
        <v>5</v>
      </c>
      <c r="V270" s="51">
        <v>5</v>
      </c>
      <c r="W270" s="51">
        <v>5</v>
      </c>
      <c r="X270" s="51">
        <v>5</v>
      </c>
      <c r="Y270" s="51">
        <v>5</v>
      </c>
      <c r="Z270" s="51">
        <v>5</v>
      </c>
      <c r="AA270" s="51">
        <v>5</v>
      </c>
      <c r="AB270" s="51">
        <v>4</v>
      </c>
      <c r="AC270" s="51">
        <v>4</v>
      </c>
      <c r="AD270" s="51">
        <v>4</v>
      </c>
      <c r="AE270" s="51">
        <v>4</v>
      </c>
      <c r="AF270" s="51">
        <v>4</v>
      </c>
      <c r="AG270" s="51">
        <v>4</v>
      </c>
      <c r="AH270" s="51">
        <v>4</v>
      </c>
      <c r="AI270" s="51">
        <v>3</v>
      </c>
      <c r="AJ270" s="51">
        <v>3</v>
      </c>
      <c r="AK270" s="51">
        <v>3</v>
      </c>
      <c r="AL270" s="51">
        <v>3</v>
      </c>
      <c r="AM270" s="51">
        <v>3</v>
      </c>
      <c r="AN270" s="51">
        <v>3</v>
      </c>
      <c r="AO270" s="51">
        <v>3</v>
      </c>
      <c r="AP270" s="51">
        <v>3</v>
      </c>
      <c r="AQ270" s="51">
        <v>2</v>
      </c>
      <c r="AR270" s="51">
        <v>2</v>
      </c>
      <c r="AS270" s="51">
        <v>2</v>
      </c>
      <c r="AT270" s="51">
        <v>2</v>
      </c>
      <c r="AU270" s="51">
        <v>2</v>
      </c>
      <c r="AV270" s="51">
        <v>2</v>
      </c>
      <c r="AW270" s="51">
        <v>2</v>
      </c>
      <c r="AX270" s="51">
        <v>2</v>
      </c>
      <c r="AY270" s="51">
        <v>2</v>
      </c>
      <c r="AZ270" s="51">
        <v>2</v>
      </c>
      <c r="BA270" s="51">
        <v>2</v>
      </c>
      <c r="BB270" s="51">
        <v>2</v>
      </c>
      <c r="BC270" s="51">
        <v>2</v>
      </c>
      <c r="BD270" s="51">
        <v>2</v>
      </c>
      <c r="BE270" s="51">
        <v>2</v>
      </c>
      <c r="BF270" s="51">
        <v>2</v>
      </c>
      <c r="BG270" s="51">
        <v>2</v>
      </c>
      <c r="BH270" s="51">
        <v>2</v>
      </c>
      <c r="BI270" s="51">
        <v>2</v>
      </c>
      <c r="BJ270" s="51">
        <v>2</v>
      </c>
      <c r="BK270" s="51">
        <v>2</v>
      </c>
      <c r="BL270" s="51">
        <v>2</v>
      </c>
      <c r="BM270" s="51">
        <v>2</v>
      </c>
      <c r="BN270" s="51">
        <v>2</v>
      </c>
      <c r="BO270" s="51">
        <v>2</v>
      </c>
      <c r="BP270" s="51">
        <v>2</v>
      </c>
      <c r="BQ270" s="51">
        <v>2</v>
      </c>
      <c r="BR270" s="44">
        <v>1.629</v>
      </c>
      <c r="BS270" s="44">
        <v>1.6240000000000001</v>
      </c>
    </row>
    <row r="271" spans="1:71" x14ac:dyDescent="0.3">
      <c r="A271" s="42">
        <v>882</v>
      </c>
      <c r="B271" s="43" t="s">
        <v>1451</v>
      </c>
      <c r="C271" s="43" t="s">
        <v>1177</v>
      </c>
      <c r="D271" s="42" t="s">
        <v>1020</v>
      </c>
      <c r="E271" s="51">
        <v>82</v>
      </c>
      <c r="F271" s="51">
        <v>84</v>
      </c>
      <c r="G271" s="51">
        <v>87</v>
      </c>
      <c r="H271" s="51">
        <v>89</v>
      </c>
      <c r="I271" s="51">
        <v>92</v>
      </c>
      <c r="J271" s="51">
        <v>94</v>
      </c>
      <c r="K271" s="51">
        <v>97</v>
      </c>
      <c r="L271" s="51">
        <v>100</v>
      </c>
      <c r="M271" s="51">
        <v>102</v>
      </c>
      <c r="N271" s="51">
        <v>105</v>
      </c>
      <c r="O271" s="51">
        <v>109</v>
      </c>
      <c r="P271" s="51">
        <v>112</v>
      </c>
      <c r="Q271" s="51">
        <v>116</v>
      </c>
      <c r="R271" s="51">
        <v>120</v>
      </c>
      <c r="S271" s="51">
        <v>123</v>
      </c>
      <c r="T271" s="51">
        <v>127</v>
      </c>
      <c r="U271" s="51">
        <v>131</v>
      </c>
      <c r="V271" s="51">
        <v>134</v>
      </c>
      <c r="W271" s="51">
        <v>138</v>
      </c>
      <c r="X271" s="51">
        <v>141</v>
      </c>
      <c r="Y271" s="51">
        <v>143</v>
      </c>
      <c r="Z271" s="51">
        <v>145</v>
      </c>
      <c r="AA271" s="51">
        <v>147</v>
      </c>
      <c r="AB271" s="51">
        <v>149</v>
      </c>
      <c r="AC271" s="51">
        <v>150</v>
      </c>
      <c r="AD271" s="51">
        <v>151</v>
      </c>
      <c r="AE271" s="51">
        <v>152</v>
      </c>
      <c r="AF271" s="51">
        <v>153</v>
      </c>
      <c r="AG271" s="51">
        <v>154</v>
      </c>
      <c r="AH271" s="51">
        <v>155</v>
      </c>
      <c r="AI271" s="51">
        <v>156</v>
      </c>
      <c r="AJ271" s="51">
        <v>156</v>
      </c>
      <c r="AK271" s="51">
        <v>157</v>
      </c>
      <c r="AL271" s="51">
        <v>158</v>
      </c>
      <c r="AM271" s="51">
        <v>159</v>
      </c>
      <c r="AN271" s="51">
        <v>160</v>
      </c>
      <c r="AO271" s="51">
        <v>161</v>
      </c>
      <c r="AP271" s="51">
        <v>161</v>
      </c>
      <c r="AQ271" s="51">
        <v>161</v>
      </c>
      <c r="AR271" s="51">
        <v>162</v>
      </c>
      <c r="AS271" s="51">
        <v>163</v>
      </c>
      <c r="AT271" s="51">
        <v>164</v>
      </c>
      <c r="AU271" s="51">
        <v>166</v>
      </c>
      <c r="AV271" s="51">
        <v>167</v>
      </c>
      <c r="AW271" s="51">
        <v>169</v>
      </c>
      <c r="AX271" s="51">
        <v>170</v>
      </c>
      <c r="AY271" s="51">
        <v>171</v>
      </c>
      <c r="AZ271" s="51">
        <v>172</v>
      </c>
      <c r="BA271" s="51">
        <v>173</v>
      </c>
      <c r="BB271" s="51">
        <v>174</v>
      </c>
      <c r="BC271" s="51">
        <v>175</v>
      </c>
      <c r="BD271" s="51">
        <v>176</v>
      </c>
      <c r="BE271" s="51">
        <v>177</v>
      </c>
      <c r="BF271" s="51">
        <v>178</v>
      </c>
      <c r="BG271" s="51">
        <v>179</v>
      </c>
      <c r="BH271" s="51">
        <v>180</v>
      </c>
      <c r="BI271" s="51">
        <v>181</v>
      </c>
      <c r="BJ271" s="51">
        <v>182</v>
      </c>
      <c r="BK271" s="51">
        <v>184</v>
      </c>
      <c r="BL271" s="51">
        <v>185</v>
      </c>
      <c r="BM271" s="51">
        <v>186</v>
      </c>
      <c r="BN271" s="51">
        <v>188</v>
      </c>
      <c r="BO271" s="51">
        <v>189</v>
      </c>
      <c r="BP271" s="51">
        <v>191</v>
      </c>
      <c r="BQ271" s="51">
        <v>192</v>
      </c>
      <c r="BR271" s="44">
        <v>193.75899999999999</v>
      </c>
      <c r="BS271" s="44">
        <v>195.125</v>
      </c>
    </row>
    <row r="272" spans="1:71" x14ac:dyDescent="0.3">
      <c r="A272" s="42">
        <v>772</v>
      </c>
      <c r="B272" s="43" t="s">
        <v>1452</v>
      </c>
      <c r="C272" s="43" t="s">
        <v>1177</v>
      </c>
      <c r="D272" s="42" t="s">
        <v>1020</v>
      </c>
      <c r="E272" s="51">
        <v>2</v>
      </c>
      <c r="F272" s="51">
        <v>2</v>
      </c>
      <c r="G272" s="51">
        <v>2</v>
      </c>
      <c r="H272" s="51">
        <v>2</v>
      </c>
      <c r="I272" s="51">
        <v>2</v>
      </c>
      <c r="J272" s="51">
        <v>2</v>
      </c>
      <c r="K272" s="51">
        <v>2</v>
      </c>
      <c r="L272" s="51">
        <v>2</v>
      </c>
      <c r="M272" s="51">
        <v>2</v>
      </c>
      <c r="N272" s="51">
        <v>2</v>
      </c>
      <c r="O272" s="51">
        <v>2</v>
      </c>
      <c r="P272" s="51">
        <v>2</v>
      </c>
      <c r="Q272" s="51">
        <v>2</v>
      </c>
      <c r="R272" s="51">
        <v>2</v>
      </c>
      <c r="S272" s="51">
        <v>2</v>
      </c>
      <c r="T272" s="51">
        <v>2</v>
      </c>
      <c r="U272" s="51">
        <v>2</v>
      </c>
      <c r="V272" s="51">
        <v>2</v>
      </c>
      <c r="W272" s="51">
        <v>2</v>
      </c>
      <c r="X272" s="51">
        <v>2</v>
      </c>
      <c r="Y272" s="51">
        <v>2</v>
      </c>
      <c r="Z272" s="51">
        <v>2</v>
      </c>
      <c r="AA272" s="51">
        <v>2</v>
      </c>
      <c r="AB272" s="51">
        <v>2</v>
      </c>
      <c r="AC272" s="51">
        <v>2</v>
      </c>
      <c r="AD272" s="51">
        <v>2</v>
      </c>
      <c r="AE272" s="51">
        <v>2</v>
      </c>
      <c r="AF272" s="51">
        <v>2</v>
      </c>
      <c r="AG272" s="51">
        <v>2</v>
      </c>
      <c r="AH272" s="51">
        <v>2</v>
      </c>
      <c r="AI272" s="51">
        <v>2</v>
      </c>
      <c r="AJ272" s="51">
        <v>2</v>
      </c>
      <c r="AK272" s="51">
        <v>2</v>
      </c>
      <c r="AL272" s="51">
        <v>2</v>
      </c>
      <c r="AM272" s="51">
        <v>2</v>
      </c>
      <c r="AN272" s="51">
        <v>2</v>
      </c>
      <c r="AO272" s="51">
        <v>2</v>
      </c>
      <c r="AP272" s="51">
        <v>2</v>
      </c>
      <c r="AQ272" s="51">
        <v>2</v>
      </c>
      <c r="AR272" s="51">
        <v>2</v>
      </c>
      <c r="AS272" s="51">
        <v>2</v>
      </c>
      <c r="AT272" s="51">
        <v>2</v>
      </c>
      <c r="AU272" s="51">
        <v>2</v>
      </c>
      <c r="AV272" s="51">
        <v>2</v>
      </c>
      <c r="AW272" s="51">
        <v>2</v>
      </c>
      <c r="AX272" s="51">
        <v>2</v>
      </c>
      <c r="AY272" s="51">
        <v>2</v>
      </c>
      <c r="AZ272" s="51">
        <v>2</v>
      </c>
      <c r="BA272" s="51">
        <v>2</v>
      </c>
      <c r="BB272" s="51">
        <v>2</v>
      </c>
      <c r="BC272" s="51">
        <v>2</v>
      </c>
      <c r="BD272" s="51">
        <v>2</v>
      </c>
      <c r="BE272" s="51">
        <v>1</v>
      </c>
      <c r="BF272" s="51">
        <v>1</v>
      </c>
      <c r="BG272" s="51">
        <v>1</v>
      </c>
      <c r="BH272" s="51">
        <v>1</v>
      </c>
      <c r="BI272" s="51">
        <v>1</v>
      </c>
      <c r="BJ272" s="51">
        <v>1</v>
      </c>
      <c r="BK272" s="51">
        <v>1</v>
      </c>
      <c r="BL272" s="51">
        <v>1</v>
      </c>
      <c r="BM272" s="51">
        <v>1</v>
      </c>
      <c r="BN272" s="51">
        <v>1</v>
      </c>
      <c r="BO272" s="51">
        <v>1</v>
      </c>
      <c r="BP272" s="51">
        <v>1</v>
      </c>
      <c r="BQ272" s="51">
        <v>1</v>
      </c>
      <c r="BR272" s="44">
        <v>1.252</v>
      </c>
      <c r="BS272" s="44">
        <v>1.282</v>
      </c>
    </row>
    <row r="273" spans="1:71" x14ac:dyDescent="0.3">
      <c r="A273" s="42">
        <v>776</v>
      </c>
      <c r="B273" s="43" t="s">
        <v>1453</v>
      </c>
      <c r="C273" s="43" t="s">
        <v>1177</v>
      </c>
      <c r="D273" s="42" t="s">
        <v>1020</v>
      </c>
      <c r="E273" s="51">
        <v>47</v>
      </c>
      <c r="F273" s="51">
        <v>49</v>
      </c>
      <c r="G273" s="51">
        <v>51</v>
      </c>
      <c r="H273" s="51">
        <v>53</v>
      </c>
      <c r="I273" s="51">
        <v>54</v>
      </c>
      <c r="J273" s="51">
        <v>55</v>
      </c>
      <c r="K273" s="51">
        <v>56</v>
      </c>
      <c r="L273" s="51">
        <v>57</v>
      </c>
      <c r="M273" s="51">
        <v>59</v>
      </c>
      <c r="N273" s="51">
        <v>60</v>
      </c>
      <c r="O273" s="51">
        <v>62</v>
      </c>
      <c r="P273" s="51">
        <v>64</v>
      </c>
      <c r="Q273" s="51">
        <v>66</v>
      </c>
      <c r="R273" s="51">
        <v>69</v>
      </c>
      <c r="S273" s="51">
        <v>72</v>
      </c>
      <c r="T273" s="51">
        <v>74</v>
      </c>
      <c r="U273" s="51">
        <v>77</v>
      </c>
      <c r="V273" s="51">
        <v>79</v>
      </c>
      <c r="W273" s="51">
        <v>81</v>
      </c>
      <c r="X273" s="51">
        <v>83</v>
      </c>
      <c r="Y273" s="51">
        <v>84</v>
      </c>
      <c r="Z273" s="51">
        <v>86</v>
      </c>
      <c r="AA273" s="51">
        <v>86</v>
      </c>
      <c r="AB273" s="51">
        <v>87</v>
      </c>
      <c r="AC273" s="51">
        <v>88</v>
      </c>
      <c r="AD273" s="51">
        <v>88</v>
      </c>
      <c r="AE273" s="51">
        <v>89</v>
      </c>
      <c r="AF273" s="51">
        <v>90</v>
      </c>
      <c r="AG273" s="51">
        <v>91</v>
      </c>
      <c r="AH273" s="51">
        <v>92</v>
      </c>
      <c r="AI273" s="51">
        <v>93</v>
      </c>
      <c r="AJ273" s="51">
        <v>93</v>
      </c>
      <c r="AK273" s="51">
        <v>94</v>
      </c>
      <c r="AL273" s="51">
        <v>94</v>
      </c>
      <c r="AM273" s="51">
        <v>94</v>
      </c>
      <c r="AN273" s="51">
        <v>94</v>
      </c>
      <c r="AO273" s="51">
        <v>94</v>
      </c>
      <c r="AP273" s="51">
        <v>94</v>
      </c>
      <c r="AQ273" s="51">
        <v>95</v>
      </c>
      <c r="AR273" s="51">
        <v>95</v>
      </c>
      <c r="AS273" s="51">
        <v>95</v>
      </c>
      <c r="AT273" s="51">
        <v>95</v>
      </c>
      <c r="AU273" s="51">
        <v>95</v>
      </c>
      <c r="AV273" s="51">
        <v>96</v>
      </c>
      <c r="AW273" s="51">
        <v>96</v>
      </c>
      <c r="AX273" s="51">
        <v>96</v>
      </c>
      <c r="AY273" s="51">
        <v>96</v>
      </c>
      <c r="AZ273" s="51">
        <v>97</v>
      </c>
      <c r="BA273" s="51">
        <v>97</v>
      </c>
      <c r="BB273" s="51">
        <v>98</v>
      </c>
      <c r="BC273" s="51">
        <v>98</v>
      </c>
      <c r="BD273" s="51">
        <v>99</v>
      </c>
      <c r="BE273" s="51">
        <v>99</v>
      </c>
      <c r="BF273" s="51">
        <v>100</v>
      </c>
      <c r="BG273" s="51">
        <v>100</v>
      </c>
      <c r="BH273" s="51">
        <v>101</v>
      </c>
      <c r="BI273" s="51">
        <v>102</v>
      </c>
      <c r="BJ273" s="51">
        <v>102</v>
      </c>
      <c r="BK273" s="51">
        <v>103</v>
      </c>
      <c r="BL273" s="51">
        <v>104</v>
      </c>
      <c r="BM273" s="51">
        <v>104</v>
      </c>
      <c r="BN273" s="51">
        <v>105</v>
      </c>
      <c r="BO273" s="51">
        <v>105</v>
      </c>
      <c r="BP273" s="51">
        <v>105</v>
      </c>
      <c r="BQ273" s="51">
        <v>106</v>
      </c>
      <c r="BR273" s="44">
        <v>106.364</v>
      </c>
      <c r="BS273" s="44">
        <v>107.122</v>
      </c>
    </row>
    <row r="274" spans="1:71" x14ac:dyDescent="0.3">
      <c r="A274" s="42">
        <v>798</v>
      </c>
      <c r="B274" s="43" t="s">
        <v>1454</v>
      </c>
      <c r="C274" s="43" t="s">
        <v>1177</v>
      </c>
      <c r="D274" s="42" t="s">
        <v>1020</v>
      </c>
      <c r="E274" s="51">
        <v>5</v>
      </c>
      <c r="F274" s="51">
        <v>5</v>
      </c>
      <c r="G274" s="51">
        <v>5</v>
      </c>
      <c r="H274" s="51">
        <v>5</v>
      </c>
      <c r="I274" s="51">
        <v>5</v>
      </c>
      <c r="J274" s="51">
        <v>6</v>
      </c>
      <c r="K274" s="51">
        <v>6</v>
      </c>
      <c r="L274" s="51">
        <v>6</v>
      </c>
      <c r="M274" s="51">
        <v>6</v>
      </c>
      <c r="N274" s="51">
        <v>6</v>
      </c>
      <c r="O274" s="51">
        <v>6</v>
      </c>
      <c r="P274" s="51">
        <v>6</v>
      </c>
      <c r="Q274" s="51">
        <v>6</v>
      </c>
      <c r="R274" s="51">
        <v>7</v>
      </c>
      <c r="S274" s="51">
        <v>7</v>
      </c>
      <c r="T274" s="51">
        <v>7</v>
      </c>
      <c r="U274" s="51">
        <v>7</v>
      </c>
      <c r="V274" s="51">
        <v>7</v>
      </c>
      <c r="W274" s="51">
        <v>7</v>
      </c>
      <c r="X274" s="51">
        <v>7</v>
      </c>
      <c r="Y274" s="51">
        <v>7</v>
      </c>
      <c r="Z274" s="51">
        <v>7</v>
      </c>
      <c r="AA274" s="51">
        <v>7</v>
      </c>
      <c r="AB274" s="51">
        <v>8</v>
      </c>
      <c r="AC274" s="51">
        <v>8</v>
      </c>
      <c r="AD274" s="51">
        <v>8</v>
      </c>
      <c r="AE274" s="51">
        <v>8</v>
      </c>
      <c r="AF274" s="51">
        <v>8</v>
      </c>
      <c r="AG274" s="51">
        <v>8</v>
      </c>
      <c r="AH274" s="51">
        <v>8</v>
      </c>
      <c r="AI274" s="51">
        <v>8</v>
      </c>
      <c r="AJ274" s="51">
        <v>8</v>
      </c>
      <c r="AK274" s="51">
        <v>8</v>
      </c>
      <c r="AL274" s="51">
        <v>8</v>
      </c>
      <c r="AM274" s="51">
        <v>9</v>
      </c>
      <c r="AN274" s="51">
        <v>9</v>
      </c>
      <c r="AO274" s="51">
        <v>9</v>
      </c>
      <c r="AP274" s="51">
        <v>9</v>
      </c>
      <c r="AQ274" s="51">
        <v>9</v>
      </c>
      <c r="AR274" s="51">
        <v>9</v>
      </c>
      <c r="AS274" s="51">
        <v>9</v>
      </c>
      <c r="AT274" s="51">
        <v>9</v>
      </c>
      <c r="AU274" s="51">
        <v>9</v>
      </c>
      <c r="AV274" s="51">
        <v>9</v>
      </c>
      <c r="AW274" s="51">
        <v>9</v>
      </c>
      <c r="AX274" s="51">
        <v>9</v>
      </c>
      <c r="AY274" s="51">
        <v>9</v>
      </c>
      <c r="AZ274" s="51">
        <v>9</v>
      </c>
      <c r="BA274" s="51">
        <v>9</v>
      </c>
      <c r="BB274" s="51">
        <v>9</v>
      </c>
      <c r="BC274" s="51">
        <v>9</v>
      </c>
      <c r="BD274" s="51">
        <v>10</v>
      </c>
      <c r="BE274" s="51">
        <v>10</v>
      </c>
      <c r="BF274" s="51">
        <v>10</v>
      </c>
      <c r="BG274" s="51">
        <v>10</v>
      </c>
      <c r="BH274" s="51">
        <v>10</v>
      </c>
      <c r="BI274" s="51">
        <v>10</v>
      </c>
      <c r="BJ274" s="51">
        <v>10</v>
      </c>
      <c r="BK274" s="51">
        <v>10</v>
      </c>
      <c r="BL274" s="51">
        <v>10</v>
      </c>
      <c r="BM274" s="51">
        <v>11</v>
      </c>
      <c r="BN274" s="51">
        <v>11</v>
      </c>
      <c r="BO274" s="51">
        <v>11</v>
      </c>
      <c r="BP274" s="51">
        <v>11</v>
      </c>
      <c r="BQ274" s="51">
        <v>11</v>
      </c>
      <c r="BR274" s="44">
        <v>11.000999999999999</v>
      </c>
      <c r="BS274" s="44">
        <v>11.097</v>
      </c>
    </row>
    <row r="275" spans="1:71" x14ac:dyDescent="0.3">
      <c r="A275" s="42">
        <v>876</v>
      </c>
      <c r="B275" s="43" t="s">
        <v>1455</v>
      </c>
      <c r="C275" s="43" t="s">
        <v>1177</v>
      </c>
      <c r="D275" s="42" t="s">
        <v>1020</v>
      </c>
      <c r="E275" s="51">
        <v>7</v>
      </c>
      <c r="F275" s="51">
        <v>7</v>
      </c>
      <c r="G275" s="51">
        <v>7</v>
      </c>
      <c r="H275" s="51">
        <v>7</v>
      </c>
      <c r="I275" s="51">
        <v>8</v>
      </c>
      <c r="J275" s="51">
        <v>8</v>
      </c>
      <c r="K275" s="51">
        <v>8</v>
      </c>
      <c r="L275" s="51">
        <v>8</v>
      </c>
      <c r="M275" s="51">
        <v>8</v>
      </c>
      <c r="N275" s="51">
        <v>8</v>
      </c>
      <c r="O275" s="51">
        <v>9</v>
      </c>
      <c r="P275" s="51">
        <v>9</v>
      </c>
      <c r="Q275" s="51">
        <v>9</v>
      </c>
      <c r="R275" s="51">
        <v>9</v>
      </c>
      <c r="S275" s="51">
        <v>9</v>
      </c>
      <c r="T275" s="51">
        <v>9</v>
      </c>
      <c r="U275" s="51">
        <v>9</v>
      </c>
      <c r="V275" s="51">
        <v>9</v>
      </c>
      <c r="W275" s="51">
        <v>9</v>
      </c>
      <c r="X275" s="51">
        <v>9</v>
      </c>
      <c r="Y275" s="51">
        <v>9</v>
      </c>
      <c r="Z275" s="51">
        <v>9</v>
      </c>
      <c r="AA275" s="51">
        <v>9</v>
      </c>
      <c r="AB275" s="51">
        <v>9</v>
      </c>
      <c r="AC275" s="51">
        <v>9</v>
      </c>
      <c r="AD275" s="51">
        <v>9</v>
      </c>
      <c r="AE275" s="51">
        <v>9</v>
      </c>
      <c r="AF275" s="51">
        <v>10</v>
      </c>
      <c r="AG275" s="51">
        <v>10</v>
      </c>
      <c r="AH275" s="51">
        <v>11</v>
      </c>
      <c r="AI275" s="51">
        <v>11</v>
      </c>
      <c r="AJ275" s="51">
        <v>12</v>
      </c>
      <c r="AK275" s="51">
        <v>12</v>
      </c>
      <c r="AL275" s="51">
        <v>13</v>
      </c>
      <c r="AM275" s="51">
        <v>13</v>
      </c>
      <c r="AN275" s="51">
        <v>14</v>
      </c>
      <c r="AO275" s="51">
        <v>14</v>
      </c>
      <c r="AP275" s="51">
        <v>14</v>
      </c>
      <c r="AQ275" s="51">
        <v>14</v>
      </c>
      <c r="AR275" s="51">
        <v>14</v>
      </c>
      <c r="AS275" s="51">
        <v>14</v>
      </c>
      <c r="AT275" s="51">
        <v>14</v>
      </c>
      <c r="AU275" s="51">
        <v>14</v>
      </c>
      <c r="AV275" s="51">
        <v>14</v>
      </c>
      <c r="AW275" s="51">
        <v>14</v>
      </c>
      <c r="AX275" s="51">
        <v>14</v>
      </c>
      <c r="AY275" s="51">
        <v>14</v>
      </c>
      <c r="AZ275" s="51">
        <v>14</v>
      </c>
      <c r="BA275" s="51">
        <v>14</v>
      </c>
      <c r="BB275" s="51">
        <v>14</v>
      </c>
      <c r="BC275" s="51">
        <v>14</v>
      </c>
      <c r="BD275" s="51">
        <v>15</v>
      </c>
      <c r="BE275" s="51">
        <v>15</v>
      </c>
      <c r="BF275" s="51">
        <v>15</v>
      </c>
      <c r="BG275" s="51">
        <v>15</v>
      </c>
      <c r="BH275" s="51">
        <v>15</v>
      </c>
      <c r="BI275" s="51">
        <v>14</v>
      </c>
      <c r="BJ275" s="51">
        <v>14</v>
      </c>
      <c r="BK275" s="51">
        <v>14</v>
      </c>
      <c r="BL275" s="51">
        <v>14</v>
      </c>
      <c r="BM275" s="51">
        <v>13</v>
      </c>
      <c r="BN275" s="51">
        <v>13</v>
      </c>
      <c r="BO275" s="51">
        <v>13</v>
      </c>
      <c r="BP275" s="51">
        <v>13</v>
      </c>
      <c r="BQ275" s="51">
        <v>12</v>
      </c>
      <c r="BR275" s="44">
        <v>12.066000000000001</v>
      </c>
      <c r="BS275" s="44">
        <v>11.898999999999999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CB94E-B9F1-4C69-9322-D9A3E58892AF}">
  <dimension ref="A1:R282"/>
  <sheetViews>
    <sheetView topLeftCell="E1" workbookViewId="0">
      <selection activeCell="Q4" sqref="Q4"/>
    </sheetView>
  </sheetViews>
  <sheetFormatPr baseColWidth="10" defaultRowHeight="14.4" x14ac:dyDescent="0.3"/>
  <cols>
    <col min="2" max="2" width="11.33203125" customWidth="1"/>
    <col min="3" max="3" width="14.109375" customWidth="1"/>
    <col min="5" max="5" width="3.6640625" customWidth="1"/>
    <col min="7" max="7" width="18.6640625" customWidth="1"/>
    <col min="8" max="8" width="16" customWidth="1"/>
  </cols>
  <sheetData>
    <row r="1" spans="1:18" ht="15.6" x14ac:dyDescent="0.3">
      <c r="A1" s="79" t="s">
        <v>1927</v>
      </c>
      <c r="B1" s="79"/>
      <c r="C1" s="80"/>
      <c r="D1" s="81"/>
      <c r="E1" s="82"/>
      <c r="F1" s="77"/>
      <c r="G1" s="77"/>
      <c r="H1" s="83"/>
      <c r="I1" s="83"/>
      <c r="J1" s="83"/>
      <c r="L1" s="102" t="s">
        <v>2045</v>
      </c>
      <c r="Q1" s="4" t="s">
        <v>2051</v>
      </c>
    </row>
    <row r="2" spans="1:18" ht="15.6" x14ac:dyDescent="0.3">
      <c r="A2" s="84"/>
      <c r="B2" s="84"/>
      <c r="C2" s="85"/>
      <c r="D2" s="86"/>
      <c r="E2" s="86"/>
      <c r="F2" s="71"/>
      <c r="G2" s="71"/>
      <c r="H2" s="86"/>
      <c r="I2" s="86"/>
      <c r="J2" s="86"/>
      <c r="L2" s="103" t="s">
        <v>2046</v>
      </c>
      <c r="Q2" s="4">
        <v>2016</v>
      </c>
    </row>
    <row r="3" spans="1:18" x14ac:dyDescent="0.3">
      <c r="A3" s="71" t="s">
        <v>1928</v>
      </c>
      <c r="B3" s="71"/>
      <c r="C3" s="71"/>
      <c r="D3" s="71" t="s">
        <v>1929</v>
      </c>
      <c r="E3" s="87"/>
      <c r="F3" s="71"/>
      <c r="G3" s="71"/>
      <c r="H3" s="75"/>
      <c r="I3" s="75"/>
      <c r="J3" s="75"/>
      <c r="L3" s="104" t="s">
        <v>2047</v>
      </c>
      <c r="P3" t="s">
        <v>2048</v>
      </c>
      <c r="Q3" t="s">
        <v>1935</v>
      </c>
      <c r="R3" t="s">
        <v>2052</v>
      </c>
    </row>
    <row r="4" spans="1:18" x14ac:dyDescent="0.3">
      <c r="A4" s="71"/>
      <c r="B4" s="71"/>
      <c r="C4" s="71"/>
      <c r="D4" s="71"/>
      <c r="E4" s="87"/>
      <c r="F4" s="71"/>
      <c r="G4" s="71"/>
      <c r="H4" s="75"/>
      <c r="I4" s="75"/>
      <c r="J4" s="75"/>
      <c r="P4" t="s">
        <v>2050</v>
      </c>
      <c r="Q4" t="s">
        <v>1942</v>
      </c>
      <c r="R4" t="s">
        <v>2053</v>
      </c>
    </row>
    <row r="5" spans="1:18" x14ac:dyDescent="0.3">
      <c r="A5" s="88" t="s">
        <v>356</v>
      </c>
      <c r="B5" s="100" t="s">
        <v>1155</v>
      </c>
      <c r="C5" s="72" t="s">
        <v>1930</v>
      </c>
      <c r="D5" s="72" t="s">
        <v>978</v>
      </c>
      <c r="E5" s="89" t="s">
        <v>1931</v>
      </c>
      <c r="F5" s="72" t="s">
        <v>1932</v>
      </c>
      <c r="G5" s="72" t="s">
        <v>1933</v>
      </c>
      <c r="H5" s="72" t="s">
        <v>1934</v>
      </c>
      <c r="I5" s="72" t="s">
        <v>1723</v>
      </c>
      <c r="J5" s="70"/>
      <c r="P5" t="s">
        <v>400</v>
      </c>
      <c r="Q5" t="s">
        <v>1939</v>
      </c>
      <c r="R5" t="s">
        <v>2054</v>
      </c>
    </row>
    <row r="6" spans="1:18" x14ac:dyDescent="0.3">
      <c r="A6" s="78" t="s">
        <v>356</v>
      </c>
      <c r="B6" s="78" t="s">
        <v>356</v>
      </c>
      <c r="C6" s="78" t="s">
        <v>356</v>
      </c>
      <c r="D6" s="78" t="s">
        <v>356</v>
      </c>
      <c r="E6" s="90" t="s">
        <v>356</v>
      </c>
      <c r="F6" s="78" t="s">
        <v>356</v>
      </c>
      <c r="G6" s="78" t="s">
        <v>356</v>
      </c>
      <c r="H6" s="91" t="s">
        <v>356</v>
      </c>
      <c r="I6" s="91" t="s">
        <v>356</v>
      </c>
      <c r="J6" s="70"/>
      <c r="K6" s="100" t="s">
        <v>1155</v>
      </c>
      <c r="L6" s="72" t="s">
        <v>1930</v>
      </c>
      <c r="M6" s="3">
        <v>2016</v>
      </c>
      <c r="N6" s="3">
        <v>2016</v>
      </c>
      <c r="P6" t="s">
        <v>2049</v>
      </c>
      <c r="Q6" t="s">
        <v>1945</v>
      </c>
      <c r="R6" t="s">
        <v>2055</v>
      </c>
    </row>
    <row r="7" spans="1:18" x14ac:dyDescent="0.3">
      <c r="A7" s="92">
        <v>1</v>
      </c>
      <c r="B7" t="str">
        <f>IFERROR(VLOOKUP(C7,'databases concordance'!$A$3:$D$316,4,0),VLOOKUP(C7,'databases concordance'!$B$3:$D$316,3,0))</f>
        <v>Afghanistan</v>
      </c>
      <c r="C7" s="70" t="s">
        <v>1</v>
      </c>
      <c r="D7" s="70" t="s">
        <v>957</v>
      </c>
      <c r="E7" s="94"/>
      <c r="F7" s="70" t="s">
        <v>1154</v>
      </c>
      <c r="G7" s="70" t="s">
        <v>1935</v>
      </c>
      <c r="H7" s="70" t="s">
        <v>1936</v>
      </c>
      <c r="I7" s="70" t="s">
        <v>1937</v>
      </c>
      <c r="J7" s="70"/>
      <c r="K7" t="str">
        <f>IFERROR(VLOOKUP(L7,'databases concordance'!$A$3:$D$316,4,0),VLOOKUP(L7,'databases concordance'!$B$3:$D$316,3,0))</f>
        <v>Afghanistan</v>
      </c>
      <c r="L7" s="105" t="s">
        <v>1</v>
      </c>
      <c r="M7" t="s">
        <v>2048</v>
      </c>
      <c r="N7" t="str">
        <f>VLOOKUP(M7,$P$3:$Q$6,2,0)</f>
        <v>Low income</v>
      </c>
    </row>
    <row r="8" spans="1:18" x14ac:dyDescent="0.3">
      <c r="A8" s="92">
        <v>2</v>
      </c>
      <c r="B8" t="str">
        <f>IFERROR(VLOOKUP(C8,'databases concordance'!$A$3:$D$316,4,0),VLOOKUP(C8,'databases concordance'!$B$3:$D$316,3,0))</f>
        <v>Albania</v>
      </c>
      <c r="C8" s="70" t="s">
        <v>2</v>
      </c>
      <c r="D8" s="70" t="s">
        <v>956</v>
      </c>
      <c r="E8" s="94"/>
      <c r="F8" s="70" t="s">
        <v>1938</v>
      </c>
      <c r="G8" s="70" t="s">
        <v>1939</v>
      </c>
      <c r="H8" s="70" t="s">
        <v>1940</v>
      </c>
      <c r="I8" s="70" t="s">
        <v>1020</v>
      </c>
      <c r="J8" s="70"/>
      <c r="K8" t="str">
        <f>IFERROR(VLOOKUP(L8,'databases concordance'!$A$3:$D$316,4,0),VLOOKUP(L8,'databases concordance'!$B$3:$D$316,3,0))</f>
        <v>Albania</v>
      </c>
      <c r="L8" s="105" t="s">
        <v>2</v>
      </c>
      <c r="M8" t="s">
        <v>400</v>
      </c>
      <c r="N8" t="str">
        <f t="shared" ref="N8:N71" si="0">VLOOKUP(M8,$P$3:$Q$6,2,0)</f>
        <v>Upper middle income</v>
      </c>
    </row>
    <row r="9" spans="1:18" x14ac:dyDescent="0.3">
      <c r="A9" s="92">
        <v>3</v>
      </c>
      <c r="B9" t="str">
        <f>IFERROR(VLOOKUP(C9,'databases concordance'!$A$3:$D$316,4,0),VLOOKUP(C9,'databases concordance'!$B$3:$D$316,3,0))</f>
        <v>Algeria</v>
      </c>
      <c r="C9" s="70" t="s">
        <v>3</v>
      </c>
      <c r="D9" s="76" t="s">
        <v>955</v>
      </c>
      <c r="E9" s="94"/>
      <c r="F9" s="70" t="s">
        <v>1941</v>
      </c>
      <c r="G9" s="76" t="s">
        <v>1942</v>
      </c>
      <c r="H9" s="70" t="s">
        <v>1940</v>
      </c>
      <c r="I9" s="70" t="s">
        <v>1020</v>
      </c>
      <c r="J9" s="70"/>
      <c r="K9" t="str">
        <f>IFERROR(VLOOKUP(L9,'databases concordance'!$A$3:$D$316,4,0),VLOOKUP(L9,'databases concordance'!$B$3:$D$316,3,0))</f>
        <v>Algeria</v>
      </c>
      <c r="L9" s="105" t="s">
        <v>3</v>
      </c>
      <c r="M9" t="s">
        <v>400</v>
      </c>
      <c r="N9" t="str">
        <f t="shared" si="0"/>
        <v>Upper middle income</v>
      </c>
    </row>
    <row r="10" spans="1:18" x14ac:dyDescent="0.3">
      <c r="A10" s="92">
        <v>4</v>
      </c>
      <c r="B10" t="str">
        <f>IFERROR(VLOOKUP(C10,'databases concordance'!$A$3:$D$316,4,0),VLOOKUP(C10,'databases concordance'!$B$3:$D$316,3,0))</f>
        <v>American Samoa</v>
      </c>
      <c r="C10" s="70" t="s">
        <v>183</v>
      </c>
      <c r="D10" s="70" t="s">
        <v>952</v>
      </c>
      <c r="E10" s="94"/>
      <c r="F10" s="70" t="s">
        <v>1943</v>
      </c>
      <c r="G10" s="70" t="s">
        <v>1939</v>
      </c>
      <c r="H10" s="70" t="s">
        <v>1944</v>
      </c>
      <c r="I10" s="70" t="s">
        <v>1020</v>
      </c>
      <c r="J10" s="70"/>
      <c r="K10" t="str">
        <f>IFERROR(VLOOKUP(L10,'databases concordance'!$A$3:$D$316,4,0),VLOOKUP(L10,'databases concordance'!$B$3:$D$316,3,0))</f>
        <v>American Samoa</v>
      </c>
      <c r="L10" s="105" t="s">
        <v>183</v>
      </c>
      <c r="M10" t="s">
        <v>400</v>
      </c>
      <c r="N10" t="str">
        <f t="shared" si="0"/>
        <v>Upper middle income</v>
      </c>
    </row>
    <row r="11" spans="1:18" x14ac:dyDescent="0.3">
      <c r="A11" s="92">
        <v>5</v>
      </c>
      <c r="B11" t="str">
        <f>IFERROR(VLOOKUP(C11,'databases concordance'!$A$3:$D$316,4,0),VLOOKUP(C11,'databases concordance'!$B$3:$D$316,3,0))</f>
        <v>Andorra</v>
      </c>
      <c r="C11" s="70" t="s">
        <v>185</v>
      </c>
      <c r="D11" s="70" t="s">
        <v>950</v>
      </c>
      <c r="E11" s="94"/>
      <c r="F11" s="70" t="s">
        <v>1938</v>
      </c>
      <c r="G11" s="70" t="s">
        <v>1945</v>
      </c>
      <c r="H11" s="70" t="s">
        <v>1944</v>
      </c>
      <c r="I11" s="70" t="s">
        <v>1020</v>
      </c>
      <c r="J11" s="70"/>
      <c r="K11" t="str">
        <f>IFERROR(VLOOKUP(L11,'databases concordance'!$A$3:$D$316,4,0),VLOOKUP(L11,'databases concordance'!$B$3:$D$316,3,0))</f>
        <v>Andorra</v>
      </c>
      <c r="L11" s="105" t="s">
        <v>185</v>
      </c>
      <c r="M11" t="s">
        <v>2049</v>
      </c>
      <c r="N11" t="str">
        <f t="shared" si="0"/>
        <v>High income</v>
      </c>
    </row>
    <row r="12" spans="1:18" x14ac:dyDescent="0.3">
      <c r="A12" s="92">
        <v>6</v>
      </c>
      <c r="B12" t="str">
        <f>IFERROR(VLOOKUP(C12,'databases concordance'!$A$3:$D$316,4,0),VLOOKUP(C12,'databases concordance'!$B$3:$D$316,3,0))</f>
        <v>Angola</v>
      </c>
      <c r="C12" s="70" t="s">
        <v>4</v>
      </c>
      <c r="D12" s="70" t="s">
        <v>949</v>
      </c>
      <c r="E12" s="94"/>
      <c r="F12" s="70" t="s">
        <v>263</v>
      </c>
      <c r="G12" s="70" t="s">
        <v>1942</v>
      </c>
      <c r="H12" s="70" t="s">
        <v>1940</v>
      </c>
      <c r="I12" s="70"/>
      <c r="J12" s="70"/>
      <c r="K12" t="str">
        <f>IFERROR(VLOOKUP(L12,'databases concordance'!$A$3:$D$316,4,0),VLOOKUP(L12,'databases concordance'!$B$3:$D$316,3,0))</f>
        <v>Angola</v>
      </c>
      <c r="L12" s="105" t="s">
        <v>4</v>
      </c>
      <c r="M12" t="s">
        <v>2050</v>
      </c>
      <c r="N12" t="str">
        <f t="shared" si="0"/>
        <v>Lower middle income</v>
      </c>
    </row>
    <row r="13" spans="1:18" x14ac:dyDescent="0.3">
      <c r="A13" s="92">
        <v>7</v>
      </c>
      <c r="B13" t="str">
        <f>IFERROR(VLOOKUP(C13,'databases concordance'!$A$3:$D$316,4,0),VLOOKUP(C13,'databases concordance'!$B$3:$D$316,3,0))</f>
        <v>Antigua and Barbuda</v>
      </c>
      <c r="C13" s="70" t="s">
        <v>187</v>
      </c>
      <c r="D13" s="70" t="s">
        <v>940</v>
      </c>
      <c r="E13" s="94"/>
      <c r="F13" s="70" t="s">
        <v>1084</v>
      </c>
      <c r="G13" s="70" t="s">
        <v>1945</v>
      </c>
      <c r="H13" s="70" t="s">
        <v>1940</v>
      </c>
      <c r="I13" s="70" t="s">
        <v>1020</v>
      </c>
      <c r="J13" s="70"/>
      <c r="K13" t="str">
        <f>IFERROR(VLOOKUP(L13,'databases concordance'!$A$3:$D$316,4,0),VLOOKUP(L13,'databases concordance'!$B$3:$D$316,3,0))</f>
        <v>Antigua and Barbuda</v>
      </c>
      <c r="L13" s="105" t="s">
        <v>187</v>
      </c>
      <c r="M13" t="s">
        <v>2049</v>
      </c>
      <c r="N13" t="str">
        <f t="shared" si="0"/>
        <v>High income</v>
      </c>
    </row>
    <row r="14" spans="1:18" x14ac:dyDescent="0.3">
      <c r="A14" s="92">
        <v>8</v>
      </c>
      <c r="B14" t="str">
        <f>IFERROR(VLOOKUP(C14,'databases concordance'!$A$3:$D$316,4,0),VLOOKUP(C14,'databases concordance'!$B$3:$D$316,3,0))</f>
        <v>Argentina</v>
      </c>
      <c r="C14" s="70" t="s">
        <v>5</v>
      </c>
      <c r="D14" s="70" t="s">
        <v>938</v>
      </c>
      <c r="E14" s="94"/>
      <c r="F14" s="70" t="s">
        <v>1084</v>
      </c>
      <c r="G14" s="70" t="s">
        <v>1939</v>
      </c>
      <c r="H14" s="70" t="s">
        <v>1940</v>
      </c>
      <c r="I14" s="70" t="s">
        <v>1020</v>
      </c>
      <c r="J14" s="70"/>
      <c r="K14" t="str">
        <f>IFERROR(VLOOKUP(L14,'databases concordance'!$A$3:$D$316,4,0),VLOOKUP(L14,'databases concordance'!$B$3:$D$316,3,0))</f>
        <v>Argentina</v>
      </c>
      <c r="L14" s="105" t="s">
        <v>5</v>
      </c>
      <c r="M14" t="s">
        <v>400</v>
      </c>
      <c r="N14" t="str">
        <f t="shared" si="0"/>
        <v>Upper middle income</v>
      </c>
    </row>
    <row r="15" spans="1:18" x14ac:dyDescent="0.3">
      <c r="A15" s="92">
        <v>9</v>
      </c>
      <c r="B15" t="str">
        <f>IFERROR(VLOOKUP(C15,'databases concordance'!$A$3:$D$316,4,0),VLOOKUP(C15,'databases concordance'!$B$3:$D$316,3,0))</f>
        <v>Armenia</v>
      </c>
      <c r="C15" s="70" t="s">
        <v>151</v>
      </c>
      <c r="D15" s="70" t="s">
        <v>935</v>
      </c>
      <c r="E15" s="94"/>
      <c r="F15" s="70" t="s">
        <v>1938</v>
      </c>
      <c r="G15" s="70" t="s">
        <v>1939</v>
      </c>
      <c r="H15" s="70" t="s">
        <v>1940</v>
      </c>
      <c r="I15" s="70" t="s">
        <v>1020</v>
      </c>
      <c r="J15" s="70"/>
      <c r="K15" t="str">
        <f>IFERROR(VLOOKUP(L15,'databases concordance'!$A$3:$D$316,4,0),VLOOKUP(L15,'databases concordance'!$B$3:$D$316,3,0))</f>
        <v>Armenia</v>
      </c>
      <c r="L15" s="105" t="s">
        <v>151</v>
      </c>
      <c r="M15" t="s">
        <v>2050</v>
      </c>
      <c r="N15" t="str">
        <f t="shared" si="0"/>
        <v>Lower middle income</v>
      </c>
    </row>
    <row r="16" spans="1:18" x14ac:dyDescent="0.3">
      <c r="A16" s="92">
        <v>10</v>
      </c>
      <c r="B16" t="str">
        <f>IFERROR(VLOOKUP(C16,'databases concordance'!$A$3:$D$316,4,0),VLOOKUP(C16,'databases concordance'!$B$3:$D$316,3,0))</f>
        <v>Aruba</v>
      </c>
      <c r="C16" s="70" t="s">
        <v>188</v>
      </c>
      <c r="D16" s="70" t="s">
        <v>933</v>
      </c>
      <c r="E16" s="94"/>
      <c r="F16" s="70" t="s">
        <v>1084</v>
      </c>
      <c r="G16" s="70" t="s">
        <v>1945</v>
      </c>
      <c r="H16" s="70" t="s">
        <v>1944</v>
      </c>
      <c r="I16" s="70" t="s">
        <v>1020</v>
      </c>
      <c r="J16" s="70"/>
      <c r="K16" t="str">
        <f>IFERROR(VLOOKUP(L16,'databases concordance'!$A$3:$D$316,4,0),VLOOKUP(L16,'databases concordance'!$B$3:$D$316,3,0))</f>
        <v>Aruba</v>
      </c>
      <c r="L16" s="105" t="s">
        <v>188</v>
      </c>
      <c r="M16" t="s">
        <v>2049</v>
      </c>
      <c r="N16" t="str">
        <f t="shared" si="0"/>
        <v>High income</v>
      </c>
    </row>
    <row r="17" spans="1:14" x14ac:dyDescent="0.3">
      <c r="A17" s="92">
        <v>11</v>
      </c>
      <c r="B17" t="str">
        <f>IFERROR(VLOOKUP(C17,'databases concordance'!$A$3:$D$316,4,0),VLOOKUP(C17,'databases concordance'!$B$3:$D$316,3,0))</f>
        <v>Australia</v>
      </c>
      <c r="C17" s="70" t="s">
        <v>6</v>
      </c>
      <c r="D17" s="70" t="s">
        <v>601</v>
      </c>
      <c r="E17" s="94"/>
      <c r="F17" s="70" t="s">
        <v>1943</v>
      </c>
      <c r="G17" s="70" t="s">
        <v>1945</v>
      </c>
      <c r="H17" s="70" t="s">
        <v>1944</v>
      </c>
      <c r="I17" s="70" t="s">
        <v>1020</v>
      </c>
      <c r="K17" t="str">
        <f>IFERROR(VLOOKUP(L17,'databases concordance'!$A$3:$D$316,4,0),VLOOKUP(L17,'databases concordance'!$B$3:$D$316,3,0))</f>
        <v>Australia</v>
      </c>
      <c r="L17" s="105" t="s">
        <v>6</v>
      </c>
      <c r="M17" t="s">
        <v>2049</v>
      </c>
      <c r="N17" t="str">
        <f t="shared" si="0"/>
        <v>High income</v>
      </c>
    </row>
    <row r="18" spans="1:14" x14ac:dyDescent="0.3">
      <c r="A18" s="92">
        <v>12</v>
      </c>
      <c r="B18" t="str">
        <f>IFERROR(VLOOKUP(C18,'databases concordance'!$A$3:$D$316,4,0),VLOOKUP(C18,'databases concordance'!$B$3:$D$316,3,0))</f>
        <v>Austria</v>
      </c>
      <c r="C18" s="70" t="s">
        <v>7</v>
      </c>
      <c r="D18" s="70" t="s">
        <v>931</v>
      </c>
      <c r="E18" s="94"/>
      <c r="F18" s="70" t="s">
        <v>1938</v>
      </c>
      <c r="G18" s="70" t="s">
        <v>1945</v>
      </c>
      <c r="H18" s="70" t="s">
        <v>1944</v>
      </c>
      <c r="I18" s="70" t="s">
        <v>1946</v>
      </c>
      <c r="K18" t="str">
        <f>IFERROR(VLOOKUP(L18,'databases concordance'!$A$3:$D$316,4,0),VLOOKUP(L18,'databases concordance'!$B$3:$D$316,3,0))</f>
        <v>Austria</v>
      </c>
      <c r="L18" s="105" t="s">
        <v>7</v>
      </c>
      <c r="M18" t="s">
        <v>2049</v>
      </c>
      <c r="N18" t="str">
        <f t="shared" si="0"/>
        <v>High income</v>
      </c>
    </row>
    <row r="19" spans="1:14" x14ac:dyDescent="0.3">
      <c r="A19" s="92">
        <v>13</v>
      </c>
      <c r="B19" t="str">
        <f>IFERROR(VLOOKUP(C19,'databases concordance'!$A$3:$D$316,4,0),VLOOKUP(C19,'databases concordance'!$B$3:$D$316,3,0))</f>
        <v>Azerbaijan</v>
      </c>
      <c r="C19" s="70" t="s">
        <v>191</v>
      </c>
      <c r="D19" s="70" t="s">
        <v>929</v>
      </c>
      <c r="E19" s="94"/>
      <c r="F19" s="70" t="s">
        <v>1938</v>
      </c>
      <c r="G19" s="70" t="s">
        <v>1939</v>
      </c>
      <c r="H19" s="70" t="s">
        <v>1940</v>
      </c>
      <c r="I19" s="70" t="s">
        <v>1020</v>
      </c>
      <c r="K19" t="str">
        <f>IFERROR(VLOOKUP(L19,'databases concordance'!$A$3:$D$316,4,0),VLOOKUP(L19,'databases concordance'!$B$3:$D$316,3,0))</f>
        <v>Azerbaijan</v>
      </c>
      <c r="L19" s="105" t="s">
        <v>191</v>
      </c>
      <c r="M19" t="s">
        <v>400</v>
      </c>
      <c r="N19" t="str">
        <f t="shared" si="0"/>
        <v>Upper middle income</v>
      </c>
    </row>
    <row r="20" spans="1:14" x14ac:dyDescent="0.3">
      <c r="A20" s="92">
        <v>14</v>
      </c>
      <c r="B20" t="s">
        <v>8</v>
      </c>
      <c r="C20" s="70" t="s">
        <v>1947</v>
      </c>
      <c r="D20" s="70" t="s">
        <v>928</v>
      </c>
      <c r="E20" s="94"/>
      <c r="F20" s="70" t="s">
        <v>1084</v>
      </c>
      <c r="G20" s="70" t="s">
        <v>1945</v>
      </c>
      <c r="H20" s="70" t="s">
        <v>1944</v>
      </c>
      <c r="I20" s="70" t="s">
        <v>1020</v>
      </c>
      <c r="K20" t="s">
        <v>8</v>
      </c>
      <c r="L20" s="105" t="s">
        <v>8</v>
      </c>
      <c r="M20" t="s">
        <v>2049</v>
      </c>
      <c r="N20" t="str">
        <f t="shared" si="0"/>
        <v>High income</v>
      </c>
    </row>
    <row r="21" spans="1:14" x14ac:dyDescent="0.3">
      <c r="A21" s="92">
        <v>15</v>
      </c>
      <c r="B21" t="str">
        <f>IFERROR(VLOOKUP(C21,'databases concordance'!$A$3:$D$316,4,0),VLOOKUP(C21,'databases concordance'!$B$3:$D$316,3,0))</f>
        <v>Bahrain</v>
      </c>
      <c r="C21" s="70" t="s">
        <v>9</v>
      </c>
      <c r="D21" s="70" t="s">
        <v>925</v>
      </c>
      <c r="E21" s="94"/>
      <c r="F21" s="70" t="s">
        <v>1941</v>
      </c>
      <c r="G21" s="70" t="s">
        <v>1945</v>
      </c>
      <c r="H21" s="70" t="s">
        <v>1944</v>
      </c>
      <c r="I21" s="70"/>
      <c r="K21" t="str">
        <f>IFERROR(VLOOKUP(L21,'databases concordance'!$A$3:$D$316,4,0),VLOOKUP(L21,'databases concordance'!$B$3:$D$316,3,0))</f>
        <v>Bahrain</v>
      </c>
      <c r="L21" s="105" t="s">
        <v>9</v>
      </c>
      <c r="M21" t="s">
        <v>2049</v>
      </c>
      <c r="N21" t="str">
        <f t="shared" si="0"/>
        <v>High income</v>
      </c>
    </row>
    <row r="22" spans="1:14" x14ac:dyDescent="0.3">
      <c r="A22" s="92">
        <v>16</v>
      </c>
      <c r="B22" t="str">
        <f>IFERROR(VLOOKUP(C22,'databases concordance'!$A$3:$D$316,4,0),VLOOKUP(C22,'databases concordance'!$B$3:$D$316,3,0))</f>
        <v>Bangladesh</v>
      </c>
      <c r="C22" s="70" t="s">
        <v>10</v>
      </c>
      <c r="D22" s="70" t="s">
        <v>924</v>
      </c>
      <c r="E22" s="94"/>
      <c r="F22" s="70" t="s">
        <v>1154</v>
      </c>
      <c r="G22" s="70" t="s">
        <v>1942</v>
      </c>
      <c r="H22" s="70" t="s">
        <v>1936</v>
      </c>
      <c r="I22" s="70" t="s">
        <v>1020</v>
      </c>
      <c r="K22" t="str">
        <f>IFERROR(VLOOKUP(L22,'databases concordance'!$A$3:$D$316,4,0),VLOOKUP(L22,'databases concordance'!$B$3:$D$316,3,0))</f>
        <v>Bangladesh</v>
      </c>
      <c r="L22" s="105" t="s">
        <v>10</v>
      </c>
      <c r="M22" t="s">
        <v>2050</v>
      </c>
      <c r="N22" t="str">
        <f t="shared" si="0"/>
        <v>Lower middle income</v>
      </c>
    </row>
    <row r="23" spans="1:14" x14ac:dyDescent="0.3">
      <c r="A23" s="92">
        <v>17</v>
      </c>
      <c r="B23" t="str">
        <f>IFERROR(VLOOKUP(C23,'databases concordance'!$A$3:$D$316,4,0),VLOOKUP(C23,'databases concordance'!$B$3:$D$316,3,0))</f>
        <v>Barbados</v>
      </c>
      <c r="C23" s="70" t="s">
        <v>192</v>
      </c>
      <c r="D23" s="70" t="s">
        <v>922</v>
      </c>
      <c r="E23" s="94"/>
      <c r="F23" s="70" t="s">
        <v>1084</v>
      </c>
      <c r="G23" s="70" t="s">
        <v>1945</v>
      </c>
      <c r="H23" s="70" t="s">
        <v>1944</v>
      </c>
      <c r="I23" s="70" t="s">
        <v>1020</v>
      </c>
      <c r="K23" t="str">
        <f>IFERROR(VLOOKUP(L23,'databases concordance'!$A$3:$D$316,4,0),VLOOKUP(L23,'databases concordance'!$B$3:$D$316,3,0))</f>
        <v>Barbados</v>
      </c>
      <c r="L23" s="105" t="s">
        <v>192</v>
      </c>
      <c r="M23" t="s">
        <v>2049</v>
      </c>
      <c r="N23" t="str">
        <f t="shared" si="0"/>
        <v>High income</v>
      </c>
    </row>
    <row r="24" spans="1:14" x14ac:dyDescent="0.3">
      <c r="A24" s="92">
        <v>18</v>
      </c>
      <c r="B24" t="str">
        <f>IFERROR(VLOOKUP(C24,'databases concordance'!$A$3:$D$316,4,0),VLOOKUP(C24,'databases concordance'!$B$3:$D$316,3,0))</f>
        <v>Belarus</v>
      </c>
      <c r="C24" s="70" t="s">
        <v>153</v>
      </c>
      <c r="D24" s="70" t="s">
        <v>921</v>
      </c>
      <c r="E24" s="94"/>
      <c r="F24" s="70" t="s">
        <v>1938</v>
      </c>
      <c r="G24" s="70" t="s">
        <v>1939</v>
      </c>
      <c r="H24" s="70" t="s">
        <v>1940</v>
      </c>
      <c r="I24" s="70" t="s">
        <v>1020</v>
      </c>
      <c r="K24" t="str">
        <f>IFERROR(VLOOKUP(L24,'databases concordance'!$A$3:$D$316,4,0),VLOOKUP(L24,'databases concordance'!$B$3:$D$316,3,0))</f>
        <v>Belarus</v>
      </c>
      <c r="L24" s="105" t="s">
        <v>153</v>
      </c>
      <c r="M24" t="s">
        <v>400</v>
      </c>
      <c r="N24" t="str">
        <f t="shared" si="0"/>
        <v>Upper middle income</v>
      </c>
    </row>
    <row r="25" spans="1:14" x14ac:dyDescent="0.3">
      <c r="A25" s="92">
        <v>19</v>
      </c>
      <c r="B25" t="str">
        <f>IFERROR(VLOOKUP(C25,'databases concordance'!$A$3:$D$316,4,0),VLOOKUP(C25,'databases concordance'!$B$3:$D$316,3,0))</f>
        <v>Belgium</v>
      </c>
      <c r="C25" s="70" t="s">
        <v>154</v>
      </c>
      <c r="D25" s="70" t="s">
        <v>920</v>
      </c>
      <c r="E25" s="94"/>
      <c r="F25" s="70" t="s">
        <v>1938</v>
      </c>
      <c r="G25" s="70" t="s">
        <v>1945</v>
      </c>
      <c r="H25" s="70" t="s">
        <v>1944</v>
      </c>
      <c r="I25" s="70" t="s">
        <v>1946</v>
      </c>
      <c r="K25" t="str">
        <f>IFERROR(VLOOKUP(L25,'databases concordance'!$A$3:$D$316,4,0),VLOOKUP(L25,'databases concordance'!$B$3:$D$316,3,0))</f>
        <v>Belgium</v>
      </c>
      <c r="L25" s="105" t="s">
        <v>154</v>
      </c>
      <c r="M25" t="s">
        <v>2049</v>
      </c>
      <c r="N25" t="str">
        <f t="shared" si="0"/>
        <v>High income</v>
      </c>
    </row>
    <row r="26" spans="1:14" x14ac:dyDescent="0.3">
      <c r="A26" s="92">
        <v>20</v>
      </c>
      <c r="B26" t="str">
        <f>IFERROR(VLOOKUP(C26,'databases concordance'!$A$3:$D$316,4,0),VLOOKUP(C26,'databases concordance'!$B$3:$D$316,3,0))</f>
        <v>Belize</v>
      </c>
      <c r="C26" s="70" t="s">
        <v>11</v>
      </c>
      <c r="D26" s="70" t="s">
        <v>919</v>
      </c>
      <c r="E26" s="94"/>
      <c r="F26" s="70" t="s">
        <v>1084</v>
      </c>
      <c r="G26" s="70" t="s">
        <v>1939</v>
      </c>
      <c r="H26" s="70" t="s">
        <v>1940</v>
      </c>
      <c r="I26" s="70" t="s">
        <v>1020</v>
      </c>
      <c r="K26" t="str">
        <f>IFERROR(VLOOKUP(L26,'databases concordance'!$A$3:$D$316,4,0),VLOOKUP(L26,'databases concordance'!$B$3:$D$316,3,0))</f>
        <v>Belize</v>
      </c>
      <c r="L26" s="105" t="s">
        <v>11</v>
      </c>
      <c r="M26" t="s">
        <v>400</v>
      </c>
      <c r="N26" t="str">
        <f t="shared" si="0"/>
        <v>Upper middle income</v>
      </c>
    </row>
    <row r="27" spans="1:14" x14ac:dyDescent="0.3">
      <c r="A27" s="92">
        <v>21</v>
      </c>
      <c r="B27" t="str">
        <f>IFERROR(VLOOKUP(C27,'databases concordance'!$A$3:$D$316,4,0),VLOOKUP(C27,'databases concordance'!$B$3:$D$316,3,0))</f>
        <v>Benin</v>
      </c>
      <c r="C27" s="70" t="s">
        <v>12</v>
      </c>
      <c r="D27" s="76" t="s">
        <v>917</v>
      </c>
      <c r="E27" s="94"/>
      <c r="F27" s="70" t="s">
        <v>263</v>
      </c>
      <c r="G27" s="76" t="s">
        <v>1942</v>
      </c>
      <c r="H27" s="70" t="s">
        <v>1936</v>
      </c>
      <c r="I27" s="70" t="s">
        <v>1937</v>
      </c>
      <c r="K27" t="str">
        <f>IFERROR(VLOOKUP(L27,'databases concordance'!$A$3:$D$316,4,0),VLOOKUP(L27,'databases concordance'!$B$3:$D$316,3,0))</f>
        <v>Benin</v>
      </c>
      <c r="L27" s="105" t="s">
        <v>12</v>
      </c>
      <c r="M27" t="s">
        <v>2048</v>
      </c>
      <c r="N27" t="str">
        <f t="shared" si="0"/>
        <v>Low income</v>
      </c>
    </row>
    <row r="28" spans="1:14" x14ac:dyDescent="0.3">
      <c r="A28" s="92">
        <v>22</v>
      </c>
      <c r="B28" t="str">
        <f>IFERROR(VLOOKUP(C28,'databases concordance'!$A$3:$D$316,4,0),VLOOKUP(C28,'databases concordance'!$B$3:$D$316,3,0))</f>
        <v>Bermuda</v>
      </c>
      <c r="C28" s="70" t="s">
        <v>193</v>
      </c>
      <c r="D28" s="70" t="s">
        <v>915</v>
      </c>
      <c r="E28" s="94"/>
      <c r="F28" s="70" t="s">
        <v>1135</v>
      </c>
      <c r="G28" s="70" t="s">
        <v>1945</v>
      </c>
      <c r="H28" s="70" t="s">
        <v>1944</v>
      </c>
      <c r="I28" s="70" t="s">
        <v>1020</v>
      </c>
      <c r="K28" t="str">
        <f>IFERROR(VLOOKUP(L28,'databases concordance'!$A$3:$D$316,4,0),VLOOKUP(L28,'databases concordance'!$B$3:$D$316,3,0))</f>
        <v>Bermuda</v>
      </c>
      <c r="L28" s="105" t="s">
        <v>193</v>
      </c>
      <c r="M28" t="s">
        <v>2049</v>
      </c>
      <c r="N28" t="str">
        <f t="shared" si="0"/>
        <v>High income</v>
      </c>
    </row>
    <row r="29" spans="1:14" x14ac:dyDescent="0.3">
      <c r="A29" s="92">
        <v>23</v>
      </c>
      <c r="B29" t="str">
        <f>IFERROR(VLOOKUP(C29,'databases concordance'!$A$3:$D$316,4,0),VLOOKUP(C29,'databases concordance'!$B$3:$D$316,3,0))</f>
        <v>Bhutan</v>
      </c>
      <c r="C29" s="70" t="s">
        <v>13</v>
      </c>
      <c r="D29" s="70" t="s">
        <v>912</v>
      </c>
      <c r="E29" s="94"/>
      <c r="F29" s="70" t="s">
        <v>1154</v>
      </c>
      <c r="G29" s="70" t="s">
        <v>1942</v>
      </c>
      <c r="H29" s="70" t="s">
        <v>1936</v>
      </c>
      <c r="I29" s="70" t="s">
        <v>1020</v>
      </c>
      <c r="K29" t="str">
        <f>IFERROR(VLOOKUP(L29,'databases concordance'!$A$3:$D$316,4,0),VLOOKUP(L29,'databases concordance'!$B$3:$D$316,3,0))</f>
        <v>Bhutan</v>
      </c>
      <c r="L29" s="105" t="s">
        <v>13</v>
      </c>
      <c r="M29" t="s">
        <v>2050</v>
      </c>
      <c r="N29" t="str">
        <f t="shared" si="0"/>
        <v>Lower middle income</v>
      </c>
    </row>
    <row r="30" spans="1:14" x14ac:dyDescent="0.3">
      <c r="A30" s="92">
        <v>24</v>
      </c>
      <c r="B30" t="str">
        <f>IFERROR(VLOOKUP(C30,'databases concordance'!$A$3:$D$316,4,0),VLOOKUP(C30,'databases concordance'!$B$3:$D$316,3,0))</f>
        <v>Bolivia</v>
      </c>
      <c r="C30" s="70" t="s">
        <v>14</v>
      </c>
      <c r="D30" s="70" t="s">
        <v>910</v>
      </c>
      <c r="E30" s="94"/>
      <c r="F30" s="70" t="s">
        <v>1084</v>
      </c>
      <c r="G30" s="70" t="s">
        <v>1942</v>
      </c>
      <c r="H30" s="70" t="s">
        <v>1940</v>
      </c>
      <c r="I30" s="70" t="s">
        <v>1937</v>
      </c>
      <c r="K30" t="str">
        <f>IFERROR(VLOOKUP(L30,'databases concordance'!$A$3:$D$316,4,0),VLOOKUP(L30,'databases concordance'!$B$3:$D$316,3,0))</f>
        <v>Bolivia</v>
      </c>
      <c r="L30" s="105" t="s">
        <v>14</v>
      </c>
      <c r="M30" t="s">
        <v>2050</v>
      </c>
      <c r="N30" t="str">
        <f t="shared" si="0"/>
        <v>Lower middle income</v>
      </c>
    </row>
    <row r="31" spans="1:14" x14ac:dyDescent="0.3">
      <c r="A31" s="92">
        <v>25</v>
      </c>
      <c r="B31" t="str">
        <f>IFERROR(VLOOKUP(C31,'databases concordance'!$A$3:$D$316,4,0),VLOOKUP(C31,'databases concordance'!$B$3:$D$316,3,0))</f>
        <v>Bosnia and Herzegovina</v>
      </c>
      <c r="C31" s="70" t="s">
        <v>155</v>
      </c>
      <c r="D31" s="70" t="s">
        <v>902</v>
      </c>
      <c r="E31" s="94"/>
      <c r="F31" s="70" t="s">
        <v>1938</v>
      </c>
      <c r="G31" s="70" t="s">
        <v>1939</v>
      </c>
      <c r="H31" s="70" t="s">
        <v>1940</v>
      </c>
      <c r="I31" s="70" t="s">
        <v>1020</v>
      </c>
      <c r="K31" t="str">
        <f>IFERROR(VLOOKUP(L31,'databases concordance'!$A$3:$D$316,4,0),VLOOKUP(L31,'databases concordance'!$B$3:$D$316,3,0))</f>
        <v>Bosnia and Herzegovina</v>
      </c>
      <c r="L31" s="105" t="s">
        <v>155</v>
      </c>
      <c r="M31" t="s">
        <v>400</v>
      </c>
      <c r="N31" t="str">
        <f t="shared" si="0"/>
        <v>Upper middle income</v>
      </c>
    </row>
    <row r="32" spans="1:14" x14ac:dyDescent="0.3">
      <c r="A32" s="92">
        <v>26</v>
      </c>
      <c r="B32" t="str">
        <f>IFERROR(VLOOKUP(C32,'databases concordance'!$A$3:$D$316,4,0),VLOOKUP(C32,'databases concordance'!$B$3:$D$316,3,0))</f>
        <v>Botswana</v>
      </c>
      <c r="C32" s="70" t="s">
        <v>15</v>
      </c>
      <c r="D32" s="70" t="s">
        <v>901</v>
      </c>
      <c r="E32" s="94"/>
      <c r="F32" s="70" t="s">
        <v>263</v>
      </c>
      <c r="G32" s="70" t="s">
        <v>1939</v>
      </c>
      <c r="H32" s="70" t="s">
        <v>1940</v>
      </c>
      <c r="I32" s="70" t="s">
        <v>1020</v>
      </c>
      <c r="K32" t="str">
        <f>IFERROR(VLOOKUP(L32,'databases concordance'!$A$3:$D$316,4,0),VLOOKUP(L32,'databases concordance'!$B$3:$D$316,3,0))</f>
        <v>Botswana</v>
      </c>
      <c r="L32" s="105" t="s">
        <v>15</v>
      </c>
      <c r="M32" t="s">
        <v>400</v>
      </c>
      <c r="N32" t="str">
        <f t="shared" si="0"/>
        <v>Upper middle income</v>
      </c>
    </row>
    <row r="33" spans="1:14" x14ac:dyDescent="0.3">
      <c r="A33" s="92">
        <v>27</v>
      </c>
      <c r="B33" t="str">
        <f>IFERROR(VLOOKUP(C33,'databases concordance'!$A$3:$D$316,4,0),VLOOKUP(C33,'databases concordance'!$B$3:$D$316,3,0))</f>
        <v>Brazil</v>
      </c>
      <c r="C33" s="70" t="s">
        <v>16</v>
      </c>
      <c r="D33" s="70" t="s">
        <v>895</v>
      </c>
      <c r="E33" s="94"/>
      <c r="F33" s="70" t="s">
        <v>1084</v>
      </c>
      <c r="G33" s="70" t="s">
        <v>1939</v>
      </c>
      <c r="H33" s="70" t="s">
        <v>1940</v>
      </c>
      <c r="I33" s="70" t="s">
        <v>1020</v>
      </c>
      <c r="K33" t="str">
        <f>IFERROR(VLOOKUP(L33,'databases concordance'!$A$3:$D$316,4,0),VLOOKUP(L33,'databases concordance'!$B$3:$D$316,3,0))</f>
        <v>Brazil</v>
      </c>
      <c r="L33" s="105" t="s">
        <v>16</v>
      </c>
      <c r="M33" t="s">
        <v>400</v>
      </c>
      <c r="N33" t="str">
        <f t="shared" si="0"/>
        <v>Upper middle income</v>
      </c>
    </row>
    <row r="34" spans="1:14" x14ac:dyDescent="0.3">
      <c r="A34" s="92">
        <v>28</v>
      </c>
      <c r="B34" t="str">
        <f>IFERROR(VLOOKUP(C34,'databases concordance'!$A$3:$D$316,4,0),VLOOKUP(C34,'databases concordance'!$B$3:$D$316,3,0))</f>
        <v>British Virgin Islands</v>
      </c>
      <c r="C34" s="70" t="s">
        <v>194</v>
      </c>
      <c r="D34" s="70" t="s">
        <v>890</v>
      </c>
      <c r="E34" s="94"/>
      <c r="F34" s="70" t="s">
        <v>1084</v>
      </c>
      <c r="G34" s="70" t="s">
        <v>1945</v>
      </c>
      <c r="H34" s="70" t="s">
        <v>1944</v>
      </c>
      <c r="I34" s="70"/>
      <c r="K34" t="str">
        <f>IFERROR(VLOOKUP(L34,'databases concordance'!$A$3:$D$316,4,0),VLOOKUP(L34,'databases concordance'!$B$3:$D$316,3,0))</f>
        <v>British Virgin Islands</v>
      </c>
      <c r="L34" s="105" t="s">
        <v>194</v>
      </c>
      <c r="M34" t="s">
        <v>2049</v>
      </c>
      <c r="N34" t="str">
        <f t="shared" si="0"/>
        <v>High income</v>
      </c>
    </row>
    <row r="35" spans="1:14" x14ac:dyDescent="0.3">
      <c r="A35" s="92">
        <v>29</v>
      </c>
      <c r="B35" t="str">
        <f>IFERROR(VLOOKUP(C35,'databases concordance'!$A$3:$D$316,4,0),VLOOKUP(C35,'databases concordance'!$B$3:$D$316,3,0))</f>
        <v>Brunei</v>
      </c>
      <c r="C35" s="70" t="s">
        <v>17</v>
      </c>
      <c r="D35" s="70" t="s">
        <v>888</v>
      </c>
      <c r="E35" s="94"/>
      <c r="F35" s="70" t="s">
        <v>1943</v>
      </c>
      <c r="G35" s="70" t="s">
        <v>1945</v>
      </c>
      <c r="H35" s="70" t="s">
        <v>1944</v>
      </c>
      <c r="I35" s="70" t="s">
        <v>1020</v>
      </c>
      <c r="K35" t="str">
        <f>IFERROR(VLOOKUP(L35,'databases concordance'!$A$3:$D$316,4,0),VLOOKUP(L35,'databases concordance'!$B$3:$D$316,3,0))</f>
        <v>Brunei</v>
      </c>
      <c r="L35" s="105" t="s">
        <v>887</v>
      </c>
      <c r="M35" t="s">
        <v>2049</v>
      </c>
      <c r="N35" t="str">
        <f t="shared" si="0"/>
        <v>High income</v>
      </c>
    </row>
    <row r="36" spans="1:14" x14ac:dyDescent="0.3">
      <c r="A36" s="92">
        <v>30</v>
      </c>
      <c r="B36" t="str">
        <f>IFERROR(VLOOKUP(C36,'databases concordance'!$A$3:$D$316,4,0),VLOOKUP(C36,'databases concordance'!$B$3:$D$316,3,0))</f>
        <v>Bulgaria</v>
      </c>
      <c r="C36" s="70" t="s">
        <v>18</v>
      </c>
      <c r="D36" s="70" t="s">
        <v>885</v>
      </c>
      <c r="E36" s="94"/>
      <c r="F36" s="70" t="s">
        <v>1938</v>
      </c>
      <c r="G36" s="70" t="s">
        <v>1939</v>
      </c>
      <c r="H36" s="70" t="s">
        <v>1940</v>
      </c>
      <c r="I36" s="70" t="s">
        <v>1020</v>
      </c>
      <c r="K36" t="str">
        <f>IFERROR(VLOOKUP(L36,'databases concordance'!$A$3:$D$316,4,0),VLOOKUP(L36,'databases concordance'!$B$3:$D$316,3,0))</f>
        <v>Bulgaria</v>
      </c>
      <c r="L36" s="105" t="s">
        <v>18</v>
      </c>
      <c r="M36" t="s">
        <v>400</v>
      </c>
      <c r="N36" t="str">
        <f t="shared" si="0"/>
        <v>Upper middle income</v>
      </c>
    </row>
    <row r="37" spans="1:14" x14ac:dyDescent="0.3">
      <c r="A37" s="92">
        <v>31</v>
      </c>
      <c r="B37" t="str">
        <f>IFERROR(VLOOKUP(C37,'databases concordance'!$A$3:$D$316,4,0),VLOOKUP(C37,'databases concordance'!$B$3:$D$316,3,0))</f>
        <v>Burkina Faso</v>
      </c>
      <c r="C37" s="70" t="s">
        <v>19</v>
      </c>
      <c r="D37" s="70" t="s">
        <v>882</v>
      </c>
      <c r="E37" s="94"/>
      <c r="F37" s="70" t="s">
        <v>263</v>
      </c>
      <c r="G37" s="70" t="s">
        <v>1935</v>
      </c>
      <c r="H37" s="70" t="s">
        <v>1936</v>
      </c>
      <c r="I37" s="70" t="s">
        <v>1937</v>
      </c>
      <c r="K37" t="str">
        <f>IFERROR(VLOOKUP(L37,'databases concordance'!$A$3:$D$316,4,0),VLOOKUP(L37,'databases concordance'!$B$3:$D$316,3,0))</f>
        <v>Burkina Faso</v>
      </c>
      <c r="L37" s="105" t="s">
        <v>19</v>
      </c>
      <c r="M37" t="s">
        <v>2048</v>
      </c>
      <c r="N37" t="str">
        <f t="shared" si="0"/>
        <v>Low income</v>
      </c>
    </row>
    <row r="38" spans="1:14" x14ac:dyDescent="0.3">
      <c r="A38" s="92">
        <v>32</v>
      </c>
      <c r="B38" t="str">
        <f>IFERROR(VLOOKUP(C38,'databases concordance'!$A$3:$D$316,4,0),VLOOKUP(C38,'databases concordance'!$B$3:$D$316,3,0))</f>
        <v>Burundi</v>
      </c>
      <c r="C38" s="70" t="s">
        <v>20</v>
      </c>
      <c r="D38" s="70" t="s">
        <v>880</v>
      </c>
      <c r="E38" s="94"/>
      <c r="F38" s="70" t="s">
        <v>263</v>
      </c>
      <c r="G38" s="70" t="s">
        <v>1935</v>
      </c>
      <c r="H38" s="70" t="s">
        <v>1936</v>
      </c>
      <c r="I38" s="70" t="s">
        <v>1937</v>
      </c>
      <c r="K38" t="str">
        <f>IFERROR(VLOOKUP(L38,'databases concordance'!$A$3:$D$316,4,0),VLOOKUP(L38,'databases concordance'!$B$3:$D$316,3,0))</f>
        <v>Burundi</v>
      </c>
      <c r="L38" s="105" t="s">
        <v>20</v>
      </c>
      <c r="M38" t="s">
        <v>2048</v>
      </c>
      <c r="N38" t="str">
        <f t="shared" si="0"/>
        <v>Low income</v>
      </c>
    </row>
    <row r="39" spans="1:14" x14ac:dyDescent="0.3">
      <c r="A39" s="92">
        <v>33</v>
      </c>
      <c r="B39" t="str">
        <f>IFERROR(VLOOKUP(C39,'databases concordance'!$A$3:$D$316,4,0),VLOOKUP(C39,'databases concordance'!$B$3:$D$316,3,0))</f>
        <v>Cape Verde</v>
      </c>
      <c r="C39" s="70" t="s">
        <v>195</v>
      </c>
      <c r="D39" s="70" t="s">
        <v>878</v>
      </c>
      <c r="E39" s="94"/>
      <c r="F39" s="70" t="s">
        <v>263</v>
      </c>
      <c r="G39" s="70" t="s">
        <v>1942</v>
      </c>
      <c r="H39" s="70" t="s">
        <v>1948</v>
      </c>
      <c r="I39" s="70" t="s">
        <v>1020</v>
      </c>
      <c r="K39" t="str">
        <f>IFERROR(VLOOKUP(L39,'databases concordance'!$A$3:$D$316,4,0),VLOOKUP(L39,'databases concordance'!$B$3:$D$316,3,0))</f>
        <v>Cape Verde</v>
      </c>
      <c r="L39" s="105" t="s">
        <v>24</v>
      </c>
      <c r="M39" t="s">
        <v>2050</v>
      </c>
      <c r="N39" t="str">
        <f t="shared" si="0"/>
        <v>Lower middle income</v>
      </c>
    </row>
    <row r="40" spans="1:14" x14ac:dyDescent="0.3">
      <c r="A40" s="92">
        <v>34</v>
      </c>
      <c r="B40" t="str">
        <f>IFERROR(VLOOKUP(C40,'databases concordance'!$A$3:$D$316,4,0),VLOOKUP(C40,'databases concordance'!$B$3:$D$316,3,0))</f>
        <v>Cambodia</v>
      </c>
      <c r="C40" s="70" t="s">
        <v>21</v>
      </c>
      <c r="D40" s="70" t="s">
        <v>875</v>
      </c>
      <c r="E40" s="94"/>
      <c r="F40" s="70" t="s">
        <v>1943</v>
      </c>
      <c r="G40" s="70" t="s">
        <v>1942</v>
      </c>
      <c r="H40" s="70" t="s">
        <v>1936</v>
      </c>
      <c r="I40" s="70" t="s">
        <v>1020</v>
      </c>
      <c r="K40" t="str">
        <f>IFERROR(VLOOKUP(L40,'databases concordance'!$A$3:$D$316,4,0),VLOOKUP(L40,'databases concordance'!$B$3:$D$316,3,0))</f>
        <v>Cambodia</v>
      </c>
      <c r="L40" s="105" t="s">
        <v>21</v>
      </c>
      <c r="M40" t="s">
        <v>2050</v>
      </c>
      <c r="N40" t="str">
        <f t="shared" si="0"/>
        <v>Lower middle income</v>
      </c>
    </row>
    <row r="41" spans="1:14" x14ac:dyDescent="0.3">
      <c r="A41" s="92">
        <v>35</v>
      </c>
      <c r="B41" t="str">
        <f>IFERROR(VLOOKUP(C41,'databases concordance'!$A$3:$D$316,4,0),VLOOKUP(C41,'databases concordance'!$B$3:$D$316,3,0))</f>
        <v>Cameroon</v>
      </c>
      <c r="C41" s="70" t="s">
        <v>22</v>
      </c>
      <c r="D41" s="70" t="s">
        <v>874</v>
      </c>
      <c r="E41" s="94"/>
      <c r="F41" s="70" t="s">
        <v>263</v>
      </c>
      <c r="G41" s="70" t="s">
        <v>1942</v>
      </c>
      <c r="H41" s="70" t="s">
        <v>1948</v>
      </c>
      <c r="I41" s="70" t="s">
        <v>1937</v>
      </c>
      <c r="K41" t="str">
        <f>IFERROR(VLOOKUP(L41,'databases concordance'!$A$3:$D$316,4,0),VLOOKUP(L41,'databases concordance'!$B$3:$D$316,3,0))</f>
        <v>Cameroon</v>
      </c>
      <c r="L41" s="105" t="s">
        <v>22</v>
      </c>
      <c r="M41" t="s">
        <v>2050</v>
      </c>
      <c r="N41" t="str">
        <f t="shared" si="0"/>
        <v>Lower middle income</v>
      </c>
    </row>
    <row r="42" spans="1:14" x14ac:dyDescent="0.3">
      <c r="A42" s="92">
        <v>36</v>
      </c>
      <c r="B42" t="str">
        <f>IFERROR(VLOOKUP(C42,'databases concordance'!$A$3:$D$316,4,0),VLOOKUP(C42,'databases concordance'!$B$3:$D$316,3,0))</f>
        <v>Canada</v>
      </c>
      <c r="C42" s="70" t="s">
        <v>23</v>
      </c>
      <c r="D42" s="70" t="s">
        <v>871</v>
      </c>
      <c r="E42" s="94"/>
      <c r="F42" s="70" t="s">
        <v>1135</v>
      </c>
      <c r="G42" s="70" t="s">
        <v>1945</v>
      </c>
      <c r="H42" s="70" t="s">
        <v>1944</v>
      </c>
      <c r="I42" s="70" t="s">
        <v>1020</v>
      </c>
      <c r="K42" t="str">
        <f>IFERROR(VLOOKUP(L42,'databases concordance'!$A$3:$D$316,4,0),VLOOKUP(L42,'databases concordance'!$B$3:$D$316,3,0))</f>
        <v>Canada</v>
      </c>
      <c r="L42" s="105" t="s">
        <v>23</v>
      </c>
      <c r="M42" t="s">
        <v>2049</v>
      </c>
      <c r="N42" t="str">
        <f t="shared" si="0"/>
        <v>High income</v>
      </c>
    </row>
    <row r="43" spans="1:14" x14ac:dyDescent="0.3">
      <c r="A43" s="92">
        <v>37</v>
      </c>
      <c r="B43" t="str">
        <f>IFERROR(VLOOKUP(C43,'databases concordance'!$A$3:$D$316,4,0),VLOOKUP(C43,'databases concordance'!$B$3:$D$316,3,0))</f>
        <v>Cayman Islands</v>
      </c>
      <c r="C43" s="70" t="s">
        <v>197</v>
      </c>
      <c r="D43" s="70" t="s">
        <v>869</v>
      </c>
      <c r="E43" s="94"/>
      <c r="F43" s="70" t="s">
        <v>1084</v>
      </c>
      <c r="G43" s="70" t="s">
        <v>1945</v>
      </c>
      <c r="H43" s="70" t="s">
        <v>1944</v>
      </c>
      <c r="I43" s="70" t="s">
        <v>1020</v>
      </c>
      <c r="K43" t="str">
        <f>IFERROR(VLOOKUP(L43,'databases concordance'!$A$3:$D$316,4,0),VLOOKUP(L43,'databases concordance'!$B$3:$D$316,3,0))</f>
        <v>Cayman Islands</v>
      </c>
      <c r="L43" s="105" t="s">
        <v>197</v>
      </c>
      <c r="M43" t="s">
        <v>2049</v>
      </c>
      <c r="N43" t="str">
        <f t="shared" si="0"/>
        <v>High income</v>
      </c>
    </row>
    <row r="44" spans="1:14" x14ac:dyDescent="0.3">
      <c r="A44" s="92">
        <v>38</v>
      </c>
      <c r="B44" t="str">
        <f>IFERROR(VLOOKUP(C44,'databases concordance'!$A$3:$D$316,4,0),VLOOKUP(C44,'databases concordance'!$B$3:$D$316,3,0))</f>
        <v>Central African Republic</v>
      </c>
      <c r="C44" s="70" t="s">
        <v>25</v>
      </c>
      <c r="D44" s="70" t="s">
        <v>867</v>
      </c>
      <c r="E44" s="94"/>
      <c r="F44" s="70" t="s">
        <v>263</v>
      </c>
      <c r="G44" s="70" t="s">
        <v>1935</v>
      </c>
      <c r="H44" s="70" t="s">
        <v>1936</v>
      </c>
      <c r="I44" s="70" t="s">
        <v>1937</v>
      </c>
      <c r="K44" t="str">
        <f>IFERROR(VLOOKUP(L44,'databases concordance'!$A$3:$D$316,4,0),VLOOKUP(L44,'databases concordance'!$B$3:$D$316,3,0))</f>
        <v>Central African Republic</v>
      </c>
      <c r="L44" s="105" t="s">
        <v>25</v>
      </c>
      <c r="M44" t="s">
        <v>2048</v>
      </c>
      <c r="N44" t="str">
        <f t="shared" si="0"/>
        <v>Low income</v>
      </c>
    </row>
    <row r="45" spans="1:14" x14ac:dyDescent="0.3">
      <c r="A45" s="92">
        <v>39</v>
      </c>
      <c r="B45" t="str">
        <f>IFERROR(VLOOKUP(C45,'databases concordance'!$A$3:$D$316,4,0),VLOOKUP(C45,'databases concordance'!$B$3:$D$316,3,0))</f>
        <v>Chad</v>
      </c>
      <c r="C45" s="70" t="s">
        <v>26</v>
      </c>
      <c r="D45" s="70" t="s">
        <v>866</v>
      </c>
      <c r="E45" s="94"/>
      <c r="F45" s="70" t="s">
        <v>263</v>
      </c>
      <c r="G45" s="70" t="s">
        <v>1935</v>
      </c>
      <c r="H45" s="70" t="s">
        <v>1936</v>
      </c>
      <c r="I45" s="70" t="s">
        <v>1937</v>
      </c>
      <c r="K45" t="str">
        <f>IFERROR(VLOOKUP(L45,'databases concordance'!$A$3:$D$316,4,0),VLOOKUP(L45,'databases concordance'!$B$3:$D$316,3,0))</f>
        <v>Chad</v>
      </c>
      <c r="L45" s="105" t="s">
        <v>26</v>
      </c>
      <c r="M45" t="s">
        <v>2048</v>
      </c>
      <c r="N45" t="str">
        <f t="shared" si="0"/>
        <v>Low income</v>
      </c>
    </row>
    <row r="46" spans="1:14" x14ac:dyDescent="0.3">
      <c r="A46" s="92">
        <v>40</v>
      </c>
      <c r="B46" t="str">
        <f>IFERROR(VLOOKUP(C46,'databases concordance'!$A$3:$D$316,4,0),VLOOKUP(C46,'databases concordance'!$B$3:$D$316,3,0))</f>
        <v>Channel Islands</v>
      </c>
      <c r="C46" s="70" t="s">
        <v>200</v>
      </c>
      <c r="D46" s="70" t="s">
        <v>1949</v>
      </c>
      <c r="E46" s="94"/>
      <c r="F46" s="70" t="s">
        <v>1938</v>
      </c>
      <c r="G46" s="70" t="s">
        <v>1945</v>
      </c>
      <c r="H46" s="70" t="s">
        <v>1944</v>
      </c>
      <c r="I46" s="70" t="s">
        <v>1020</v>
      </c>
      <c r="K46" t="str">
        <f>IFERROR(VLOOKUP(L46,'databases concordance'!$A$3:$D$316,4,0),VLOOKUP(L46,'databases concordance'!$B$3:$D$316,3,0))</f>
        <v>Channel Islands</v>
      </c>
      <c r="L46" s="105" t="s">
        <v>200</v>
      </c>
      <c r="M46" t="s">
        <v>2049</v>
      </c>
      <c r="N46" t="str">
        <f t="shared" si="0"/>
        <v>High income</v>
      </c>
    </row>
    <row r="47" spans="1:14" x14ac:dyDescent="0.3">
      <c r="A47" s="92">
        <v>41</v>
      </c>
      <c r="B47" t="str">
        <f>IFERROR(VLOOKUP(C47,'databases concordance'!$A$3:$D$316,4,0),VLOOKUP(C47,'databases concordance'!$B$3:$D$316,3,0))</f>
        <v>Chile</v>
      </c>
      <c r="C47" s="70" t="s">
        <v>27</v>
      </c>
      <c r="D47" s="70" t="s">
        <v>865</v>
      </c>
      <c r="E47" s="94"/>
      <c r="F47" s="70" t="s">
        <v>1084</v>
      </c>
      <c r="G47" s="70" t="s">
        <v>1945</v>
      </c>
      <c r="H47" s="70" t="s">
        <v>1940</v>
      </c>
      <c r="I47" s="70" t="s">
        <v>1020</v>
      </c>
      <c r="K47" t="str">
        <f>IFERROR(VLOOKUP(L47,'databases concordance'!$A$3:$D$316,4,0),VLOOKUP(L47,'databases concordance'!$B$3:$D$316,3,0))</f>
        <v>Chile</v>
      </c>
      <c r="L47" s="105" t="s">
        <v>27</v>
      </c>
      <c r="M47" t="s">
        <v>2049</v>
      </c>
      <c r="N47" t="str">
        <f t="shared" si="0"/>
        <v>High income</v>
      </c>
    </row>
    <row r="48" spans="1:14" x14ac:dyDescent="0.3">
      <c r="A48" s="92">
        <v>42</v>
      </c>
      <c r="B48" t="str">
        <f>IFERROR(VLOOKUP(C48,'databases concordance'!$A$3:$D$316,4,0),VLOOKUP(C48,'databases concordance'!$B$3:$D$316,3,0))</f>
        <v>China</v>
      </c>
      <c r="C48" s="70" t="s">
        <v>201</v>
      </c>
      <c r="D48" s="70" t="s">
        <v>864</v>
      </c>
      <c r="E48" s="94"/>
      <c r="F48" s="70" t="s">
        <v>1943</v>
      </c>
      <c r="G48" s="70" t="s">
        <v>1939</v>
      </c>
      <c r="H48" s="70" t="s">
        <v>1940</v>
      </c>
      <c r="I48" s="70" t="s">
        <v>1020</v>
      </c>
      <c r="K48" t="str">
        <f>IFERROR(VLOOKUP(L48,'databases concordance'!$A$3:$D$316,4,0),VLOOKUP(L48,'databases concordance'!$B$3:$D$316,3,0))</f>
        <v>China</v>
      </c>
      <c r="L48" s="105" t="s">
        <v>201</v>
      </c>
      <c r="M48" t="s">
        <v>400</v>
      </c>
      <c r="N48" t="str">
        <f t="shared" si="0"/>
        <v>Upper middle income</v>
      </c>
    </row>
    <row r="49" spans="1:14" x14ac:dyDescent="0.3">
      <c r="A49" s="92">
        <v>43</v>
      </c>
      <c r="B49" t="str">
        <f>IFERROR(VLOOKUP(C49,'databases concordance'!$A$3:$D$316,4,0),VLOOKUP(C49,'databases concordance'!$B$3:$D$316,3,0))</f>
        <v>Colombia</v>
      </c>
      <c r="C49" s="70" t="s">
        <v>29</v>
      </c>
      <c r="D49" s="70" t="s">
        <v>850</v>
      </c>
      <c r="E49" s="94"/>
      <c r="F49" s="70" t="s">
        <v>1084</v>
      </c>
      <c r="G49" s="70" t="s">
        <v>1939</v>
      </c>
      <c r="H49" s="70" t="s">
        <v>1940</v>
      </c>
      <c r="I49" s="70" t="s">
        <v>1020</v>
      </c>
      <c r="K49" t="str">
        <f>IFERROR(VLOOKUP(L49,'databases concordance'!$A$3:$D$316,4,0),VLOOKUP(L49,'databases concordance'!$B$3:$D$316,3,0))</f>
        <v>Colombia</v>
      </c>
      <c r="L49" s="105" t="s">
        <v>29</v>
      </c>
      <c r="M49" t="s">
        <v>400</v>
      </c>
      <c r="N49" t="str">
        <f t="shared" si="0"/>
        <v>Upper middle income</v>
      </c>
    </row>
    <row r="50" spans="1:14" x14ac:dyDescent="0.3">
      <c r="A50" s="92">
        <v>44</v>
      </c>
      <c r="B50" t="str">
        <f>IFERROR(VLOOKUP(C50,'databases concordance'!$A$3:$D$316,4,0),VLOOKUP(C50,'databases concordance'!$B$3:$D$316,3,0))</f>
        <v>Comoros</v>
      </c>
      <c r="C50" s="70" t="s">
        <v>30</v>
      </c>
      <c r="D50" s="70" t="s">
        <v>845</v>
      </c>
      <c r="E50" s="94"/>
      <c r="F50" s="70" t="s">
        <v>263</v>
      </c>
      <c r="G50" s="70" t="s">
        <v>1942</v>
      </c>
      <c r="H50" s="70" t="s">
        <v>1936</v>
      </c>
      <c r="I50" s="70" t="s">
        <v>1937</v>
      </c>
      <c r="K50" t="str">
        <f>IFERROR(VLOOKUP(L50,'databases concordance'!$A$3:$D$316,4,0),VLOOKUP(L50,'databases concordance'!$B$3:$D$316,3,0))</f>
        <v>Comoros</v>
      </c>
      <c r="L50" s="105" t="s">
        <v>30</v>
      </c>
      <c r="M50" t="s">
        <v>2048</v>
      </c>
      <c r="N50" t="str">
        <f t="shared" si="0"/>
        <v>Low income</v>
      </c>
    </row>
    <row r="51" spans="1:14" x14ac:dyDescent="0.3">
      <c r="A51" s="92">
        <v>45</v>
      </c>
      <c r="B51" t="s">
        <v>1473</v>
      </c>
      <c r="C51" s="70" t="s">
        <v>1716</v>
      </c>
      <c r="D51" s="70" t="s">
        <v>812</v>
      </c>
      <c r="E51" s="94"/>
      <c r="F51" s="70" t="s">
        <v>263</v>
      </c>
      <c r="G51" s="70" t="s">
        <v>1935</v>
      </c>
      <c r="H51" s="70" t="s">
        <v>1936</v>
      </c>
      <c r="I51" s="70" t="s">
        <v>1937</v>
      </c>
      <c r="K51" t="s">
        <v>1473</v>
      </c>
      <c r="L51" s="105" t="s">
        <v>1473</v>
      </c>
      <c r="M51" t="s">
        <v>2048</v>
      </c>
      <c r="N51" t="str">
        <f t="shared" si="0"/>
        <v>Low income</v>
      </c>
    </row>
    <row r="52" spans="1:14" x14ac:dyDescent="0.3">
      <c r="A52" s="92">
        <v>46</v>
      </c>
      <c r="B52" t="s">
        <v>202</v>
      </c>
      <c r="C52" s="70" t="s">
        <v>1717</v>
      </c>
      <c r="D52" s="70" t="s">
        <v>841</v>
      </c>
      <c r="E52" s="94"/>
      <c r="F52" s="70" t="s">
        <v>263</v>
      </c>
      <c r="G52" s="70" t="s">
        <v>1942</v>
      </c>
      <c r="H52" s="70" t="s">
        <v>1948</v>
      </c>
      <c r="I52" s="70" t="s">
        <v>1937</v>
      </c>
      <c r="K52" t="s">
        <v>202</v>
      </c>
      <c r="L52" s="105" t="s">
        <v>202</v>
      </c>
      <c r="M52" t="s">
        <v>2050</v>
      </c>
      <c r="N52" t="str">
        <f t="shared" si="0"/>
        <v>Lower middle income</v>
      </c>
    </row>
    <row r="53" spans="1:14" x14ac:dyDescent="0.3">
      <c r="A53" s="92">
        <v>47</v>
      </c>
      <c r="B53" t="str">
        <f>IFERROR(VLOOKUP(C53,'databases concordance'!$A$3:$D$316,4,0),VLOOKUP(C53,'databases concordance'!$B$3:$D$316,3,0))</f>
        <v>Costa Rica</v>
      </c>
      <c r="C53" s="70" t="s">
        <v>33</v>
      </c>
      <c r="D53" s="70" t="s">
        <v>837</v>
      </c>
      <c r="E53" s="94"/>
      <c r="F53" s="70" t="s">
        <v>1084</v>
      </c>
      <c r="G53" s="70" t="s">
        <v>1939</v>
      </c>
      <c r="H53" s="70" t="s">
        <v>1940</v>
      </c>
      <c r="I53" s="70" t="s">
        <v>1020</v>
      </c>
      <c r="K53" t="str">
        <f>IFERROR(VLOOKUP(L53,'databases concordance'!$A$3:$D$316,4,0),VLOOKUP(L53,'databases concordance'!$B$3:$D$316,3,0))</f>
        <v>Costa Rica</v>
      </c>
      <c r="L53" s="105" t="s">
        <v>33</v>
      </c>
      <c r="M53" t="s">
        <v>400</v>
      </c>
      <c r="N53" t="str">
        <f t="shared" si="0"/>
        <v>Upper middle income</v>
      </c>
    </row>
    <row r="54" spans="1:14" x14ac:dyDescent="0.3">
      <c r="A54" s="92">
        <v>48</v>
      </c>
      <c r="B54" t="str">
        <f>IFERROR(VLOOKUP(C54,'databases concordance'!$A$3:$D$316,4,0),VLOOKUP(C54,'databases concordance'!$B$3:$D$316,3,0))</f>
        <v>Côte d'Ivoire</v>
      </c>
      <c r="C54" s="70" t="s">
        <v>36</v>
      </c>
      <c r="D54" s="70" t="s">
        <v>823</v>
      </c>
      <c r="E54" s="94"/>
      <c r="F54" s="70" t="s">
        <v>263</v>
      </c>
      <c r="G54" s="70" t="s">
        <v>1942</v>
      </c>
      <c r="H54" s="70" t="s">
        <v>1936</v>
      </c>
      <c r="I54" s="70" t="s">
        <v>1937</v>
      </c>
      <c r="K54" t="str">
        <f>IFERROR(VLOOKUP(L54,'databases concordance'!$A$3:$D$316,4,0),VLOOKUP(L54,'databases concordance'!$B$3:$D$316,3,0))</f>
        <v>Côte d'Ivoire</v>
      </c>
      <c r="L54" s="105" t="s">
        <v>36</v>
      </c>
      <c r="M54" t="s">
        <v>2050</v>
      </c>
      <c r="N54" t="str">
        <f t="shared" si="0"/>
        <v>Lower middle income</v>
      </c>
    </row>
    <row r="55" spans="1:14" x14ac:dyDescent="0.3">
      <c r="A55" s="92">
        <v>49</v>
      </c>
      <c r="B55" t="str">
        <f>IFERROR(VLOOKUP(C55,'databases concordance'!$A$3:$D$316,4,0),VLOOKUP(C55,'databases concordance'!$B$3:$D$316,3,0))</f>
        <v>Croatia</v>
      </c>
      <c r="C55" s="70" t="s">
        <v>156</v>
      </c>
      <c r="D55" s="70" t="s">
        <v>834</v>
      </c>
      <c r="E55" s="94"/>
      <c r="F55" s="70" t="s">
        <v>1938</v>
      </c>
      <c r="G55" s="70" t="s">
        <v>1945</v>
      </c>
      <c r="H55" s="70" t="s">
        <v>1940</v>
      </c>
      <c r="I55" s="70" t="s">
        <v>1020</v>
      </c>
      <c r="K55" t="str">
        <f>IFERROR(VLOOKUP(L55,'databases concordance'!$A$3:$D$316,4,0),VLOOKUP(L55,'databases concordance'!$B$3:$D$316,3,0))</f>
        <v>Croatia</v>
      </c>
      <c r="L55" s="105" t="s">
        <v>156</v>
      </c>
      <c r="M55" t="s">
        <v>400</v>
      </c>
      <c r="N55" t="str">
        <f t="shared" si="0"/>
        <v>Upper middle income</v>
      </c>
    </row>
    <row r="56" spans="1:14" x14ac:dyDescent="0.3">
      <c r="A56" s="92">
        <v>50</v>
      </c>
      <c r="B56" t="str">
        <f>IFERROR(VLOOKUP(C56,'databases concordance'!$A$3:$D$316,4,0),VLOOKUP(C56,'databases concordance'!$B$3:$D$316,3,0))</f>
        <v>Cuba</v>
      </c>
      <c r="C56" s="70" t="s">
        <v>34</v>
      </c>
      <c r="D56" s="70" t="s">
        <v>833</v>
      </c>
      <c r="E56" s="94"/>
      <c r="F56" s="70" t="s">
        <v>1084</v>
      </c>
      <c r="G56" s="70" t="s">
        <v>1939</v>
      </c>
      <c r="H56" s="70" t="s">
        <v>1944</v>
      </c>
      <c r="I56" s="70" t="s">
        <v>1020</v>
      </c>
      <c r="K56" t="str">
        <f>IFERROR(VLOOKUP(L56,'databases concordance'!$A$3:$D$316,4,0),VLOOKUP(L56,'databases concordance'!$B$3:$D$316,3,0))</f>
        <v>Cuba</v>
      </c>
      <c r="L56" s="105" t="s">
        <v>34</v>
      </c>
      <c r="M56" t="s">
        <v>400</v>
      </c>
      <c r="N56" t="str">
        <f t="shared" si="0"/>
        <v>Upper middle income</v>
      </c>
    </row>
    <row r="57" spans="1:14" x14ac:dyDescent="0.3">
      <c r="A57" s="92">
        <v>51</v>
      </c>
      <c r="B57" t="str">
        <f>IFERROR(VLOOKUP(C57,'databases concordance'!$A$3:$D$316,4,0),VLOOKUP(C57,'databases concordance'!$B$3:$D$316,3,0))</f>
        <v>Curaçao</v>
      </c>
      <c r="C57" s="70" t="s">
        <v>205</v>
      </c>
      <c r="D57" s="70" t="s">
        <v>830</v>
      </c>
      <c r="E57" s="94"/>
      <c r="F57" s="70" t="s">
        <v>1084</v>
      </c>
      <c r="G57" s="70" t="s">
        <v>1945</v>
      </c>
      <c r="H57" s="70" t="s">
        <v>1944</v>
      </c>
      <c r="I57" s="70"/>
      <c r="K57" t="str">
        <f>IFERROR(VLOOKUP(L57,'databases concordance'!$A$3:$D$316,4,0),VLOOKUP(L57,'databases concordance'!$B$3:$D$316,3,0))</f>
        <v>Curaçao</v>
      </c>
      <c r="L57" s="105" t="s">
        <v>205</v>
      </c>
      <c r="M57" t="s">
        <v>2049</v>
      </c>
      <c r="N57" t="str">
        <f t="shared" si="0"/>
        <v>High income</v>
      </c>
    </row>
    <row r="58" spans="1:14" x14ac:dyDescent="0.3">
      <c r="A58" s="92">
        <v>52</v>
      </c>
      <c r="B58" t="str">
        <f>IFERROR(VLOOKUP(C58,'databases concordance'!$A$3:$D$316,4,0),VLOOKUP(C58,'databases concordance'!$B$3:$D$316,3,0))</f>
        <v>Cyprus</v>
      </c>
      <c r="C58" s="70" t="s">
        <v>35</v>
      </c>
      <c r="D58" s="70" t="s">
        <v>829</v>
      </c>
      <c r="E58" s="94"/>
      <c r="F58" s="70" t="s">
        <v>1938</v>
      </c>
      <c r="G58" s="70" t="s">
        <v>1945</v>
      </c>
      <c r="H58" s="70" t="s">
        <v>1944</v>
      </c>
      <c r="I58" s="70" t="s">
        <v>1946</v>
      </c>
      <c r="K58" t="str">
        <f>IFERROR(VLOOKUP(L58,'databases concordance'!$A$3:$D$316,4,0),VLOOKUP(L58,'databases concordance'!$B$3:$D$316,3,0))</f>
        <v>Cyprus</v>
      </c>
      <c r="L58" s="105" t="s">
        <v>35</v>
      </c>
      <c r="M58" t="s">
        <v>2049</v>
      </c>
      <c r="N58" t="str">
        <f t="shared" si="0"/>
        <v>High income</v>
      </c>
    </row>
    <row r="59" spans="1:14" x14ac:dyDescent="0.3">
      <c r="A59" s="92">
        <v>53</v>
      </c>
      <c r="B59" t="str">
        <f>IFERROR(VLOOKUP(C59,'databases concordance'!$A$3:$D$316,4,0),VLOOKUP(C59,'databases concordance'!$B$3:$D$316,3,0))</f>
        <v>Czech Republic</v>
      </c>
      <c r="C59" s="70" t="s">
        <v>157</v>
      </c>
      <c r="D59" s="70" t="s">
        <v>826</v>
      </c>
      <c r="E59" s="94"/>
      <c r="F59" s="70" t="s">
        <v>1938</v>
      </c>
      <c r="G59" s="70" t="s">
        <v>1945</v>
      </c>
      <c r="H59" s="70" t="s">
        <v>1944</v>
      </c>
      <c r="I59" s="70" t="s">
        <v>1020</v>
      </c>
      <c r="K59" t="str">
        <f>IFERROR(VLOOKUP(L59,'databases concordance'!$A$3:$D$316,4,0),VLOOKUP(L59,'databases concordance'!$B$3:$D$316,3,0))</f>
        <v>Czech Republic</v>
      </c>
      <c r="L59" s="105" t="s">
        <v>157</v>
      </c>
      <c r="M59" t="s">
        <v>2049</v>
      </c>
      <c r="N59" t="str">
        <f t="shared" si="0"/>
        <v>High income</v>
      </c>
    </row>
    <row r="60" spans="1:14" x14ac:dyDescent="0.3">
      <c r="A60" s="92">
        <v>54</v>
      </c>
      <c r="B60" t="str">
        <f>IFERROR(VLOOKUP(C60,'databases concordance'!$A$3:$D$316,4,0),VLOOKUP(C60,'databases concordance'!$B$3:$D$316,3,0))</f>
        <v>Denmark</v>
      </c>
      <c r="C60" s="70" t="s">
        <v>37</v>
      </c>
      <c r="D60" s="70" t="s">
        <v>811</v>
      </c>
      <c r="E60" s="94"/>
      <c r="F60" s="70" t="s">
        <v>1938</v>
      </c>
      <c r="G60" s="70" t="s">
        <v>1945</v>
      </c>
      <c r="H60" s="70" t="s">
        <v>1944</v>
      </c>
      <c r="I60" s="70" t="s">
        <v>1020</v>
      </c>
      <c r="K60" t="str">
        <f>IFERROR(VLOOKUP(L60,'databases concordance'!$A$3:$D$316,4,0),VLOOKUP(L60,'databases concordance'!$B$3:$D$316,3,0))</f>
        <v>Denmark</v>
      </c>
      <c r="L60" s="105" t="s">
        <v>37</v>
      </c>
      <c r="M60" t="s">
        <v>2049</v>
      </c>
      <c r="N60" t="str">
        <f t="shared" si="0"/>
        <v>High income</v>
      </c>
    </row>
    <row r="61" spans="1:14" x14ac:dyDescent="0.3">
      <c r="A61" s="92">
        <v>55</v>
      </c>
      <c r="B61" t="str">
        <f>IFERROR(VLOOKUP(C61,'databases concordance'!$A$3:$D$316,4,0),VLOOKUP(C61,'databases concordance'!$B$3:$D$316,3,0))</f>
        <v>Djibouti</v>
      </c>
      <c r="C61" s="70" t="s">
        <v>38</v>
      </c>
      <c r="D61" s="70" t="s">
        <v>810</v>
      </c>
      <c r="E61" s="94"/>
      <c r="F61" s="70" t="s">
        <v>1941</v>
      </c>
      <c r="G61" s="70" t="s">
        <v>1942</v>
      </c>
      <c r="H61" s="70" t="s">
        <v>1936</v>
      </c>
      <c r="I61" s="70" t="s">
        <v>1020</v>
      </c>
      <c r="K61" t="str">
        <f>IFERROR(VLOOKUP(L61,'databases concordance'!$A$3:$D$316,4,0),VLOOKUP(L61,'databases concordance'!$B$3:$D$316,3,0))</f>
        <v>Djibouti</v>
      </c>
      <c r="L61" s="105" t="s">
        <v>38</v>
      </c>
      <c r="M61" t="s">
        <v>2050</v>
      </c>
      <c r="N61" t="str">
        <f t="shared" si="0"/>
        <v>Lower middle income</v>
      </c>
    </row>
    <row r="62" spans="1:14" x14ac:dyDescent="0.3">
      <c r="A62" s="92">
        <v>56</v>
      </c>
      <c r="B62" t="str">
        <f>IFERROR(VLOOKUP(C62,'databases concordance'!$A$3:$D$316,4,0),VLOOKUP(C62,'databases concordance'!$B$3:$D$316,3,0))</f>
        <v>Dominica</v>
      </c>
      <c r="C62" s="70" t="s">
        <v>207</v>
      </c>
      <c r="D62" s="70" t="s">
        <v>807</v>
      </c>
      <c r="E62" s="94"/>
      <c r="F62" s="70" t="s">
        <v>1084</v>
      </c>
      <c r="G62" s="70" t="s">
        <v>1939</v>
      </c>
      <c r="H62" s="70" t="s">
        <v>1948</v>
      </c>
      <c r="I62" s="70" t="s">
        <v>1020</v>
      </c>
      <c r="K62" t="str">
        <f>IFERROR(VLOOKUP(L62,'databases concordance'!$A$3:$D$316,4,0),VLOOKUP(L62,'databases concordance'!$B$3:$D$316,3,0))</f>
        <v>Dominica</v>
      </c>
      <c r="L62" s="105" t="s">
        <v>207</v>
      </c>
      <c r="M62" t="s">
        <v>400</v>
      </c>
      <c r="N62" t="str">
        <f t="shared" si="0"/>
        <v>Upper middle income</v>
      </c>
    </row>
    <row r="63" spans="1:14" x14ac:dyDescent="0.3">
      <c r="A63" s="92">
        <v>57</v>
      </c>
      <c r="B63" t="str">
        <f>IFERROR(VLOOKUP(C63,'databases concordance'!$A$3:$D$316,4,0),VLOOKUP(C63,'databases concordance'!$B$3:$D$316,3,0))</f>
        <v>Dominican Republic</v>
      </c>
      <c r="C63" s="70" t="s">
        <v>39</v>
      </c>
      <c r="D63" s="70" t="s">
        <v>804</v>
      </c>
      <c r="E63" s="94"/>
      <c r="F63" s="70" t="s">
        <v>1084</v>
      </c>
      <c r="G63" s="70" t="s">
        <v>1939</v>
      </c>
      <c r="H63" s="70" t="s">
        <v>1940</v>
      </c>
      <c r="I63" s="70" t="s">
        <v>1020</v>
      </c>
      <c r="K63" t="str">
        <f>IFERROR(VLOOKUP(L63,'databases concordance'!$A$3:$D$316,4,0),VLOOKUP(L63,'databases concordance'!$B$3:$D$316,3,0))</f>
        <v>Dominican Republic</v>
      </c>
      <c r="L63" s="105" t="s">
        <v>39</v>
      </c>
      <c r="M63" t="s">
        <v>400</v>
      </c>
      <c r="N63" t="str">
        <f t="shared" si="0"/>
        <v>Upper middle income</v>
      </c>
    </row>
    <row r="64" spans="1:14" x14ac:dyDescent="0.3">
      <c r="A64" s="92">
        <v>58</v>
      </c>
      <c r="B64" t="str">
        <f>IFERROR(VLOOKUP(C64,'databases concordance'!$A$3:$D$316,4,0),VLOOKUP(C64,'databases concordance'!$B$3:$D$316,3,0))</f>
        <v>Ecuador</v>
      </c>
      <c r="C64" s="70" t="s">
        <v>40</v>
      </c>
      <c r="D64" s="70" t="s">
        <v>802</v>
      </c>
      <c r="E64" s="94"/>
      <c r="F64" s="70" t="s">
        <v>1084</v>
      </c>
      <c r="G64" s="70" t="s">
        <v>1939</v>
      </c>
      <c r="H64" s="70" t="s">
        <v>1940</v>
      </c>
      <c r="I64" s="70" t="s">
        <v>1020</v>
      </c>
      <c r="K64" t="str">
        <f>IFERROR(VLOOKUP(L64,'databases concordance'!$A$3:$D$316,4,0),VLOOKUP(L64,'databases concordance'!$B$3:$D$316,3,0))</f>
        <v>Ecuador</v>
      </c>
      <c r="L64" s="105" t="s">
        <v>40</v>
      </c>
      <c r="M64" t="s">
        <v>400</v>
      </c>
      <c r="N64" t="str">
        <f t="shared" si="0"/>
        <v>Upper middle income</v>
      </c>
    </row>
    <row r="65" spans="1:14" x14ac:dyDescent="0.3">
      <c r="A65" s="92">
        <v>59</v>
      </c>
      <c r="B65" t="s">
        <v>41</v>
      </c>
      <c r="C65" s="70" t="s">
        <v>1718</v>
      </c>
      <c r="D65" s="70" t="s">
        <v>801</v>
      </c>
      <c r="E65" s="94"/>
      <c r="F65" s="70" t="s">
        <v>1941</v>
      </c>
      <c r="G65" s="70" t="s">
        <v>1942</v>
      </c>
      <c r="H65" s="70" t="s">
        <v>1940</v>
      </c>
      <c r="I65" s="70" t="s">
        <v>1020</v>
      </c>
      <c r="J65" s="70"/>
      <c r="K65" t="s">
        <v>41</v>
      </c>
      <c r="L65" s="105" t="s">
        <v>41</v>
      </c>
      <c r="M65" t="s">
        <v>2050</v>
      </c>
      <c r="N65" t="str">
        <f t="shared" si="0"/>
        <v>Lower middle income</v>
      </c>
    </row>
    <row r="66" spans="1:14" x14ac:dyDescent="0.3">
      <c r="A66" s="92">
        <v>60</v>
      </c>
      <c r="B66" t="str">
        <f>IFERROR(VLOOKUP(C66,'databases concordance'!$A$3:$D$316,4,0),VLOOKUP(C66,'databases concordance'!$B$3:$D$316,3,0))</f>
        <v>El Salvador</v>
      </c>
      <c r="C66" s="70" t="s">
        <v>42</v>
      </c>
      <c r="D66" s="70" t="s">
        <v>799</v>
      </c>
      <c r="E66" s="94"/>
      <c r="F66" s="70" t="s">
        <v>1084</v>
      </c>
      <c r="G66" s="70" t="s">
        <v>1942</v>
      </c>
      <c r="H66" s="70" t="s">
        <v>1940</v>
      </c>
      <c r="I66" s="70" t="s">
        <v>1020</v>
      </c>
      <c r="J66" s="70"/>
      <c r="K66" t="str">
        <f>IFERROR(VLOOKUP(L66,'databases concordance'!$A$3:$D$316,4,0),VLOOKUP(L66,'databases concordance'!$B$3:$D$316,3,0))</f>
        <v>El Salvador</v>
      </c>
      <c r="L66" s="105" t="s">
        <v>42</v>
      </c>
      <c r="M66" t="s">
        <v>2050</v>
      </c>
      <c r="N66" t="str">
        <f t="shared" si="0"/>
        <v>Lower middle income</v>
      </c>
    </row>
    <row r="67" spans="1:14" x14ac:dyDescent="0.3">
      <c r="A67" s="92">
        <v>61</v>
      </c>
      <c r="B67" t="str">
        <f>IFERROR(VLOOKUP(C67,'databases concordance'!$A$3:$D$316,4,0),VLOOKUP(C67,'databases concordance'!$B$3:$D$316,3,0))</f>
        <v>Equatorial Guinea</v>
      </c>
      <c r="C67" s="70" t="s">
        <v>43</v>
      </c>
      <c r="D67" s="70" t="s">
        <v>798</v>
      </c>
      <c r="E67" s="94"/>
      <c r="F67" s="70" t="s">
        <v>263</v>
      </c>
      <c r="G67" s="70" t="s">
        <v>1939</v>
      </c>
      <c r="H67" s="70" t="s">
        <v>1940</v>
      </c>
      <c r="I67" s="70" t="s">
        <v>1020</v>
      </c>
      <c r="J67" s="70"/>
      <c r="K67" t="str">
        <f>IFERROR(VLOOKUP(L67,'databases concordance'!$A$3:$D$316,4,0),VLOOKUP(L67,'databases concordance'!$B$3:$D$316,3,0))</f>
        <v>Equatorial Guinea</v>
      </c>
      <c r="L67" s="105" t="s">
        <v>43</v>
      </c>
      <c r="M67" t="s">
        <v>400</v>
      </c>
      <c r="N67" t="str">
        <f t="shared" si="0"/>
        <v>Upper middle income</v>
      </c>
    </row>
    <row r="68" spans="1:14" x14ac:dyDescent="0.3">
      <c r="A68" s="92">
        <v>62</v>
      </c>
      <c r="B68" t="str">
        <f>IFERROR(VLOOKUP(C68,'databases concordance'!$A$3:$D$316,4,0),VLOOKUP(C68,'databases concordance'!$B$3:$D$316,3,0))</f>
        <v>Eritrea</v>
      </c>
      <c r="C68" s="70" t="s">
        <v>158</v>
      </c>
      <c r="D68" s="70" t="s">
        <v>797</v>
      </c>
      <c r="E68" s="94"/>
      <c r="F68" s="70" t="s">
        <v>263</v>
      </c>
      <c r="G68" s="70" t="s">
        <v>1935</v>
      </c>
      <c r="H68" s="70" t="s">
        <v>1936</v>
      </c>
      <c r="I68" s="70" t="s">
        <v>1937</v>
      </c>
      <c r="J68" s="70"/>
      <c r="K68" t="str">
        <f>IFERROR(VLOOKUP(L68,'databases concordance'!$A$3:$D$316,4,0),VLOOKUP(L68,'databases concordance'!$B$3:$D$316,3,0))</f>
        <v>Eritrea</v>
      </c>
      <c r="L68" s="105" t="s">
        <v>158</v>
      </c>
      <c r="M68" t="s">
        <v>2048</v>
      </c>
      <c r="N68" t="str">
        <f t="shared" si="0"/>
        <v>Low income</v>
      </c>
    </row>
    <row r="69" spans="1:14" x14ac:dyDescent="0.3">
      <c r="A69" s="92">
        <v>63</v>
      </c>
      <c r="B69" t="str">
        <f>IFERROR(VLOOKUP(C69,'databases concordance'!$A$3:$D$316,4,0),VLOOKUP(C69,'databases concordance'!$B$3:$D$316,3,0))</f>
        <v>Estonia</v>
      </c>
      <c r="C69" s="70" t="s">
        <v>159</v>
      </c>
      <c r="D69" s="70" t="s">
        <v>795</v>
      </c>
      <c r="E69" s="94"/>
      <c r="F69" s="70" t="s">
        <v>1938</v>
      </c>
      <c r="G69" s="70" t="s">
        <v>1945</v>
      </c>
      <c r="H69" s="70" t="s">
        <v>1944</v>
      </c>
      <c r="I69" s="70" t="s">
        <v>1946</v>
      </c>
      <c r="J69" s="70"/>
      <c r="K69" t="str">
        <f>IFERROR(VLOOKUP(L69,'databases concordance'!$A$3:$D$316,4,0),VLOOKUP(L69,'databases concordance'!$B$3:$D$316,3,0))</f>
        <v>Estonia</v>
      </c>
      <c r="L69" s="105" t="s">
        <v>159</v>
      </c>
      <c r="M69" t="s">
        <v>2049</v>
      </c>
      <c r="N69" t="str">
        <f t="shared" si="0"/>
        <v>High income</v>
      </c>
    </row>
    <row r="70" spans="1:14" x14ac:dyDescent="0.3">
      <c r="A70" s="92">
        <v>64</v>
      </c>
      <c r="B70" t="str">
        <f>IFERROR(VLOOKUP(C70,'databases concordance'!$A$3:$D$316,4,0),VLOOKUP(C70,'databases concordance'!$B$3:$D$316,3,0))</f>
        <v>Swaziland</v>
      </c>
      <c r="C70" s="70" t="s">
        <v>1701</v>
      </c>
      <c r="D70" s="70" t="s">
        <v>465</v>
      </c>
      <c r="E70" s="94"/>
      <c r="F70" s="70" t="s">
        <v>263</v>
      </c>
      <c r="G70" s="70" t="s">
        <v>1942</v>
      </c>
      <c r="H70" s="70" t="s">
        <v>1940</v>
      </c>
      <c r="I70" s="70" t="s">
        <v>1020</v>
      </c>
      <c r="J70" s="70"/>
      <c r="K70" t="str">
        <f>IFERROR(VLOOKUP(L70,'databases concordance'!$A$3:$D$316,4,0),VLOOKUP(L70,'databases concordance'!$B$3:$D$316,3,0))</f>
        <v>Swaziland</v>
      </c>
      <c r="L70" s="101" t="s">
        <v>129</v>
      </c>
      <c r="M70" t="s">
        <v>2050</v>
      </c>
      <c r="N70" t="str">
        <f t="shared" si="0"/>
        <v>Lower middle income</v>
      </c>
    </row>
    <row r="71" spans="1:14" x14ac:dyDescent="0.3">
      <c r="A71" s="92">
        <v>65</v>
      </c>
      <c r="B71" t="str">
        <f>IFERROR(VLOOKUP(C71,'databases concordance'!$A$3:$D$316,4,0),VLOOKUP(C71,'databases concordance'!$B$3:$D$316,3,0))</f>
        <v>Ethiopia</v>
      </c>
      <c r="C71" s="70" t="s">
        <v>160</v>
      </c>
      <c r="D71" s="70" t="s">
        <v>794</v>
      </c>
      <c r="E71" s="94"/>
      <c r="F71" s="70" t="s">
        <v>263</v>
      </c>
      <c r="G71" s="70" t="s">
        <v>1935</v>
      </c>
      <c r="H71" s="70" t="s">
        <v>1936</v>
      </c>
      <c r="I71" s="70" t="s">
        <v>1937</v>
      </c>
      <c r="J71" s="70"/>
      <c r="K71" t="str">
        <f>IFERROR(VLOOKUP(L71,'databases concordance'!$A$3:$D$316,4,0),VLOOKUP(L71,'databases concordance'!$B$3:$D$316,3,0))</f>
        <v>Ethiopia</v>
      </c>
      <c r="L71" s="105" t="s">
        <v>160</v>
      </c>
      <c r="M71" t="s">
        <v>2048</v>
      </c>
      <c r="N71" t="str">
        <f t="shared" si="0"/>
        <v>Low income</v>
      </c>
    </row>
    <row r="72" spans="1:14" x14ac:dyDescent="0.3">
      <c r="A72" s="92">
        <v>66</v>
      </c>
      <c r="B72" t="str">
        <f>IFERROR(VLOOKUP(C72,'databases concordance'!$A$3:$D$316,4,0),VLOOKUP(C72,'databases concordance'!$B$3:$D$316,3,0))</f>
        <v>Faroe Islands</v>
      </c>
      <c r="C72" s="70" t="s">
        <v>213</v>
      </c>
      <c r="D72" s="70" t="s">
        <v>788</v>
      </c>
      <c r="E72" s="94"/>
      <c r="F72" s="70" t="s">
        <v>1938</v>
      </c>
      <c r="G72" s="70" t="s">
        <v>1945</v>
      </c>
      <c r="H72" s="70" t="s">
        <v>1944</v>
      </c>
      <c r="I72" s="70" t="s">
        <v>1020</v>
      </c>
      <c r="J72" s="70"/>
      <c r="K72" t="e">
        <f>IFERROR(VLOOKUP(L72,'databases concordance'!$A$3:$D$316,4,0),VLOOKUP(L72,'databases concordance'!$B$3:$D$316,3,0))</f>
        <v>#N/A</v>
      </c>
      <c r="L72" s="105" t="s">
        <v>283</v>
      </c>
      <c r="M72" t="s">
        <v>2049</v>
      </c>
      <c r="N72" t="str">
        <f t="shared" ref="N72:N135" si="1">VLOOKUP(M72,$P$3:$Q$6,2,0)</f>
        <v>High income</v>
      </c>
    </row>
    <row r="73" spans="1:14" x14ac:dyDescent="0.3">
      <c r="A73" s="92">
        <v>67</v>
      </c>
      <c r="B73" t="str">
        <f>IFERROR(VLOOKUP(C73,'databases concordance'!$A$3:$D$316,4,0),VLOOKUP(C73,'databases concordance'!$B$3:$D$316,3,0))</f>
        <v>Fiji</v>
      </c>
      <c r="C73" s="70" t="s">
        <v>214</v>
      </c>
      <c r="D73" s="70" t="s">
        <v>787</v>
      </c>
      <c r="E73" s="94"/>
      <c r="F73" s="70" t="s">
        <v>1943</v>
      </c>
      <c r="G73" s="70" t="s">
        <v>1939</v>
      </c>
      <c r="H73" s="70" t="s">
        <v>1948</v>
      </c>
      <c r="I73" s="70" t="s">
        <v>1020</v>
      </c>
      <c r="J73" s="70"/>
      <c r="K73" t="str">
        <f>IFERROR(VLOOKUP(L73,'databases concordance'!$A$3:$D$316,4,0),VLOOKUP(L73,'databases concordance'!$B$3:$D$316,3,0))</f>
        <v>Fiji</v>
      </c>
      <c r="L73" s="105" t="s">
        <v>214</v>
      </c>
      <c r="M73" t="s">
        <v>400</v>
      </c>
      <c r="N73" t="str">
        <f t="shared" si="1"/>
        <v>Upper middle income</v>
      </c>
    </row>
    <row r="74" spans="1:14" x14ac:dyDescent="0.3">
      <c r="A74" s="92">
        <v>68</v>
      </c>
      <c r="B74" t="str">
        <f>IFERROR(VLOOKUP(C74,'databases concordance'!$A$3:$D$316,4,0),VLOOKUP(C74,'databases concordance'!$B$3:$D$316,3,0))</f>
        <v>Finland</v>
      </c>
      <c r="C74" s="70" t="s">
        <v>45</v>
      </c>
      <c r="D74" s="70" t="s">
        <v>350</v>
      </c>
      <c r="E74" s="94"/>
      <c r="F74" s="70" t="s">
        <v>1938</v>
      </c>
      <c r="G74" s="70" t="s">
        <v>1945</v>
      </c>
      <c r="H74" s="70" t="s">
        <v>1944</v>
      </c>
      <c r="I74" s="70" t="s">
        <v>1946</v>
      </c>
      <c r="J74" s="70"/>
      <c r="K74" t="str">
        <f>IFERROR(VLOOKUP(L74,'databases concordance'!$A$3:$D$316,4,0),VLOOKUP(L74,'databases concordance'!$B$3:$D$316,3,0))</f>
        <v>Finland</v>
      </c>
      <c r="L74" s="105" t="s">
        <v>45</v>
      </c>
      <c r="M74" t="s">
        <v>2049</v>
      </c>
      <c r="N74" t="str">
        <f t="shared" si="1"/>
        <v>High income</v>
      </c>
    </row>
    <row r="75" spans="1:14" x14ac:dyDescent="0.3">
      <c r="A75" s="92">
        <v>69</v>
      </c>
      <c r="B75" t="str">
        <f>IFERROR(VLOOKUP(C75,'databases concordance'!$A$3:$D$316,4,0),VLOOKUP(C75,'databases concordance'!$B$3:$D$316,3,0))</f>
        <v>France</v>
      </c>
      <c r="C75" s="70" t="s">
        <v>46</v>
      </c>
      <c r="D75" s="70" t="s">
        <v>784</v>
      </c>
      <c r="E75" s="94"/>
      <c r="F75" s="70" t="s">
        <v>1938</v>
      </c>
      <c r="G75" s="70" t="s">
        <v>1945</v>
      </c>
      <c r="H75" s="70" t="s">
        <v>1944</v>
      </c>
      <c r="I75" s="70" t="s">
        <v>1946</v>
      </c>
      <c r="J75" s="70"/>
      <c r="K75" t="str">
        <f>IFERROR(VLOOKUP(L75,'databases concordance'!$A$3:$D$316,4,0),VLOOKUP(L75,'databases concordance'!$B$3:$D$316,3,0))</f>
        <v>France</v>
      </c>
      <c r="L75" s="105" t="s">
        <v>46</v>
      </c>
      <c r="M75" t="s">
        <v>2049</v>
      </c>
      <c r="N75" t="str">
        <f t="shared" si="1"/>
        <v>High income</v>
      </c>
    </row>
    <row r="76" spans="1:14" x14ac:dyDescent="0.3">
      <c r="A76" s="92">
        <v>70</v>
      </c>
      <c r="B76" t="str">
        <f>IFERROR(VLOOKUP(C76,'databases concordance'!$A$3:$D$316,4,0),VLOOKUP(C76,'databases concordance'!$B$3:$D$316,3,0))</f>
        <v>French Polynesia</v>
      </c>
      <c r="C76" s="70" t="s">
        <v>48</v>
      </c>
      <c r="D76" s="70" t="s">
        <v>780</v>
      </c>
      <c r="E76" s="94"/>
      <c r="F76" s="70" t="s">
        <v>1943</v>
      </c>
      <c r="G76" s="70" t="s">
        <v>1945</v>
      </c>
      <c r="H76" s="70" t="s">
        <v>1944</v>
      </c>
      <c r="I76" s="70" t="s">
        <v>1020</v>
      </c>
      <c r="J76" s="70"/>
      <c r="K76" t="str">
        <f>IFERROR(VLOOKUP(L76,'databases concordance'!$A$3:$D$316,4,0),VLOOKUP(L76,'databases concordance'!$B$3:$D$316,3,0))</f>
        <v>French Polynesia</v>
      </c>
      <c r="L76" s="105" t="s">
        <v>48</v>
      </c>
      <c r="M76" t="s">
        <v>2049</v>
      </c>
      <c r="N76" t="str">
        <f t="shared" si="1"/>
        <v>High income</v>
      </c>
    </row>
    <row r="77" spans="1:14" x14ac:dyDescent="0.3">
      <c r="A77" s="92">
        <v>71</v>
      </c>
      <c r="B77" t="str">
        <f>IFERROR(VLOOKUP(C77,'databases concordance'!$A$3:$D$316,4,0),VLOOKUP(C77,'databases concordance'!$B$3:$D$316,3,0))</f>
        <v>Gabon</v>
      </c>
      <c r="C77" s="70" t="s">
        <v>49</v>
      </c>
      <c r="D77" s="70" t="s">
        <v>775</v>
      </c>
      <c r="E77" s="94"/>
      <c r="F77" s="70" t="s">
        <v>263</v>
      </c>
      <c r="G77" s="70" t="s">
        <v>1939</v>
      </c>
      <c r="H77" s="70" t="s">
        <v>1940</v>
      </c>
      <c r="I77" s="70" t="s">
        <v>1020</v>
      </c>
      <c r="J77" s="70"/>
      <c r="K77" t="str">
        <f>IFERROR(VLOOKUP(L77,'databases concordance'!$A$3:$D$316,4,0),VLOOKUP(L77,'databases concordance'!$B$3:$D$316,3,0))</f>
        <v>Gabon</v>
      </c>
      <c r="L77" s="105" t="s">
        <v>49</v>
      </c>
      <c r="M77" t="s">
        <v>400</v>
      </c>
      <c r="N77" t="str">
        <f t="shared" si="1"/>
        <v>Upper middle income</v>
      </c>
    </row>
    <row r="78" spans="1:14" x14ac:dyDescent="0.3">
      <c r="A78" s="92">
        <v>72</v>
      </c>
      <c r="B78" t="s">
        <v>1148</v>
      </c>
      <c r="C78" s="70" t="s">
        <v>1721</v>
      </c>
      <c r="D78" s="70" t="s">
        <v>772</v>
      </c>
      <c r="E78" s="94"/>
      <c r="F78" s="70" t="s">
        <v>263</v>
      </c>
      <c r="G78" s="70" t="s">
        <v>1935</v>
      </c>
      <c r="H78" s="70" t="s">
        <v>1936</v>
      </c>
      <c r="I78" s="70" t="s">
        <v>1937</v>
      </c>
      <c r="J78" s="70"/>
      <c r="K78" t="s">
        <v>1148</v>
      </c>
      <c r="L78" s="105" t="s">
        <v>1148</v>
      </c>
      <c r="M78" t="s">
        <v>2048</v>
      </c>
      <c r="N78" t="str">
        <f t="shared" si="1"/>
        <v>Low income</v>
      </c>
    </row>
    <row r="79" spans="1:14" x14ac:dyDescent="0.3">
      <c r="A79" s="92">
        <v>73</v>
      </c>
      <c r="B79" t="str">
        <f>IFERROR(VLOOKUP(C79,'databases concordance'!$A$3:$D$316,4,0),VLOOKUP(C79,'databases concordance'!$B$3:$D$316,3,0))</f>
        <v>Georgia</v>
      </c>
      <c r="C79" s="70" t="s">
        <v>161</v>
      </c>
      <c r="D79" s="70" t="s">
        <v>770</v>
      </c>
      <c r="E79" s="94"/>
      <c r="F79" s="70" t="s">
        <v>1938</v>
      </c>
      <c r="G79" s="70" t="s">
        <v>1939</v>
      </c>
      <c r="H79" s="70" t="s">
        <v>1940</v>
      </c>
      <c r="I79" s="70" t="s">
        <v>1020</v>
      </c>
      <c r="J79" s="70"/>
      <c r="K79" t="str">
        <f>IFERROR(VLOOKUP(L79,'databases concordance'!$A$3:$D$316,4,0),VLOOKUP(L79,'databases concordance'!$B$3:$D$316,3,0))</f>
        <v>Georgia</v>
      </c>
      <c r="L79" s="105" t="s">
        <v>161</v>
      </c>
      <c r="M79" t="s">
        <v>2050</v>
      </c>
      <c r="N79" t="str">
        <f t="shared" si="1"/>
        <v>Lower middle income</v>
      </c>
    </row>
    <row r="80" spans="1:14" x14ac:dyDescent="0.3">
      <c r="A80" s="92">
        <v>74</v>
      </c>
      <c r="B80" t="str">
        <f>IFERROR(VLOOKUP(C80,'databases concordance'!$A$3:$D$316,4,0),VLOOKUP(C80,'databases concordance'!$B$3:$D$316,3,0))</f>
        <v>Germany</v>
      </c>
      <c r="C80" s="70" t="s">
        <v>51</v>
      </c>
      <c r="D80" s="70" t="s">
        <v>768</v>
      </c>
      <c r="E80" s="94"/>
      <c r="F80" s="70" t="s">
        <v>1938</v>
      </c>
      <c r="G80" s="70" t="s">
        <v>1945</v>
      </c>
      <c r="H80" s="70" t="s">
        <v>1944</v>
      </c>
      <c r="I80" s="70" t="s">
        <v>1946</v>
      </c>
      <c r="J80" s="70"/>
      <c r="K80" t="str">
        <f>IFERROR(VLOOKUP(L80,'databases concordance'!$A$3:$D$316,4,0),VLOOKUP(L80,'databases concordance'!$B$3:$D$316,3,0))</f>
        <v>Germany</v>
      </c>
      <c r="L80" s="105" t="s">
        <v>51</v>
      </c>
      <c r="M80" t="s">
        <v>2049</v>
      </c>
      <c r="N80" t="str">
        <f t="shared" si="1"/>
        <v>High income</v>
      </c>
    </row>
    <row r="81" spans="1:14" x14ac:dyDescent="0.3">
      <c r="A81" s="92">
        <v>75</v>
      </c>
      <c r="B81" t="str">
        <f>IFERROR(VLOOKUP(C81,'databases concordance'!$A$3:$D$316,4,0),VLOOKUP(C81,'databases concordance'!$B$3:$D$316,3,0))</f>
        <v>Ghana</v>
      </c>
      <c r="C81" s="70" t="s">
        <v>52</v>
      </c>
      <c r="D81" s="70" t="s">
        <v>767</v>
      </c>
      <c r="E81" s="94"/>
      <c r="F81" s="70" t="s">
        <v>263</v>
      </c>
      <c r="G81" s="70" t="s">
        <v>1942</v>
      </c>
      <c r="H81" s="70" t="s">
        <v>1936</v>
      </c>
      <c r="I81" s="70" t="s">
        <v>1937</v>
      </c>
      <c r="J81" s="70"/>
      <c r="K81" t="str">
        <f>IFERROR(VLOOKUP(L81,'databases concordance'!$A$3:$D$316,4,0),VLOOKUP(L81,'databases concordance'!$B$3:$D$316,3,0))</f>
        <v>Ghana</v>
      </c>
      <c r="L81" s="105" t="s">
        <v>52</v>
      </c>
      <c r="M81" t="s">
        <v>2050</v>
      </c>
      <c r="N81" t="str">
        <f t="shared" si="1"/>
        <v>Lower middle income</v>
      </c>
    </row>
    <row r="82" spans="1:14" x14ac:dyDescent="0.3">
      <c r="A82" s="92">
        <v>76</v>
      </c>
      <c r="B82" t="str">
        <f>IFERROR(VLOOKUP(C82,'databases concordance'!$A$3:$D$316,4,0),VLOOKUP(C82,'databases concordance'!$B$3:$D$316,3,0))</f>
        <v>Gibraltar</v>
      </c>
      <c r="C82" s="70" t="s">
        <v>215</v>
      </c>
      <c r="D82" s="70" t="s">
        <v>765</v>
      </c>
      <c r="E82" s="94"/>
      <c r="F82" s="70" t="s">
        <v>1938</v>
      </c>
      <c r="G82" s="70" t="s">
        <v>1945</v>
      </c>
      <c r="H82" s="70" t="s">
        <v>1944</v>
      </c>
      <c r="I82" s="70"/>
      <c r="J82" s="70"/>
      <c r="K82" t="str">
        <f>IFERROR(VLOOKUP(L82,'databases concordance'!$A$3:$D$316,4,0),VLOOKUP(L82,'databases concordance'!$B$3:$D$316,3,0))</f>
        <v>Gibraltar</v>
      </c>
      <c r="L82" s="105" t="s">
        <v>215</v>
      </c>
      <c r="M82" t="s">
        <v>2049</v>
      </c>
      <c r="N82" t="str">
        <f t="shared" si="1"/>
        <v>High income</v>
      </c>
    </row>
    <row r="83" spans="1:14" x14ac:dyDescent="0.3">
      <c r="A83" s="92">
        <v>77</v>
      </c>
      <c r="B83" t="str">
        <f>IFERROR(VLOOKUP(C83,'databases concordance'!$A$3:$D$316,4,0),VLOOKUP(C83,'databases concordance'!$B$3:$D$316,3,0))</f>
        <v>Greece</v>
      </c>
      <c r="C83" s="70" t="s">
        <v>53</v>
      </c>
      <c r="D83" s="70" t="s">
        <v>763</v>
      </c>
      <c r="E83" s="94"/>
      <c r="F83" s="70" t="s">
        <v>1938</v>
      </c>
      <c r="G83" s="70" t="s">
        <v>1945</v>
      </c>
      <c r="H83" s="70" t="s">
        <v>1944</v>
      </c>
      <c r="I83" s="70" t="s">
        <v>1946</v>
      </c>
      <c r="J83" s="70"/>
      <c r="K83" t="str">
        <f>IFERROR(VLOOKUP(L83,'databases concordance'!$A$3:$D$316,4,0),VLOOKUP(L83,'databases concordance'!$B$3:$D$316,3,0))</f>
        <v>Greece</v>
      </c>
      <c r="L83" s="105" t="s">
        <v>53</v>
      </c>
      <c r="M83" t="s">
        <v>2049</v>
      </c>
      <c r="N83" t="str">
        <f t="shared" si="1"/>
        <v>High income</v>
      </c>
    </row>
    <row r="84" spans="1:14" x14ac:dyDescent="0.3">
      <c r="A84" s="92">
        <v>78</v>
      </c>
      <c r="B84" t="str">
        <f>IFERROR(VLOOKUP(C84,'databases concordance'!$A$3:$D$316,4,0),VLOOKUP(C84,'databases concordance'!$B$3:$D$316,3,0))</f>
        <v>Greenland</v>
      </c>
      <c r="C84" s="70" t="s">
        <v>216</v>
      </c>
      <c r="D84" s="70" t="s">
        <v>760</v>
      </c>
      <c r="E84" s="94"/>
      <c r="F84" s="70" t="s">
        <v>1938</v>
      </c>
      <c r="G84" s="70" t="s">
        <v>1945</v>
      </c>
      <c r="H84" s="70" t="s">
        <v>1944</v>
      </c>
      <c r="I84" s="70" t="s">
        <v>1020</v>
      </c>
      <c r="J84" s="70"/>
      <c r="K84" t="str">
        <f>IFERROR(VLOOKUP(L84,'databases concordance'!$A$3:$D$316,4,0),VLOOKUP(L84,'databases concordance'!$B$3:$D$316,3,0))</f>
        <v>Greenland</v>
      </c>
      <c r="L84" s="105" t="s">
        <v>216</v>
      </c>
      <c r="M84" t="s">
        <v>2049</v>
      </c>
      <c r="N84" t="str">
        <f t="shared" si="1"/>
        <v>High income</v>
      </c>
    </row>
    <row r="85" spans="1:14" x14ac:dyDescent="0.3">
      <c r="A85" s="92">
        <v>79</v>
      </c>
      <c r="B85" t="str">
        <f>IFERROR(VLOOKUP(C85,'databases concordance'!$A$3:$D$316,4,0),VLOOKUP(C85,'databases concordance'!$B$3:$D$316,3,0))</f>
        <v>Grenada</v>
      </c>
      <c r="C85" s="70" t="s">
        <v>217</v>
      </c>
      <c r="D85" s="70" t="s">
        <v>757</v>
      </c>
      <c r="E85" s="94"/>
      <c r="F85" s="70" t="s">
        <v>1084</v>
      </c>
      <c r="G85" s="70" t="s">
        <v>1939</v>
      </c>
      <c r="H85" s="70" t="s">
        <v>1948</v>
      </c>
      <c r="I85" s="70" t="s">
        <v>1020</v>
      </c>
      <c r="J85" s="70"/>
      <c r="K85" t="str">
        <f>IFERROR(VLOOKUP(L85,'databases concordance'!$A$3:$D$316,4,0),VLOOKUP(L85,'databases concordance'!$B$3:$D$316,3,0))</f>
        <v>Grenada</v>
      </c>
      <c r="L85" s="105" t="s">
        <v>217</v>
      </c>
      <c r="M85" t="s">
        <v>400</v>
      </c>
      <c r="N85" t="str">
        <f t="shared" si="1"/>
        <v>Upper middle income</v>
      </c>
    </row>
    <row r="86" spans="1:14" x14ac:dyDescent="0.3">
      <c r="A86" s="92">
        <v>80</v>
      </c>
      <c r="B86" t="str">
        <f>IFERROR(VLOOKUP(C86,'databases concordance'!$A$3:$D$316,4,0),VLOOKUP(C86,'databases concordance'!$B$3:$D$316,3,0))</f>
        <v>Guam</v>
      </c>
      <c r="C86" s="70" t="s">
        <v>218</v>
      </c>
      <c r="D86" s="70" t="s">
        <v>752</v>
      </c>
      <c r="E86" s="94"/>
      <c r="F86" s="70" t="s">
        <v>1943</v>
      </c>
      <c r="G86" s="70" t="s">
        <v>1945</v>
      </c>
      <c r="H86" s="70" t="s">
        <v>1944</v>
      </c>
      <c r="I86" s="70" t="s">
        <v>1020</v>
      </c>
      <c r="J86" s="70"/>
      <c r="K86" t="str">
        <f>IFERROR(VLOOKUP(L86,'databases concordance'!$A$3:$D$316,4,0),VLOOKUP(L86,'databases concordance'!$B$3:$D$316,3,0))</f>
        <v>Guam</v>
      </c>
      <c r="L86" s="105" t="s">
        <v>218</v>
      </c>
      <c r="M86" t="s">
        <v>2049</v>
      </c>
      <c r="N86" t="str">
        <f t="shared" si="1"/>
        <v>High income</v>
      </c>
    </row>
    <row r="87" spans="1:14" x14ac:dyDescent="0.3">
      <c r="A87" s="92">
        <v>81</v>
      </c>
      <c r="B87" t="str">
        <f>IFERROR(VLOOKUP(C87,'databases concordance'!$A$3:$D$316,4,0),VLOOKUP(C87,'databases concordance'!$B$3:$D$316,3,0))</f>
        <v>Guatemala</v>
      </c>
      <c r="C87" s="70" t="s">
        <v>55</v>
      </c>
      <c r="D87" s="70" t="s">
        <v>749</v>
      </c>
      <c r="E87" s="94"/>
      <c r="F87" s="70" t="s">
        <v>1084</v>
      </c>
      <c r="G87" s="70" t="s">
        <v>1939</v>
      </c>
      <c r="H87" s="70" t="s">
        <v>1940</v>
      </c>
      <c r="I87" s="70" t="s">
        <v>1020</v>
      </c>
      <c r="J87" s="70"/>
      <c r="K87" t="str">
        <f>IFERROR(VLOOKUP(L87,'databases concordance'!$A$3:$D$316,4,0),VLOOKUP(L87,'databases concordance'!$B$3:$D$316,3,0))</f>
        <v>Guatemala</v>
      </c>
      <c r="L87" s="105" t="s">
        <v>55</v>
      </c>
      <c r="M87" t="s">
        <v>2050</v>
      </c>
      <c r="N87" t="str">
        <f t="shared" si="1"/>
        <v>Lower middle income</v>
      </c>
    </row>
    <row r="88" spans="1:14" x14ac:dyDescent="0.3">
      <c r="A88" s="92">
        <v>82</v>
      </c>
      <c r="B88" t="str">
        <f>IFERROR(VLOOKUP(C88,'databases concordance'!$A$3:$D$316,4,0),VLOOKUP(C88,'databases concordance'!$B$3:$D$316,3,0))</f>
        <v>Guinea</v>
      </c>
      <c r="C88" s="70" t="s">
        <v>56</v>
      </c>
      <c r="D88" s="70" t="s">
        <v>744</v>
      </c>
      <c r="E88" s="94"/>
      <c r="F88" s="70" t="s">
        <v>263</v>
      </c>
      <c r="G88" s="70" t="s">
        <v>1935</v>
      </c>
      <c r="H88" s="70" t="s">
        <v>1936</v>
      </c>
      <c r="I88" s="70" t="s">
        <v>1937</v>
      </c>
      <c r="J88" s="70"/>
      <c r="K88" t="str">
        <f>IFERROR(VLOOKUP(L88,'databases concordance'!$A$3:$D$316,4,0),VLOOKUP(L88,'databases concordance'!$B$3:$D$316,3,0))</f>
        <v>Guinea</v>
      </c>
      <c r="L88" s="105" t="s">
        <v>56</v>
      </c>
      <c r="M88" t="s">
        <v>2048</v>
      </c>
      <c r="N88" t="str">
        <f t="shared" si="1"/>
        <v>Low income</v>
      </c>
    </row>
    <row r="89" spans="1:14" x14ac:dyDescent="0.3">
      <c r="A89" s="92">
        <v>83</v>
      </c>
      <c r="B89" t="str">
        <f>IFERROR(VLOOKUP(C89,'databases concordance'!$A$3:$D$316,4,0),VLOOKUP(C89,'databases concordance'!$B$3:$D$316,3,0))</f>
        <v>Guinea Bissau</v>
      </c>
      <c r="C89" s="70" t="s">
        <v>57</v>
      </c>
      <c r="D89" s="70" t="s">
        <v>742</v>
      </c>
      <c r="E89" s="94"/>
      <c r="F89" s="70" t="s">
        <v>263</v>
      </c>
      <c r="G89" s="70" t="s">
        <v>1935</v>
      </c>
      <c r="H89" s="70" t="s">
        <v>1936</v>
      </c>
      <c r="I89" s="70" t="s">
        <v>1937</v>
      </c>
      <c r="J89" s="70"/>
      <c r="K89" t="str">
        <f>IFERROR(VLOOKUP(L89,'databases concordance'!$A$3:$D$316,4,0),VLOOKUP(L89,'databases concordance'!$B$3:$D$316,3,0))</f>
        <v>Guinea Bissau</v>
      </c>
      <c r="L89" s="105" t="s">
        <v>1056</v>
      </c>
      <c r="M89" t="s">
        <v>2048</v>
      </c>
      <c r="N89" t="str">
        <f t="shared" si="1"/>
        <v>Low income</v>
      </c>
    </row>
    <row r="90" spans="1:14" x14ac:dyDescent="0.3">
      <c r="A90" s="92">
        <v>84</v>
      </c>
      <c r="B90" t="str">
        <f>IFERROR(VLOOKUP(C90,'databases concordance'!$A$3:$D$316,4,0),VLOOKUP(C90,'databases concordance'!$B$3:$D$316,3,0))</f>
        <v>Guyana</v>
      </c>
      <c r="C90" s="70" t="s">
        <v>58</v>
      </c>
      <c r="D90" s="70" t="s">
        <v>740</v>
      </c>
      <c r="E90" s="94"/>
      <c r="F90" s="70" t="s">
        <v>1084</v>
      </c>
      <c r="G90" s="70" t="s">
        <v>1939</v>
      </c>
      <c r="H90" s="70" t="s">
        <v>1936</v>
      </c>
      <c r="I90" s="70" t="s">
        <v>1937</v>
      </c>
      <c r="J90" s="70"/>
      <c r="K90" t="str">
        <f>IFERROR(VLOOKUP(L90,'databases concordance'!$A$3:$D$316,4,0),VLOOKUP(L90,'databases concordance'!$B$3:$D$316,3,0))</f>
        <v>Guyana</v>
      </c>
      <c r="L90" s="105" t="s">
        <v>58</v>
      </c>
      <c r="M90" t="s">
        <v>400</v>
      </c>
      <c r="N90" t="str">
        <f t="shared" si="1"/>
        <v>Upper middle income</v>
      </c>
    </row>
    <row r="91" spans="1:14" x14ac:dyDescent="0.3">
      <c r="A91" s="92">
        <v>85</v>
      </c>
      <c r="B91" t="str">
        <f>IFERROR(VLOOKUP(C91,'databases concordance'!$A$3:$D$316,4,0),VLOOKUP(C91,'databases concordance'!$B$3:$D$316,3,0))</f>
        <v>Haiti</v>
      </c>
      <c r="C91" s="70" t="s">
        <v>59</v>
      </c>
      <c r="D91" s="70" t="s">
        <v>737</v>
      </c>
      <c r="E91" s="94"/>
      <c r="F91" s="70" t="s">
        <v>1084</v>
      </c>
      <c r="G91" s="70" t="s">
        <v>1935</v>
      </c>
      <c r="H91" s="70" t="s">
        <v>1936</v>
      </c>
      <c r="I91" s="70" t="s">
        <v>1937</v>
      </c>
      <c r="J91" s="70"/>
      <c r="K91" t="str">
        <f>IFERROR(VLOOKUP(L91,'databases concordance'!$A$3:$D$316,4,0),VLOOKUP(L91,'databases concordance'!$B$3:$D$316,3,0))</f>
        <v>Haiti</v>
      </c>
      <c r="L91" s="105" t="s">
        <v>59</v>
      </c>
      <c r="M91" t="s">
        <v>2048</v>
      </c>
      <c r="N91" t="str">
        <f t="shared" si="1"/>
        <v>Low income</v>
      </c>
    </row>
    <row r="92" spans="1:14" x14ac:dyDescent="0.3">
      <c r="A92" s="92">
        <v>86</v>
      </c>
      <c r="B92" t="str">
        <f>IFERROR(VLOOKUP(C92,'databases concordance'!$A$3:$D$316,4,0),VLOOKUP(C92,'databases concordance'!$B$3:$D$316,3,0))</f>
        <v>Honduras</v>
      </c>
      <c r="C92" s="70" t="s">
        <v>60</v>
      </c>
      <c r="D92" s="70" t="s">
        <v>727</v>
      </c>
      <c r="E92" s="94"/>
      <c r="F92" s="70" t="s">
        <v>1084</v>
      </c>
      <c r="G92" s="70" t="s">
        <v>1942</v>
      </c>
      <c r="H92" s="70" t="s">
        <v>1936</v>
      </c>
      <c r="I92" s="70" t="s">
        <v>1937</v>
      </c>
      <c r="J92" s="70"/>
      <c r="K92" t="str">
        <f>IFERROR(VLOOKUP(L92,'databases concordance'!$A$3:$D$316,4,0),VLOOKUP(L92,'databases concordance'!$B$3:$D$316,3,0))</f>
        <v>Honduras</v>
      </c>
      <c r="L92" s="105" t="s">
        <v>60</v>
      </c>
      <c r="M92" t="s">
        <v>2050</v>
      </c>
      <c r="N92" t="str">
        <f t="shared" si="1"/>
        <v>Lower middle income</v>
      </c>
    </row>
    <row r="93" spans="1:14" x14ac:dyDescent="0.3">
      <c r="A93" s="92">
        <v>87</v>
      </c>
      <c r="B93" t="s">
        <v>291</v>
      </c>
      <c r="C93" s="70" t="s">
        <v>1950</v>
      </c>
      <c r="D93" s="70" t="s">
        <v>861</v>
      </c>
      <c r="E93" s="94"/>
      <c r="F93" s="70" t="s">
        <v>1943</v>
      </c>
      <c r="G93" s="70" t="s">
        <v>1945</v>
      </c>
      <c r="H93" s="70" t="s">
        <v>1944</v>
      </c>
      <c r="I93" s="70" t="s">
        <v>1020</v>
      </c>
      <c r="J93" s="70"/>
      <c r="K93" t="s">
        <v>291</v>
      </c>
      <c r="L93" s="105" t="s">
        <v>291</v>
      </c>
      <c r="M93" t="s">
        <v>2049</v>
      </c>
      <c r="N93" t="str">
        <f t="shared" si="1"/>
        <v>High income</v>
      </c>
    </row>
    <row r="94" spans="1:14" x14ac:dyDescent="0.3">
      <c r="A94" s="92">
        <v>88</v>
      </c>
      <c r="B94" t="str">
        <f>IFERROR(VLOOKUP(C94,'databases concordance'!$A$3:$D$316,4,0),VLOOKUP(C94,'databases concordance'!$B$3:$D$316,3,0))</f>
        <v>Hungary</v>
      </c>
      <c r="C94" s="70" t="s">
        <v>61</v>
      </c>
      <c r="D94" s="70" t="s">
        <v>726</v>
      </c>
      <c r="E94" s="94"/>
      <c r="F94" s="70" t="s">
        <v>1938</v>
      </c>
      <c r="G94" s="70" t="s">
        <v>1945</v>
      </c>
      <c r="H94" s="70" t="s">
        <v>1944</v>
      </c>
      <c r="I94" s="70" t="s">
        <v>1020</v>
      </c>
      <c r="J94" s="70"/>
      <c r="K94" t="str">
        <f>IFERROR(VLOOKUP(L94,'databases concordance'!$A$3:$D$316,4,0),VLOOKUP(L94,'databases concordance'!$B$3:$D$316,3,0))</f>
        <v>Hungary</v>
      </c>
      <c r="L94" s="105" t="s">
        <v>61</v>
      </c>
      <c r="M94" t="s">
        <v>2049</v>
      </c>
      <c r="N94" t="str">
        <f t="shared" si="1"/>
        <v>High income</v>
      </c>
    </row>
    <row r="95" spans="1:14" x14ac:dyDescent="0.3">
      <c r="A95" s="92">
        <v>89</v>
      </c>
      <c r="B95" t="str">
        <f>IFERROR(VLOOKUP(C95,'databases concordance'!$A$3:$D$316,4,0),VLOOKUP(C95,'databases concordance'!$B$3:$D$316,3,0))</f>
        <v>Iceland</v>
      </c>
      <c r="C95" s="70" t="s">
        <v>62</v>
      </c>
      <c r="D95" s="70" t="s">
        <v>724</v>
      </c>
      <c r="E95" s="94"/>
      <c r="F95" s="70" t="s">
        <v>1938</v>
      </c>
      <c r="G95" s="70" t="s">
        <v>1945</v>
      </c>
      <c r="H95" s="70" t="s">
        <v>1944</v>
      </c>
      <c r="I95" s="70" t="s">
        <v>1020</v>
      </c>
      <c r="J95" s="70"/>
      <c r="K95" t="str">
        <f>IFERROR(VLOOKUP(L95,'databases concordance'!$A$3:$D$316,4,0),VLOOKUP(L95,'databases concordance'!$B$3:$D$316,3,0))</f>
        <v>Iceland</v>
      </c>
      <c r="L95" s="105" t="s">
        <v>62</v>
      </c>
      <c r="M95" t="s">
        <v>2049</v>
      </c>
      <c r="N95" t="str">
        <f t="shared" si="1"/>
        <v>High income</v>
      </c>
    </row>
    <row r="96" spans="1:14" x14ac:dyDescent="0.3">
      <c r="A96" s="92">
        <v>90</v>
      </c>
      <c r="B96" t="str">
        <f>IFERROR(VLOOKUP(C96,'databases concordance'!$A$3:$D$316,4,0),VLOOKUP(C96,'databases concordance'!$B$3:$D$316,3,0))</f>
        <v>India</v>
      </c>
      <c r="C96" s="70" t="s">
        <v>63</v>
      </c>
      <c r="D96" s="70" t="s">
        <v>723</v>
      </c>
      <c r="E96" s="94"/>
      <c r="F96" s="70" t="s">
        <v>1154</v>
      </c>
      <c r="G96" s="70" t="s">
        <v>1942</v>
      </c>
      <c r="H96" s="70" t="s">
        <v>1940</v>
      </c>
      <c r="I96" s="70" t="s">
        <v>1020</v>
      </c>
      <c r="J96" s="70"/>
      <c r="K96" t="str">
        <f>IFERROR(VLOOKUP(L96,'databases concordance'!$A$3:$D$316,4,0),VLOOKUP(L96,'databases concordance'!$B$3:$D$316,3,0))</f>
        <v>India</v>
      </c>
      <c r="L96" s="105" t="s">
        <v>63</v>
      </c>
      <c r="M96" t="s">
        <v>2050</v>
      </c>
      <c r="N96" t="str">
        <f t="shared" si="1"/>
        <v>Lower middle income</v>
      </c>
    </row>
    <row r="97" spans="1:14" x14ac:dyDescent="0.3">
      <c r="A97" s="92">
        <v>91</v>
      </c>
      <c r="B97" t="str">
        <f>IFERROR(VLOOKUP(C97,'databases concordance'!$A$3:$D$316,4,0),VLOOKUP(C97,'databases concordance'!$B$3:$D$316,3,0))</f>
        <v>Indonesia</v>
      </c>
      <c r="C97" s="70" t="s">
        <v>64</v>
      </c>
      <c r="D97" s="76" t="s">
        <v>721</v>
      </c>
      <c r="E97" s="94"/>
      <c r="F97" s="70" t="s">
        <v>1943</v>
      </c>
      <c r="G97" s="76" t="s">
        <v>1939</v>
      </c>
      <c r="H97" s="70" t="s">
        <v>1940</v>
      </c>
      <c r="I97" s="70" t="s">
        <v>1020</v>
      </c>
      <c r="J97" s="70"/>
      <c r="K97" t="str">
        <f>IFERROR(VLOOKUP(L97,'databases concordance'!$A$3:$D$316,4,0),VLOOKUP(L97,'databases concordance'!$B$3:$D$316,3,0))</f>
        <v>Indonesia</v>
      </c>
      <c r="L97" s="105" t="s">
        <v>64</v>
      </c>
      <c r="M97" t="s">
        <v>2050</v>
      </c>
      <c r="N97" t="str">
        <f t="shared" si="1"/>
        <v>Lower middle income</v>
      </c>
    </row>
    <row r="98" spans="1:14" x14ac:dyDescent="0.3">
      <c r="A98" s="92">
        <v>92</v>
      </c>
      <c r="B98" t="s">
        <v>719</v>
      </c>
      <c r="C98" s="70" t="s">
        <v>1722</v>
      </c>
      <c r="D98" s="70" t="s">
        <v>718</v>
      </c>
      <c r="E98" s="94"/>
      <c r="F98" s="70" t="s">
        <v>1941</v>
      </c>
      <c r="G98" s="70" t="s">
        <v>1939</v>
      </c>
      <c r="H98" s="70" t="s">
        <v>1940</v>
      </c>
      <c r="I98" s="70" t="s">
        <v>1020</v>
      </c>
      <c r="J98" s="70"/>
      <c r="K98" t="s">
        <v>719</v>
      </c>
      <c r="L98" s="105" t="s">
        <v>719</v>
      </c>
      <c r="M98" t="s">
        <v>400</v>
      </c>
      <c r="N98" t="str">
        <f t="shared" si="1"/>
        <v>Upper middle income</v>
      </c>
    </row>
    <row r="99" spans="1:14" x14ac:dyDescent="0.3">
      <c r="A99" s="92">
        <v>93</v>
      </c>
      <c r="B99" t="str">
        <f>IFERROR(VLOOKUP(C99,'databases concordance'!$A$3:$D$316,4,0),VLOOKUP(C99,'databases concordance'!$B$3:$D$316,3,0))</f>
        <v>Iraq</v>
      </c>
      <c r="C99" s="70" t="s">
        <v>66</v>
      </c>
      <c r="D99" s="70" t="s">
        <v>716</v>
      </c>
      <c r="E99" s="94"/>
      <c r="F99" s="70" t="s">
        <v>1941</v>
      </c>
      <c r="G99" s="70" t="s">
        <v>1939</v>
      </c>
      <c r="H99" s="70" t="s">
        <v>1940</v>
      </c>
      <c r="I99" s="70" t="s">
        <v>1020</v>
      </c>
      <c r="J99" s="70"/>
      <c r="K99" t="str">
        <f>IFERROR(VLOOKUP(L99,'databases concordance'!$A$3:$D$316,4,0),VLOOKUP(L99,'databases concordance'!$B$3:$D$316,3,0))</f>
        <v>Iraq</v>
      </c>
      <c r="L99" s="105" t="s">
        <v>66</v>
      </c>
      <c r="M99" t="s">
        <v>400</v>
      </c>
      <c r="N99" t="str">
        <f t="shared" si="1"/>
        <v>Upper middle income</v>
      </c>
    </row>
    <row r="100" spans="1:14" x14ac:dyDescent="0.3">
      <c r="A100" s="92">
        <v>94</v>
      </c>
      <c r="B100" t="str">
        <f>IFERROR(VLOOKUP(C100,'databases concordance'!$A$3:$D$316,4,0),VLOOKUP(C100,'databases concordance'!$B$3:$D$316,3,0))</f>
        <v>Ireland</v>
      </c>
      <c r="C100" s="70" t="s">
        <v>67</v>
      </c>
      <c r="D100" s="70" t="s">
        <v>714</v>
      </c>
      <c r="E100" s="94"/>
      <c r="F100" s="70" t="s">
        <v>1938</v>
      </c>
      <c r="G100" s="70" t="s">
        <v>1945</v>
      </c>
      <c r="H100" s="70" t="s">
        <v>1944</v>
      </c>
      <c r="I100" s="70" t="s">
        <v>1946</v>
      </c>
      <c r="J100" s="70"/>
      <c r="K100" t="str">
        <f>IFERROR(VLOOKUP(L100,'databases concordance'!$A$3:$D$316,4,0),VLOOKUP(L100,'databases concordance'!$B$3:$D$316,3,0))</f>
        <v>Ireland</v>
      </c>
      <c r="L100" s="105" t="s">
        <v>67</v>
      </c>
      <c r="M100" t="s">
        <v>2049</v>
      </c>
      <c r="N100" t="str">
        <f t="shared" si="1"/>
        <v>High income</v>
      </c>
    </row>
    <row r="101" spans="1:14" x14ac:dyDescent="0.3">
      <c r="A101" s="92">
        <v>95</v>
      </c>
      <c r="B101" t="str">
        <f>IFERROR(VLOOKUP(C101,'databases concordance'!$A$3:$D$316,4,0),VLOOKUP(C101,'databases concordance'!$B$3:$D$316,3,0))</f>
        <v>Isle of Man</v>
      </c>
      <c r="C101" s="70" t="s">
        <v>221</v>
      </c>
      <c r="D101" s="70" t="s">
        <v>712</v>
      </c>
      <c r="E101" s="94"/>
      <c r="F101" s="70" t="s">
        <v>1938</v>
      </c>
      <c r="G101" s="70" t="s">
        <v>1945</v>
      </c>
      <c r="H101" s="70" t="s">
        <v>1944</v>
      </c>
      <c r="I101" s="70" t="s">
        <v>1020</v>
      </c>
      <c r="J101" s="70"/>
      <c r="K101" t="str">
        <f>IFERROR(VLOOKUP(L101,'databases concordance'!$A$3:$D$316,4,0),VLOOKUP(L101,'databases concordance'!$B$3:$D$316,3,0))</f>
        <v>Isle of Man</v>
      </c>
      <c r="L101" s="105" t="s">
        <v>221</v>
      </c>
      <c r="M101" t="s">
        <v>2049</v>
      </c>
      <c r="N101" t="str">
        <f t="shared" si="1"/>
        <v>High income</v>
      </c>
    </row>
    <row r="102" spans="1:14" x14ac:dyDescent="0.3">
      <c r="A102" s="92">
        <v>96</v>
      </c>
      <c r="B102" t="str">
        <f>IFERROR(VLOOKUP(C102,'databases concordance'!$A$3:$D$316,4,0),VLOOKUP(C102,'databases concordance'!$B$3:$D$316,3,0))</f>
        <v>Israel</v>
      </c>
      <c r="C102" s="70" t="s">
        <v>68</v>
      </c>
      <c r="D102" s="70" t="s">
        <v>709</v>
      </c>
      <c r="E102" s="94"/>
      <c r="F102" s="70" t="s">
        <v>1941</v>
      </c>
      <c r="G102" s="70" t="s">
        <v>1945</v>
      </c>
      <c r="H102" s="70" t="s">
        <v>1944</v>
      </c>
      <c r="I102" s="70" t="s">
        <v>1020</v>
      </c>
      <c r="J102" s="70"/>
      <c r="K102" t="str">
        <f>IFERROR(VLOOKUP(L102,'databases concordance'!$A$3:$D$316,4,0),VLOOKUP(L102,'databases concordance'!$B$3:$D$316,3,0))</f>
        <v>Israel</v>
      </c>
      <c r="L102" s="105" t="s">
        <v>68</v>
      </c>
      <c r="M102" t="s">
        <v>2049</v>
      </c>
      <c r="N102" t="str">
        <f t="shared" si="1"/>
        <v>High income</v>
      </c>
    </row>
    <row r="103" spans="1:14" x14ac:dyDescent="0.3">
      <c r="A103" s="92">
        <v>97</v>
      </c>
      <c r="B103" t="str">
        <f>IFERROR(VLOOKUP(C103,'databases concordance'!$A$3:$D$316,4,0),VLOOKUP(C103,'databases concordance'!$B$3:$D$316,3,0))</f>
        <v>Italy</v>
      </c>
      <c r="C103" s="70" t="s">
        <v>69</v>
      </c>
      <c r="D103" s="70" t="s">
        <v>706</v>
      </c>
      <c r="E103" s="94"/>
      <c r="F103" s="70" t="s">
        <v>1938</v>
      </c>
      <c r="G103" s="70" t="s">
        <v>1945</v>
      </c>
      <c r="H103" s="70" t="s">
        <v>1944</v>
      </c>
      <c r="I103" s="70" t="s">
        <v>1946</v>
      </c>
      <c r="J103" s="70"/>
      <c r="K103" t="str">
        <f>IFERROR(VLOOKUP(L103,'databases concordance'!$A$3:$D$316,4,0),VLOOKUP(L103,'databases concordance'!$B$3:$D$316,3,0))</f>
        <v>Italy</v>
      </c>
      <c r="L103" s="105" t="s">
        <v>69</v>
      </c>
      <c r="M103" t="s">
        <v>2049</v>
      </c>
      <c r="N103" t="str">
        <f t="shared" si="1"/>
        <v>High income</v>
      </c>
    </row>
    <row r="104" spans="1:14" x14ac:dyDescent="0.3">
      <c r="A104" s="92">
        <v>98</v>
      </c>
      <c r="B104" t="str">
        <f>IFERROR(VLOOKUP(C104,'databases concordance'!$A$3:$D$316,4,0),VLOOKUP(C104,'databases concordance'!$B$3:$D$316,3,0))</f>
        <v>Jamaica</v>
      </c>
      <c r="C104" s="70" t="s">
        <v>70</v>
      </c>
      <c r="D104" s="70" t="s">
        <v>705</v>
      </c>
      <c r="E104" s="94"/>
      <c r="F104" s="70" t="s">
        <v>1084</v>
      </c>
      <c r="G104" s="70" t="s">
        <v>1939</v>
      </c>
      <c r="H104" s="70" t="s">
        <v>1940</v>
      </c>
      <c r="I104" s="70" t="s">
        <v>1020</v>
      </c>
      <c r="J104" s="70"/>
      <c r="K104" t="str">
        <f>IFERROR(VLOOKUP(L104,'databases concordance'!$A$3:$D$316,4,0),VLOOKUP(L104,'databases concordance'!$B$3:$D$316,3,0))</f>
        <v>Jamaica</v>
      </c>
      <c r="L104" s="105" t="s">
        <v>70</v>
      </c>
      <c r="M104" t="s">
        <v>400</v>
      </c>
      <c r="N104" t="str">
        <f t="shared" si="1"/>
        <v>Upper middle income</v>
      </c>
    </row>
    <row r="105" spans="1:14" x14ac:dyDescent="0.3">
      <c r="A105" s="92">
        <v>99</v>
      </c>
      <c r="B105" t="str">
        <f>IFERROR(VLOOKUP(C105,'databases concordance'!$A$3:$D$316,4,0),VLOOKUP(C105,'databases concordance'!$B$3:$D$316,3,0))</f>
        <v>Japan</v>
      </c>
      <c r="C105" s="70" t="s">
        <v>71</v>
      </c>
      <c r="D105" s="70" t="s">
        <v>703</v>
      </c>
      <c r="E105" s="94"/>
      <c r="F105" s="70" t="s">
        <v>1943</v>
      </c>
      <c r="G105" s="70" t="s">
        <v>1945</v>
      </c>
      <c r="H105" s="70" t="s">
        <v>1944</v>
      </c>
      <c r="I105" s="70" t="s">
        <v>1020</v>
      </c>
      <c r="J105" s="70"/>
      <c r="K105" t="str">
        <f>IFERROR(VLOOKUP(L105,'databases concordance'!$A$3:$D$316,4,0),VLOOKUP(L105,'databases concordance'!$B$3:$D$316,3,0))</f>
        <v>Japan</v>
      </c>
      <c r="L105" s="105" t="s">
        <v>71</v>
      </c>
      <c r="M105" t="s">
        <v>2049</v>
      </c>
      <c r="N105" t="str">
        <f t="shared" si="1"/>
        <v>High income</v>
      </c>
    </row>
    <row r="106" spans="1:14" x14ac:dyDescent="0.3">
      <c r="A106" s="92">
        <v>100</v>
      </c>
      <c r="B106" t="str">
        <f>IFERROR(VLOOKUP(C106,'databases concordance'!$A$3:$D$316,4,0),VLOOKUP(C106,'databases concordance'!$B$3:$D$316,3,0))</f>
        <v>Jordan</v>
      </c>
      <c r="C106" s="70" t="s">
        <v>72</v>
      </c>
      <c r="D106" s="70" t="s">
        <v>696</v>
      </c>
      <c r="E106" s="94"/>
      <c r="F106" s="70" t="s">
        <v>1941</v>
      </c>
      <c r="G106" s="70" t="s">
        <v>1939</v>
      </c>
      <c r="H106" s="70" t="s">
        <v>1940</v>
      </c>
      <c r="I106" s="70" t="s">
        <v>1020</v>
      </c>
      <c r="J106" s="70"/>
      <c r="K106" t="str">
        <f>IFERROR(VLOOKUP(L106,'databases concordance'!$A$3:$D$316,4,0),VLOOKUP(L106,'databases concordance'!$B$3:$D$316,3,0))</f>
        <v>Jordan</v>
      </c>
      <c r="L106" s="105" t="s">
        <v>72</v>
      </c>
      <c r="M106" t="s">
        <v>2050</v>
      </c>
      <c r="N106" t="str">
        <f t="shared" si="1"/>
        <v>Lower middle income</v>
      </c>
    </row>
    <row r="107" spans="1:14" x14ac:dyDescent="0.3">
      <c r="A107" s="92">
        <v>101</v>
      </c>
      <c r="B107" t="str">
        <f>IFERROR(VLOOKUP(C107,'databases concordance'!$A$3:$D$316,4,0),VLOOKUP(C107,'databases concordance'!$B$3:$D$316,3,0))</f>
        <v>Kazakhstan</v>
      </c>
      <c r="C107" s="70" t="s">
        <v>162</v>
      </c>
      <c r="D107" s="70" t="s">
        <v>695</v>
      </c>
      <c r="E107" s="94"/>
      <c r="F107" s="70" t="s">
        <v>1938</v>
      </c>
      <c r="G107" s="70" t="s">
        <v>1939</v>
      </c>
      <c r="H107" s="70" t="s">
        <v>1940</v>
      </c>
      <c r="I107" s="70" t="s">
        <v>1020</v>
      </c>
      <c r="J107" s="70"/>
      <c r="K107" t="str">
        <f>IFERROR(VLOOKUP(L107,'databases concordance'!$A$3:$D$316,4,0),VLOOKUP(L107,'databases concordance'!$B$3:$D$316,3,0))</f>
        <v>Kazakhstan</v>
      </c>
      <c r="L107" s="105" t="s">
        <v>162</v>
      </c>
      <c r="M107" t="s">
        <v>400</v>
      </c>
      <c r="N107" t="str">
        <f t="shared" si="1"/>
        <v>Upper middle income</v>
      </c>
    </row>
    <row r="108" spans="1:14" x14ac:dyDescent="0.3">
      <c r="A108" s="92">
        <v>102</v>
      </c>
      <c r="B108" t="str">
        <f>IFERROR(VLOOKUP(C108,'databases concordance'!$A$3:$D$316,4,0),VLOOKUP(C108,'databases concordance'!$B$3:$D$316,3,0))</f>
        <v>Kenya</v>
      </c>
      <c r="C108" s="70" t="s">
        <v>73</v>
      </c>
      <c r="D108" s="70" t="s">
        <v>692</v>
      </c>
      <c r="E108" s="94"/>
      <c r="F108" s="70" t="s">
        <v>263</v>
      </c>
      <c r="G108" s="70" t="s">
        <v>1942</v>
      </c>
      <c r="H108" s="70" t="s">
        <v>1948</v>
      </c>
      <c r="I108" s="70"/>
      <c r="J108" s="70"/>
      <c r="K108" t="str">
        <f>IFERROR(VLOOKUP(L108,'databases concordance'!$A$3:$D$316,4,0),VLOOKUP(L108,'databases concordance'!$B$3:$D$316,3,0))</f>
        <v>Kenya</v>
      </c>
      <c r="L108" s="105" t="s">
        <v>73</v>
      </c>
      <c r="M108" t="s">
        <v>2050</v>
      </c>
      <c r="N108" t="str">
        <f t="shared" si="1"/>
        <v>Lower middle income</v>
      </c>
    </row>
    <row r="109" spans="1:14" x14ac:dyDescent="0.3">
      <c r="A109" s="92">
        <v>103</v>
      </c>
      <c r="B109" t="str">
        <f>IFERROR(VLOOKUP(C109,'databases concordance'!$A$3:$D$316,4,0),VLOOKUP(C109,'databases concordance'!$B$3:$D$316,3,0))</f>
        <v>Kiribati</v>
      </c>
      <c r="C109" s="70" t="s">
        <v>222</v>
      </c>
      <c r="D109" s="70" t="s">
        <v>690</v>
      </c>
      <c r="E109" s="94"/>
      <c r="F109" s="70" t="s">
        <v>1943</v>
      </c>
      <c r="G109" s="70" t="s">
        <v>1942</v>
      </c>
      <c r="H109" s="70" t="s">
        <v>1936</v>
      </c>
      <c r="I109" s="70" t="s">
        <v>1020</v>
      </c>
      <c r="J109" s="70"/>
      <c r="K109" t="str">
        <f>IFERROR(VLOOKUP(L109,'databases concordance'!$A$3:$D$316,4,0),VLOOKUP(L109,'databases concordance'!$B$3:$D$316,3,0))</f>
        <v>Kiribati</v>
      </c>
      <c r="L109" s="105" t="s">
        <v>222</v>
      </c>
      <c r="M109" t="s">
        <v>2050</v>
      </c>
      <c r="N109" t="str">
        <f t="shared" si="1"/>
        <v>Lower middle income</v>
      </c>
    </row>
    <row r="110" spans="1:14" x14ac:dyDescent="0.3">
      <c r="A110" s="92">
        <v>104</v>
      </c>
      <c r="B110" t="s">
        <v>819</v>
      </c>
      <c r="C110" s="70" t="s">
        <v>1951</v>
      </c>
      <c r="D110" s="70" t="s">
        <v>818</v>
      </c>
      <c r="E110" s="94"/>
      <c r="F110" s="70" t="s">
        <v>1943</v>
      </c>
      <c r="G110" s="70" t="s">
        <v>1935</v>
      </c>
      <c r="H110" s="70" t="s">
        <v>1944</v>
      </c>
      <c r="I110" s="70" t="s">
        <v>1020</v>
      </c>
      <c r="J110" s="70"/>
      <c r="K110" t="s">
        <v>819</v>
      </c>
      <c r="L110" s="105" t="s">
        <v>819</v>
      </c>
      <c r="M110" t="s">
        <v>2048</v>
      </c>
      <c r="N110" t="str">
        <f t="shared" si="1"/>
        <v>Low income</v>
      </c>
    </row>
    <row r="111" spans="1:14" x14ac:dyDescent="0.3">
      <c r="A111" s="92">
        <v>105</v>
      </c>
      <c r="B111" t="s">
        <v>560</v>
      </c>
      <c r="C111" s="70" t="s">
        <v>1952</v>
      </c>
      <c r="D111" s="70" t="s">
        <v>559</v>
      </c>
      <c r="E111" s="94"/>
      <c r="F111" s="70" t="s">
        <v>1943</v>
      </c>
      <c r="G111" s="70" t="s">
        <v>1945</v>
      </c>
      <c r="H111" s="70" t="s">
        <v>1944</v>
      </c>
      <c r="I111" s="70" t="s">
        <v>1020</v>
      </c>
      <c r="J111" s="70"/>
      <c r="K111" t="s">
        <v>560</v>
      </c>
      <c r="L111" s="105" t="s">
        <v>560</v>
      </c>
      <c r="M111" t="s">
        <v>2049</v>
      </c>
      <c r="N111" t="str">
        <f t="shared" si="1"/>
        <v>High income</v>
      </c>
    </row>
    <row r="112" spans="1:14" x14ac:dyDescent="0.3">
      <c r="A112" s="92">
        <v>106</v>
      </c>
      <c r="B112" t="str">
        <f>IFERROR(VLOOKUP(C112,'databases concordance'!$A$3:$D$316,4,0),VLOOKUP(C112,'databases concordance'!$B$3:$D$316,3,0))</f>
        <v>Kosovo</v>
      </c>
      <c r="C112" s="70" t="s">
        <v>295</v>
      </c>
      <c r="D112" s="70" t="s">
        <v>1953</v>
      </c>
      <c r="E112" s="94"/>
      <c r="F112" s="70" t="s">
        <v>1938</v>
      </c>
      <c r="G112" s="70" t="s">
        <v>1939</v>
      </c>
      <c r="H112" s="70" t="s">
        <v>1936</v>
      </c>
      <c r="I112" s="70"/>
      <c r="J112" s="70"/>
      <c r="K112" t="str">
        <f>IFERROR(VLOOKUP(L112,'databases concordance'!$A$3:$D$316,4,0),VLOOKUP(L112,'databases concordance'!$B$3:$D$316,3,0))</f>
        <v>Kosovo</v>
      </c>
      <c r="L112" s="105" t="s">
        <v>295</v>
      </c>
      <c r="M112" t="s">
        <v>2050</v>
      </c>
      <c r="N112" t="str">
        <f t="shared" si="1"/>
        <v>Lower middle income</v>
      </c>
    </row>
    <row r="113" spans="1:14" x14ac:dyDescent="0.3">
      <c r="A113" s="92">
        <v>107</v>
      </c>
      <c r="B113" t="str">
        <f>IFERROR(VLOOKUP(C113,'databases concordance'!$A$3:$D$316,4,0),VLOOKUP(C113,'databases concordance'!$B$3:$D$316,3,0))</f>
        <v>Kuwait</v>
      </c>
      <c r="C113" s="70" t="s">
        <v>76</v>
      </c>
      <c r="D113" s="70" t="s">
        <v>689</v>
      </c>
      <c r="E113" s="94"/>
      <c r="F113" s="70" t="s">
        <v>1941</v>
      </c>
      <c r="G113" s="70" t="s">
        <v>1945</v>
      </c>
      <c r="H113" s="70" t="s">
        <v>1944</v>
      </c>
      <c r="I113" s="70" t="s">
        <v>1020</v>
      </c>
      <c r="J113" s="70"/>
      <c r="K113" t="str">
        <f>IFERROR(VLOOKUP(L113,'databases concordance'!$A$3:$D$316,4,0),VLOOKUP(L113,'databases concordance'!$B$3:$D$316,3,0))</f>
        <v>Kuwait</v>
      </c>
      <c r="L113" s="105" t="s">
        <v>76</v>
      </c>
      <c r="M113" t="s">
        <v>2049</v>
      </c>
      <c r="N113" t="str">
        <f t="shared" si="1"/>
        <v>High income</v>
      </c>
    </row>
    <row r="114" spans="1:14" x14ac:dyDescent="0.3">
      <c r="A114" s="92">
        <v>108</v>
      </c>
      <c r="B114" t="str">
        <f>IFERROR(VLOOKUP(C114,'databases concordance'!$A$3:$D$316,4,0),VLOOKUP(C114,'databases concordance'!$B$3:$D$316,3,0))</f>
        <v>Kyrgyzstan</v>
      </c>
      <c r="C114" s="70" t="s">
        <v>1645</v>
      </c>
      <c r="D114" s="70" t="s">
        <v>687</v>
      </c>
      <c r="E114" s="94"/>
      <c r="F114" s="70" t="s">
        <v>1938</v>
      </c>
      <c r="G114" s="70" t="s">
        <v>1942</v>
      </c>
      <c r="H114" s="70" t="s">
        <v>1936</v>
      </c>
      <c r="I114" s="70"/>
      <c r="J114" s="70"/>
      <c r="K114" t="str">
        <f>IFERROR(VLOOKUP(L114,'databases concordance'!$A$3:$D$316,4,0),VLOOKUP(L114,'databases concordance'!$B$3:$D$316,3,0))</f>
        <v>Kyrgyzstan</v>
      </c>
      <c r="L114" s="105" t="s">
        <v>163</v>
      </c>
      <c r="M114" t="s">
        <v>2050</v>
      </c>
      <c r="N114" t="str">
        <f t="shared" si="1"/>
        <v>Lower middle income</v>
      </c>
    </row>
    <row r="115" spans="1:14" x14ac:dyDescent="0.3">
      <c r="A115" s="92">
        <v>109</v>
      </c>
      <c r="B115" t="s">
        <v>77</v>
      </c>
      <c r="C115" s="70" t="s">
        <v>1954</v>
      </c>
      <c r="D115" s="70" t="s">
        <v>683</v>
      </c>
      <c r="E115" s="94"/>
      <c r="F115" s="70" t="s">
        <v>1943</v>
      </c>
      <c r="G115" s="70" t="s">
        <v>1942</v>
      </c>
      <c r="H115" s="70" t="s">
        <v>1936</v>
      </c>
      <c r="I115" s="70"/>
      <c r="J115" s="70"/>
      <c r="K115" t="s">
        <v>77</v>
      </c>
      <c r="L115" s="105" t="s">
        <v>77</v>
      </c>
      <c r="M115" t="s">
        <v>2050</v>
      </c>
      <c r="N115" t="str">
        <f t="shared" si="1"/>
        <v>Lower middle income</v>
      </c>
    </row>
    <row r="116" spans="1:14" x14ac:dyDescent="0.3">
      <c r="A116" s="92">
        <v>110</v>
      </c>
      <c r="B116" t="str">
        <f>IFERROR(VLOOKUP(C116,'databases concordance'!$A$3:$D$316,4,0),VLOOKUP(C116,'databases concordance'!$B$3:$D$316,3,0))</f>
        <v>Latvia</v>
      </c>
      <c r="C116" s="70" t="s">
        <v>164</v>
      </c>
      <c r="D116" s="70" t="s">
        <v>681</v>
      </c>
      <c r="E116" s="94"/>
      <c r="F116" s="70" t="s">
        <v>1938</v>
      </c>
      <c r="G116" s="70" t="s">
        <v>1945</v>
      </c>
      <c r="H116" s="70" t="s">
        <v>1944</v>
      </c>
      <c r="I116" s="70" t="s">
        <v>1946</v>
      </c>
      <c r="J116" s="70"/>
      <c r="K116" t="str">
        <f>IFERROR(VLOOKUP(L116,'databases concordance'!$A$3:$D$316,4,0),VLOOKUP(L116,'databases concordance'!$B$3:$D$316,3,0))</f>
        <v>Latvia</v>
      </c>
      <c r="L116" s="105" t="s">
        <v>164</v>
      </c>
      <c r="M116" t="s">
        <v>2049</v>
      </c>
      <c r="N116" t="str">
        <f t="shared" si="1"/>
        <v>High income</v>
      </c>
    </row>
    <row r="117" spans="1:14" x14ac:dyDescent="0.3">
      <c r="A117" s="92">
        <v>111</v>
      </c>
      <c r="B117" t="str">
        <f>IFERROR(VLOOKUP(C117,'databases concordance'!$A$3:$D$316,4,0),VLOOKUP(C117,'databases concordance'!$B$3:$D$316,3,0))</f>
        <v>Lebanon</v>
      </c>
      <c r="C117" s="70" t="s">
        <v>78</v>
      </c>
      <c r="D117" s="70" t="s">
        <v>679</v>
      </c>
      <c r="E117" s="94"/>
      <c r="F117" s="70" t="s">
        <v>1941</v>
      </c>
      <c r="G117" s="70" t="s">
        <v>1939</v>
      </c>
      <c r="H117" s="70" t="s">
        <v>1940</v>
      </c>
      <c r="I117" s="70" t="s">
        <v>1020</v>
      </c>
      <c r="J117" s="70"/>
      <c r="K117" t="str">
        <f>IFERROR(VLOOKUP(L117,'databases concordance'!$A$3:$D$316,4,0),VLOOKUP(L117,'databases concordance'!$B$3:$D$316,3,0))</f>
        <v>Lebanon</v>
      </c>
      <c r="L117" s="105" t="s">
        <v>78</v>
      </c>
      <c r="M117" t="s">
        <v>400</v>
      </c>
      <c r="N117" t="str">
        <f t="shared" si="1"/>
        <v>Upper middle income</v>
      </c>
    </row>
    <row r="118" spans="1:14" x14ac:dyDescent="0.3">
      <c r="A118" s="92">
        <v>112</v>
      </c>
      <c r="B118" t="str">
        <f>IFERROR(VLOOKUP(C118,'databases concordance'!$A$3:$D$316,4,0),VLOOKUP(C118,'databases concordance'!$B$3:$D$316,3,0))</f>
        <v>Lesotho</v>
      </c>
      <c r="C118" s="70" t="s">
        <v>79</v>
      </c>
      <c r="D118" s="70" t="s">
        <v>678</v>
      </c>
      <c r="E118" s="94"/>
      <c r="F118" s="70" t="s">
        <v>263</v>
      </c>
      <c r="G118" s="70" t="s">
        <v>1942</v>
      </c>
      <c r="H118" s="70" t="s">
        <v>1936</v>
      </c>
      <c r="I118" s="70" t="s">
        <v>1020</v>
      </c>
      <c r="J118" s="70"/>
      <c r="K118" t="str">
        <f>IFERROR(VLOOKUP(L118,'databases concordance'!$A$3:$D$316,4,0),VLOOKUP(L118,'databases concordance'!$B$3:$D$316,3,0))</f>
        <v>Lesotho</v>
      </c>
      <c r="L118" s="105" t="s">
        <v>79</v>
      </c>
      <c r="M118" t="s">
        <v>2050</v>
      </c>
      <c r="N118" t="str">
        <f t="shared" si="1"/>
        <v>Lower middle income</v>
      </c>
    </row>
    <row r="119" spans="1:14" x14ac:dyDescent="0.3">
      <c r="A119" s="92">
        <v>113</v>
      </c>
      <c r="B119" t="str">
        <f>IFERROR(VLOOKUP(C119,'databases concordance'!$A$3:$D$316,4,0),VLOOKUP(C119,'databases concordance'!$B$3:$D$316,3,0))</f>
        <v>Liberia</v>
      </c>
      <c r="C119" s="70" t="s">
        <v>80</v>
      </c>
      <c r="D119" s="70" t="s">
        <v>675</v>
      </c>
      <c r="E119" s="94"/>
      <c r="F119" s="70" t="s">
        <v>263</v>
      </c>
      <c r="G119" s="70" t="s">
        <v>1935</v>
      </c>
      <c r="H119" s="70" t="s">
        <v>1936</v>
      </c>
      <c r="I119" s="70" t="s">
        <v>1937</v>
      </c>
      <c r="J119" s="70"/>
      <c r="K119" t="str">
        <f>IFERROR(VLOOKUP(L119,'databases concordance'!$A$3:$D$316,4,0),VLOOKUP(L119,'databases concordance'!$B$3:$D$316,3,0))</f>
        <v>Liberia</v>
      </c>
      <c r="L119" s="105" t="s">
        <v>80</v>
      </c>
      <c r="M119" t="s">
        <v>2048</v>
      </c>
      <c r="N119" t="str">
        <f t="shared" si="1"/>
        <v>Low income</v>
      </c>
    </row>
    <row r="120" spans="1:14" x14ac:dyDescent="0.3">
      <c r="A120" s="92">
        <v>114</v>
      </c>
      <c r="B120" t="str">
        <f>IFERROR(VLOOKUP(C120,'databases concordance'!$A$3:$D$316,4,0),VLOOKUP(C120,'databases concordance'!$B$3:$D$316,3,0))</f>
        <v>Libya</v>
      </c>
      <c r="C120" s="70" t="s">
        <v>224</v>
      </c>
      <c r="D120" s="70" t="s">
        <v>674</v>
      </c>
      <c r="E120" s="94"/>
      <c r="F120" s="70" t="s">
        <v>1941</v>
      </c>
      <c r="G120" s="70" t="s">
        <v>1939</v>
      </c>
      <c r="H120" s="70" t="s">
        <v>1940</v>
      </c>
      <c r="I120" s="70" t="s">
        <v>1020</v>
      </c>
      <c r="J120" s="70"/>
      <c r="K120" t="str">
        <f>IFERROR(VLOOKUP(L120,'databases concordance'!$A$3:$D$316,4,0),VLOOKUP(L120,'databases concordance'!$B$3:$D$316,3,0))</f>
        <v>Libya</v>
      </c>
      <c r="L120" s="105" t="s">
        <v>224</v>
      </c>
      <c r="M120" t="s">
        <v>400</v>
      </c>
      <c r="N120" t="str">
        <f t="shared" si="1"/>
        <v>Upper middle income</v>
      </c>
    </row>
    <row r="121" spans="1:14" x14ac:dyDescent="0.3">
      <c r="A121" s="92">
        <v>115</v>
      </c>
      <c r="B121" t="str">
        <f>IFERROR(VLOOKUP(C121,'databases concordance'!$A$3:$D$316,4,0),VLOOKUP(C121,'databases concordance'!$B$3:$D$316,3,0))</f>
        <v>Liechtenstein</v>
      </c>
      <c r="C121" s="70" t="s">
        <v>225</v>
      </c>
      <c r="D121" s="70" t="s">
        <v>670</v>
      </c>
      <c r="E121" s="94"/>
      <c r="F121" s="70" t="s">
        <v>1938</v>
      </c>
      <c r="G121" s="70" t="s">
        <v>1945</v>
      </c>
      <c r="H121" s="70" t="s">
        <v>1944</v>
      </c>
      <c r="I121" s="70" t="s">
        <v>1020</v>
      </c>
      <c r="J121" s="70"/>
      <c r="K121" t="str">
        <f>IFERROR(VLOOKUP(L121,'databases concordance'!$A$3:$D$316,4,0),VLOOKUP(L121,'databases concordance'!$B$3:$D$316,3,0))</f>
        <v>Liechtenstein</v>
      </c>
      <c r="L121" s="105" t="s">
        <v>225</v>
      </c>
      <c r="M121" t="s">
        <v>2049</v>
      </c>
      <c r="N121" t="str">
        <f t="shared" si="1"/>
        <v>High income</v>
      </c>
    </row>
    <row r="122" spans="1:14" x14ac:dyDescent="0.3">
      <c r="A122" s="92">
        <v>116</v>
      </c>
      <c r="B122" t="str">
        <f>IFERROR(VLOOKUP(C122,'databases concordance'!$A$3:$D$316,4,0),VLOOKUP(C122,'databases concordance'!$B$3:$D$316,3,0))</f>
        <v>Lithuania</v>
      </c>
      <c r="C122" s="70" t="s">
        <v>165</v>
      </c>
      <c r="D122" s="70" t="s">
        <v>669</v>
      </c>
      <c r="E122" s="94"/>
      <c r="F122" s="70" t="s">
        <v>1938</v>
      </c>
      <c r="G122" s="70" t="s">
        <v>1945</v>
      </c>
      <c r="H122" s="70" t="s">
        <v>1944</v>
      </c>
      <c r="I122" s="70" t="s">
        <v>1946</v>
      </c>
      <c r="J122" s="70"/>
      <c r="K122" t="str">
        <f>IFERROR(VLOOKUP(L122,'databases concordance'!$A$3:$D$316,4,0),VLOOKUP(L122,'databases concordance'!$B$3:$D$316,3,0))</f>
        <v>Lithuania</v>
      </c>
      <c r="L122" s="105" t="s">
        <v>165</v>
      </c>
      <c r="M122" t="s">
        <v>2049</v>
      </c>
      <c r="N122" t="str">
        <f t="shared" si="1"/>
        <v>High income</v>
      </c>
    </row>
    <row r="123" spans="1:14" x14ac:dyDescent="0.3">
      <c r="A123" s="92">
        <v>117</v>
      </c>
      <c r="B123" t="str">
        <f>IFERROR(VLOOKUP(C123,'databases concordance'!$A$3:$D$316,4,0),VLOOKUP(C123,'databases concordance'!$B$3:$D$316,3,0))</f>
        <v>Luxembourg</v>
      </c>
      <c r="C123" s="70" t="s">
        <v>166</v>
      </c>
      <c r="D123" s="70" t="s">
        <v>666</v>
      </c>
      <c r="E123" s="94"/>
      <c r="F123" s="70" t="s">
        <v>1938</v>
      </c>
      <c r="G123" s="70" t="s">
        <v>1945</v>
      </c>
      <c r="H123" s="70" t="s">
        <v>1944</v>
      </c>
      <c r="I123" s="70" t="s">
        <v>1946</v>
      </c>
      <c r="J123" s="70"/>
      <c r="K123" t="str">
        <f>IFERROR(VLOOKUP(L123,'databases concordance'!$A$3:$D$316,4,0),VLOOKUP(L123,'databases concordance'!$B$3:$D$316,3,0))</f>
        <v>Luxembourg</v>
      </c>
      <c r="L123" s="105" t="s">
        <v>166</v>
      </c>
      <c r="M123" t="s">
        <v>2049</v>
      </c>
      <c r="N123" t="str">
        <f t="shared" si="1"/>
        <v>High income</v>
      </c>
    </row>
    <row r="124" spans="1:14" x14ac:dyDescent="0.3">
      <c r="A124" s="92">
        <v>118</v>
      </c>
      <c r="B124" t="s">
        <v>1163</v>
      </c>
      <c r="C124" s="70" t="s">
        <v>1955</v>
      </c>
      <c r="D124" s="70" t="s">
        <v>857</v>
      </c>
      <c r="E124" s="94"/>
      <c r="F124" s="70" t="s">
        <v>1943</v>
      </c>
      <c r="G124" s="70" t="s">
        <v>1945</v>
      </c>
      <c r="H124" s="70" t="s">
        <v>1944</v>
      </c>
      <c r="I124" s="70" t="s">
        <v>1020</v>
      </c>
      <c r="J124" s="70"/>
      <c r="K124" t="s">
        <v>1163</v>
      </c>
      <c r="L124" s="105" t="s">
        <v>1955</v>
      </c>
      <c r="M124" t="s">
        <v>2049</v>
      </c>
      <c r="N124" t="str">
        <f t="shared" si="1"/>
        <v>High income</v>
      </c>
    </row>
    <row r="125" spans="1:14" x14ac:dyDescent="0.3">
      <c r="A125" s="92">
        <v>119</v>
      </c>
      <c r="B125" t="str">
        <f>IFERROR(VLOOKUP(C125,'databases concordance'!$A$3:$D$316,4,0),VLOOKUP(C125,'databases concordance'!$B$3:$D$316,3,0))</f>
        <v>Madagascar</v>
      </c>
      <c r="C125" s="70" t="s">
        <v>82</v>
      </c>
      <c r="D125" s="70" t="s">
        <v>665</v>
      </c>
      <c r="E125" s="94"/>
      <c r="F125" s="70" t="s">
        <v>263</v>
      </c>
      <c r="G125" s="70" t="s">
        <v>1935</v>
      </c>
      <c r="H125" s="70" t="s">
        <v>1936</v>
      </c>
      <c r="I125" s="70" t="s">
        <v>1937</v>
      </c>
      <c r="J125" s="70"/>
      <c r="K125" t="str">
        <f>IFERROR(VLOOKUP(L125,'databases concordance'!$A$3:$D$316,4,0),VLOOKUP(L125,'databases concordance'!$B$3:$D$316,3,0))</f>
        <v>Madagascar</v>
      </c>
      <c r="L125" s="105" t="s">
        <v>82</v>
      </c>
      <c r="M125" t="s">
        <v>2048</v>
      </c>
      <c r="N125" t="str">
        <f t="shared" si="1"/>
        <v>Low income</v>
      </c>
    </row>
    <row r="126" spans="1:14" x14ac:dyDescent="0.3">
      <c r="A126" s="92">
        <v>120</v>
      </c>
      <c r="B126" t="str">
        <f>IFERROR(VLOOKUP(C126,'databases concordance'!$A$3:$D$316,4,0),VLOOKUP(C126,'databases concordance'!$B$3:$D$316,3,0))</f>
        <v>Malawi</v>
      </c>
      <c r="C126" s="70" t="s">
        <v>83</v>
      </c>
      <c r="D126" s="70" t="s">
        <v>664</v>
      </c>
      <c r="E126" s="94"/>
      <c r="F126" s="70" t="s">
        <v>263</v>
      </c>
      <c r="G126" s="70" t="s">
        <v>1935</v>
      </c>
      <c r="H126" s="70" t="s">
        <v>1936</v>
      </c>
      <c r="I126" s="70" t="s">
        <v>1937</v>
      </c>
      <c r="J126" s="70"/>
      <c r="K126" t="str">
        <f>IFERROR(VLOOKUP(L126,'databases concordance'!$A$3:$D$316,4,0),VLOOKUP(L126,'databases concordance'!$B$3:$D$316,3,0))</f>
        <v>Malawi</v>
      </c>
      <c r="L126" s="105" t="s">
        <v>83</v>
      </c>
      <c r="M126" t="s">
        <v>2048</v>
      </c>
      <c r="N126" t="str">
        <f t="shared" si="1"/>
        <v>Low income</v>
      </c>
    </row>
    <row r="127" spans="1:14" x14ac:dyDescent="0.3">
      <c r="A127" s="92">
        <v>121</v>
      </c>
      <c r="B127" t="str">
        <f>IFERROR(VLOOKUP(C127,'databases concordance'!$A$3:$D$316,4,0),VLOOKUP(C127,'databases concordance'!$B$3:$D$316,3,0))</f>
        <v>Malaysia</v>
      </c>
      <c r="C127" s="70" t="s">
        <v>84</v>
      </c>
      <c r="D127" s="70" t="s">
        <v>662</v>
      </c>
      <c r="E127" s="94"/>
      <c r="F127" s="70" t="s">
        <v>1943</v>
      </c>
      <c r="G127" s="70" t="s">
        <v>1939</v>
      </c>
      <c r="H127" s="70" t="s">
        <v>1940</v>
      </c>
      <c r="I127" s="70" t="s">
        <v>1020</v>
      </c>
      <c r="J127" s="70"/>
      <c r="K127" t="str">
        <f>IFERROR(VLOOKUP(L127,'databases concordance'!$A$3:$D$316,4,0),VLOOKUP(L127,'databases concordance'!$B$3:$D$316,3,0))</f>
        <v>Malaysia</v>
      </c>
      <c r="L127" s="105" t="s">
        <v>84</v>
      </c>
      <c r="M127" t="s">
        <v>400</v>
      </c>
      <c r="N127" t="str">
        <f t="shared" si="1"/>
        <v>Upper middle income</v>
      </c>
    </row>
    <row r="128" spans="1:14" x14ac:dyDescent="0.3">
      <c r="A128" s="92">
        <v>122</v>
      </c>
      <c r="B128" t="str">
        <f>IFERROR(VLOOKUP(C128,'databases concordance'!$A$3:$D$316,4,0),VLOOKUP(C128,'databases concordance'!$B$3:$D$316,3,0))</f>
        <v>Maldives</v>
      </c>
      <c r="C128" s="70" t="s">
        <v>226</v>
      </c>
      <c r="D128" s="70" t="s">
        <v>661</v>
      </c>
      <c r="E128" s="94"/>
      <c r="F128" s="70" t="s">
        <v>1154</v>
      </c>
      <c r="G128" s="70" t="s">
        <v>1939</v>
      </c>
      <c r="H128" s="70" t="s">
        <v>1936</v>
      </c>
      <c r="I128" s="70"/>
      <c r="J128" s="70"/>
      <c r="K128" t="str">
        <f>IFERROR(VLOOKUP(L128,'databases concordance'!$A$3:$D$316,4,0),VLOOKUP(L128,'databases concordance'!$B$3:$D$316,3,0))</f>
        <v>Maldives</v>
      </c>
      <c r="L128" s="105" t="s">
        <v>226</v>
      </c>
      <c r="M128" t="s">
        <v>400</v>
      </c>
      <c r="N128" t="str">
        <f t="shared" si="1"/>
        <v>Upper middle income</v>
      </c>
    </row>
    <row r="129" spans="1:14" x14ac:dyDescent="0.3">
      <c r="A129" s="92">
        <v>123</v>
      </c>
      <c r="B129" t="str">
        <f>IFERROR(VLOOKUP(C129,'databases concordance'!$A$3:$D$316,4,0),VLOOKUP(C129,'databases concordance'!$B$3:$D$316,3,0))</f>
        <v>Mali</v>
      </c>
      <c r="C129" s="70" t="s">
        <v>85</v>
      </c>
      <c r="D129" s="70" t="s">
        <v>659</v>
      </c>
      <c r="E129" s="94"/>
      <c r="F129" s="70" t="s">
        <v>263</v>
      </c>
      <c r="G129" s="70" t="s">
        <v>1935</v>
      </c>
      <c r="H129" s="70" t="s">
        <v>1936</v>
      </c>
      <c r="I129" s="70" t="s">
        <v>1937</v>
      </c>
      <c r="J129" s="70"/>
      <c r="K129" t="str">
        <f>IFERROR(VLOOKUP(L129,'databases concordance'!$A$3:$D$316,4,0),VLOOKUP(L129,'databases concordance'!$B$3:$D$316,3,0))</f>
        <v>Mali</v>
      </c>
      <c r="L129" s="105" t="s">
        <v>85</v>
      </c>
      <c r="M129" t="s">
        <v>2048</v>
      </c>
      <c r="N129" t="str">
        <f t="shared" si="1"/>
        <v>Low income</v>
      </c>
    </row>
    <row r="130" spans="1:14" x14ac:dyDescent="0.3">
      <c r="A130" s="92">
        <v>124</v>
      </c>
      <c r="B130" t="str">
        <f>IFERROR(VLOOKUP(C130,'databases concordance'!$A$3:$D$316,4,0),VLOOKUP(C130,'databases concordance'!$B$3:$D$316,3,0))</f>
        <v>Malta</v>
      </c>
      <c r="C130" s="70" t="s">
        <v>86</v>
      </c>
      <c r="D130" s="70" t="s">
        <v>658</v>
      </c>
      <c r="E130" s="94"/>
      <c r="F130" s="70" t="s">
        <v>1941</v>
      </c>
      <c r="G130" s="70" t="s">
        <v>1945</v>
      </c>
      <c r="H130" s="70" t="s">
        <v>1944</v>
      </c>
      <c r="I130" s="70" t="s">
        <v>1946</v>
      </c>
      <c r="J130" s="70"/>
      <c r="K130" t="str">
        <f>IFERROR(VLOOKUP(L130,'databases concordance'!$A$3:$D$316,4,0),VLOOKUP(L130,'databases concordance'!$B$3:$D$316,3,0))</f>
        <v>Malta</v>
      </c>
      <c r="L130" s="105" t="s">
        <v>86</v>
      </c>
      <c r="M130" t="s">
        <v>2049</v>
      </c>
      <c r="N130" t="str">
        <f t="shared" si="1"/>
        <v>High income</v>
      </c>
    </row>
    <row r="131" spans="1:14" x14ac:dyDescent="0.3">
      <c r="A131" s="92">
        <v>125</v>
      </c>
      <c r="B131" t="str">
        <f>IFERROR(VLOOKUP(C131,'databases concordance'!$A$3:$D$316,4,0),VLOOKUP(C131,'databases concordance'!$B$3:$D$316,3,0))</f>
        <v>Marshall Islands</v>
      </c>
      <c r="C131" s="70" t="s">
        <v>227</v>
      </c>
      <c r="D131" s="70" t="s">
        <v>655</v>
      </c>
      <c r="E131" s="94"/>
      <c r="F131" s="70" t="s">
        <v>1943</v>
      </c>
      <c r="G131" s="70" t="s">
        <v>1939</v>
      </c>
      <c r="H131" s="70" t="s">
        <v>1936</v>
      </c>
      <c r="I131" s="70" t="s">
        <v>1020</v>
      </c>
      <c r="J131" s="70"/>
      <c r="K131" t="str">
        <f>IFERROR(VLOOKUP(L131,'databases concordance'!$A$3:$D$316,4,0),VLOOKUP(L131,'databases concordance'!$B$3:$D$316,3,0))</f>
        <v>Marshall Islands</v>
      </c>
      <c r="L131" s="105" t="s">
        <v>227</v>
      </c>
      <c r="M131" t="s">
        <v>400</v>
      </c>
      <c r="N131" t="str">
        <f t="shared" si="1"/>
        <v>Upper middle income</v>
      </c>
    </row>
    <row r="132" spans="1:14" x14ac:dyDescent="0.3">
      <c r="A132" s="92">
        <v>126</v>
      </c>
      <c r="B132" t="str">
        <f>IFERROR(VLOOKUP(C132,'databases concordance'!$A$3:$D$316,4,0),VLOOKUP(C132,'databases concordance'!$B$3:$D$316,3,0))</f>
        <v>Mauritania</v>
      </c>
      <c r="C132" s="70" t="s">
        <v>88</v>
      </c>
      <c r="D132" s="70" t="s">
        <v>652</v>
      </c>
      <c r="E132" s="94"/>
      <c r="F132" s="70" t="s">
        <v>263</v>
      </c>
      <c r="G132" s="70" t="s">
        <v>1942</v>
      </c>
      <c r="H132" s="70" t="s">
        <v>1936</v>
      </c>
      <c r="I132" s="70" t="s">
        <v>1937</v>
      </c>
      <c r="J132" s="70"/>
      <c r="K132" t="str">
        <f>IFERROR(VLOOKUP(L132,'databases concordance'!$A$3:$D$316,4,0),VLOOKUP(L132,'databases concordance'!$B$3:$D$316,3,0))</f>
        <v>Mauritania</v>
      </c>
      <c r="L132" s="105" t="s">
        <v>88</v>
      </c>
      <c r="M132" t="s">
        <v>2050</v>
      </c>
      <c r="N132" t="str">
        <f t="shared" si="1"/>
        <v>Lower middle income</v>
      </c>
    </row>
    <row r="133" spans="1:14" x14ac:dyDescent="0.3">
      <c r="A133" s="92">
        <v>127</v>
      </c>
      <c r="B133" t="str">
        <f>IFERROR(VLOOKUP(C133,'databases concordance'!$A$3:$D$316,4,0),VLOOKUP(C133,'databases concordance'!$B$3:$D$316,3,0))</f>
        <v>Mauritius</v>
      </c>
      <c r="C133" s="70" t="s">
        <v>89</v>
      </c>
      <c r="D133" s="76" t="s">
        <v>649</v>
      </c>
      <c r="E133" s="94"/>
      <c r="F133" s="70" t="s">
        <v>263</v>
      </c>
      <c r="G133" s="76" t="s">
        <v>1945</v>
      </c>
      <c r="H133" s="70" t="s">
        <v>1940</v>
      </c>
      <c r="I133" s="70" t="s">
        <v>1020</v>
      </c>
      <c r="J133" s="70"/>
      <c r="K133" t="str">
        <f>IFERROR(VLOOKUP(L133,'databases concordance'!$A$3:$D$316,4,0),VLOOKUP(L133,'databases concordance'!$B$3:$D$316,3,0))</f>
        <v>Mauritius</v>
      </c>
      <c r="L133" s="105" t="s">
        <v>89</v>
      </c>
      <c r="M133" t="s">
        <v>400</v>
      </c>
      <c r="N133" t="str">
        <f t="shared" si="1"/>
        <v>Upper middle income</v>
      </c>
    </row>
    <row r="134" spans="1:14" x14ac:dyDescent="0.3">
      <c r="A134" s="92">
        <v>128</v>
      </c>
      <c r="B134" t="str">
        <f>IFERROR(VLOOKUP(C134,'databases concordance'!$A$3:$D$316,4,0),VLOOKUP(C134,'databases concordance'!$B$3:$D$316,3,0))</f>
        <v>Mexico</v>
      </c>
      <c r="C134" s="70" t="s">
        <v>90</v>
      </c>
      <c r="D134" s="70" t="s">
        <v>646</v>
      </c>
      <c r="E134" s="94"/>
      <c r="F134" s="70" t="s">
        <v>1084</v>
      </c>
      <c r="G134" s="70" t="s">
        <v>1939</v>
      </c>
      <c r="H134" s="70" t="s">
        <v>1940</v>
      </c>
      <c r="I134" s="70" t="s">
        <v>1020</v>
      </c>
      <c r="J134" s="70"/>
      <c r="K134" t="str">
        <f>IFERROR(VLOOKUP(L134,'databases concordance'!$A$3:$D$316,4,0),VLOOKUP(L134,'databases concordance'!$B$3:$D$316,3,0))</f>
        <v>Mexico</v>
      </c>
      <c r="L134" s="105" t="s">
        <v>90</v>
      </c>
      <c r="M134" t="s">
        <v>400</v>
      </c>
      <c r="N134" t="str">
        <f t="shared" si="1"/>
        <v>Upper middle income</v>
      </c>
    </row>
    <row r="135" spans="1:14" x14ac:dyDescent="0.3">
      <c r="A135" s="92">
        <v>129</v>
      </c>
      <c r="B135" t="e">
        <f>IFERROR(VLOOKUP(C135,'databases concordance'!$A$3:$D$316,4,0),VLOOKUP(C135,'databases concordance'!$B$3:$D$316,3,0))</f>
        <v>#N/A</v>
      </c>
      <c r="C135" s="70" t="s">
        <v>1956</v>
      </c>
      <c r="D135" s="70" t="s">
        <v>642</v>
      </c>
      <c r="E135" s="94"/>
      <c r="F135" s="70" t="s">
        <v>1943</v>
      </c>
      <c r="G135" s="70" t="s">
        <v>1942</v>
      </c>
      <c r="H135" s="70" t="s">
        <v>1936</v>
      </c>
      <c r="I135" s="70" t="s">
        <v>1020</v>
      </c>
      <c r="J135" s="70"/>
      <c r="K135" t="e">
        <f>IFERROR(VLOOKUP(L135,'databases concordance'!$A$3:$D$316,4,0),VLOOKUP(L135,'databases concordance'!$B$3:$D$316,3,0))</f>
        <v>#N/A</v>
      </c>
      <c r="L135" s="105" t="s">
        <v>1956</v>
      </c>
      <c r="M135" t="s">
        <v>2050</v>
      </c>
      <c r="N135" t="str">
        <f t="shared" si="1"/>
        <v>Lower middle income</v>
      </c>
    </row>
    <row r="136" spans="1:14" x14ac:dyDescent="0.3">
      <c r="A136" s="92">
        <v>130</v>
      </c>
      <c r="B136" t="s">
        <v>302</v>
      </c>
      <c r="C136" s="70" t="s">
        <v>302</v>
      </c>
      <c r="D136" s="76" t="s">
        <v>556</v>
      </c>
      <c r="E136" s="94"/>
      <c r="F136" s="70" t="s">
        <v>1938</v>
      </c>
      <c r="G136" s="70" t="s">
        <v>1942</v>
      </c>
      <c r="H136" s="76" t="s">
        <v>1940</v>
      </c>
      <c r="I136" s="70" t="s">
        <v>1020</v>
      </c>
      <c r="J136" s="70"/>
      <c r="K136" t="s">
        <v>302</v>
      </c>
      <c r="L136" s="105" t="s">
        <v>302</v>
      </c>
      <c r="M136" t="s">
        <v>2050</v>
      </c>
      <c r="N136" t="str">
        <f t="shared" ref="N136:N199" si="2">VLOOKUP(M136,$P$3:$Q$6,2,0)</f>
        <v>Lower middle income</v>
      </c>
    </row>
    <row r="137" spans="1:14" x14ac:dyDescent="0.3">
      <c r="A137" s="92">
        <v>131</v>
      </c>
      <c r="B137" t="str">
        <f>IFERROR(VLOOKUP(C137,'databases concordance'!$A$3:$D$316,4,0),VLOOKUP(C137,'databases concordance'!$B$3:$D$316,3,0))</f>
        <v>Monaco</v>
      </c>
      <c r="C137" s="70" t="s">
        <v>232</v>
      </c>
      <c r="D137" s="70" t="s">
        <v>641</v>
      </c>
      <c r="E137" s="94"/>
      <c r="F137" s="70" t="s">
        <v>1938</v>
      </c>
      <c r="G137" s="70" t="s">
        <v>1945</v>
      </c>
      <c r="H137" s="70" t="s">
        <v>1944</v>
      </c>
      <c r="I137" s="70" t="s">
        <v>1020</v>
      </c>
      <c r="J137" s="70"/>
      <c r="K137" t="str">
        <f>IFERROR(VLOOKUP(L137,'databases concordance'!$A$3:$D$316,4,0),VLOOKUP(L137,'databases concordance'!$B$3:$D$316,3,0))</f>
        <v>Monaco</v>
      </c>
      <c r="L137" s="105" t="s">
        <v>232</v>
      </c>
      <c r="M137" t="s">
        <v>2049</v>
      </c>
      <c r="N137" t="str">
        <f t="shared" si="2"/>
        <v>High income</v>
      </c>
    </row>
    <row r="138" spans="1:14" x14ac:dyDescent="0.3">
      <c r="A138" s="92">
        <v>132</v>
      </c>
      <c r="B138" t="str">
        <f>IFERROR(VLOOKUP(C138,'databases concordance'!$A$3:$D$316,4,0),VLOOKUP(C138,'databases concordance'!$B$3:$D$316,3,0))</f>
        <v>Mongolia</v>
      </c>
      <c r="C138" s="70" t="s">
        <v>91</v>
      </c>
      <c r="D138" s="76" t="s">
        <v>638</v>
      </c>
      <c r="E138" s="94"/>
      <c r="F138" s="70" t="s">
        <v>1943</v>
      </c>
      <c r="G138" s="70" t="s">
        <v>1942</v>
      </c>
      <c r="H138" s="76" t="s">
        <v>1940</v>
      </c>
      <c r="I138" s="70" t="s">
        <v>1020</v>
      </c>
      <c r="J138" s="70"/>
      <c r="K138" t="str">
        <f>IFERROR(VLOOKUP(L138,'databases concordance'!$A$3:$D$316,4,0),VLOOKUP(L138,'databases concordance'!$B$3:$D$316,3,0))</f>
        <v>Mongolia</v>
      </c>
      <c r="L138" s="105" t="s">
        <v>91</v>
      </c>
      <c r="M138" t="s">
        <v>2050</v>
      </c>
      <c r="N138" t="str">
        <f t="shared" si="2"/>
        <v>Lower middle income</v>
      </c>
    </row>
    <row r="139" spans="1:14" x14ac:dyDescent="0.3">
      <c r="A139" s="92">
        <v>133</v>
      </c>
      <c r="B139" t="str">
        <f>IFERROR(VLOOKUP(C139,'databases concordance'!$A$3:$D$316,4,0),VLOOKUP(C139,'databases concordance'!$B$3:$D$316,3,0))</f>
        <v>Montenegro</v>
      </c>
      <c r="C139" s="70" t="s">
        <v>233</v>
      </c>
      <c r="D139" s="70" t="s">
        <v>636</v>
      </c>
      <c r="E139" s="94"/>
      <c r="F139" s="70" t="s">
        <v>1938</v>
      </c>
      <c r="G139" s="70" t="s">
        <v>1939</v>
      </c>
      <c r="H139" s="70" t="s">
        <v>1940</v>
      </c>
      <c r="I139" s="70" t="s">
        <v>1020</v>
      </c>
      <c r="J139" s="70"/>
      <c r="K139" t="str">
        <f>IFERROR(VLOOKUP(L139,'databases concordance'!$A$3:$D$316,4,0),VLOOKUP(L139,'databases concordance'!$B$3:$D$316,3,0))</f>
        <v>Montenegro</v>
      </c>
      <c r="L139" s="105" t="s">
        <v>233</v>
      </c>
      <c r="M139" t="s">
        <v>400</v>
      </c>
      <c r="N139" t="str">
        <f t="shared" si="2"/>
        <v>Upper middle income</v>
      </c>
    </row>
    <row r="140" spans="1:14" x14ac:dyDescent="0.3">
      <c r="A140" s="92">
        <v>134</v>
      </c>
      <c r="B140" t="str">
        <f>IFERROR(VLOOKUP(C140,'databases concordance'!$A$3:$D$316,4,0),VLOOKUP(C140,'databases concordance'!$B$3:$D$316,3,0))</f>
        <v>Morocco</v>
      </c>
      <c r="C140" s="70" t="s">
        <v>92</v>
      </c>
      <c r="D140" s="70" t="s">
        <v>630</v>
      </c>
      <c r="E140" s="94"/>
      <c r="F140" s="70" t="s">
        <v>1941</v>
      </c>
      <c r="G140" s="70" t="s">
        <v>1942</v>
      </c>
      <c r="H140" s="70" t="s">
        <v>1940</v>
      </c>
      <c r="I140" s="70" t="s">
        <v>1020</v>
      </c>
      <c r="J140" s="70"/>
      <c r="K140" t="str">
        <f>IFERROR(VLOOKUP(L140,'databases concordance'!$A$3:$D$316,4,0),VLOOKUP(L140,'databases concordance'!$B$3:$D$316,3,0))</f>
        <v>Morocco</v>
      </c>
      <c r="L140" s="105" t="s">
        <v>92</v>
      </c>
      <c r="M140" t="s">
        <v>2050</v>
      </c>
      <c r="N140" t="str">
        <f t="shared" si="2"/>
        <v>Lower middle income</v>
      </c>
    </row>
    <row r="141" spans="1:14" x14ac:dyDescent="0.3">
      <c r="A141" s="92">
        <v>135</v>
      </c>
      <c r="B141" t="str">
        <f>IFERROR(VLOOKUP(C141,'databases concordance'!$A$3:$D$316,4,0),VLOOKUP(C141,'databases concordance'!$B$3:$D$316,3,0))</f>
        <v>Mozambique</v>
      </c>
      <c r="C141" s="70" t="s">
        <v>93</v>
      </c>
      <c r="D141" s="70" t="s">
        <v>628</v>
      </c>
      <c r="E141" s="94"/>
      <c r="F141" s="70" t="s">
        <v>263</v>
      </c>
      <c r="G141" s="70" t="s">
        <v>1935</v>
      </c>
      <c r="H141" s="70" t="s">
        <v>1936</v>
      </c>
      <c r="I141" s="70" t="s">
        <v>1937</v>
      </c>
      <c r="J141" s="70"/>
      <c r="K141" t="str">
        <f>IFERROR(VLOOKUP(L141,'databases concordance'!$A$3:$D$316,4,0),VLOOKUP(L141,'databases concordance'!$B$3:$D$316,3,0))</f>
        <v>Mozambique</v>
      </c>
      <c r="L141" s="105" t="s">
        <v>93</v>
      </c>
      <c r="M141" t="s">
        <v>2048</v>
      </c>
      <c r="N141" t="str">
        <f t="shared" si="2"/>
        <v>Low income</v>
      </c>
    </row>
    <row r="142" spans="1:14" x14ac:dyDescent="0.3">
      <c r="A142" s="92">
        <v>136</v>
      </c>
      <c r="B142" t="str">
        <f>IFERROR(VLOOKUP(C142,'databases concordance'!$A$3:$D$316,4,0),VLOOKUP(C142,'databases concordance'!$B$3:$D$316,3,0))</f>
        <v>Myanmar</v>
      </c>
      <c r="C142" s="70" t="s">
        <v>94</v>
      </c>
      <c r="D142" s="70" t="s">
        <v>625</v>
      </c>
      <c r="E142" s="94"/>
      <c r="F142" s="70" t="s">
        <v>1943</v>
      </c>
      <c r="G142" s="70" t="s">
        <v>1942</v>
      </c>
      <c r="H142" s="70" t="s">
        <v>1936</v>
      </c>
      <c r="I142" s="70"/>
      <c r="J142" s="70"/>
      <c r="K142" t="str">
        <f>IFERROR(VLOOKUP(L142,'databases concordance'!$A$3:$D$316,4,0),VLOOKUP(L142,'databases concordance'!$B$3:$D$316,3,0))</f>
        <v>Myanmar</v>
      </c>
      <c r="L142" s="105" t="s">
        <v>94</v>
      </c>
      <c r="M142" t="s">
        <v>2050</v>
      </c>
      <c r="N142" t="str">
        <f t="shared" si="2"/>
        <v>Lower middle income</v>
      </c>
    </row>
    <row r="143" spans="1:14" x14ac:dyDescent="0.3">
      <c r="A143" s="92">
        <v>137</v>
      </c>
      <c r="B143" t="str">
        <f>IFERROR(VLOOKUP(C143,'databases concordance'!$A$3:$D$316,4,0),VLOOKUP(C143,'databases concordance'!$B$3:$D$316,3,0))</f>
        <v>Namibia</v>
      </c>
      <c r="C143" s="70" t="s">
        <v>95</v>
      </c>
      <c r="D143" s="70" t="s">
        <v>623</v>
      </c>
      <c r="E143" s="94"/>
      <c r="F143" s="70" t="s">
        <v>263</v>
      </c>
      <c r="G143" s="70" t="s">
        <v>1939</v>
      </c>
      <c r="H143" s="70" t="s">
        <v>1940</v>
      </c>
      <c r="I143" s="70" t="s">
        <v>1020</v>
      </c>
      <c r="J143" s="70"/>
      <c r="K143" t="str">
        <f>IFERROR(VLOOKUP(L143,'databases concordance'!$A$3:$D$316,4,0),VLOOKUP(L143,'databases concordance'!$B$3:$D$316,3,0))</f>
        <v>Namibia</v>
      </c>
      <c r="L143" s="105" t="s">
        <v>95</v>
      </c>
      <c r="M143" t="s">
        <v>400</v>
      </c>
      <c r="N143" t="str">
        <f t="shared" si="2"/>
        <v>Upper middle income</v>
      </c>
    </row>
    <row r="144" spans="1:14" x14ac:dyDescent="0.3">
      <c r="A144" s="92">
        <v>138</v>
      </c>
      <c r="B144" t="str">
        <f>IFERROR(VLOOKUP(C144,'databases concordance'!$A$3:$D$316,4,0),VLOOKUP(C144,'databases concordance'!$B$3:$D$316,3,0))</f>
        <v>Nauru</v>
      </c>
      <c r="C144" s="70" t="s">
        <v>235</v>
      </c>
      <c r="D144" s="76" t="s">
        <v>622</v>
      </c>
      <c r="E144" s="94"/>
      <c r="F144" s="70" t="s">
        <v>1943</v>
      </c>
      <c r="G144" s="76" t="s">
        <v>1945</v>
      </c>
      <c r="H144" s="70" t="s">
        <v>1940</v>
      </c>
      <c r="I144" s="70"/>
      <c r="J144" s="70"/>
      <c r="K144" t="str">
        <f>IFERROR(VLOOKUP(L144,'databases concordance'!$A$3:$D$316,4,0),VLOOKUP(L144,'databases concordance'!$B$3:$D$316,3,0))</f>
        <v>Nauru</v>
      </c>
      <c r="L144" s="105" t="s">
        <v>235</v>
      </c>
      <c r="M144" t="s">
        <v>400</v>
      </c>
      <c r="N144" t="str">
        <f t="shared" si="2"/>
        <v>Upper middle income</v>
      </c>
    </row>
    <row r="145" spans="1:14" x14ac:dyDescent="0.3">
      <c r="A145" s="92">
        <v>139</v>
      </c>
      <c r="B145" t="str">
        <f>IFERROR(VLOOKUP(C145,'databases concordance'!$A$3:$D$316,4,0),VLOOKUP(C145,'databases concordance'!$B$3:$D$316,3,0))</f>
        <v>Nepal</v>
      </c>
      <c r="C145" s="70" t="s">
        <v>96</v>
      </c>
      <c r="D145" s="76" t="s">
        <v>621</v>
      </c>
      <c r="E145" s="94"/>
      <c r="F145" s="70" t="s">
        <v>1154</v>
      </c>
      <c r="G145" s="76" t="s">
        <v>1942</v>
      </c>
      <c r="H145" s="70" t="s">
        <v>1936</v>
      </c>
      <c r="I145" s="70"/>
      <c r="J145" s="70"/>
      <c r="K145" t="str">
        <f>IFERROR(VLOOKUP(L145,'databases concordance'!$A$3:$D$316,4,0),VLOOKUP(L145,'databases concordance'!$B$3:$D$316,3,0))</f>
        <v>Nepal</v>
      </c>
      <c r="L145" s="105" t="s">
        <v>96</v>
      </c>
      <c r="M145" t="s">
        <v>2048</v>
      </c>
      <c r="N145" t="str">
        <f t="shared" si="2"/>
        <v>Low income</v>
      </c>
    </row>
    <row r="146" spans="1:14" x14ac:dyDescent="0.3">
      <c r="A146" s="92">
        <v>140</v>
      </c>
      <c r="B146" t="str">
        <f>IFERROR(VLOOKUP(C146,'databases concordance'!$A$3:$D$316,4,0),VLOOKUP(C146,'databases concordance'!$B$3:$D$316,3,0))</f>
        <v>Netherlands</v>
      </c>
      <c r="C146" s="70" t="s">
        <v>97</v>
      </c>
      <c r="D146" s="70" t="s">
        <v>619</v>
      </c>
      <c r="E146" s="94"/>
      <c r="F146" s="70" t="s">
        <v>1938</v>
      </c>
      <c r="G146" s="70" t="s">
        <v>1945</v>
      </c>
      <c r="H146" s="70" t="s">
        <v>1944</v>
      </c>
      <c r="I146" s="70" t="s">
        <v>1946</v>
      </c>
      <c r="J146" s="70"/>
      <c r="K146" t="str">
        <f>IFERROR(VLOOKUP(L146,'databases concordance'!$A$3:$D$316,4,0),VLOOKUP(L146,'databases concordance'!$B$3:$D$316,3,0))</f>
        <v>Netherlands</v>
      </c>
      <c r="L146" s="105" t="s">
        <v>97</v>
      </c>
      <c r="M146" t="s">
        <v>2049</v>
      </c>
      <c r="N146" t="str">
        <f t="shared" si="2"/>
        <v>High income</v>
      </c>
    </row>
    <row r="147" spans="1:14" x14ac:dyDescent="0.3">
      <c r="A147" s="92">
        <v>141</v>
      </c>
      <c r="B147" t="str">
        <f>IFERROR(VLOOKUP(C147,'databases concordance'!$A$3:$D$316,4,0),VLOOKUP(C147,'databases concordance'!$B$3:$D$316,3,0))</f>
        <v>New Caledonia</v>
      </c>
      <c r="C147" s="70" t="s">
        <v>98</v>
      </c>
      <c r="D147" s="70" t="s">
        <v>616</v>
      </c>
      <c r="E147" s="94"/>
      <c r="F147" s="70" t="s">
        <v>1943</v>
      </c>
      <c r="G147" s="70" t="s">
        <v>1945</v>
      </c>
      <c r="H147" s="70" t="s">
        <v>1944</v>
      </c>
      <c r="I147" s="70" t="s">
        <v>1020</v>
      </c>
      <c r="J147" s="70"/>
      <c r="K147" t="str">
        <f>IFERROR(VLOOKUP(L147,'databases concordance'!$A$3:$D$316,4,0),VLOOKUP(L147,'databases concordance'!$B$3:$D$316,3,0))</f>
        <v>New Caledonia</v>
      </c>
      <c r="L147" s="105" t="s">
        <v>98</v>
      </c>
      <c r="M147" t="s">
        <v>2049</v>
      </c>
      <c r="N147" t="str">
        <f t="shared" si="2"/>
        <v>High income</v>
      </c>
    </row>
    <row r="148" spans="1:14" x14ac:dyDescent="0.3">
      <c r="A148" s="92">
        <v>142</v>
      </c>
      <c r="B148" t="str">
        <f>IFERROR(VLOOKUP(C148,'databases concordance'!$A$3:$D$316,4,0),VLOOKUP(C148,'databases concordance'!$B$3:$D$316,3,0))</f>
        <v>New Zealand</v>
      </c>
      <c r="C148" s="70" t="s">
        <v>99</v>
      </c>
      <c r="D148" s="70" t="s">
        <v>614</v>
      </c>
      <c r="E148" s="94"/>
      <c r="F148" s="70" t="s">
        <v>1943</v>
      </c>
      <c r="G148" s="70" t="s">
        <v>1945</v>
      </c>
      <c r="H148" s="70" t="s">
        <v>1944</v>
      </c>
      <c r="I148" s="70" t="s">
        <v>1020</v>
      </c>
      <c r="J148" s="70"/>
      <c r="K148" t="str">
        <f>IFERROR(VLOOKUP(L148,'databases concordance'!$A$3:$D$316,4,0),VLOOKUP(L148,'databases concordance'!$B$3:$D$316,3,0))</f>
        <v>New Zealand</v>
      </c>
      <c r="L148" s="105" t="s">
        <v>99</v>
      </c>
      <c r="M148" t="s">
        <v>2049</v>
      </c>
      <c r="N148" t="str">
        <f t="shared" si="2"/>
        <v>High income</v>
      </c>
    </row>
    <row r="149" spans="1:14" x14ac:dyDescent="0.3">
      <c r="A149" s="92">
        <v>143</v>
      </c>
      <c r="B149" t="str">
        <f>IFERROR(VLOOKUP(C149,'databases concordance'!$A$3:$D$316,4,0),VLOOKUP(C149,'databases concordance'!$B$3:$D$316,3,0))</f>
        <v>Nicaragua</v>
      </c>
      <c r="C149" s="70" t="s">
        <v>100</v>
      </c>
      <c r="D149" s="70" t="s">
        <v>613</v>
      </c>
      <c r="E149" s="94"/>
      <c r="F149" s="70" t="s">
        <v>1084</v>
      </c>
      <c r="G149" s="70" t="s">
        <v>1942</v>
      </c>
      <c r="H149" s="70" t="s">
        <v>1936</v>
      </c>
      <c r="I149" s="70" t="s">
        <v>1937</v>
      </c>
      <c r="J149" s="70"/>
      <c r="K149" t="str">
        <f>IFERROR(VLOOKUP(L149,'databases concordance'!$A$3:$D$316,4,0),VLOOKUP(L149,'databases concordance'!$B$3:$D$316,3,0))</f>
        <v>Nicaragua</v>
      </c>
      <c r="L149" s="105" t="s">
        <v>100</v>
      </c>
      <c r="M149" t="s">
        <v>2050</v>
      </c>
      <c r="N149" t="str">
        <f t="shared" si="2"/>
        <v>Lower middle income</v>
      </c>
    </row>
    <row r="150" spans="1:14" x14ac:dyDescent="0.3">
      <c r="A150" s="92">
        <v>144</v>
      </c>
      <c r="B150" t="str">
        <f>IFERROR(VLOOKUP(C150,'databases concordance'!$A$3:$D$316,4,0),VLOOKUP(C150,'databases concordance'!$B$3:$D$316,3,0))</f>
        <v>Niger</v>
      </c>
      <c r="C150" s="70" t="s">
        <v>101</v>
      </c>
      <c r="D150" s="70" t="s">
        <v>612</v>
      </c>
      <c r="E150" s="94"/>
      <c r="F150" s="70" t="s">
        <v>263</v>
      </c>
      <c r="G150" s="70" t="s">
        <v>1935</v>
      </c>
      <c r="H150" s="70" t="s">
        <v>1936</v>
      </c>
      <c r="I150" s="70" t="s">
        <v>1937</v>
      </c>
      <c r="J150" s="70"/>
      <c r="K150" t="str">
        <f>IFERROR(VLOOKUP(L150,'databases concordance'!$A$3:$D$316,4,0),VLOOKUP(L150,'databases concordance'!$B$3:$D$316,3,0))</f>
        <v>Niger</v>
      </c>
      <c r="L150" s="105" t="s">
        <v>101</v>
      </c>
      <c r="M150" t="s">
        <v>2048</v>
      </c>
      <c r="N150" t="str">
        <f t="shared" si="2"/>
        <v>Low income</v>
      </c>
    </row>
    <row r="151" spans="1:14" x14ac:dyDescent="0.3">
      <c r="A151" s="92">
        <v>145</v>
      </c>
      <c r="B151" t="str">
        <f>IFERROR(VLOOKUP(C151,'databases concordance'!$A$3:$D$316,4,0),VLOOKUP(C151,'databases concordance'!$B$3:$D$316,3,0))</f>
        <v>Nigeria</v>
      </c>
      <c r="C151" s="70" t="s">
        <v>102</v>
      </c>
      <c r="D151" s="70" t="s">
        <v>609</v>
      </c>
      <c r="E151" s="94"/>
      <c r="F151" s="70" t="s">
        <v>263</v>
      </c>
      <c r="G151" s="70" t="s">
        <v>1942</v>
      </c>
      <c r="H151" s="70" t="s">
        <v>1948</v>
      </c>
      <c r="I151" s="70" t="s">
        <v>1020</v>
      </c>
      <c r="J151" s="70"/>
      <c r="K151" t="str">
        <f>IFERROR(VLOOKUP(L151,'databases concordance'!$A$3:$D$316,4,0),VLOOKUP(L151,'databases concordance'!$B$3:$D$316,3,0))</f>
        <v>Nigeria</v>
      </c>
      <c r="L151" s="105" t="s">
        <v>102</v>
      </c>
      <c r="M151" t="s">
        <v>2050</v>
      </c>
      <c r="N151" t="str">
        <f t="shared" si="2"/>
        <v>Lower middle income</v>
      </c>
    </row>
    <row r="152" spans="1:14" x14ac:dyDescent="0.3">
      <c r="A152" s="92">
        <v>146</v>
      </c>
      <c r="B152" t="s">
        <v>1703</v>
      </c>
      <c r="C152" s="70" t="s">
        <v>1703</v>
      </c>
      <c r="D152" s="70" t="s">
        <v>446</v>
      </c>
      <c r="E152" s="94"/>
      <c r="F152" s="70" t="s">
        <v>1938</v>
      </c>
      <c r="G152" s="70" t="s">
        <v>1939</v>
      </c>
      <c r="H152" s="70" t="s">
        <v>1940</v>
      </c>
      <c r="I152" s="70" t="s">
        <v>1020</v>
      </c>
      <c r="J152" s="70"/>
      <c r="K152" t="s">
        <v>1703</v>
      </c>
      <c r="L152" s="105" t="s">
        <v>1162</v>
      </c>
      <c r="M152" t="s">
        <v>400</v>
      </c>
      <c r="N152" t="str">
        <f t="shared" si="2"/>
        <v>Upper middle income</v>
      </c>
    </row>
    <row r="153" spans="1:14" x14ac:dyDescent="0.3">
      <c r="A153" s="92">
        <v>147</v>
      </c>
      <c r="B153" t="str">
        <f>IFERROR(VLOOKUP(C153,'databases concordance'!$A$3:$D$316,4,0),VLOOKUP(C153,'databases concordance'!$B$3:$D$316,3,0))</f>
        <v>Northern Mariana Islands</v>
      </c>
      <c r="C153" s="70" t="s">
        <v>240</v>
      </c>
      <c r="D153" s="70" t="s">
        <v>596</v>
      </c>
      <c r="E153" s="94"/>
      <c r="F153" s="70" t="s">
        <v>1943</v>
      </c>
      <c r="G153" s="70" t="s">
        <v>1945</v>
      </c>
      <c r="H153" s="70" t="s">
        <v>1944</v>
      </c>
      <c r="I153" s="70" t="s">
        <v>1020</v>
      </c>
      <c r="J153" s="70"/>
      <c r="K153" t="str">
        <f>IFERROR(VLOOKUP(L153,'databases concordance'!$A$3:$D$316,4,0),VLOOKUP(L153,'databases concordance'!$B$3:$D$316,3,0))</f>
        <v>Northern Mariana Islands</v>
      </c>
      <c r="L153" s="105" t="s">
        <v>240</v>
      </c>
      <c r="M153" t="s">
        <v>2049</v>
      </c>
      <c r="N153" t="str">
        <f t="shared" si="2"/>
        <v>High income</v>
      </c>
    </row>
    <row r="154" spans="1:14" x14ac:dyDescent="0.3">
      <c r="A154" s="92">
        <v>148</v>
      </c>
      <c r="B154" t="str">
        <f>IFERROR(VLOOKUP(C154,'databases concordance'!$A$3:$D$316,4,0),VLOOKUP(C154,'databases concordance'!$B$3:$D$316,3,0))</f>
        <v>Norway</v>
      </c>
      <c r="C154" s="70" t="s">
        <v>103</v>
      </c>
      <c r="D154" s="70" t="s">
        <v>468</v>
      </c>
      <c r="E154" s="94"/>
      <c r="F154" s="70" t="s">
        <v>1938</v>
      </c>
      <c r="G154" s="70" t="s">
        <v>1945</v>
      </c>
      <c r="H154" s="70" t="s">
        <v>1944</v>
      </c>
      <c r="I154" s="70" t="s">
        <v>1020</v>
      </c>
      <c r="J154" s="70"/>
      <c r="K154" t="str">
        <f>IFERROR(VLOOKUP(L154,'databases concordance'!$A$3:$D$316,4,0),VLOOKUP(L154,'databases concordance'!$B$3:$D$316,3,0))</f>
        <v>Norway</v>
      </c>
      <c r="L154" s="105" t="s">
        <v>103</v>
      </c>
      <c r="M154" t="s">
        <v>2049</v>
      </c>
      <c r="N154" t="str">
        <f t="shared" si="2"/>
        <v>High income</v>
      </c>
    </row>
    <row r="155" spans="1:14" x14ac:dyDescent="0.3">
      <c r="A155" s="92">
        <v>149</v>
      </c>
      <c r="B155" t="str">
        <f>IFERROR(VLOOKUP(C155,'databases concordance'!$A$3:$D$316,4,0),VLOOKUP(C155,'databases concordance'!$B$3:$D$316,3,0))</f>
        <v>Oman</v>
      </c>
      <c r="C155" s="70" t="s">
        <v>104</v>
      </c>
      <c r="D155" s="70" t="s">
        <v>593</v>
      </c>
      <c r="E155" s="94"/>
      <c r="F155" s="70" t="s">
        <v>1941</v>
      </c>
      <c r="G155" s="70" t="s">
        <v>1945</v>
      </c>
      <c r="H155" s="70" t="s">
        <v>1944</v>
      </c>
      <c r="I155" s="70" t="s">
        <v>1020</v>
      </c>
      <c r="J155" s="70"/>
      <c r="K155" t="str">
        <f>IFERROR(VLOOKUP(L155,'databases concordance'!$A$3:$D$316,4,0),VLOOKUP(L155,'databases concordance'!$B$3:$D$316,3,0))</f>
        <v>Oman</v>
      </c>
      <c r="L155" s="105" t="s">
        <v>104</v>
      </c>
      <c r="M155" t="s">
        <v>2049</v>
      </c>
      <c r="N155" t="str">
        <f t="shared" si="2"/>
        <v>High income</v>
      </c>
    </row>
    <row r="156" spans="1:14" x14ac:dyDescent="0.3">
      <c r="A156" s="92">
        <v>150</v>
      </c>
      <c r="B156" t="str">
        <f>IFERROR(VLOOKUP(C156,'databases concordance'!$A$3:$D$316,4,0),VLOOKUP(C156,'databases concordance'!$B$3:$D$316,3,0))</f>
        <v>Pakistan</v>
      </c>
      <c r="C156" s="70" t="s">
        <v>105</v>
      </c>
      <c r="D156" s="70" t="s">
        <v>590</v>
      </c>
      <c r="E156" s="94"/>
      <c r="F156" s="70" t="s">
        <v>1154</v>
      </c>
      <c r="G156" s="70" t="s">
        <v>1942</v>
      </c>
      <c r="H156" s="70" t="s">
        <v>1948</v>
      </c>
      <c r="I156" s="70" t="s">
        <v>1020</v>
      </c>
      <c r="J156" s="70"/>
      <c r="K156" t="str">
        <f>IFERROR(VLOOKUP(L156,'databases concordance'!$A$3:$D$316,4,0),VLOOKUP(L156,'databases concordance'!$B$3:$D$316,3,0))</f>
        <v>Pakistan</v>
      </c>
      <c r="L156" s="105" t="s">
        <v>105</v>
      </c>
      <c r="M156" t="s">
        <v>2050</v>
      </c>
      <c r="N156" t="str">
        <f t="shared" si="2"/>
        <v>Lower middle income</v>
      </c>
    </row>
    <row r="157" spans="1:14" x14ac:dyDescent="0.3">
      <c r="A157" s="92">
        <v>151</v>
      </c>
      <c r="B157" t="str">
        <f>IFERROR(VLOOKUP(C157,'databases concordance'!$A$3:$D$316,4,0),VLOOKUP(C157,'databases concordance'!$B$3:$D$316,3,0))</f>
        <v>Palau</v>
      </c>
      <c r="C157" s="70" t="s">
        <v>242</v>
      </c>
      <c r="D157" s="70" t="s">
        <v>587</v>
      </c>
      <c r="E157" s="94"/>
      <c r="F157" s="70" t="s">
        <v>1943</v>
      </c>
      <c r="G157" s="70" t="s">
        <v>1945</v>
      </c>
      <c r="H157" s="70" t="s">
        <v>1940</v>
      </c>
      <c r="I157" s="70" t="s">
        <v>1020</v>
      </c>
      <c r="J157" s="70"/>
      <c r="K157" t="str">
        <f>IFERROR(VLOOKUP(L157,'databases concordance'!$A$3:$D$316,4,0),VLOOKUP(L157,'databases concordance'!$B$3:$D$316,3,0))</f>
        <v>Palau</v>
      </c>
      <c r="L157" s="105" t="s">
        <v>242</v>
      </c>
      <c r="M157" t="s">
        <v>2049</v>
      </c>
      <c r="N157" t="str">
        <f t="shared" si="2"/>
        <v>High income</v>
      </c>
    </row>
    <row r="158" spans="1:14" x14ac:dyDescent="0.3">
      <c r="A158" s="92">
        <v>152</v>
      </c>
      <c r="B158" t="str">
        <f>IFERROR(VLOOKUP(C158,'databases concordance'!$A$3:$D$316,4,0),VLOOKUP(C158,'databases concordance'!$B$3:$D$316,3,0))</f>
        <v>Panama</v>
      </c>
      <c r="C158" s="70" t="s">
        <v>106</v>
      </c>
      <c r="D158" s="70" t="s">
        <v>586</v>
      </c>
      <c r="E158" s="94"/>
      <c r="F158" s="70" t="s">
        <v>1084</v>
      </c>
      <c r="G158" s="70" t="s">
        <v>1945</v>
      </c>
      <c r="H158" s="70" t="s">
        <v>1940</v>
      </c>
      <c r="I158" s="70" t="s">
        <v>1020</v>
      </c>
      <c r="J158" s="70"/>
      <c r="K158" t="str">
        <f>IFERROR(VLOOKUP(L158,'databases concordance'!$A$3:$D$316,4,0),VLOOKUP(L158,'databases concordance'!$B$3:$D$316,3,0))</f>
        <v>Panama</v>
      </c>
      <c r="L158" s="105" t="s">
        <v>106</v>
      </c>
      <c r="M158" t="s">
        <v>400</v>
      </c>
      <c r="N158" t="str">
        <f t="shared" si="2"/>
        <v>Upper middle income</v>
      </c>
    </row>
    <row r="159" spans="1:14" x14ac:dyDescent="0.3">
      <c r="A159" s="92">
        <v>153</v>
      </c>
      <c r="B159" t="str">
        <f>IFERROR(VLOOKUP(C159,'databases concordance'!$A$3:$D$316,4,0),VLOOKUP(C159,'databases concordance'!$B$3:$D$316,3,0))</f>
        <v>Papua New Guinea</v>
      </c>
      <c r="C159" s="70" t="s">
        <v>107</v>
      </c>
      <c r="D159" s="70" t="s">
        <v>584</v>
      </c>
      <c r="E159" s="94"/>
      <c r="F159" s="70" t="s">
        <v>1943</v>
      </c>
      <c r="G159" s="70" t="s">
        <v>1942</v>
      </c>
      <c r="H159" s="70" t="s">
        <v>1948</v>
      </c>
      <c r="I159" s="70" t="s">
        <v>1020</v>
      </c>
      <c r="J159" s="70"/>
      <c r="K159" t="str">
        <f>IFERROR(VLOOKUP(L159,'databases concordance'!$A$3:$D$316,4,0),VLOOKUP(L159,'databases concordance'!$B$3:$D$316,3,0))</f>
        <v>Papua New Guinea</v>
      </c>
      <c r="L159" s="105" t="s">
        <v>107</v>
      </c>
      <c r="M159" t="s">
        <v>2050</v>
      </c>
      <c r="N159" t="str">
        <f t="shared" si="2"/>
        <v>Lower middle income</v>
      </c>
    </row>
    <row r="160" spans="1:14" x14ac:dyDescent="0.3">
      <c r="A160" s="92">
        <v>154</v>
      </c>
      <c r="B160" t="str">
        <f>IFERROR(VLOOKUP(C160,'databases concordance'!$A$3:$D$316,4,0),VLOOKUP(C160,'databases concordance'!$B$3:$D$316,3,0))</f>
        <v>Paraguay</v>
      </c>
      <c r="C160" s="70" t="s">
        <v>108</v>
      </c>
      <c r="D160" s="70" t="s">
        <v>582</v>
      </c>
      <c r="E160" s="94"/>
      <c r="F160" s="70" t="s">
        <v>1084</v>
      </c>
      <c r="G160" s="70" t="s">
        <v>1939</v>
      </c>
      <c r="H160" s="70" t="s">
        <v>1940</v>
      </c>
      <c r="I160" s="70" t="s">
        <v>1020</v>
      </c>
      <c r="J160" s="70"/>
      <c r="K160" t="str">
        <f>IFERROR(VLOOKUP(L160,'databases concordance'!$A$3:$D$316,4,0),VLOOKUP(L160,'databases concordance'!$B$3:$D$316,3,0))</f>
        <v>Paraguay</v>
      </c>
      <c r="L160" s="105" t="s">
        <v>108</v>
      </c>
      <c r="M160" t="s">
        <v>400</v>
      </c>
      <c r="N160" t="str">
        <f t="shared" si="2"/>
        <v>Upper middle income</v>
      </c>
    </row>
    <row r="161" spans="1:14" x14ac:dyDescent="0.3">
      <c r="A161" s="92">
        <v>155</v>
      </c>
      <c r="B161" t="str">
        <f>IFERROR(VLOOKUP(C161,'databases concordance'!$A$3:$D$316,4,0),VLOOKUP(C161,'databases concordance'!$B$3:$D$316,3,0))</f>
        <v>Peru</v>
      </c>
      <c r="C161" s="70" t="s">
        <v>109</v>
      </c>
      <c r="D161" s="70" t="s">
        <v>578</v>
      </c>
      <c r="E161" s="94"/>
      <c r="F161" s="70" t="s">
        <v>1084</v>
      </c>
      <c r="G161" s="70" t="s">
        <v>1939</v>
      </c>
      <c r="H161" s="70" t="s">
        <v>1940</v>
      </c>
      <c r="I161" s="70" t="s">
        <v>1020</v>
      </c>
      <c r="J161" s="70"/>
      <c r="K161" t="str">
        <f>IFERROR(VLOOKUP(L161,'databases concordance'!$A$3:$D$316,4,0),VLOOKUP(L161,'databases concordance'!$B$3:$D$316,3,0))</f>
        <v>Peru</v>
      </c>
      <c r="L161" s="105" t="s">
        <v>109</v>
      </c>
      <c r="M161" t="s">
        <v>400</v>
      </c>
      <c r="N161" t="str">
        <f t="shared" si="2"/>
        <v>Upper middle income</v>
      </c>
    </row>
    <row r="162" spans="1:14" x14ac:dyDescent="0.3">
      <c r="A162" s="92">
        <v>156</v>
      </c>
      <c r="B162" t="str">
        <f>IFERROR(VLOOKUP(C162,'databases concordance'!$A$3:$D$316,4,0),VLOOKUP(C162,'databases concordance'!$B$3:$D$316,3,0))</f>
        <v>Philippines</v>
      </c>
      <c r="C162" s="70" t="s">
        <v>110</v>
      </c>
      <c r="D162" s="70" t="s">
        <v>576</v>
      </c>
      <c r="E162" s="94"/>
      <c r="F162" s="70" t="s">
        <v>1943</v>
      </c>
      <c r="G162" s="70" t="s">
        <v>1942</v>
      </c>
      <c r="H162" s="70" t="s">
        <v>1940</v>
      </c>
      <c r="I162" s="70" t="s">
        <v>1020</v>
      </c>
      <c r="J162" s="70"/>
      <c r="K162" t="str">
        <f>IFERROR(VLOOKUP(L162,'databases concordance'!$A$3:$D$316,4,0),VLOOKUP(L162,'databases concordance'!$B$3:$D$316,3,0))</f>
        <v>Philippines</v>
      </c>
      <c r="L162" s="105" t="s">
        <v>110</v>
      </c>
      <c r="M162" t="s">
        <v>2050</v>
      </c>
      <c r="N162" t="str">
        <f t="shared" si="2"/>
        <v>Lower middle income</v>
      </c>
    </row>
    <row r="163" spans="1:14" x14ac:dyDescent="0.3">
      <c r="A163" s="92">
        <v>157</v>
      </c>
      <c r="B163" t="str">
        <f>IFERROR(VLOOKUP(C163,'databases concordance'!$A$3:$D$316,4,0),VLOOKUP(C163,'databases concordance'!$B$3:$D$316,3,0))</f>
        <v>Poland</v>
      </c>
      <c r="C163" s="70" t="s">
        <v>111</v>
      </c>
      <c r="D163" s="70" t="s">
        <v>571</v>
      </c>
      <c r="E163" s="94"/>
      <c r="F163" s="70" t="s">
        <v>1938</v>
      </c>
      <c r="G163" s="70" t="s">
        <v>1945</v>
      </c>
      <c r="H163" s="70" t="s">
        <v>1940</v>
      </c>
      <c r="I163" s="70" t="s">
        <v>1020</v>
      </c>
      <c r="J163" s="70"/>
      <c r="K163" t="str">
        <f>IFERROR(VLOOKUP(L163,'databases concordance'!$A$3:$D$316,4,0),VLOOKUP(L163,'databases concordance'!$B$3:$D$316,3,0))</f>
        <v>Poland</v>
      </c>
      <c r="L163" s="105" t="s">
        <v>111</v>
      </c>
      <c r="M163" t="s">
        <v>2049</v>
      </c>
      <c r="N163" t="str">
        <f t="shared" si="2"/>
        <v>High income</v>
      </c>
    </row>
    <row r="164" spans="1:14" x14ac:dyDescent="0.3">
      <c r="A164" s="92">
        <v>158</v>
      </c>
      <c r="B164" t="str">
        <f>IFERROR(VLOOKUP(C164,'databases concordance'!$A$3:$D$316,4,0),VLOOKUP(C164,'databases concordance'!$B$3:$D$316,3,0))</f>
        <v>Portugal</v>
      </c>
      <c r="C164" s="70" t="s">
        <v>112</v>
      </c>
      <c r="D164" s="70" t="s">
        <v>568</v>
      </c>
      <c r="E164" s="94"/>
      <c r="F164" s="70" t="s">
        <v>1938</v>
      </c>
      <c r="G164" s="70" t="s">
        <v>1945</v>
      </c>
      <c r="H164" s="70" t="s">
        <v>1944</v>
      </c>
      <c r="I164" s="70" t="s">
        <v>1946</v>
      </c>
      <c r="J164" s="70"/>
      <c r="K164" t="str">
        <f>IFERROR(VLOOKUP(L164,'databases concordance'!$A$3:$D$316,4,0),VLOOKUP(L164,'databases concordance'!$B$3:$D$316,3,0))</f>
        <v>Portugal</v>
      </c>
      <c r="L164" s="105" t="s">
        <v>112</v>
      </c>
      <c r="M164" t="s">
        <v>2049</v>
      </c>
      <c r="N164" t="str">
        <f t="shared" si="2"/>
        <v>High income</v>
      </c>
    </row>
    <row r="165" spans="1:14" x14ac:dyDescent="0.3">
      <c r="A165" s="92">
        <v>159</v>
      </c>
      <c r="B165" t="str">
        <f>IFERROR(VLOOKUP(C165,'databases concordance'!$A$3:$D$316,4,0),VLOOKUP(C165,'databases concordance'!$B$3:$D$316,3,0))</f>
        <v>Puerto Rico</v>
      </c>
      <c r="C165" s="70" t="s">
        <v>113</v>
      </c>
      <c r="D165" s="70" t="s">
        <v>567</v>
      </c>
      <c r="E165" s="94"/>
      <c r="F165" s="70" t="s">
        <v>1084</v>
      </c>
      <c r="G165" s="70" t="s">
        <v>1945</v>
      </c>
      <c r="H165" s="70" t="s">
        <v>1944</v>
      </c>
      <c r="I165" s="70" t="s">
        <v>1020</v>
      </c>
      <c r="J165" s="70"/>
      <c r="K165" t="str">
        <f>IFERROR(VLOOKUP(L165,'databases concordance'!$A$3:$D$316,4,0),VLOOKUP(L165,'databases concordance'!$B$3:$D$316,3,0))</f>
        <v>Puerto Rico</v>
      </c>
      <c r="L165" s="105" t="s">
        <v>113</v>
      </c>
      <c r="M165" t="s">
        <v>2049</v>
      </c>
      <c r="N165" t="str">
        <f t="shared" si="2"/>
        <v>High income</v>
      </c>
    </row>
    <row r="166" spans="1:14" x14ac:dyDescent="0.3">
      <c r="A166" s="92">
        <v>160</v>
      </c>
      <c r="B166" t="str">
        <f>IFERROR(VLOOKUP(C166,'databases concordance'!$A$3:$D$316,4,0),VLOOKUP(C166,'databases concordance'!$B$3:$D$316,3,0))</f>
        <v>Qatar</v>
      </c>
      <c r="C166" s="70" t="s">
        <v>114</v>
      </c>
      <c r="D166" s="70" t="s">
        <v>563</v>
      </c>
      <c r="E166" s="94"/>
      <c r="F166" s="70" t="s">
        <v>1941</v>
      </c>
      <c r="G166" s="70" t="s">
        <v>1945</v>
      </c>
      <c r="H166" s="70" t="s">
        <v>1944</v>
      </c>
      <c r="I166" s="70" t="s">
        <v>1020</v>
      </c>
      <c r="J166" s="70"/>
      <c r="K166" t="str">
        <f>IFERROR(VLOOKUP(L166,'databases concordance'!$A$3:$D$316,4,0),VLOOKUP(L166,'databases concordance'!$B$3:$D$316,3,0))</f>
        <v>Qatar</v>
      </c>
      <c r="L166" s="105" t="s">
        <v>114</v>
      </c>
      <c r="M166" t="s">
        <v>2049</v>
      </c>
      <c r="N166" t="str">
        <f t="shared" si="2"/>
        <v>High income</v>
      </c>
    </row>
    <row r="167" spans="1:14" x14ac:dyDescent="0.3">
      <c r="A167" s="92">
        <v>161</v>
      </c>
      <c r="B167" t="str">
        <f>IFERROR(VLOOKUP(C167,'databases concordance'!$A$3:$D$316,4,0),VLOOKUP(C167,'databases concordance'!$B$3:$D$316,3,0))</f>
        <v>Romania</v>
      </c>
      <c r="C167" s="70" t="s">
        <v>115</v>
      </c>
      <c r="D167" s="76" t="s">
        <v>387</v>
      </c>
      <c r="E167" s="94"/>
      <c r="F167" s="70" t="s">
        <v>1938</v>
      </c>
      <c r="G167" s="76" t="s">
        <v>1945</v>
      </c>
      <c r="H167" s="70" t="s">
        <v>1940</v>
      </c>
      <c r="I167" s="70" t="s">
        <v>1020</v>
      </c>
      <c r="J167" s="70"/>
      <c r="K167" t="str">
        <f>IFERROR(VLOOKUP(L167,'databases concordance'!$A$3:$D$316,4,0),VLOOKUP(L167,'databases concordance'!$B$3:$D$316,3,0))</f>
        <v>Romania</v>
      </c>
      <c r="L167" s="105" t="s">
        <v>115</v>
      </c>
      <c r="M167" t="s">
        <v>400</v>
      </c>
      <c r="N167" t="str">
        <f t="shared" si="2"/>
        <v>Upper middle income</v>
      </c>
    </row>
    <row r="168" spans="1:14" x14ac:dyDescent="0.3">
      <c r="A168" s="92">
        <v>162</v>
      </c>
      <c r="B168" t="str">
        <f>IFERROR(VLOOKUP(C168,'databases concordance'!$A$3:$D$316,4,0),VLOOKUP(C168,'databases concordance'!$B$3:$D$316,3,0))</f>
        <v>Russia</v>
      </c>
      <c r="C168" s="70" t="s">
        <v>169</v>
      </c>
      <c r="D168" s="70" t="s">
        <v>551</v>
      </c>
      <c r="E168" s="94"/>
      <c r="F168" s="70" t="s">
        <v>1938</v>
      </c>
      <c r="G168" s="70" t="s">
        <v>1939</v>
      </c>
      <c r="H168" s="70" t="s">
        <v>1940</v>
      </c>
      <c r="I168" s="70" t="s">
        <v>1020</v>
      </c>
      <c r="J168" s="70"/>
      <c r="K168" t="str">
        <f>IFERROR(VLOOKUP(L168,'databases concordance'!$A$3:$D$316,4,0),VLOOKUP(L168,'databases concordance'!$B$3:$D$316,3,0))</f>
        <v>Russia</v>
      </c>
      <c r="L168" s="105" t="s">
        <v>552</v>
      </c>
      <c r="M168" t="s">
        <v>400</v>
      </c>
      <c r="N168" t="str">
        <f t="shared" si="2"/>
        <v>Upper middle income</v>
      </c>
    </row>
    <row r="169" spans="1:14" x14ac:dyDescent="0.3">
      <c r="A169" s="92">
        <v>163</v>
      </c>
      <c r="B169" t="str">
        <f>IFERROR(VLOOKUP(C169,'databases concordance'!$A$3:$D$316,4,0),VLOOKUP(C169,'databases concordance'!$B$3:$D$316,3,0))</f>
        <v>Rwanda</v>
      </c>
      <c r="C169" s="70" t="s">
        <v>116</v>
      </c>
      <c r="D169" s="70" t="s">
        <v>550</v>
      </c>
      <c r="E169" s="94"/>
      <c r="F169" s="70" t="s">
        <v>263</v>
      </c>
      <c r="G169" s="70" t="s">
        <v>1935</v>
      </c>
      <c r="H169" s="70" t="s">
        <v>1936</v>
      </c>
      <c r="I169" s="70" t="s">
        <v>1937</v>
      </c>
      <c r="J169" s="70"/>
      <c r="K169" t="str">
        <f>IFERROR(VLOOKUP(L169,'databases concordance'!$A$3:$D$316,4,0),VLOOKUP(L169,'databases concordance'!$B$3:$D$316,3,0))</f>
        <v>Rwanda</v>
      </c>
      <c r="L169" s="105" t="s">
        <v>116</v>
      </c>
      <c r="M169" t="s">
        <v>2048</v>
      </c>
      <c r="N169" t="str">
        <f t="shared" si="2"/>
        <v>Low income</v>
      </c>
    </row>
    <row r="170" spans="1:14" x14ac:dyDescent="0.3">
      <c r="A170" s="92">
        <v>164</v>
      </c>
      <c r="B170" t="str">
        <f>IFERROR(VLOOKUP(C170,'databases concordance'!$A$3:$D$316,4,0),VLOOKUP(C170,'databases concordance'!$B$3:$D$316,3,0))</f>
        <v>Samoa</v>
      </c>
      <c r="C170" s="70" t="s">
        <v>118</v>
      </c>
      <c r="D170" s="70" t="s">
        <v>522</v>
      </c>
      <c r="E170" s="94"/>
      <c r="F170" s="70" t="s">
        <v>1943</v>
      </c>
      <c r="G170" s="70" t="s">
        <v>1939</v>
      </c>
      <c r="H170" s="70" t="s">
        <v>1936</v>
      </c>
      <c r="I170" s="70" t="s">
        <v>1020</v>
      </c>
      <c r="J170" s="70"/>
      <c r="K170" t="str">
        <f>IFERROR(VLOOKUP(L170,'databases concordance'!$A$3:$D$316,4,0),VLOOKUP(L170,'databases concordance'!$B$3:$D$316,3,0))</f>
        <v>Samoa</v>
      </c>
      <c r="L170" s="105" t="s">
        <v>118</v>
      </c>
      <c r="M170" t="s">
        <v>400</v>
      </c>
      <c r="N170" t="str">
        <f t="shared" si="2"/>
        <v>Upper middle income</v>
      </c>
    </row>
    <row r="171" spans="1:14" x14ac:dyDescent="0.3">
      <c r="A171" s="92">
        <v>165</v>
      </c>
      <c r="B171" t="str">
        <f>IFERROR(VLOOKUP(C171,'databases concordance'!$A$3:$D$316,4,0),VLOOKUP(C171,'databases concordance'!$B$3:$D$316,3,0))</f>
        <v>San Marino</v>
      </c>
      <c r="C171" s="70" t="s">
        <v>250</v>
      </c>
      <c r="D171" s="70" t="s">
        <v>520</v>
      </c>
      <c r="E171" s="94"/>
      <c r="F171" s="70" t="s">
        <v>1938</v>
      </c>
      <c r="G171" s="70" t="s">
        <v>1945</v>
      </c>
      <c r="H171" s="70" t="s">
        <v>1944</v>
      </c>
      <c r="I171" s="70" t="s">
        <v>1020</v>
      </c>
      <c r="J171" s="70"/>
      <c r="K171" t="str">
        <f>IFERROR(VLOOKUP(L171,'databases concordance'!$A$3:$D$316,4,0),VLOOKUP(L171,'databases concordance'!$B$3:$D$316,3,0))</f>
        <v>San Marino</v>
      </c>
      <c r="L171" s="105" t="s">
        <v>250</v>
      </c>
      <c r="M171" t="s">
        <v>2049</v>
      </c>
      <c r="N171" t="str">
        <f t="shared" si="2"/>
        <v>High income</v>
      </c>
    </row>
    <row r="172" spans="1:14" x14ac:dyDescent="0.3">
      <c r="A172" s="92">
        <v>166</v>
      </c>
      <c r="B172" t="e">
        <f>IFERROR(VLOOKUP(C172,'databases concordance'!$A$3:$D$316,4,0),VLOOKUP(C172,'databases concordance'!$B$3:$D$316,3,0))</f>
        <v>#N/A</v>
      </c>
      <c r="C172" s="70" t="s">
        <v>1957</v>
      </c>
      <c r="D172" s="70" t="s">
        <v>517</v>
      </c>
      <c r="E172" s="94"/>
      <c r="F172" s="70" t="s">
        <v>263</v>
      </c>
      <c r="G172" s="70" t="s">
        <v>1942</v>
      </c>
      <c r="H172" s="70" t="s">
        <v>1936</v>
      </c>
      <c r="I172" s="70" t="s">
        <v>1937</v>
      </c>
      <c r="J172" s="70"/>
      <c r="K172" t="e">
        <f>IFERROR(VLOOKUP(L172,'databases concordance'!$A$3:$D$316,4,0),VLOOKUP(L172,'databases concordance'!$B$3:$D$316,3,0))</f>
        <v>#N/A</v>
      </c>
      <c r="L172" s="105" t="s">
        <v>1957</v>
      </c>
      <c r="M172" t="s">
        <v>2050</v>
      </c>
      <c r="N172" t="str">
        <f t="shared" si="2"/>
        <v>Lower middle income</v>
      </c>
    </row>
    <row r="173" spans="1:14" x14ac:dyDescent="0.3">
      <c r="A173" s="92">
        <v>167</v>
      </c>
      <c r="B173" t="str">
        <f>IFERROR(VLOOKUP(C173,'databases concordance'!$A$3:$D$316,4,0),VLOOKUP(C173,'databases concordance'!$B$3:$D$316,3,0))</f>
        <v>Saudi Arabia</v>
      </c>
      <c r="C173" s="70" t="s">
        <v>119</v>
      </c>
      <c r="D173" s="70" t="s">
        <v>515</v>
      </c>
      <c r="E173" s="94"/>
      <c r="F173" s="70" t="s">
        <v>1941</v>
      </c>
      <c r="G173" s="70" t="s">
        <v>1945</v>
      </c>
      <c r="H173" s="70" t="s">
        <v>1944</v>
      </c>
      <c r="I173" s="70" t="s">
        <v>1020</v>
      </c>
      <c r="J173" s="70"/>
      <c r="K173" t="str">
        <f>IFERROR(VLOOKUP(L173,'databases concordance'!$A$3:$D$316,4,0),VLOOKUP(L173,'databases concordance'!$B$3:$D$316,3,0))</f>
        <v>Saudi Arabia</v>
      </c>
      <c r="L173" s="105" t="s">
        <v>119</v>
      </c>
      <c r="M173" t="s">
        <v>2049</v>
      </c>
      <c r="N173" t="str">
        <f t="shared" si="2"/>
        <v>High income</v>
      </c>
    </row>
    <row r="174" spans="1:14" x14ac:dyDescent="0.3">
      <c r="A174" s="92">
        <v>168</v>
      </c>
      <c r="B174" t="str">
        <f>IFERROR(VLOOKUP(C174,'databases concordance'!$A$3:$D$316,4,0),VLOOKUP(C174,'databases concordance'!$B$3:$D$316,3,0))</f>
        <v>Senegal</v>
      </c>
      <c r="C174" s="70" t="s">
        <v>120</v>
      </c>
      <c r="D174" s="70" t="s">
        <v>514</v>
      </c>
      <c r="E174" s="94"/>
      <c r="F174" s="70" t="s">
        <v>263</v>
      </c>
      <c r="G174" s="70" t="s">
        <v>1942</v>
      </c>
      <c r="H174" s="70" t="s">
        <v>1936</v>
      </c>
      <c r="I174" s="70" t="s">
        <v>1937</v>
      </c>
      <c r="J174" s="70"/>
      <c r="K174" t="str">
        <f>IFERROR(VLOOKUP(L174,'databases concordance'!$A$3:$D$316,4,0),VLOOKUP(L174,'databases concordance'!$B$3:$D$316,3,0))</f>
        <v>Senegal</v>
      </c>
      <c r="L174" s="105" t="s">
        <v>120</v>
      </c>
      <c r="M174" t="s">
        <v>2048</v>
      </c>
      <c r="N174" t="str">
        <f t="shared" si="2"/>
        <v>Low income</v>
      </c>
    </row>
    <row r="175" spans="1:14" x14ac:dyDescent="0.3">
      <c r="A175" s="92">
        <v>169</v>
      </c>
      <c r="B175" t="str">
        <f>IFERROR(VLOOKUP(C175,'databases concordance'!$A$3:$D$316,4,0),VLOOKUP(C175,'databases concordance'!$B$3:$D$316,3,0))</f>
        <v>Serbia (incl. Kosovo)</v>
      </c>
      <c r="C175" s="70" t="s">
        <v>252</v>
      </c>
      <c r="D175" s="70" t="s">
        <v>512</v>
      </c>
      <c r="E175" s="94"/>
      <c r="F175" s="70" t="s">
        <v>1938</v>
      </c>
      <c r="G175" s="70" t="s">
        <v>1939</v>
      </c>
      <c r="H175" s="70" t="s">
        <v>1940</v>
      </c>
      <c r="I175" s="70" t="s">
        <v>1020</v>
      </c>
      <c r="J175" s="70"/>
      <c r="K175" t="str">
        <f>IFERROR(VLOOKUP(L175,'databases concordance'!$A$3:$D$316,4,0),VLOOKUP(L175,'databases concordance'!$B$3:$D$316,3,0))</f>
        <v>Serbia (incl. Kosovo)</v>
      </c>
      <c r="L175" s="105" t="s">
        <v>252</v>
      </c>
      <c r="M175" t="s">
        <v>400</v>
      </c>
      <c r="N175" t="str">
        <f t="shared" si="2"/>
        <v>Upper middle income</v>
      </c>
    </row>
    <row r="176" spans="1:14" x14ac:dyDescent="0.3">
      <c r="A176" s="92">
        <v>170</v>
      </c>
      <c r="B176" t="str">
        <f>IFERROR(VLOOKUP(C176,'databases concordance'!$A$3:$D$316,4,0),VLOOKUP(C176,'databases concordance'!$B$3:$D$316,3,0))</f>
        <v>Seychelles</v>
      </c>
      <c r="C176" s="70" t="s">
        <v>253</v>
      </c>
      <c r="D176" s="70" t="s">
        <v>511</v>
      </c>
      <c r="E176" s="94"/>
      <c r="F176" s="70" t="s">
        <v>263</v>
      </c>
      <c r="G176" s="70" t="s">
        <v>1945</v>
      </c>
      <c r="H176" s="70" t="s">
        <v>1940</v>
      </c>
      <c r="I176" s="70" t="s">
        <v>1020</v>
      </c>
      <c r="J176" s="70"/>
      <c r="K176" t="str">
        <f>IFERROR(VLOOKUP(L176,'databases concordance'!$A$3:$D$316,4,0),VLOOKUP(L176,'databases concordance'!$B$3:$D$316,3,0))</f>
        <v>Seychelles</v>
      </c>
      <c r="L176" s="105" t="s">
        <v>253</v>
      </c>
      <c r="M176" t="s">
        <v>2049</v>
      </c>
      <c r="N176" t="str">
        <f t="shared" si="2"/>
        <v>High income</v>
      </c>
    </row>
    <row r="177" spans="1:14" x14ac:dyDescent="0.3">
      <c r="A177" s="92">
        <v>171</v>
      </c>
      <c r="B177" t="str">
        <f>IFERROR(VLOOKUP(C177,'databases concordance'!$A$3:$D$316,4,0),VLOOKUP(C177,'databases concordance'!$B$3:$D$316,3,0))</f>
        <v>Sierra Leone</v>
      </c>
      <c r="C177" s="70" t="s">
        <v>121</v>
      </c>
      <c r="D177" s="70" t="s">
        <v>509</v>
      </c>
      <c r="E177" s="94"/>
      <c r="F177" s="70" t="s">
        <v>263</v>
      </c>
      <c r="G177" s="70" t="s">
        <v>1935</v>
      </c>
      <c r="H177" s="70" t="s">
        <v>1936</v>
      </c>
      <c r="I177" s="70" t="s">
        <v>1937</v>
      </c>
      <c r="J177" s="70"/>
      <c r="K177" t="str">
        <f>IFERROR(VLOOKUP(L177,'databases concordance'!$A$3:$D$316,4,0),VLOOKUP(L177,'databases concordance'!$B$3:$D$316,3,0))</f>
        <v>Sierra Leone</v>
      </c>
      <c r="L177" s="105" t="s">
        <v>121</v>
      </c>
      <c r="M177" t="s">
        <v>2048</v>
      </c>
      <c r="N177" t="str">
        <f t="shared" si="2"/>
        <v>Low income</v>
      </c>
    </row>
    <row r="178" spans="1:14" x14ac:dyDescent="0.3">
      <c r="A178" s="92">
        <v>172</v>
      </c>
      <c r="B178" t="str">
        <f>IFERROR(VLOOKUP(C178,'databases concordance'!$A$3:$D$316,4,0),VLOOKUP(C178,'databases concordance'!$B$3:$D$316,3,0))</f>
        <v>Singapore</v>
      </c>
      <c r="C178" s="70" t="s">
        <v>254</v>
      </c>
      <c r="D178" s="70" t="s">
        <v>506</v>
      </c>
      <c r="E178" s="94"/>
      <c r="F178" s="70" t="s">
        <v>1943</v>
      </c>
      <c r="G178" s="70" t="s">
        <v>1945</v>
      </c>
      <c r="H178" s="70" t="s">
        <v>1944</v>
      </c>
      <c r="I178" s="70" t="s">
        <v>1020</v>
      </c>
      <c r="J178" s="70"/>
      <c r="K178" t="str">
        <f>IFERROR(VLOOKUP(L178,'databases concordance'!$A$3:$D$316,4,0),VLOOKUP(L178,'databases concordance'!$B$3:$D$316,3,0))</f>
        <v>Singapore</v>
      </c>
      <c r="L178" s="105" t="s">
        <v>254</v>
      </c>
      <c r="M178" t="s">
        <v>2049</v>
      </c>
      <c r="N178" t="str">
        <f t="shared" si="2"/>
        <v>High income</v>
      </c>
    </row>
    <row r="179" spans="1:14" x14ac:dyDescent="0.3">
      <c r="A179" s="92">
        <v>173</v>
      </c>
      <c r="B179" t="str">
        <f>IFERROR(VLOOKUP(C179,'databases concordance'!$A$3:$D$316,4,0),VLOOKUP(C179,'databases concordance'!$B$3:$D$316,3,0))</f>
        <v>Sint Maarten (Dutch part)</v>
      </c>
      <c r="C179" s="70" t="s">
        <v>255</v>
      </c>
      <c r="D179" s="70" t="s">
        <v>505</v>
      </c>
      <c r="E179" s="94"/>
      <c r="F179" s="70" t="s">
        <v>1084</v>
      </c>
      <c r="G179" s="70" t="s">
        <v>1945</v>
      </c>
      <c r="H179" s="70" t="s">
        <v>1944</v>
      </c>
      <c r="I179" s="70"/>
      <c r="J179" s="70"/>
      <c r="K179" t="str">
        <f>IFERROR(VLOOKUP(L179,'databases concordance'!$A$3:$D$316,4,0),VLOOKUP(L179,'databases concordance'!$B$3:$D$316,3,0))</f>
        <v>Sint Maarten (Dutch part)</v>
      </c>
      <c r="L179" s="105" t="s">
        <v>255</v>
      </c>
      <c r="M179" t="s">
        <v>2049</v>
      </c>
      <c r="N179" t="str">
        <f t="shared" si="2"/>
        <v>High income</v>
      </c>
    </row>
    <row r="180" spans="1:14" x14ac:dyDescent="0.3">
      <c r="A180" s="92">
        <v>174</v>
      </c>
      <c r="B180" t="str">
        <f>IFERROR(VLOOKUP(C180,'databases concordance'!$A$3:$D$316,4,0),VLOOKUP(C180,'databases concordance'!$B$3:$D$316,3,0))</f>
        <v>Slovakia</v>
      </c>
      <c r="C180" s="70" t="s">
        <v>1139</v>
      </c>
      <c r="D180" s="70" t="s">
        <v>501</v>
      </c>
      <c r="E180" s="94"/>
      <c r="F180" s="70" t="s">
        <v>1938</v>
      </c>
      <c r="G180" s="70" t="s">
        <v>1945</v>
      </c>
      <c r="H180" s="70" t="s">
        <v>1944</v>
      </c>
      <c r="I180" s="70" t="s">
        <v>1946</v>
      </c>
      <c r="J180" s="70"/>
      <c r="K180" t="str">
        <f>IFERROR(VLOOKUP(L180,'databases concordance'!$A$3:$D$316,4,0),VLOOKUP(L180,'databases concordance'!$B$3:$D$316,3,0))</f>
        <v>Slovakia</v>
      </c>
      <c r="L180" s="105" t="s">
        <v>175</v>
      </c>
      <c r="M180" t="s">
        <v>2049</v>
      </c>
      <c r="N180" t="str">
        <f t="shared" si="2"/>
        <v>High income</v>
      </c>
    </row>
    <row r="181" spans="1:14" x14ac:dyDescent="0.3">
      <c r="A181" s="92">
        <v>175</v>
      </c>
      <c r="B181" t="str">
        <f>IFERROR(VLOOKUP(C181,'databases concordance'!$A$3:$D$316,4,0),VLOOKUP(C181,'databases concordance'!$B$3:$D$316,3,0))</f>
        <v>Slovenia</v>
      </c>
      <c r="C181" s="70" t="s">
        <v>176</v>
      </c>
      <c r="D181" s="70" t="s">
        <v>500</v>
      </c>
      <c r="E181" s="94"/>
      <c r="F181" s="70" t="s">
        <v>1938</v>
      </c>
      <c r="G181" s="70" t="s">
        <v>1945</v>
      </c>
      <c r="H181" s="70" t="s">
        <v>1944</v>
      </c>
      <c r="I181" s="70" t="s">
        <v>1946</v>
      </c>
      <c r="J181" s="70"/>
      <c r="K181" t="str">
        <f>IFERROR(VLOOKUP(L181,'databases concordance'!$A$3:$D$316,4,0),VLOOKUP(L181,'databases concordance'!$B$3:$D$316,3,0))</f>
        <v>Slovenia</v>
      </c>
      <c r="L181" s="105" t="s">
        <v>176</v>
      </c>
      <c r="M181" t="s">
        <v>2049</v>
      </c>
      <c r="N181" t="str">
        <f t="shared" si="2"/>
        <v>High income</v>
      </c>
    </row>
    <row r="182" spans="1:14" x14ac:dyDescent="0.3">
      <c r="A182" s="92">
        <v>176</v>
      </c>
      <c r="B182" t="str">
        <f>IFERROR(VLOOKUP(C182,'databases concordance'!$A$3:$D$316,4,0),VLOOKUP(C182,'databases concordance'!$B$3:$D$316,3,0))</f>
        <v>Solomon Islands</v>
      </c>
      <c r="C182" s="70" t="s">
        <v>122</v>
      </c>
      <c r="D182" s="70" t="s">
        <v>499</v>
      </c>
      <c r="E182" s="94"/>
      <c r="F182" s="70" t="s">
        <v>1943</v>
      </c>
      <c r="G182" s="70" t="s">
        <v>1942</v>
      </c>
      <c r="H182" s="70" t="s">
        <v>1936</v>
      </c>
      <c r="I182" s="70" t="s">
        <v>1020</v>
      </c>
      <c r="J182" s="70"/>
      <c r="K182" t="str">
        <f>IFERROR(VLOOKUP(L182,'databases concordance'!$A$3:$D$316,4,0),VLOOKUP(L182,'databases concordance'!$B$3:$D$316,3,0))</f>
        <v>Solomon Islands</v>
      </c>
      <c r="L182" s="105" t="s">
        <v>122</v>
      </c>
      <c r="M182" t="s">
        <v>2050</v>
      </c>
      <c r="N182" t="str">
        <f t="shared" si="2"/>
        <v>Lower middle income</v>
      </c>
    </row>
    <row r="183" spans="1:14" x14ac:dyDescent="0.3">
      <c r="A183" s="92">
        <v>177</v>
      </c>
      <c r="B183" t="str">
        <f>IFERROR(VLOOKUP(C183,'databases concordance'!$A$3:$D$316,4,0),VLOOKUP(C183,'databases concordance'!$B$3:$D$316,3,0))</f>
        <v>Somalia</v>
      </c>
      <c r="C183" s="70" t="s">
        <v>123</v>
      </c>
      <c r="D183" s="70" t="s">
        <v>497</v>
      </c>
      <c r="E183" s="94"/>
      <c r="F183" s="70" t="s">
        <v>263</v>
      </c>
      <c r="G183" s="70" t="s">
        <v>1935</v>
      </c>
      <c r="H183" s="70" t="s">
        <v>1936</v>
      </c>
      <c r="I183" s="70" t="s">
        <v>1937</v>
      </c>
      <c r="J183" s="70"/>
      <c r="K183" t="str">
        <f>IFERROR(VLOOKUP(L183,'databases concordance'!$A$3:$D$316,4,0),VLOOKUP(L183,'databases concordance'!$B$3:$D$316,3,0))</f>
        <v>Somalia</v>
      </c>
      <c r="L183" s="105" t="s">
        <v>123</v>
      </c>
      <c r="M183" t="s">
        <v>2048</v>
      </c>
      <c r="N183" t="str">
        <f t="shared" si="2"/>
        <v>Low income</v>
      </c>
    </row>
    <row r="184" spans="1:14" x14ac:dyDescent="0.3">
      <c r="A184" s="92">
        <v>178</v>
      </c>
      <c r="B184" t="str">
        <f>IFERROR(VLOOKUP(C184,'databases concordance'!$A$3:$D$316,4,0),VLOOKUP(C184,'databases concordance'!$B$3:$D$316,3,0))</f>
        <v>South Africa</v>
      </c>
      <c r="C184" s="70" t="s">
        <v>124</v>
      </c>
      <c r="D184" s="70" t="s">
        <v>495</v>
      </c>
      <c r="E184" s="94"/>
      <c r="F184" s="70" t="s">
        <v>263</v>
      </c>
      <c r="G184" s="70" t="s">
        <v>1939</v>
      </c>
      <c r="H184" s="70" t="s">
        <v>1940</v>
      </c>
      <c r="I184" s="70" t="s">
        <v>1020</v>
      </c>
      <c r="J184" s="70"/>
      <c r="K184" t="str">
        <f>IFERROR(VLOOKUP(L184,'databases concordance'!$A$3:$D$316,4,0),VLOOKUP(L184,'databases concordance'!$B$3:$D$316,3,0))</f>
        <v>South Africa</v>
      </c>
      <c r="L184" s="105" t="s">
        <v>124</v>
      </c>
      <c r="M184" t="s">
        <v>400</v>
      </c>
      <c r="N184" t="str">
        <f t="shared" si="2"/>
        <v>Upper middle income</v>
      </c>
    </row>
    <row r="185" spans="1:14" x14ac:dyDescent="0.3">
      <c r="A185" s="92">
        <v>179</v>
      </c>
      <c r="B185" t="str">
        <f>IFERROR(VLOOKUP(C185,'databases concordance'!$A$3:$D$316,4,0),VLOOKUP(C185,'databases concordance'!$B$3:$D$316,3,0))</f>
        <v>South Sudan</v>
      </c>
      <c r="C185" s="70" t="s">
        <v>257</v>
      </c>
      <c r="D185" s="70" t="s">
        <v>487</v>
      </c>
      <c r="E185" s="94"/>
      <c r="F185" s="70" t="s">
        <v>263</v>
      </c>
      <c r="G185" s="70" t="s">
        <v>1935</v>
      </c>
      <c r="H185" s="70" t="s">
        <v>1936</v>
      </c>
      <c r="I185" s="70"/>
      <c r="J185" s="70"/>
      <c r="K185" t="str">
        <f>IFERROR(VLOOKUP(L185,'databases concordance'!$A$3:$D$316,4,0),VLOOKUP(L185,'databases concordance'!$B$3:$D$316,3,0))</f>
        <v>South Sudan</v>
      </c>
      <c r="L185" s="105" t="s">
        <v>257</v>
      </c>
      <c r="M185" t="s">
        <v>2048</v>
      </c>
      <c r="N185" t="str">
        <f t="shared" si="2"/>
        <v>Low income</v>
      </c>
    </row>
    <row r="186" spans="1:14" x14ac:dyDescent="0.3">
      <c r="A186" s="92">
        <v>180</v>
      </c>
      <c r="B186" t="str">
        <f>IFERROR(VLOOKUP(C186,'databases concordance'!$A$3:$D$316,4,0),VLOOKUP(C186,'databases concordance'!$B$3:$D$316,3,0))</f>
        <v>Spain</v>
      </c>
      <c r="C186" s="70" t="s">
        <v>125</v>
      </c>
      <c r="D186" s="70" t="s">
        <v>485</v>
      </c>
      <c r="E186" s="94"/>
      <c r="F186" s="70" t="s">
        <v>1938</v>
      </c>
      <c r="G186" s="70" t="s">
        <v>1945</v>
      </c>
      <c r="H186" s="70" t="s">
        <v>1944</v>
      </c>
      <c r="I186" s="70" t="s">
        <v>1946</v>
      </c>
      <c r="J186" s="70"/>
      <c r="K186" t="str">
        <f>IFERROR(VLOOKUP(L186,'databases concordance'!$A$3:$D$316,4,0),VLOOKUP(L186,'databases concordance'!$B$3:$D$316,3,0))</f>
        <v>Spain</v>
      </c>
      <c r="L186" s="105" t="s">
        <v>125</v>
      </c>
      <c r="M186" t="s">
        <v>2049</v>
      </c>
      <c r="N186" t="str">
        <f t="shared" si="2"/>
        <v>High income</v>
      </c>
    </row>
    <row r="187" spans="1:14" x14ac:dyDescent="0.3">
      <c r="A187" s="92">
        <v>181</v>
      </c>
      <c r="B187" t="str">
        <f>IFERROR(VLOOKUP(C187,'databases concordance'!$A$3:$D$316,4,0),VLOOKUP(C187,'databases concordance'!$B$3:$D$316,3,0))</f>
        <v>Sri Lanka</v>
      </c>
      <c r="C187" s="70" t="s">
        <v>126</v>
      </c>
      <c r="D187" s="76" t="s">
        <v>483</v>
      </c>
      <c r="E187" s="94"/>
      <c r="F187" s="70" t="s">
        <v>1154</v>
      </c>
      <c r="G187" s="76" t="s">
        <v>1942</v>
      </c>
      <c r="H187" s="70" t="s">
        <v>1940</v>
      </c>
      <c r="I187" s="70" t="s">
        <v>1020</v>
      </c>
      <c r="J187" s="70"/>
      <c r="K187" t="str">
        <f>IFERROR(VLOOKUP(L187,'databases concordance'!$A$3:$D$316,4,0),VLOOKUP(L187,'databases concordance'!$B$3:$D$316,3,0))</f>
        <v>Sri Lanka</v>
      </c>
      <c r="L187" s="105" t="s">
        <v>126</v>
      </c>
      <c r="M187" t="s">
        <v>2050</v>
      </c>
      <c r="N187" t="str">
        <f t="shared" si="2"/>
        <v>Lower middle income</v>
      </c>
    </row>
    <row r="188" spans="1:14" x14ac:dyDescent="0.3">
      <c r="A188" s="92">
        <v>182</v>
      </c>
      <c r="B188" t="e">
        <f>IFERROR(VLOOKUP(C188,'databases concordance'!$A$3:$D$316,4,0),VLOOKUP(C188,'databases concordance'!$B$3:$D$316,3,0))</f>
        <v>#N/A</v>
      </c>
      <c r="C188" s="70" t="s">
        <v>1958</v>
      </c>
      <c r="D188" s="70" t="s">
        <v>539</v>
      </c>
      <c r="E188" s="94"/>
      <c r="F188" s="70" t="s">
        <v>1084</v>
      </c>
      <c r="G188" s="70" t="s">
        <v>1945</v>
      </c>
      <c r="H188" s="70" t="s">
        <v>1940</v>
      </c>
      <c r="I188" s="70" t="s">
        <v>1020</v>
      </c>
      <c r="J188" s="70"/>
      <c r="K188" t="e">
        <f>IFERROR(VLOOKUP(L188,'databases concordance'!$A$3:$D$316,4,0),VLOOKUP(L188,'databases concordance'!$B$3:$D$316,3,0))</f>
        <v>#N/A</v>
      </c>
      <c r="L188" s="105" t="s">
        <v>1958</v>
      </c>
      <c r="M188" t="s">
        <v>2049</v>
      </c>
      <c r="N188" t="str">
        <f t="shared" si="2"/>
        <v>High income</v>
      </c>
    </row>
    <row r="189" spans="1:14" x14ac:dyDescent="0.3">
      <c r="A189" s="92">
        <v>183</v>
      </c>
      <c r="B189" t="e">
        <f>IFERROR(VLOOKUP(C189,'databases concordance'!$A$3:$D$316,4,0),VLOOKUP(C189,'databases concordance'!$B$3:$D$316,3,0))</f>
        <v>#N/A</v>
      </c>
      <c r="C189" s="70" t="s">
        <v>316</v>
      </c>
      <c r="D189" s="70" t="s">
        <v>537</v>
      </c>
      <c r="E189" s="94"/>
      <c r="F189" s="70" t="s">
        <v>1084</v>
      </c>
      <c r="G189" s="70" t="s">
        <v>1939</v>
      </c>
      <c r="H189" s="70" t="s">
        <v>1948</v>
      </c>
      <c r="I189" s="70" t="s">
        <v>1020</v>
      </c>
      <c r="J189" s="70"/>
      <c r="K189" t="e">
        <f>IFERROR(VLOOKUP(L189,'databases concordance'!$A$3:$D$316,4,0),VLOOKUP(L189,'databases concordance'!$B$3:$D$316,3,0))</f>
        <v>#N/A</v>
      </c>
      <c r="L189" s="105" t="s">
        <v>316</v>
      </c>
      <c r="M189" t="s">
        <v>400</v>
      </c>
      <c r="N189" t="str">
        <f t="shared" si="2"/>
        <v>Upper middle income</v>
      </c>
    </row>
    <row r="190" spans="1:14" x14ac:dyDescent="0.3">
      <c r="A190" s="92">
        <v>184</v>
      </c>
      <c r="B190" t="e">
        <f>IFERROR(VLOOKUP(C190,'databases concordance'!$A$3:$D$316,4,0),VLOOKUP(C190,'databases concordance'!$B$3:$D$316,3,0))</f>
        <v>#N/A</v>
      </c>
      <c r="C190" s="70" t="s">
        <v>1959</v>
      </c>
      <c r="D190" s="70" t="s">
        <v>533</v>
      </c>
      <c r="E190" s="94"/>
      <c r="F190" s="70" t="s">
        <v>1084</v>
      </c>
      <c r="G190" s="70" t="s">
        <v>1945</v>
      </c>
      <c r="H190" s="70" t="s">
        <v>1944</v>
      </c>
      <c r="I190" s="70"/>
      <c r="J190" s="70"/>
      <c r="K190" t="e">
        <f>IFERROR(VLOOKUP(L190,'databases concordance'!$A$3:$D$316,4,0),VLOOKUP(L190,'databases concordance'!$B$3:$D$316,3,0))</f>
        <v>#N/A</v>
      </c>
      <c r="L190" s="105" t="s">
        <v>1959</v>
      </c>
      <c r="M190" t="s">
        <v>2049</v>
      </c>
      <c r="N190" t="str">
        <f t="shared" si="2"/>
        <v>High income</v>
      </c>
    </row>
    <row r="191" spans="1:14" x14ac:dyDescent="0.3">
      <c r="A191" s="92">
        <v>185</v>
      </c>
      <c r="B191" t="e">
        <f>IFERROR(VLOOKUP(C191,'databases concordance'!$A$3:$D$316,4,0),VLOOKUP(C191,'databases concordance'!$B$3:$D$316,3,0))</f>
        <v>#N/A</v>
      </c>
      <c r="C191" s="70" t="s">
        <v>1960</v>
      </c>
      <c r="D191" s="70" t="s">
        <v>524</v>
      </c>
      <c r="E191" s="94"/>
      <c r="F191" s="70" t="s">
        <v>1084</v>
      </c>
      <c r="G191" s="70" t="s">
        <v>1939</v>
      </c>
      <c r="H191" s="70" t="s">
        <v>1948</v>
      </c>
      <c r="I191" s="70" t="s">
        <v>1020</v>
      </c>
      <c r="J191" s="70"/>
      <c r="K191" t="e">
        <f>IFERROR(VLOOKUP(L191,'databases concordance'!$A$3:$D$316,4,0),VLOOKUP(L191,'databases concordance'!$B$3:$D$316,3,0))</f>
        <v>#N/A</v>
      </c>
      <c r="L191" s="105" t="s">
        <v>1960</v>
      </c>
      <c r="M191" t="s">
        <v>400</v>
      </c>
      <c r="N191" t="str">
        <f t="shared" si="2"/>
        <v>Upper middle income</v>
      </c>
    </row>
    <row r="192" spans="1:14" x14ac:dyDescent="0.3">
      <c r="A192" s="92">
        <v>186</v>
      </c>
      <c r="B192" t="s">
        <v>127</v>
      </c>
      <c r="C192" s="70" t="s">
        <v>127</v>
      </c>
      <c r="D192" s="76" t="s">
        <v>476</v>
      </c>
      <c r="E192" s="94"/>
      <c r="F192" s="70" t="s">
        <v>263</v>
      </c>
      <c r="G192" s="76" t="s">
        <v>1935</v>
      </c>
      <c r="H192" s="70" t="s">
        <v>1936</v>
      </c>
      <c r="I192" s="70" t="s">
        <v>1937</v>
      </c>
      <c r="J192" s="70"/>
      <c r="K192" t="s">
        <v>127</v>
      </c>
      <c r="L192" s="105" t="s">
        <v>127</v>
      </c>
      <c r="M192" t="s">
        <v>2050</v>
      </c>
      <c r="N192" t="str">
        <f t="shared" si="2"/>
        <v>Lower middle income</v>
      </c>
    </row>
    <row r="193" spans="1:14" x14ac:dyDescent="0.3">
      <c r="A193" s="92">
        <v>187</v>
      </c>
      <c r="B193" t="str">
        <f>IFERROR(VLOOKUP(C193,'databases concordance'!$A$3:$D$316,4,0),VLOOKUP(C193,'databases concordance'!$B$3:$D$316,3,0))</f>
        <v>Suriname</v>
      </c>
      <c r="C193" s="70" t="s">
        <v>128</v>
      </c>
      <c r="D193" s="70" t="s">
        <v>474</v>
      </c>
      <c r="E193" s="94"/>
      <c r="F193" s="70" t="s">
        <v>1084</v>
      </c>
      <c r="G193" s="70" t="s">
        <v>1939</v>
      </c>
      <c r="H193" s="70" t="s">
        <v>1940</v>
      </c>
      <c r="I193" s="70" t="s">
        <v>1020</v>
      </c>
      <c r="J193" s="70"/>
      <c r="K193" t="str">
        <f>IFERROR(VLOOKUP(L193,'databases concordance'!$A$3:$D$316,4,0),VLOOKUP(L193,'databases concordance'!$B$3:$D$316,3,0))</f>
        <v>Suriname</v>
      </c>
      <c r="L193" s="105" t="s">
        <v>128</v>
      </c>
      <c r="M193" t="s">
        <v>400</v>
      </c>
      <c r="N193" t="str">
        <f t="shared" si="2"/>
        <v>Upper middle income</v>
      </c>
    </row>
    <row r="194" spans="1:14" x14ac:dyDescent="0.3">
      <c r="A194" s="92">
        <v>188</v>
      </c>
      <c r="B194" t="str">
        <f>IFERROR(VLOOKUP(C194,'databases concordance'!$A$3:$D$316,4,0),VLOOKUP(C194,'databases concordance'!$B$3:$D$316,3,0))</f>
        <v>Sweden</v>
      </c>
      <c r="C194" s="70" t="s">
        <v>130</v>
      </c>
      <c r="D194" s="70" t="s">
        <v>462</v>
      </c>
      <c r="E194" s="94"/>
      <c r="F194" s="70" t="s">
        <v>1938</v>
      </c>
      <c r="G194" s="70" t="s">
        <v>1945</v>
      </c>
      <c r="H194" s="70" t="s">
        <v>1944</v>
      </c>
      <c r="I194" s="70" t="s">
        <v>1020</v>
      </c>
      <c r="J194" s="70"/>
      <c r="K194" t="str">
        <f>IFERROR(VLOOKUP(L194,'databases concordance'!$A$3:$D$316,4,0),VLOOKUP(L194,'databases concordance'!$B$3:$D$316,3,0))</f>
        <v>Sweden</v>
      </c>
      <c r="L194" s="105" t="s">
        <v>130</v>
      </c>
      <c r="M194" t="s">
        <v>2049</v>
      </c>
      <c r="N194" t="str">
        <f t="shared" si="2"/>
        <v>High income</v>
      </c>
    </row>
    <row r="195" spans="1:14" x14ac:dyDescent="0.3">
      <c r="A195" s="92">
        <v>189</v>
      </c>
      <c r="B195" t="str">
        <f>IFERROR(VLOOKUP(C195,'databases concordance'!$A$3:$D$316,4,0),VLOOKUP(C195,'databases concordance'!$B$3:$D$316,3,0))</f>
        <v>Switzerland</v>
      </c>
      <c r="C195" s="70" t="s">
        <v>131</v>
      </c>
      <c r="D195" s="70" t="s">
        <v>460</v>
      </c>
      <c r="E195" s="94"/>
      <c r="F195" s="70" t="s">
        <v>1938</v>
      </c>
      <c r="G195" s="70" t="s">
        <v>1945</v>
      </c>
      <c r="H195" s="70" t="s">
        <v>1944</v>
      </c>
      <c r="I195" s="70" t="s">
        <v>1020</v>
      </c>
      <c r="J195" s="70"/>
      <c r="K195" t="str">
        <f>IFERROR(VLOOKUP(L195,'databases concordance'!$A$3:$D$316,4,0),VLOOKUP(L195,'databases concordance'!$B$3:$D$316,3,0))</f>
        <v>Switzerland</v>
      </c>
      <c r="L195" s="105" t="s">
        <v>131</v>
      </c>
      <c r="M195" t="s">
        <v>2049</v>
      </c>
      <c r="N195" t="str">
        <f t="shared" si="2"/>
        <v>High income</v>
      </c>
    </row>
    <row r="196" spans="1:14" x14ac:dyDescent="0.3">
      <c r="A196" s="92">
        <v>190</v>
      </c>
      <c r="B196" t="str">
        <f>IFERROR(VLOOKUP(C196,'databases concordance'!$A$3:$D$316,4,0),VLOOKUP(C196,'databases concordance'!$B$3:$D$316,3,0))</f>
        <v>Syria</v>
      </c>
      <c r="C196" s="70" t="s">
        <v>132</v>
      </c>
      <c r="D196" s="70" t="s">
        <v>456</v>
      </c>
      <c r="E196" s="94"/>
      <c r="F196" s="70" t="s">
        <v>1941</v>
      </c>
      <c r="G196" s="70" t="s">
        <v>1935</v>
      </c>
      <c r="H196" s="70" t="s">
        <v>1936</v>
      </c>
      <c r="I196" s="70" t="s">
        <v>1020</v>
      </c>
      <c r="J196" s="70"/>
      <c r="K196" t="str">
        <f>IFERROR(VLOOKUP(L196,'databases concordance'!$A$3:$D$316,4,0),VLOOKUP(L196,'databases concordance'!$B$3:$D$316,3,0))</f>
        <v>Syria</v>
      </c>
      <c r="L196" s="105" t="s">
        <v>457</v>
      </c>
      <c r="M196" t="s">
        <v>2050</v>
      </c>
      <c r="N196" t="str">
        <f t="shared" si="2"/>
        <v>Lower middle income</v>
      </c>
    </row>
    <row r="197" spans="1:14" x14ac:dyDescent="0.3">
      <c r="A197" s="92">
        <v>191</v>
      </c>
      <c r="B197" t="str">
        <f>IFERROR(VLOOKUP(C197,'databases concordance'!$A$3:$D$316,4,0),VLOOKUP(C197,'databases concordance'!$B$3:$D$316,3,0))</f>
        <v>Taiwan</v>
      </c>
      <c r="C197" s="70" t="s">
        <v>1713</v>
      </c>
      <c r="D197" s="70" t="s">
        <v>959</v>
      </c>
      <c r="E197" s="94"/>
      <c r="F197" s="70" t="s">
        <v>1943</v>
      </c>
      <c r="G197" s="70" t="s">
        <v>1945</v>
      </c>
      <c r="H197" s="70" t="s">
        <v>1944</v>
      </c>
      <c r="I197" s="70"/>
      <c r="J197" s="70"/>
      <c r="K197" t="str">
        <f>IFERROR(VLOOKUP(L197,'databases concordance'!$A$3:$D$316,4,0),VLOOKUP(L197,'databases concordance'!$B$3:$D$316,3,0))</f>
        <v>Taiwan</v>
      </c>
      <c r="L197" s="105" t="s">
        <v>277</v>
      </c>
      <c r="M197" t="s">
        <v>2049</v>
      </c>
      <c r="N197" t="str">
        <f t="shared" si="2"/>
        <v>High income</v>
      </c>
    </row>
    <row r="198" spans="1:14" x14ac:dyDescent="0.3">
      <c r="A198" s="92">
        <v>192</v>
      </c>
      <c r="B198" t="str">
        <f>IFERROR(VLOOKUP(C198,'databases concordance'!$A$3:$D$316,4,0),VLOOKUP(C198,'databases concordance'!$B$3:$D$316,3,0))</f>
        <v>Tajikistan</v>
      </c>
      <c r="C198" s="70" t="s">
        <v>171</v>
      </c>
      <c r="D198" s="70" t="s">
        <v>453</v>
      </c>
      <c r="E198" s="94"/>
      <c r="F198" s="70" t="s">
        <v>1938</v>
      </c>
      <c r="G198" s="70" t="s">
        <v>1935</v>
      </c>
      <c r="H198" s="70" t="s">
        <v>1936</v>
      </c>
      <c r="I198" s="70" t="s">
        <v>1020</v>
      </c>
      <c r="J198" s="70"/>
      <c r="K198" t="str">
        <f>IFERROR(VLOOKUP(L198,'databases concordance'!$A$3:$D$316,4,0),VLOOKUP(L198,'databases concordance'!$B$3:$D$316,3,0))</f>
        <v>Tajikistan</v>
      </c>
      <c r="L198" s="105" t="s">
        <v>171</v>
      </c>
      <c r="M198" t="s">
        <v>2050</v>
      </c>
      <c r="N198" t="str">
        <f t="shared" si="2"/>
        <v>Lower middle income</v>
      </c>
    </row>
    <row r="199" spans="1:14" x14ac:dyDescent="0.3">
      <c r="A199" s="92">
        <v>193</v>
      </c>
      <c r="B199" t="str">
        <f>IFERROR(VLOOKUP(C199,'databases concordance'!$A$3:$D$316,4,0),VLOOKUP(C199,'databases concordance'!$B$3:$D$316,3,0))</f>
        <v>Tanzania</v>
      </c>
      <c r="C199" s="70" t="s">
        <v>405</v>
      </c>
      <c r="D199" s="76" t="s">
        <v>403</v>
      </c>
      <c r="E199" s="94"/>
      <c r="F199" s="70" t="s">
        <v>263</v>
      </c>
      <c r="G199" s="76" t="s">
        <v>1942</v>
      </c>
      <c r="H199" s="70" t="s">
        <v>1936</v>
      </c>
      <c r="I199" s="70" t="s">
        <v>1937</v>
      </c>
      <c r="J199" s="70"/>
      <c r="K199" t="str">
        <f>IFERROR(VLOOKUP(L199,'databases concordance'!$A$3:$D$316,4,0),VLOOKUP(L199,'databases concordance'!$B$3:$D$316,3,0))</f>
        <v>Tanzania</v>
      </c>
      <c r="L199" s="105" t="s">
        <v>405</v>
      </c>
      <c r="M199" t="s">
        <v>2048</v>
      </c>
      <c r="N199" t="str">
        <f t="shared" si="2"/>
        <v>Low income</v>
      </c>
    </row>
    <row r="200" spans="1:14" x14ac:dyDescent="0.3">
      <c r="A200" s="92">
        <v>194</v>
      </c>
      <c r="B200" t="str">
        <f>IFERROR(VLOOKUP(C200,'databases concordance'!$A$3:$D$316,4,0),VLOOKUP(C200,'databases concordance'!$B$3:$D$316,3,0))</f>
        <v>Thailand</v>
      </c>
      <c r="C200" s="70" t="s">
        <v>134</v>
      </c>
      <c r="D200" s="70" t="s">
        <v>452</v>
      </c>
      <c r="E200" s="94"/>
      <c r="F200" s="70" t="s">
        <v>1943</v>
      </c>
      <c r="G200" s="70" t="s">
        <v>1939</v>
      </c>
      <c r="H200" s="70" t="s">
        <v>1940</v>
      </c>
      <c r="I200" s="70" t="s">
        <v>1020</v>
      </c>
      <c r="J200" s="70"/>
      <c r="K200" t="str">
        <f>IFERROR(VLOOKUP(L200,'databases concordance'!$A$3:$D$316,4,0),VLOOKUP(L200,'databases concordance'!$B$3:$D$316,3,0))</f>
        <v>Thailand</v>
      </c>
      <c r="L200" s="105" t="s">
        <v>134</v>
      </c>
      <c r="M200" t="s">
        <v>400</v>
      </c>
      <c r="N200" t="str">
        <f t="shared" ref="N200:N224" si="3">VLOOKUP(M200,$P$3:$Q$6,2,0)</f>
        <v>Upper middle income</v>
      </c>
    </row>
    <row r="201" spans="1:14" x14ac:dyDescent="0.3">
      <c r="A201" s="92">
        <v>195</v>
      </c>
      <c r="B201" t="str">
        <f>IFERROR(VLOOKUP(C201,'databases concordance'!$A$3:$D$316,4,0),VLOOKUP(C201,'databases concordance'!$B$3:$D$316,3,0))</f>
        <v>Timor-Leste</v>
      </c>
      <c r="C201" s="70" t="s">
        <v>135</v>
      </c>
      <c r="D201" s="70" t="s">
        <v>445</v>
      </c>
      <c r="E201" s="94"/>
      <c r="F201" s="70" t="s">
        <v>1943</v>
      </c>
      <c r="G201" s="70" t="s">
        <v>1942</v>
      </c>
      <c r="H201" s="70" t="s">
        <v>1948</v>
      </c>
      <c r="I201" s="70"/>
      <c r="J201" s="70"/>
      <c r="K201" t="str">
        <f>IFERROR(VLOOKUP(L201,'databases concordance'!$A$3:$D$316,4,0),VLOOKUP(L201,'databases concordance'!$B$3:$D$316,3,0))</f>
        <v>Timor-Leste</v>
      </c>
      <c r="L201" s="105" t="s">
        <v>135</v>
      </c>
      <c r="M201" t="s">
        <v>2050</v>
      </c>
      <c r="N201" t="str">
        <f t="shared" si="3"/>
        <v>Lower middle income</v>
      </c>
    </row>
    <row r="202" spans="1:14" x14ac:dyDescent="0.3">
      <c r="A202" s="92">
        <v>196</v>
      </c>
      <c r="B202" t="str">
        <f>IFERROR(VLOOKUP(C202,'databases concordance'!$A$3:$D$316,4,0),VLOOKUP(C202,'databases concordance'!$B$3:$D$316,3,0))</f>
        <v>Togo</v>
      </c>
      <c r="C202" s="70" t="s">
        <v>136</v>
      </c>
      <c r="D202" s="70" t="s">
        <v>444</v>
      </c>
      <c r="E202" s="94"/>
      <c r="F202" s="70" t="s">
        <v>263</v>
      </c>
      <c r="G202" s="70" t="s">
        <v>1935</v>
      </c>
      <c r="H202" s="70" t="s">
        <v>1936</v>
      </c>
      <c r="I202" s="70" t="s">
        <v>1937</v>
      </c>
      <c r="J202" s="70"/>
      <c r="K202" t="str">
        <f>IFERROR(VLOOKUP(L202,'databases concordance'!$A$3:$D$316,4,0),VLOOKUP(L202,'databases concordance'!$B$3:$D$316,3,0))</f>
        <v>Togo</v>
      </c>
      <c r="L202" s="105" t="s">
        <v>136</v>
      </c>
      <c r="M202" t="s">
        <v>2048</v>
      </c>
      <c r="N202" t="str">
        <f t="shared" si="3"/>
        <v>Low income</v>
      </c>
    </row>
    <row r="203" spans="1:14" x14ac:dyDescent="0.3">
      <c r="A203" s="92">
        <v>197</v>
      </c>
      <c r="B203" t="str">
        <f>IFERROR(VLOOKUP(C203,'databases concordance'!$A$3:$D$316,4,0),VLOOKUP(C203,'databases concordance'!$B$3:$D$316,3,0))</f>
        <v>Tonga</v>
      </c>
      <c r="C203" s="70" t="s">
        <v>265</v>
      </c>
      <c r="D203" s="70" t="s">
        <v>438</v>
      </c>
      <c r="E203" s="94"/>
      <c r="F203" s="70" t="s">
        <v>1943</v>
      </c>
      <c r="G203" s="70" t="s">
        <v>1939</v>
      </c>
      <c r="H203" s="70" t="s">
        <v>1936</v>
      </c>
      <c r="I203" s="70" t="s">
        <v>1020</v>
      </c>
      <c r="J203" s="70"/>
      <c r="K203" t="str">
        <f>IFERROR(VLOOKUP(L203,'databases concordance'!$A$3:$D$316,4,0),VLOOKUP(L203,'databases concordance'!$B$3:$D$316,3,0))</f>
        <v>Tonga</v>
      </c>
      <c r="L203" s="105" t="s">
        <v>265</v>
      </c>
      <c r="M203" t="s">
        <v>400</v>
      </c>
      <c r="N203" t="str">
        <f t="shared" si="3"/>
        <v>Upper middle income</v>
      </c>
    </row>
    <row r="204" spans="1:14" x14ac:dyDescent="0.3">
      <c r="A204" s="92">
        <v>198</v>
      </c>
      <c r="B204" t="str">
        <f>IFERROR(VLOOKUP(C204,'databases concordance'!$A$3:$D$316,4,0),VLOOKUP(C204,'databases concordance'!$B$3:$D$316,3,0))</f>
        <v>Trinidad and Tobago</v>
      </c>
      <c r="C204" s="70" t="s">
        <v>137</v>
      </c>
      <c r="D204" s="70" t="s">
        <v>434</v>
      </c>
      <c r="E204" s="94"/>
      <c r="F204" s="70" t="s">
        <v>1084</v>
      </c>
      <c r="G204" s="70" t="s">
        <v>1945</v>
      </c>
      <c r="H204" s="70" t="s">
        <v>1940</v>
      </c>
      <c r="I204" s="70" t="s">
        <v>1020</v>
      </c>
      <c r="J204" s="70"/>
      <c r="K204" t="str">
        <f>IFERROR(VLOOKUP(L204,'databases concordance'!$A$3:$D$316,4,0),VLOOKUP(L204,'databases concordance'!$B$3:$D$316,3,0))</f>
        <v>Trinidad and Tobago</v>
      </c>
      <c r="L204" s="105" t="s">
        <v>137</v>
      </c>
      <c r="M204" t="s">
        <v>2049</v>
      </c>
      <c r="N204" t="str">
        <f t="shared" si="3"/>
        <v>High income</v>
      </c>
    </row>
    <row r="205" spans="1:14" x14ac:dyDescent="0.3">
      <c r="A205" s="92">
        <v>199</v>
      </c>
      <c r="B205" t="str">
        <f>IFERROR(VLOOKUP(C205,'databases concordance'!$A$3:$D$316,4,0),VLOOKUP(C205,'databases concordance'!$B$3:$D$316,3,0))</f>
        <v>Tunisia</v>
      </c>
      <c r="C205" s="70" t="s">
        <v>138</v>
      </c>
      <c r="D205" s="70" t="s">
        <v>432</v>
      </c>
      <c r="E205" s="94"/>
      <c r="F205" s="70" t="s">
        <v>1941</v>
      </c>
      <c r="G205" s="70" t="s">
        <v>1942</v>
      </c>
      <c r="H205" s="70" t="s">
        <v>1940</v>
      </c>
      <c r="I205" s="70" t="s">
        <v>1020</v>
      </c>
      <c r="J205" s="70"/>
      <c r="K205" t="str">
        <f>IFERROR(VLOOKUP(L205,'databases concordance'!$A$3:$D$316,4,0),VLOOKUP(L205,'databases concordance'!$B$3:$D$316,3,0))</f>
        <v>Tunisia</v>
      </c>
      <c r="L205" s="105" t="s">
        <v>138</v>
      </c>
      <c r="M205" t="s">
        <v>2050</v>
      </c>
      <c r="N205" t="str">
        <f t="shared" si="3"/>
        <v>Lower middle income</v>
      </c>
    </row>
    <row r="206" spans="1:14" x14ac:dyDescent="0.3">
      <c r="A206" s="92">
        <v>200</v>
      </c>
      <c r="B206" t="str">
        <f>IFERROR(VLOOKUP(C206,'databases concordance'!$A$3:$D$316,4,0),VLOOKUP(C206,'databases concordance'!$B$3:$D$316,3,0))</f>
        <v>Turkey</v>
      </c>
      <c r="C206" s="70" t="s">
        <v>139</v>
      </c>
      <c r="D206" s="70" t="s">
        <v>431</v>
      </c>
      <c r="E206" s="94"/>
      <c r="F206" s="70" t="s">
        <v>1938</v>
      </c>
      <c r="G206" s="70" t="s">
        <v>1939</v>
      </c>
      <c r="H206" s="70" t="s">
        <v>1940</v>
      </c>
      <c r="I206" s="70" t="s">
        <v>1020</v>
      </c>
      <c r="J206" s="70"/>
      <c r="K206" t="str">
        <f>IFERROR(VLOOKUP(L206,'databases concordance'!$A$3:$D$316,4,0),VLOOKUP(L206,'databases concordance'!$B$3:$D$316,3,0))</f>
        <v>Turkey</v>
      </c>
      <c r="L206" s="105" t="s">
        <v>139</v>
      </c>
      <c r="M206" t="s">
        <v>400</v>
      </c>
      <c r="N206" t="str">
        <f t="shared" si="3"/>
        <v>Upper middle income</v>
      </c>
    </row>
    <row r="207" spans="1:14" x14ac:dyDescent="0.3">
      <c r="A207" s="92">
        <v>201</v>
      </c>
      <c r="B207" t="str">
        <f>IFERROR(VLOOKUP(C207,'databases concordance'!$A$3:$D$316,4,0),VLOOKUP(C207,'databases concordance'!$B$3:$D$316,3,0))</f>
        <v>Turkmenistan</v>
      </c>
      <c r="C207" s="70" t="s">
        <v>172</v>
      </c>
      <c r="D207" s="70" t="s">
        <v>429</v>
      </c>
      <c r="E207" s="94"/>
      <c r="F207" s="70" t="s">
        <v>1938</v>
      </c>
      <c r="G207" s="70" t="s">
        <v>1939</v>
      </c>
      <c r="H207" s="70" t="s">
        <v>1940</v>
      </c>
      <c r="I207" s="70" t="s">
        <v>1020</v>
      </c>
      <c r="J207" s="70"/>
      <c r="K207" t="str">
        <f>IFERROR(VLOOKUP(L207,'databases concordance'!$A$3:$D$316,4,0),VLOOKUP(L207,'databases concordance'!$B$3:$D$316,3,0))</f>
        <v>Turkmenistan</v>
      </c>
      <c r="L207" s="105" t="s">
        <v>172</v>
      </c>
      <c r="M207" t="s">
        <v>400</v>
      </c>
      <c r="N207" t="str">
        <f t="shared" si="3"/>
        <v>Upper middle income</v>
      </c>
    </row>
    <row r="208" spans="1:14" x14ac:dyDescent="0.3">
      <c r="A208" s="92">
        <v>202</v>
      </c>
      <c r="B208" t="str">
        <f>IFERROR(VLOOKUP(C208,'databases concordance'!$A$3:$D$316,4,0),VLOOKUP(C208,'databases concordance'!$B$3:$D$316,3,0))</f>
        <v>Turks and Caicos Islands</v>
      </c>
      <c r="C208" s="70" t="s">
        <v>266</v>
      </c>
      <c r="D208" s="70" t="s">
        <v>424</v>
      </c>
      <c r="E208" s="94"/>
      <c r="F208" s="70" t="s">
        <v>1084</v>
      </c>
      <c r="G208" s="70" t="s">
        <v>1945</v>
      </c>
      <c r="H208" s="70" t="s">
        <v>1944</v>
      </c>
      <c r="I208" s="70"/>
      <c r="J208" s="70"/>
      <c r="K208" t="str">
        <f>IFERROR(VLOOKUP(L208,'databases concordance'!$A$3:$D$316,4,0),VLOOKUP(L208,'databases concordance'!$B$3:$D$316,3,0))</f>
        <v>Turks and Caicos Islands</v>
      </c>
      <c r="L208" s="105" t="s">
        <v>266</v>
      </c>
      <c r="M208" t="s">
        <v>2049</v>
      </c>
      <c r="N208" t="str">
        <f t="shared" si="3"/>
        <v>High income</v>
      </c>
    </row>
    <row r="209" spans="1:14" x14ac:dyDescent="0.3">
      <c r="A209" s="92">
        <v>203</v>
      </c>
      <c r="B209" t="str">
        <f>IFERROR(VLOOKUP(C209,'databases concordance'!$A$3:$D$316,4,0),VLOOKUP(C209,'databases concordance'!$B$3:$D$316,3,0))</f>
        <v>Tuvalu</v>
      </c>
      <c r="C209" s="70" t="s">
        <v>267</v>
      </c>
      <c r="D209" s="70" t="s">
        <v>422</v>
      </c>
      <c r="E209" s="94"/>
      <c r="F209" s="70" t="s">
        <v>1943</v>
      </c>
      <c r="G209" s="70" t="s">
        <v>1939</v>
      </c>
      <c r="H209" s="70" t="s">
        <v>1936</v>
      </c>
      <c r="I209" s="70"/>
      <c r="J209" s="70"/>
      <c r="K209" t="str">
        <f>IFERROR(VLOOKUP(L209,'databases concordance'!$A$3:$D$316,4,0),VLOOKUP(L209,'databases concordance'!$B$3:$D$316,3,0))</f>
        <v>Tuvalu</v>
      </c>
      <c r="L209" s="105" t="s">
        <v>267</v>
      </c>
      <c r="M209" t="s">
        <v>400</v>
      </c>
      <c r="N209" t="str">
        <f t="shared" si="3"/>
        <v>Upper middle income</v>
      </c>
    </row>
    <row r="210" spans="1:14" x14ac:dyDescent="0.3">
      <c r="A210" s="92">
        <v>204</v>
      </c>
      <c r="B210" t="str">
        <f>IFERROR(VLOOKUP(C210,'databases concordance'!$A$3:$D$316,4,0),VLOOKUP(C210,'databases concordance'!$B$3:$D$316,3,0))</f>
        <v>Uganda</v>
      </c>
      <c r="C210" s="70" t="s">
        <v>140</v>
      </c>
      <c r="D210" s="70" t="s">
        <v>420</v>
      </c>
      <c r="E210" s="94"/>
      <c r="F210" s="70" t="s">
        <v>263</v>
      </c>
      <c r="G210" s="70" t="s">
        <v>1935</v>
      </c>
      <c r="H210" s="70" t="s">
        <v>1936</v>
      </c>
      <c r="I210" s="70" t="s">
        <v>1937</v>
      </c>
      <c r="J210" s="70"/>
      <c r="K210" t="str">
        <f>IFERROR(VLOOKUP(L210,'databases concordance'!$A$3:$D$316,4,0),VLOOKUP(L210,'databases concordance'!$B$3:$D$316,3,0))</f>
        <v>Uganda</v>
      </c>
      <c r="L210" s="105" t="s">
        <v>140</v>
      </c>
      <c r="M210" t="s">
        <v>2048</v>
      </c>
      <c r="N210" t="str">
        <f t="shared" si="3"/>
        <v>Low income</v>
      </c>
    </row>
    <row r="211" spans="1:14" x14ac:dyDescent="0.3">
      <c r="A211" s="92">
        <v>205</v>
      </c>
      <c r="B211" t="str">
        <f>IFERROR(VLOOKUP(C211,'databases concordance'!$A$3:$D$316,4,0),VLOOKUP(C211,'databases concordance'!$B$3:$D$316,3,0))</f>
        <v>Ukraine</v>
      </c>
      <c r="C211" s="70" t="s">
        <v>173</v>
      </c>
      <c r="D211" s="70" t="s">
        <v>417</v>
      </c>
      <c r="E211" s="94"/>
      <c r="F211" s="70" t="s">
        <v>1938</v>
      </c>
      <c r="G211" s="70" t="s">
        <v>1942</v>
      </c>
      <c r="H211" s="70" t="s">
        <v>1940</v>
      </c>
      <c r="I211" s="70" t="s">
        <v>1020</v>
      </c>
      <c r="J211" s="70"/>
      <c r="K211" t="str">
        <f>IFERROR(VLOOKUP(L211,'databases concordance'!$A$3:$D$316,4,0),VLOOKUP(L211,'databases concordance'!$B$3:$D$316,3,0))</f>
        <v>Ukraine</v>
      </c>
      <c r="L211" s="105" t="s">
        <v>173</v>
      </c>
      <c r="M211" t="s">
        <v>2050</v>
      </c>
      <c r="N211" t="str">
        <f t="shared" si="3"/>
        <v>Lower middle income</v>
      </c>
    </row>
    <row r="212" spans="1:14" x14ac:dyDescent="0.3">
      <c r="A212" s="92">
        <v>206</v>
      </c>
      <c r="B212" t="str">
        <f>IFERROR(VLOOKUP(C212,'databases concordance'!$A$3:$D$316,4,0),VLOOKUP(C212,'databases concordance'!$B$3:$D$316,3,0))</f>
        <v>United Arab Emirates</v>
      </c>
      <c r="C212" s="70" t="s">
        <v>141</v>
      </c>
      <c r="D212" s="70" t="s">
        <v>416</v>
      </c>
      <c r="E212" s="94"/>
      <c r="F212" s="70" t="s">
        <v>1941</v>
      </c>
      <c r="G212" s="70" t="s">
        <v>1945</v>
      </c>
      <c r="H212" s="70" t="s">
        <v>1944</v>
      </c>
      <c r="I212" s="70" t="s">
        <v>1020</v>
      </c>
      <c r="J212" s="70"/>
      <c r="K212" t="str">
        <f>IFERROR(VLOOKUP(L212,'databases concordance'!$A$3:$D$316,4,0),VLOOKUP(L212,'databases concordance'!$B$3:$D$316,3,0))</f>
        <v>United Arab Emirates</v>
      </c>
      <c r="L212" s="105" t="s">
        <v>141</v>
      </c>
      <c r="M212" t="s">
        <v>2049</v>
      </c>
      <c r="N212" t="str">
        <f t="shared" si="3"/>
        <v>High income</v>
      </c>
    </row>
    <row r="213" spans="1:14" x14ac:dyDescent="0.3">
      <c r="A213" s="92">
        <v>207</v>
      </c>
      <c r="B213" t="str">
        <f>IFERROR(VLOOKUP(C213,'databases concordance'!$A$3:$D$316,4,0),VLOOKUP(C213,'databases concordance'!$B$3:$D$316,3,0))</f>
        <v>United Kingdom</v>
      </c>
      <c r="C213" s="70" t="s">
        <v>142</v>
      </c>
      <c r="D213" s="70" t="s">
        <v>409</v>
      </c>
      <c r="E213" s="94"/>
      <c r="F213" s="70" t="s">
        <v>1938</v>
      </c>
      <c r="G213" s="70" t="s">
        <v>1945</v>
      </c>
      <c r="H213" s="70" t="s">
        <v>1944</v>
      </c>
      <c r="I213" s="70" t="s">
        <v>1020</v>
      </c>
      <c r="J213" s="70"/>
      <c r="K213" t="str">
        <f>IFERROR(VLOOKUP(L213,'databases concordance'!$A$3:$D$316,4,0),VLOOKUP(L213,'databases concordance'!$B$3:$D$316,3,0))</f>
        <v>United Kingdom</v>
      </c>
      <c r="L213" s="105" t="s">
        <v>142</v>
      </c>
      <c r="M213" t="s">
        <v>2049</v>
      </c>
      <c r="N213" t="str">
        <f t="shared" si="3"/>
        <v>High income</v>
      </c>
    </row>
    <row r="214" spans="1:14" x14ac:dyDescent="0.3">
      <c r="A214" s="92">
        <v>208</v>
      </c>
      <c r="B214" t="s">
        <v>143</v>
      </c>
      <c r="C214" s="70" t="s">
        <v>327</v>
      </c>
      <c r="D214" s="70" t="s">
        <v>390</v>
      </c>
      <c r="E214" s="94"/>
      <c r="F214" s="70" t="s">
        <v>1135</v>
      </c>
      <c r="G214" s="70" t="s">
        <v>1945</v>
      </c>
      <c r="H214" s="70" t="s">
        <v>1944</v>
      </c>
      <c r="I214" s="70" t="s">
        <v>1020</v>
      </c>
      <c r="J214" s="70"/>
      <c r="K214" t="s">
        <v>143</v>
      </c>
      <c r="L214" s="105" t="s">
        <v>143</v>
      </c>
      <c r="M214" t="s">
        <v>2049</v>
      </c>
      <c r="N214" t="str">
        <f t="shared" si="3"/>
        <v>High income</v>
      </c>
    </row>
    <row r="215" spans="1:14" x14ac:dyDescent="0.3">
      <c r="A215" s="92">
        <v>209</v>
      </c>
      <c r="B215" t="str">
        <f>IFERROR(VLOOKUP(C215,'databases concordance'!$A$3:$D$316,4,0),VLOOKUP(C215,'databases concordance'!$B$3:$D$316,3,0))</f>
        <v>Uruguay</v>
      </c>
      <c r="C215" s="70" t="s">
        <v>144</v>
      </c>
      <c r="D215" s="70" t="s">
        <v>388</v>
      </c>
      <c r="E215" s="94"/>
      <c r="F215" s="70" t="s">
        <v>1084</v>
      </c>
      <c r="G215" s="70" t="s">
        <v>1945</v>
      </c>
      <c r="H215" s="70" t="s">
        <v>1940</v>
      </c>
      <c r="I215" s="70" t="s">
        <v>1020</v>
      </c>
      <c r="J215" s="70"/>
      <c r="K215" t="str">
        <f>IFERROR(VLOOKUP(L215,'databases concordance'!$A$3:$D$316,4,0),VLOOKUP(L215,'databases concordance'!$B$3:$D$316,3,0))</f>
        <v>Uruguay</v>
      </c>
      <c r="L215" s="105" t="s">
        <v>144</v>
      </c>
      <c r="M215" t="s">
        <v>2049</v>
      </c>
      <c r="N215" t="str">
        <f t="shared" si="3"/>
        <v>High income</v>
      </c>
    </row>
    <row r="216" spans="1:14" x14ac:dyDescent="0.3">
      <c r="A216" s="92">
        <v>210</v>
      </c>
      <c r="B216" t="str">
        <f>IFERROR(VLOOKUP(C216,'databases concordance'!$A$3:$D$316,4,0),VLOOKUP(C216,'databases concordance'!$B$3:$D$316,3,0))</f>
        <v>Uzbekistan</v>
      </c>
      <c r="C216" s="70" t="s">
        <v>174</v>
      </c>
      <c r="D216" s="70" t="s">
        <v>385</v>
      </c>
      <c r="E216" s="94"/>
      <c r="F216" s="70" t="s">
        <v>1938</v>
      </c>
      <c r="G216" s="70" t="s">
        <v>1942</v>
      </c>
      <c r="H216" s="70" t="s">
        <v>1948</v>
      </c>
      <c r="I216" s="70" t="s">
        <v>1020</v>
      </c>
      <c r="J216" s="70"/>
      <c r="K216" t="str">
        <f>IFERROR(VLOOKUP(L216,'databases concordance'!$A$3:$D$316,4,0),VLOOKUP(L216,'databases concordance'!$B$3:$D$316,3,0))</f>
        <v>Uzbekistan</v>
      </c>
      <c r="L216" s="105" t="s">
        <v>174</v>
      </c>
      <c r="M216" t="s">
        <v>2050</v>
      </c>
      <c r="N216" t="str">
        <f t="shared" si="3"/>
        <v>Lower middle income</v>
      </c>
    </row>
    <row r="217" spans="1:14" x14ac:dyDescent="0.3">
      <c r="A217" s="92">
        <v>211</v>
      </c>
      <c r="B217" t="str">
        <f>IFERROR(VLOOKUP(C217,'databases concordance'!$A$3:$D$316,4,0),VLOOKUP(C217,'databases concordance'!$B$3:$D$316,3,0))</f>
        <v>Vanuatu</v>
      </c>
      <c r="C217" s="70" t="s">
        <v>145</v>
      </c>
      <c r="D217" s="70" t="s">
        <v>382</v>
      </c>
      <c r="E217" s="94"/>
      <c r="F217" s="70" t="s">
        <v>1943</v>
      </c>
      <c r="G217" s="70" t="s">
        <v>1942</v>
      </c>
      <c r="H217" s="70" t="s">
        <v>1936</v>
      </c>
      <c r="I217" s="70" t="s">
        <v>1020</v>
      </c>
      <c r="J217" s="70"/>
      <c r="K217" t="str">
        <f>IFERROR(VLOOKUP(L217,'databases concordance'!$A$3:$D$316,4,0),VLOOKUP(L217,'databases concordance'!$B$3:$D$316,3,0))</f>
        <v>Vanuatu</v>
      </c>
      <c r="L217" s="105" t="s">
        <v>145</v>
      </c>
      <c r="M217" t="s">
        <v>2050</v>
      </c>
      <c r="N217" t="str">
        <f t="shared" si="3"/>
        <v>Lower middle income</v>
      </c>
    </row>
    <row r="218" spans="1:14" x14ac:dyDescent="0.3">
      <c r="A218" s="92">
        <v>212</v>
      </c>
      <c r="B218" t="str">
        <f>IFERROR(VLOOKUP(C218,'databases concordance'!$A$3:$D$316,4,0),VLOOKUP(C218,'databases concordance'!$B$3:$D$316,3,0))</f>
        <v>Venezuela</v>
      </c>
      <c r="C218" s="70" t="s">
        <v>1724</v>
      </c>
      <c r="D218" s="70" t="s">
        <v>378</v>
      </c>
      <c r="E218" s="94"/>
      <c r="F218" s="70" t="s">
        <v>1084</v>
      </c>
      <c r="G218" s="70" t="s">
        <v>1939</v>
      </c>
      <c r="H218" s="70" t="s">
        <v>1940</v>
      </c>
      <c r="I218" s="70" t="s">
        <v>1020</v>
      </c>
      <c r="J218" s="70"/>
      <c r="K218" t="s">
        <v>329</v>
      </c>
      <c r="L218" s="105" t="s">
        <v>329</v>
      </c>
      <c r="M218" t="s">
        <v>400</v>
      </c>
      <c r="N218" t="str">
        <f t="shared" si="3"/>
        <v>Upper middle income</v>
      </c>
    </row>
    <row r="219" spans="1:14" x14ac:dyDescent="0.3">
      <c r="A219" s="92">
        <v>213</v>
      </c>
      <c r="B219" t="str">
        <f>IFERROR(VLOOKUP(C219,'databases concordance'!$A$3:$D$316,4,0),VLOOKUP(C219,'databases concordance'!$B$3:$D$316,3,0))</f>
        <v>Vietnam</v>
      </c>
      <c r="C219" s="70" t="s">
        <v>375</v>
      </c>
      <c r="D219" s="70" t="s">
        <v>376</v>
      </c>
      <c r="E219" s="94"/>
      <c r="F219" s="70" t="s">
        <v>1943</v>
      </c>
      <c r="G219" s="70" t="s">
        <v>1942</v>
      </c>
      <c r="H219" s="70" t="s">
        <v>1940</v>
      </c>
      <c r="I219" s="70"/>
      <c r="J219" s="70"/>
      <c r="K219" t="str">
        <f>IFERROR(VLOOKUP(L219,'databases concordance'!$A$3:$D$316,4,0),VLOOKUP(L219,'databases concordance'!$B$3:$D$316,3,0))</f>
        <v>Vietnam</v>
      </c>
      <c r="L219" s="105" t="s">
        <v>375</v>
      </c>
      <c r="M219" t="s">
        <v>2050</v>
      </c>
      <c r="N219" t="str">
        <f t="shared" si="3"/>
        <v>Lower middle income</v>
      </c>
    </row>
    <row r="220" spans="1:14" x14ac:dyDescent="0.3">
      <c r="A220" s="92">
        <v>214</v>
      </c>
      <c r="B220" t="e">
        <f>IFERROR(VLOOKUP(C220,'databases concordance'!$A$3:$D$316,4,0),VLOOKUP(C220,'databases concordance'!$B$3:$D$316,3,0))</f>
        <v>#N/A</v>
      </c>
      <c r="C220" s="70" t="s">
        <v>1961</v>
      </c>
      <c r="D220" s="70" t="s">
        <v>395</v>
      </c>
      <c r="E220" s="94"/>
      <c r="F220" s="70" t="s">
        <v>1084</v>
      </c>
      <c r="G220" s="70" t="s">
        <v>1945</v>
      </c>
      <c r="H220" s="70" t="s">
        <v>1944</v>
      </c>
      <c r="I220" s="70" t="s">
        <v>1020</v>
      </c>
      <c r="J220" s="70"/>
      <c r="K220" t="e">
        <f>IFERROR(VLOOKUP(L220,'databases concordance'!$A$3:$D$316,4,0),VLOOKUP(L220,'databases concordance'!$B$3:$D$316,3,0))</f>
        <v>#N/A</v>
      </c>
      <c r="L220" s="105" t="s">
        <v>1961</v>
      </c>
      <c r="M220" t="s">
        <v>2049</v>
      </c>
      <c r="N220" t="str">
        <f t="shared" si="3"/>
        <v>High income</v>
      </c>
    </row>
    <row r="221" spans="1:14" x14ac:dyDescent="0.3">
      <c r="A221" s="92">
        <v>215</v>
      </c>
      <c r="B221" t="e">
        <f>IFERROR(VLOOKUP(C221,'databases concordance'!$A$3:$D$316,4,0),VLOOKUP(C221,'databases concordance'!$B$3:$D$316,3,0))</f>
        <v>#N/A</v>
      </c>
      <c r="C221" s="70" t="s">
        <v>1962</v>
      </c>
      <c r="D221" s="70" t="s">
        <v>479</v>
      </c>
      <c r="E221" s="94"/>
      <c r="F221" s="70" t="s">
        <v>1941</v>
      </c>
      <c r="G221" s="70" t="s">
        <v>1942</v>
      </c>
      <c r="H221" s="70" t="s">
        <v>1944</v>
      </c>
      <c r="I221" s="70" t="s">
        <v>1020</v>
      </c>
      <c r="J221" s="70"/>
      <c r="K221" t="e">
        <f>IFERROR(VLOOKUP(L221,'databases concordance'!$A$3:$D$316,4,0),VLOOKUP(L221,'databases concordance'!$B$3:$D$316,3,0))</f>
        <v>#N/A</v>
      </c>
      <c r="L221" s="105" t="s">
        <v>1962</v>
      </c>
      <c r="M221" t="s">
        <v>2050</v>
      </c>
      <c r="N221" t="str">
        <f t="shared" si="3"/>
        <v>Lower middle income</v>
      </c>
    </row>
    <row r="222" spans="1:14" x14ac:dyDescent="0.3">
      <c r="A222" s="92">
        <v>216</v>
      </c>
      <c r="B222" t="str">
        <f>IFERROR(VLOOKUP(C222,'databases concordance'!$A$3:$D$316,4,0),VLOOKUP(C222,'databases concordance'!$B$3:$D$316,3,0))</f>
        <v>Yemen</v>
      </c>
      <c r="C222" s="70" t="s">
        <v>1725</v>
      </c>
      <c r="D222" s="70" t="s">
        <v>364</v>
      </c>
      <c r="E222" s="94"/>
      <c r="F222" s="70" t="s">
        <v>1941</v>
      </c>
      <c r="G222" s="70" t="s">
        <v>1935</v>
      </c>
      <c r="H222" s="70" t="s">
        <v>1936</v>
      </c>
      <c r="I222" s="70"/>
      <c r="J222" s="70"/>
      <c r="K222" t="str">
        <f>IFERROR(VLOOKUP(L222,'databases concordance'!$A$3:$D$316,4,0),VLOOKUP(L222,'databases concordance'!$B$3:$D$316,3,0))</f>
        <v>Yemen</v>
      </c>
      <c r="L222" s="105" t="s">
        <v>148</v>
      </c>
      <c r="M222" t="s">
        <v>2050</v>
      </c>
      <c r="N222" t="str">
        <f t="shared" si="3"/>
        <v>Lower middle income</v>
      </c>
    </row>
    <row r="223" spans="1:14" x14ac:dyDescent="0.3">
      <c r="A223" s="92">
        <v>217</v>
      </c>
      <c r="B223" t="str">
        <f>IFERROR(VLOOKUP(C223,'databases concordance'!$A$3:$D$316,4,0),VLOOKUP(C223,'databases concordance'!$B$3:$D$316,3,0))</f>
        <v>Zambia</v>
      </c>
      <c r="C223" s="70" t="s">
        <v>149</v>
      </c>
      <c r="D223" s="70" t="s">
        <v>360</v>
      </c>
      <c r="E223" s="94"/>
      <c r="F223" s="70" t="s">
        <v>263</v>
      </c>
      <c r="G223" s="70" t="s">
        <v>1942</v>
      </c>
      <c r="H223" s="70" t="s">
        <v>1936</v>
      </c>
      <c r="I223" s="70" t="s">
        <v>1937</v>
      </c>
      <c r="J223" s="70"/>
      <c r="K223" t="str">
        <f>IFERROR(VLOOKUP(L223,'databases concordance'!$A$3:$D$316,4,0),VLOOKUP(L223,'databases concordance'!$B$3:$D$316,3,0))</f>
        <v>Zambia</v>
      </c>
      <c r="L223" s="105" t="s">
        <v>149</v>
      </c>
      <c r="M223" t="s">
        <v>2050</v>
      </c>
      <c r="N223" t="str">
        <f t="shared" si="3"/>
        <v>Lower middle income</v>
      </c>
    </row>
    <row r="224" spans="1:14" x14ac:dyDescent="0.3">
      <c r="A224" s="92">
        <v>218</v>
      </c>
      <c r="B224" t="str">
        <f>IFERROR(VLOOKUP(C224,'databases concordance'!$A$3:$D$316,4,0),VLOOKUP(C224,'databases concordance'!$B$3:$D$316,3,0))</f>
        <v>Zimbabwe</v>
      </c>
      <c r="C224" s="70" t="s">
        <v>150</v>
      </c>
      <c r="D224" s="70" t="s">
        <v>357</v>
      </c>
      <c r="E224" s="94"/>
      <c r="F224" s="70" t="s">
        <v>263</v>
      </c>
      <c r="G224" s="70" t="s">
        <v>1942</v>
      </c>
      <c r="H224" s="70" t="s">
        <v>1948</v>
      </c>
      <c r="I224" s="70" t="s">
        <v>1020</v>
      </c>
      <c r="J224" s="70"/>
      <c r="K224" t="str">
        <f>IFERROR(VLOOKUP(L224,'databases concordance'!$A$3:$D$316,4,0),VLOOKUP(L224,'databases concordance'!$B$3:$D$316,3,0))</f>
        <v>Zimbabwe</v>
      </c>
      <c r="L224" s="106" t="s">
        <v>150</v>
      </c>
      <c r="M224" t="s">
        <v>2048</v>
      </c>
      <c r="N224" t="str">
        <f t="shared" si="3"/>
        <v>Low income</v>
      </c>
    </row>
    <row r="225" spans="1:10" x14ac:dyDescent="0.3">
      <c r="A225" s="93"/>
      <c r="B225" s="93"/>
      <c r="C225" s="70"/>
      <c r="D225" s="70"/>
      <c r="E225" s="94"/>
      <c r="F225" s="70"/>
      <c r="G225" s="70"/>
      <c r="H225" s="94"/>
      <c r="I225" s="94"/>
      <c r="J225" s="70"/>
    </row>
    <row r="226" spans="1:10" x14ac:dyDescent="0.3">
      <c r="A226" s="92"/>
      <c r="B226" s="93"/>
      <c r="C226" s="70"/>
      <c r="D226" s="70"/>
      <c r="E226" s="94"/>
      <c r="F226" s="70"/>
      <c r="G226" s="70"/>
      <c r="H226" s="94"/>
      <c r="I226" s="94"/>
      <c r="J226" s="70"/>
    </row>
    <row r="227" spans="1:10" x14ac:dyDescent="0.3">
      <c r="A227" s="92">
        <v>1</v>
      </c>
      <c r="B227" s="95"/>
      <c r="C227" s="70" t="s">
        <v>1963</v>
      </c>
      <c r="D227" s="70" t="s">
        <v>1964</v>
      </c>
      <c r="E227" s="94"/>
      <c r="F227" s="70"/>
      <c r="G227" s="70"/>
      <c r="H227" s="94"/>
      <c r="I227" s="94"/>
      <c r="J227" s="70"/>
    </row>
    <row r="228" spans="1:10" x14ac:dyDescent="0.3">
      <c r="A228" s="92">
        <v>2</v>
      </c>
      <c r="B228" s="95"/>
      <c r="C228" s="70" t="s">
        <v>1965</v>
      </c>
      <c r="D228" s="70" t="s">
        <v>1966</v>
      </c>
      <c r="E228" s="94"/>
      <c r="F228" s="70"/>
      <c r="G228" s="70"/>
      <c r="H228" s="94"/>
      <c r="I228" s="94"/>
      <c r="J228" s="70"/>
    </row>
    <row r="229" spans="1:10" x14ac:dyDescent="0.3">
      <c r="A229" s="92">
        <v>3</v>
      </c>
      <c r="B229" s="95"/>
      <c r="C229" s="70" t="s">
        <v>1967</v>
      </c>
      <c r="D229" s="70" t="s">
        <v>1968</v>
      </c>
      <c r="E229" s="94"/>
      <c r="F229" s="70"/>
      <c r="G229" s="70"/>
      <c r="H229" s="94"/>
      <c r="I229" s="94"/>
      <c r="J229" s="70"/>
    </row>
    <row r="230" spans="1:10" x14ac:dyDescent="0.3">
      <c r="A230" s="92">
        <v>4</v>
      </c>
      <c r="B230" s="95"/>
      <c r="C230" s="70" t="s">
        <v>1969</v>
      </c>
      <c r="D230" s="70" t="s">
        <v>1970</v>
      </c>
      <c r="E230" s="94"/>
      <c r="F230" s="70"/>
      <c r="G230" s="70"/>
      <c r="H230" s="94"/>
      <c r="I230" s="94"/>
      <c r="J230" s="70"/>
    </row>
    <row r="231" spans="1:10" x14ac:dyDescent="0.3">
      <c r="A231" s="92">
        <v>5</v>
      </c>
      <c r="B231" s="95"/>
      <c r="C231" s="70" t="s">
        <v>1943</v>
      </c>
      <c r="D231" s="70" t="s">
        <v>1971</v>
      </c>
      <c r="E231" s="94"/>
      <c r="F231" s="70"/>
      <c r="G231" s="70"/>
      <c r="H231" s="94"/>
      <c r="I231" s="94"/>
      <c r="J231" s="70"/>
    </row>
    <row r="232" spans="1:10" x14ac:dyDescent="0.3">
      <c r="A232" s="92">
        <v>6</v>
      </c>
      <c r="B232" s="95"/>
      <c r="C232" s="70" t="s">
        <v>1972</v>
      </c>
      <c r="D232" s="70" t="s">
        <v>1973</v>
      </c>
      <c r="E232" s="94"/>
      <c r="F232" s="70"/>
      <c r="G232" s="70"/>
      <c r="H232" s="94"/>
      <c r="I232" s="94"/>
      <c r="J232" s="70"/>
    </row>
    <row r="233" spans="1:10" x14ac:dyDescent="0.3">
      <c r="A233" s="92">
        <v>7</v>
      </c>
      <c r="B233" s="95"/>
      <c r="C233" s="70" t="s">
        <v>1974</v>
      </c>
      <c r="D233" s="70" t="s">
        <v>1975</v>
      </c>
      <c r="E233" s="94"/>
      <c r="F233" s="70"/>
      <c r="G233" s="70"/>
      <c r="H233" s="94"/>
      <c r="I233" s="94"/>
      <c r="J233" s="70"/>
    </row>
    <row r="234" spans="1:10" x14ac:dyDescent="0.3">
      <c r="A234" s="92">
        <v>8</v>
      </c>
      <c r="B234" s="95"/>
      <c r="C234" s="70" t="s">
        <v>1976</v>
      </c>
      <c r="D234" s="70" t="s">
        <v>1946</v>
      </c>
      <c r="E234" s="94"/>
      <c r="F234" s="70"/>
      <c r="G234" s="70"/>
      <c r="H234" s="94"/>
      <c r="I234" s="94"/>
      <c r="J234" s="70"/>
    </row>
    <row r="235" spans="1:10" x14ac:dyDescent="0.3">
      <c r="A235" s="92">
        <v>9</v>
      </c>
      <c r="B235" s="95"/>
      <c r="C235" s="70" t="s">
        <v>1938</v>
      </c>
      <c r="D235" s="70" t="s">
        <v>1977</v>
      </c>
      <c r="E235" s="94"/>
      <c r="F235" s="70"/>
      <c r="G235" s="70"/>
      <c r="H235" s="94"/>
      <c r="I235" s="94"/>
      <c r="J235" s="70"/>
    </row>
    <row r="236" spans="1:10" x14ac:dyDescent="0.3">
      <c r="A236" s="92">
        <v>10</v>
      </c>
      <c r="B236" s="93"/>
      <c r="C236" s="70" t="s">
        <v>1978</v>
      </c>
      <c r="D236" s="70" t="s">
        <v>1979</v>
      </c>
      <c r="E236" s="94"/>
      <c r="F236" s="70"/>
      <c r="G236" s="70"/>
      <c r="H236" s="94"/>
      <c r="I236" s="94"/>
      <c r="J236" s="70"/>
    </row>
    <row r="237" spans="1:10" x14ac:dyDescent="0.3">
      <c r="A237" s="92">
        <v>11</v>
      </c>
      <c r="B237" s="95"/>
      <c r="C237" s="70" t="s">
        <v>1980</v>
      </c>
      <c r="D237" s="70" t="s">
        <v>1981</v>
      </c>
      <c r="E237" s="94"/>
      <c r="F237" s="70"/>
      <c r="G237" s="70"/>
      <c r="H237" s="94"/>
      <c r="I237" s="94"/>
      <c r="J237" s="70"/>
    </row>
    <row r="238" spans="1:10" x14ac:dyDescent="0.3">
      <c r="A238" s="92">
        <v>12</v>
      </c>
      <c r="B238" s="95"/>
      <c r="C238" s="70" t="s">
        <v>1982</v>
      </c>
      <c r="D238" s="70" t="s">
        <v>1983</v>
      </c>
      <c r="E238" s="94"/>
      <c r="F238" s="70"/>
      <c r="G238" s="70"/>
      <c r="H238" s="94"/>
      <c r="I238" s="94"/>
      <c r="J238" s="70"/>
    </row>
    <row r="239" spans="1:10" x14ac:dyDescent="0.3">
      <c r="A239" s="92">
        <v>13</v>
      </c>
      <c r="B239" s="95"/>
      <c r="C239" s="70" t="s">
        <v>1984</v>
      </c>
      <c r="D239" s="70" t="s">
        <v>1985</v>
      </c>
      <c r="E239" s="94"/>
      <c r="F239" s="70"/>
      <c r="G239" s="70"/>
      <c r="H239" s="94"/>
      <c r="I239" s="94"/>
      <c r="J239" s="70"/>
    </row>
    <row r="240" spans="1:10" x14ac:dyDescent="0.3">
      <c r="A240" s="92">
        <v>14</v>
      </c>
      <c r="B240" s="95"/>
      <c r="C240" s="70" t="s">
        <v>1986</v>
      </c>
      <c r="D240" s="70" t="s">
        <v>1987</v>
      </c>
      <c r="E240" s="94"/>
      <c r="F240" s="70"/>
      <c r="G240" s="70"/>
      <c r="H240" s="94"/>
      <c r="I240" s="94"/>
      <c r="J240" s="70"/>
    </row>
    <row r="241" spans="1:10" x14ac:dyDescent="0.3">
      <c r="A241" s="92">
        <v>15</v>
      </c>
      <c r="B241" s="95"/>
      <c r="C241" s="70" t="s">
        <v>1945</v>
      </c>
      <c r="D241" s="70" t="s">
        <v>1988</v>
      </c>
      <c r="E241" s="94"/>
      <c r="F241" s="70"/>
      <c r="G241" s="70"/>
      <c r="H241" s="94"/>
      <c r="I241" s="94"/>
      <c r="J241" s="70"/>
    </row>
    <row r="242" spans="1:10" x14ac:dyDescent="0.3">
      <c r="A242" s="92">
        <v>16</v>
      </c>
      <c r="B242" s="95"/>
      <c r="C242" s="70" t="s">
        <v>1989</v>
      </c>
      <c r="D242" s="70" t="s">
        <v>1990</v>
      </c>
      <c r="E242" s="94"/>
      <c r="F242" s="70"/>
      <c r="G242" s="70"/>
      <c r="H242" s="94"/>
      <c r="I242" s="94"/>
      <c r="J242" s="70"/>
    </row>
    <row r="243" spans="1:10" x14ac:dyDescent="0.3">
      <c r="A243" s="92">
        <v>17</v>
      </c>
      <c r="B243" s="95"/>
      <c r="C243" s="70" t="s">
        <v>1991</v>
      </c>
      <c r="D243" s="70" t="s">
        <v>1992</v>
      </c>
      <c r="E243" s="94"/>
      <c r="F243" s="70"/>
      <c r="G243" s="70"/>
      <c r="H243" s="94"/>
      <c r="I243" s="94"/>
      <c r="J243" s="70"/>
    </row>
    <row r="244" spans="1:10" x14ac:dyDescent="0.3">
      <c r="A244" s="92">
        <v>18</v>
      </c>
      <c r="B244" s="95"/>
      <c r="C244" s="70" t="s">
        <v>1993</v>
      </c>
      <c r="D244" s="70" t="s">
        <v>1994</v>
      </c>
      <c r="E244" s="94"/>
      <c r="F244" s="70"/>
      <c r="G244" s="70"/>
      <c r="H244" s="94"/>
      <c r="I244" s="94"/>
      <c r="J244" s="70"/>
    </row>
    <row r="245" spans="1:10" x14ac:dyDescent="0.3">
      <c r="A245" s="92">
        <v>19</v>
      </c>
      <c r="B245" s="95"/>
      <c r="C245" s="70" t="s">
        <v>1995</v>
      </c>
      <c r="D245" s="70" t="s">
        <v>1996</v>
      </c>
      <c r="E245" s="94"/>
      <c r="F245" s="70"/>
      <c r="G245" s="70"/>
      <c r="H245" s="94"/>
      <c r="I245" s="94"/>
      <c r="J245" s="70"/>
    </row>
    <row r="246" spans="1:10" x14ac:dyDescent="0.3">
      <c r="A246" s="92">
        <v>20</v>
      </c>
      <c r="B246" s="95"/>
      <c r="C246" s="70" t="s">
        <v>1997</v>
      </c>
      <c r="D246" s="70" t="s">
        <v>1936</v>
      </c>
      <c r="E246" s="94"/>
      <c r="F246" s="70"/>
      <c r="G246" s="70"/>
      <c r="H246" s="94"/>
      <c r="I246" s="94"/>
      <c r="J246" s="70"/>
    </row>
    <row r="247" spans="1:10" x14ac:dyDescent="0.3">
      <c r="A247" s="92">
        <v>21</v>
      </c>
      <c r="B247" s="95"/>
      <c r="C247" s="70" t="s">
        <v>1998</v>
      </c>
      <c r="D247" s="70" t="s">
        <v>1999</v>
      </c>
      <c r="E247" s="94"/>
      <c r="F247" s="70"/>
      <c r="G247" s="70"/>
      <c r="H247" s="94"/>
      <c r="I247" s="94"/>
      <c r="J247" s="70"/>
    </row>
    <row r="248" spans="1:10" x14ac:dyDescent="0.3">
      <c r="A248" s="92">
        <v>22</v>
      </c>
      <c r="B248" s="95"/>
      <c r="C248" s="70" t="s">
        <v>1084</v>
      </c>
      <c r="D248" s="70" t="s">
        <v>2000</v>
      </c>
      <c r="E248" s="94"/>
      <c r="F248" s="70"/>
      <c r="G248" s="70"/>
      <c r="H248" s="94"/>
      <c r="I248" s="94"/>
      <c r="J248" s="70"/>
    </row>
    <row r="249" spans="1:10" x14ac:dyDescent="0.3">
      <c r="A249" s="92">
        <v>23</v>
      </c>
      <c r="B249" s="93"/>
      <c r="C249" s="70" t="s">
        <v>2001</v>
      </c>
      <c r="D249" s="70" t="s">
        <v>2002</v>
      </c>
      <c r="E249" s="94"/>
      <c r="F249" s="70"/>
      <c r="G249" s="70"/>
      <c r="H249" s="94"/>
      <c r="I249" s="94"/>
      <c r="J249" s="70"/>
    </row>
    <row r="250" spans="1:10" x14ac:dyDescent="0.3">
      <c r="A250" s="92">
        <v>24</v>
      </c>
      <c r="B250" s="95"/>
      <c r="C250" s="70" t="s">
        <v>2003</v>
      </c>
      <c r="D250" s="70" t="s">
        <v>2004</v>
      </c>
      <c r="E250" s="94"/>
      <c r="F250" s="70"/>
      <c r="G250" s="70"/>
      <c r="H250" s="94"/>
      <c r="I250" s="94"/>
      <c r="J250" s="70"/>
    </row>
    <row r="251" spans="1:10" x14ac:dyDescent="0.3">
      <c r="A251" s="92">
        <v>25</v>
      </c>
      <c r="B251" s="95"/>
      <c r="C251" s="70" t="s">
        <v>2005</v>
      </c>
      <c r="D251" s="96" t="s">
        <v>2006</v>
      </c>
      <c r="E251" s="94"/>
      <c r="F251" s="70"/>
      <c r="G251" s="70"/>
      <c r="H251" s="94"/>
      <c r="I251" s="94"/>
      <c r="J251" s="70"/>
    </row>
    <row r="252" spans="1:10" x14ac:dyDescent="0.3">
      <c r="A252" s="92">
        <v>26</v>
      </c>
      <c r="B252" s="93"/>
      <c r="C252" s="70" t="s">
        <v>2007</v>
      </c>
      <c r="D252" s="70" t="s">
        <v>2008</v>
      </c>
      <c r="E252" s="94"/>
      <c r="F252" s="70"/>
      <c r="G252" s="70"/>
      <c r="H252" s="94"/>
      <c r="I252" s="94"/>
      <c r="J252" s="70"/>
    </row>
    <row r="253" spans="1:10" x14ac:dyDescent="0.3">
      <c r="A253" s="92">
        <v>27</v>
      </c>
      <c r="B253" s="93"/>
      <c r="C253" s="70" t="s">
        <v>1935</v>
      </c>
      <c r="D253" s="70" t="s">
        <v>2009</v>
      </c>
      <c r="E253" s="94"/>
      <c r="F253" s="70"/>
      <c r="G253" s="70"/>
      <c r="H253" s="94"/>
      <c r="I253" s="94"/>
      <c r="J253" s="70"/>
    </row>
    <row r="254" spans="1:10" x14ac:dyDescent="0.3">
      <c r="A254" s="92">
        <v>28</v>
      </c>
      <c r="B254" s="95"/>
      <c r="C254" s="70" t="s">
        <v>1942</v>
      </c>
      <c r="D254" s="70" t="s">
        <v>2010</v>
      </c>
      <c r="E254" s="94"/>
      <c r="F254" s="70"/>
      <c r="G254" s="70"/>
      <c r="H254" s="94"/>
      <c r="I254" s="94"/>
      <c r="J254" s="70"/>
    </row>
    <row r="255" spans="1:10" x14ac:dyDescent="0.3">
      <c r="A255" s="92">
        <v>29</v>
      </c>
      <c r="B255" s="95"/>
      <c r="C255" s="70" t="s">
        <v>1941</v>
      </c>
      <c r="D255" s="70" t="s">
        <v>2011</v>
      </c>
      <c r="E255" s="94"/>
      <c r="F255" s="70"/>
      <c r="G255" s="70"/>
      <c r="H255" s="94"/>
      <c r="I255" s="94"/>
      <c r="J255" s="70"/>
    </row>
    <row r="256" spans="1:10" x14ac:dyDescent="0.3">
      <c r="A256" s="92">
        <v>30</v>
      </c>
      <c r="B256" s="95"/>
      <c r="C256" s="70" t="s">
        <v>2012</v>
      </c>
      <c r="D256" s="70" t="s">
        <v>2013</v>
      </c>
      <c r="E256" s="94"/>
      <c r="F256" s="70"/>
      <c r="G256" s="70"/>
      <c r="H256" s="94"/>
      <c r="I256" s="94"/>
      <c r="J256" s="70"/>
    </row>
    <row r="257" spans="1:10" x14ac:dyDescent="0.3">
      <c r="A257" s="92">
        <v>31</v>
      </c>
      <c r="B257" s="95"/>
      <c r="C257" s="70" t="s">
        <v>2014</v>
      </c>
      <c r="D257" s="70" t="s">
        <v>2015</v>
      </c>
      <c r="E257" s="94"/>
      <c r="F257" s="70"/>
      <c r="G257" s="70"/>
      <c r="H257" s="94"/>
      <c r="I257" s="94"/>
      <c r="J257" s="70"/>
    </row>
    <row r="258" spans="1:10" x14ac:dyDescent="0.3">
      <c r="A258" s="92">
        <v>32</v>
      </c>
      <c r="B258" s="93"/>
      <c r="C258" s="70" t="s">
        <v>2016</v>
      </c>
      <c r="D258" s="70" t="s">
        <v>2017</v>
      </c>
      <c r="E258" s="94"/>
      <c r="F258" s="70"/>
      <c r="G258" s="70"/>
      <c r="H258" s="94"/>
      <c r="I258" s="94"/>
      <c r="J258" s="70"/>
    </row>
    <row r="259" spans="1:10" x14ac:dyDescent="0.3">
      <c r="A259" s="92">
        <v>33</v>
      </c>
      <c r="B259" s="95"/>
      <c r="C259" s="70" t="s">
        <v>1135</v>
      </c>
      <c r="D259" s="70" t="s">
        <v>2018</v>
      </c>
      <c r="E259" s="94"/>
      <c r="F259" s="70"/>
      <c r="G259" s="70"/>
      <c r="H259" s="94"/>
      <c r="I259" s="94"/>
      <c r="J259" s="70"/>
    </row>
    <row r="260" spans="1:10" x14ac:dyDescent="0.3">
      <c r="A260" s="92">
        <v>34</v>
      </c>
      <c r="B260" s="95"/>
      <c r="C260" s="70" t="s">
        <v>2019</v>
      </c>
      <c r="D260" s="70" t="s">
        <v>2020</v>
      </c>
      <c r="E260" s="94"/>
      <c r="F260" s="70"/>
      <c r="G260" s="70"/>
      <c r="H260" s="94"/>
      <c r="I260" s="94"/>
      <c r="J260" s="70"/>
    </row>
    <row r="261" spans="1:10" x14ac:dyDescent="0.3">
      <c r="A261" s="92">
        <v>35</v>
      </c>
      <c r="B261" s="95"/>
      <c r="C261" s="70" t="s">
        <v>2021</v>
      </c>
      <c r="D261" s="70" t="s">
        <v>2022</v>
      </c>
      <c r="E261" s="94"/>
      <c r="F261" s="70"/>
      <c r="G261" s="70"/>
      <c r="H261" s="94"/>
      <c r="I261" s="94"/>
      <c r="J261" s="70"/>
    </row>
    <row r="262" spans="1:10" x14ac:dyDescent="0.3">
      <c r="A262" s="92">
        <v>36</v>
      </c>
      <c r="B262" s="95"/>
      <c r="C262" s="70" t="s">
        <v>2023</v>
      </c>
      <c r="D262" s="70" t="s">
        <v>2024</v>
      </c>
      <c r="E262" s="94"/>
      <c r="F262" s="70"/>
      <c r="G262" s="70"/>
      <c r="H262" s="94"/>
      <c r="I262" s="94"/>
      <c r="J262" s="70"/>
    </row>
    <row r="263" spans="1:10" x14ac:dyDescent="0.3">
      <c r="A263" s="92">
        <v>37</v>
      </c>
      <c r="B263" s="95"/>
      <c r="C263" s="70" t="s">
        <v>2025</v>
      </c>
      <c r="D263" s="70" t="s">
        <v>2026</v>
      </c>
      <c r="E263" s="94"/>
      <c r="F263" s="70"/>
      <c r="G263" s="70"/>
      <c r="H263" s="94"/>
      <c r="I263" s="94"/>
      <c r="J263" s="70"/>
    </row>
    <row r="264" spans="1:10" x14ac:dyDescent="0.3">
      <c r="A264" s="92">
        <v>38</v>
      </c>
      <c r="B264" s="95"/>
      <c r="C264" s="70" t="s">
        <v>2027</v>
      </c>
      <c r="D264" s="70" t="s">
        <v>2028</v>
      </c>
      <c r="E264" s="94"/>
      <c r="F264" s="70"/>
      <c r="G264" s="70"/>
      <c r="H264" s="94"/>
      <c r="I264" s="94"/>
      <c r="J264" s="70"/>
    </row>
    <row r="265" spans="1:10" x14ac:dyDescent="0.3">
      <c r="A265" s="92">
        <v>39</v>
      </c>
      <c r="B265" s="95"/>
      <c r="C265" s="70" t="s">
        <v>2029</v>
      </c>
      <c r="D265" s="70" t="s">
        <v>2030</v>
      </c>
      <c r="E265" s="94"/>
      <c r="F265" s="70"/>
      <c r="G265" s="70"/>
      <c r="H265" s="94"/>
      <c r="I265" s="94"/>
      <c r="J265" s="70"/>
    </row>
    <row r="266" spans="1:10" x14ac:dyDescent="0.3">
      <c r="A266" s="92">
        <v>40</v>
      </c>
      <c r="B266" s="95"/>
      <c r="C266" s="70" t="s">
        <v>1154</v>
      </c>
      <c r="D266" s="70" t="s">
        <v>2031</v>
      </c>
      <c r="E266" s="94"/>
      <c r="F266" s="70"/>
      <c r="G266" s="70"/>
      <c r="H266" s="94"/>
      <c r="I266" s="94"/>
      <c r="J266" s="70"/>
    </row>
    <row r="267" spans="1:10" x14ac:dyDescent="0.3">
      <c r="A267" s="92">
        <v>41</v>
      </c>
      <c r="B267" s="95"/>
      <c r="C267" s="70" t="s">
        <v>2032</v>
      </c>
      <c r="D267" s="70" t="s">
        <v>2033</v>
      </c>
      <c r="E267" s="94"/>
      <c r="F267" s="70"/>
      <c r="G267" s="70"/>
      <c r="H267" s="94"/>
      <c r="I267" s="94"/>
      <c r="J267" s="70"/>
    </row>
    <row r="268" spans="1:10" x14ac:dyDescent="0.3">
      <c r="A268" s="92">
        <v>42</v>
      </c>
      <c r="B268" s="93"/>
      <c r="C268" s="70" t="s">
        <v>263</v>
      </c>
      <c r="D268" s="70" t="s">
        <v>2034</v>
      </c>
      <c r="E268" s="94"/>
      <c r="F268" s="70"/>
      <c r="G268" s="70"/>
      <c r="H268" s="70"/>
      <c r="I268" s="70"/>
      <c r="J268" s="70"/>
    </row>
    <row r="269" spans="1:10" x14ac:dyDescent="0.3">
      <c r="A269" s="92">
        <v>43</v>
      </c>
      <c r="B269" s="95"/>
      <c r="C269" s="70" t="s">
        <v>2035</v>
      </c>
      <c r="D269" s="70" t="s">
        <v>2036</v>
      </c>
      <c r="E269" s="94"/>
      <c r="F269" s="70"/>
      <c r="G269" s="70"/>
      <c r="H269" s="94"/>
      <c r="I269" s="94"/>
      <c r="J269" s="70"/>
    </row>
    <row r="270" spans="1:10" x14ac:dyDescent="0.3">
      <c r="A270" s="92">
        <v>44</v>
      </c>
      <c r="B270" s="95"/>
      <c r="C270" s="70" t="s">
        <v>2037</v>
      </c>
      <c r="D270" s="70" t="s">
        <v>2038</v>
      </c>
      <c r="E270" s="94"/>
      <c r="F270" s="70"/>
      <c r="G270" s="70"/>
      <c r="H270" s="94"/>
      <c r="I270" s="94"/>
      <c r="J270" s="70"/>
    </row>
    <row r="271" spans="1:10" x14ac:dyDescent="0.3">
      <c r="A271" s="92">
        <v>45</v>
      </c>
      <c r="B271" s="93"/>
      <c r="C271" s="70" t="s">
        <v>1939</v>
      </c>
      <c r="D271" s="70" t="s">
        <v>2039</v>
      </c>
      <c r="E271" s="94"/>
      <c r="F271" s="70"/>
      <c r="G271" s="70"/>
      <c r="H271" s="94"/>
      <c r="I271" s="94"/>
      <c r="J271" s="70"/>
    </row>
    <row r="272" spans="1:10" x14ac:dyDescent="0.3">
      <c r="A272" s="97">
        <v>46</v>
      </c>
      <c r="B272" s="98"/>
      <c r="C272" s="73" t="s">
        <v>348</v>
      </c>
      <c r="D272" s="73" t="s">
        <v>2040</v>
      </c>
      <c r="E272" s="99"/>
      <c r="F272" s="73"/>
      <c r="G272" s="73"/>
      <c r="H272" s="99"/>
      <c r="I272" s="99"/>
      <c r="J272" s="70"/>
    </row>
    <row r="273" spans="1:9" x14ac:dyDescent="0.3">
      <c r="A273" s="93"/>
      <c r="B273" s="93"/>
      <c r="C273" s="74"/>
      <c r="D273" s="70"/>
      <c r="E273" s="94"/>
      <c r="F273" s="74"/>
      <c r="G273" s="74"/>
      <c r="H273" s="70"/>
      <c r="I273" s="70"/>
    </row>
    <row r="274" spans="1:9" x14ac:dyDescent="0.3">
      <c r="A274" s="117" t="s">
        <v>2041</v>
      </c>
      <c r="B274" s="118"/>
      <c r="C274" s="118"/>
      <c r="D274" s="118"/>
      <c r="E274" s="118"/>
      <c r="F274" s="118"/>
      <c r="G274" s="118"/>
      <c r="H274" s="118"/>
      <c r="I274" s="118"/>
    </row>
    <row r="275" spans="1:9" x14ac:dyDescent="0.3">
      <c r="A275" s="70"/>
      <c r="B275" s="70"/>
      <c r="C275" s="70"/>
      <c r="D275" s="70"/>
      <c r="E275" s="94"/>
      <c r="F275" s="70"/>
      <c r="G275" s="70"/>
      <c r="H275" s="70"/>
      <c r="I275" s="70"/>
    </row>
    <row r="276" spans="1:9" x14ac:dyDescent="0.3">
      <c r="A276" s="70" t="s">
        <v>2042</v>
      </c>
      <c r="B276" s="70"/>
      <c r="C276" s="70"/>
      <c r="D276" s="70"/>
      <c r="E276" s="94"/>
      <c r="F276" s="70"/>
      <c r="G276" s="70"/>
      <c r="H276" s="70"/>
      <c r="I276" s="70"/>
    </row>
    <row r="277" spans="1:9" x14ac:dyDescent="0.3">
      <c r="A277" s="70"/>
      <c r="B277" s="70"/>
      <c r="C277" s="70"/>
      <c r="D277" s="70"/>
      <c r="E277" s="94"/>
      <c r="F277" s="70"/>
      <c r="G277" s="70"/>
      <c r="H277" s="70"/>
      <c r="I277" s="70"/>
    </row>
    <row r="278" spans="1:9" x14ac:dyDescent="0.3">
      <c r="A278" s="117" t="s">
        <v>2043</v>
      </c>
      <c r="B278" s="118"/>
      <c r="C278" s="118"/>
      <c r="D278" s="118"/>
      <c r="E278" s="118"/>
      <c r="F278" s="118"/>
      <c r="G278" s="118"/>
      <c r="H278" s="118"/>
      <c r="I278" s="118"/>
    </row>
    <row r="279" spans="1:9" x14ac:dyDescent="0.3">
      <c r="A279" s="70"/>
      <c r="B279" s="70"/>
      <c r="C279" s="70"/>
      <c r="D279" s="70"/>
      <c r="E279" s="94"/>
      <c r="F279" s="70"/>
      <c r="G279" s="70"/>
      <c r="H279" s="70"/>
      <c r="I279" s="70"/>
    </row>
    <row r="280" spans="1:9" x14ac:dyDescent="0.3">
      <c r="A280" s="117" t="s">
        <v>2044</v>
      </c>
      <c r="B280" s="118"/>
      <c r="C280" s="118"/>
      <c r="D280" s="118"/>
      <c r="E280" s="118"/>
      <c r="F280" s="118"/>
      <c r="G280" s="118"/>
      <c r="H280" s="118"/>
      <c r="I280" s="118"/>
    </row>
    <row r="281" spans="1:9" x14ac:dyDescent="0.3">
      <c r="A281" s="70"/>
      <c r="B281" s="70"/>
      <c r="C281" s="70"/>
      <c r="D281" s="70"/>
      <c r="E281" s="94"/>
      <c r="F281" s="70"/>
      <c r="G281" s="70"/>
      <c r="H281" s="70"/>
      <c r="I281" s="70"/>
    </row>
    <row r="282" spans="1:9" x14ac:dyDescent="0.3">
      <c r="A282" s="70"/>
      <c r="B282" s="86"/>
      <c r="C282" s="86"/>
      <c r="D282" s="86"/>
      <c r="E282" s="86"/>
      <c r="F282" s="86"/>
      <c r="G282" s="86"/>
      <c r="H282" s="86"/>
      <c r="I282" s="86"/>
    </row>
  </sheetData>
  <mergeCells count="3">
    <mergeCell ref="A274:I274"/>
    <mergeCell ref="A278:I278"/>
    <mergeCell ref="A280:I280"/>
  </mergeCells>
  <pageMargins left="0.7" right="0.7" top="0.78740157499999996" bottom="0.78740157499999996"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GAS_publ_SI</vt:lpstr>
      <vt:lpstr>MISO 2.0 Codes</vt:lpstr>
      <vt:lpstr>MISO 2.0 table</vt:lpstr>
      <vt:lpstr>COUNTRIES</vt:lpstr>
      <vt:lpstr>databases concordance</vt:lpstr>
      <vt:lpstr>Country changes</vt:lpstr>
      <vt:lpstr>Country_Codes</vt:lpstr>
      <vt:lpstr>ISO countries</vt:lpstr>
      <vt:lpstr>UN population</vt:lpstr>
      <vt:lpstr>World Bank income</vt:lpstr>
    </vt:vector>
  </TitlesOfParts>
  <Company>Universität für Bodenkultur / SEC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Plank, Barbara</dc:creator>
  <cp:lastModifiedBy>Jan Streeck</cp:lastModifiedBy>
  <dcterms:created xsi:type="dcterms:W3CDTF">2019-03-13T08:46:06Z</dcterms:created>
  <dcterms:modified xsi:type="dcterms:W3CDTF">2023-12-20T06:30:18Z</dcterms:modified>
</cp:coreProperties>
</file>