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jstreeck\Desktop\_Projekte\_Ongoing\_EDITS\2023_Fast_Track\manuscript\REVISIONS\"/>
    </mc:Choice>
  </mc:AlternateContent>
  <xr:revisionPtr revIDLastSave="0" documentId="13_ncr:1_{BCBF6871-5811-44AC-BF8A-3EE4F5E6F45E}" xr6:coauthVersionLast="47" xr6:coauthVersionMax="47" xr10:uidLastSave="{00000000-0000-0000-0000-000000000000}"/>
  <bookViews>
    <workbookView xWindow="-57720" yWindow="1395" windowWidth="29040" windowHeight="15720" activeTab="2" xr2:uid="{00000000-000D-0000-FFFF-FFFF00000000}"/>
  </bookViews>
  <sheets>
    <sheet name="nutrition" sheetId="1" r:id="rId1"/>
    <sheet name="mobility" sheetId="2" r:id="rId2"/>
    <sheet name="building_efficiency"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2" i="3" l="1"/>
  <c r="R42" i="3"/>
  <c r="Q42" i="3"/>
  <c r="P42" i="3"/>
  <c r="O42" i="3"/>
  <c r="N42" i="3"/>
  <c r="M42" i="3"/>
  <c r="R41" i="3"/>
  <c r="Q41" i="3"/>
  <c r="P41" i="3"/>
  <c r="O41" i="3"/>
  <c r="N41" i="3"/>
  <c r="M41" i="3"/>
  <c r="R40" i="3"/>
  <c r="Q40" i="3"/>
  <c r="P40" i="3"/>
  <c r="O40" i="3"/>
  <c r="N40" i="3"/>
  <c r="M40" i="3"/>
  <c r="R38" i="3"/>
  <c r="Q38" i="3"/>
  <c r="P38" i="3"/>
  <c r="O38" i="3"/>
  <c r="N38" i="3"/>
  <c r="M38" i="3"/>
  <c r="R37" i="3"/>
  <c r="Q37" i="3"/>
  <c r="P37" i="3"/>
  <c r="O37" i="3"/>
  <c r="N37" i="3"/>
  <c r="M37" i="3"/>
  <c r="R36" i="3"/>
  <c r="Q36" i="3"/>
  <c r="P36" i="3"/>
  <c r="O36" i="3"/>
  <c r="N36" i="3"/>
  <c r="M36" i="3"/>
  <c r="R34" i="3"/>
  <c r="Q34" i="3"/>
  <c r="P34" i="3"/>
  <c r="O34" i="3"/>
  <c r="N34" i="3"/>
  <c r="M34" i="3"/>
  <c r="R33" i="3"/>
  <c r="Q33" i="3"/>
  <c r="P33" i="3"/>
  <c r="O33" i="3"/>
  <c r="N33" i="3"/>
  <c r="M33" i="3"/>
  <c r="R32" i="3"/>
  <c r="Q32" i="3"/>
  <c r="P32" i="3"/>
  <c r="O32" i="3"/>
  <c r="N32" i="3"/>
  <c r="R26" i="3"/>
  <c r="Q26" i="3"/>
  <c r="P26" i="3"/>
  <c r="O26" i="3"/>
  <c r="N26" i="3"/>
  <c r="M26" i="3"/>
  <c r="R25" i="3"/>
  <c r="Q25" i="3"/>
  <c r="P25" i="3"/>
  <c r="O25" i="3"/>
  <c r="N25" i="3"/>
  <c r="M25" i="3"/>
  <c r="R22" i="3"/>
  <c r="Q22" i="3"/>
  <c r="P22" i="3"/>
  <c r="O22" i="3"/>
  <c r="N22" i="3"/>
  <c r="M22" i="3"/>
  <c r="R21" i="3"/>
  <c r="Q21" i="3"/>
  <c r="P21" i="3"/>
  <c r="O21" i="3"/>
  <c r="N21" i="3"/>
  <c r="M21" i="3"/>
  <c r="N18" i="3"/>
  <c r="O18" i="3"/>
  <c r="P18" i="3"/>
  <c r="Q18" i="3"/>
  <c r="R18" i="3"/>
  <c r="M18" i="3"/>
  <c r="M27" i="3"/>
  <c r="R27" i="3"/>
  <c r="Q27" i="3"/>
  <c r="P27" i="3"/>
  <c r="O27" i="3"/>
  <c r="N27" i="3"/>
  <c r="P17" i="3"/>
  <c r="N17" i="3"/>
  <c r="O17" i="3"/>
  <c r="Q17" i="3"/>
  <c r="R17" i="3"/>
  <c r="M17" i="3"/>
  <c r="M23" i="3"/>
  <c r="R23" i="3"/>
  <c r="Q23" i="3"/>
  <c r="P23" i="3"/>
  <c r="O23" i="3"/>
  <c r="N23" i="3"/>
  <c r="M19" i="3"/>
  <c r="N19" i="3"/>
  <c r="O19" i="3"/>
  <c r="P19" i="3"/>
  <c r="Q19" i="3"/>
  <c r="R19" i="3"/>
  <c r="E10" i="2" l="1"/>
  <c r="E6" i="2"/>
  <c r="E7" i="2"/>
  <c r="E8" i="2"/>
  <c r="E5" i="2"/>
  <c r="C11" i="2"/>
  <c r="C10" i="2"/>
  <c r="S17" i="1"/>
  <c r="R17" i="1"/>
  <c r="Q17" i="1"/>
  <c r="R15" i="1"/>
  <c r="R8" i="1"/>
  <c r="S8" i="1"/>
  <c r="R9" i="1"/>
  <c r="S9" i="1"/>
  <c r="R10" i="1"/>
  <c r="S10" i="1"/>
  <c r="R11" i="1"/>
  <c r="S11" i="1"/>
  <c r="R12" i="1"/>
  <c r="S12" i="1"/>
  <c r="R13" i="1"/>
  <c r="S13" i="1"/>
  <c r="R14" i="1"/>
  <c r="S14" i="1"/>
  <c r="S15" i="1"/>
  <c r="R16" i="1"/>
  <c r="S16" i="1"/>
  <c r="Q16" i="1"/>
  <c r="Q11" i="1"/>
  <c r="Q12" i="1"/>
  <c r="Q13" i="1"/>
  <c r="Q14" i="1"/>
  <c r="Q15" i="1"/>
  <c r="Q9" i="1"/>
  <c r="Q10" i="1"/>
  <c r="Q8" i="1"/>
  <c r="E37" i="1"/>
  <c r="F37" i="1"/>
  <c r="E38" i="1"/>
  <c r="F38" i="1"/>
  <c r="E39" i="1"/>
  <c r="F39" i="1"/>
  <c r="E40" i="1"/>
  <c r="F40" i="1"/>
  <c r="E41" i="1"/>
  <c r="F41" i="1"/>
  <c r="D41" i="1"/>
  <c r="D40" i="1"/>
  <c r="D39" i="1"/>
  <c r="D38" i="1"/>
  <c r="D42" i="1" s="1"/>
  <c r="D37" i="1"/>
  <c r="D36" i="1"/>
  <c r="E22" i="1"/>
  <c r="E42" i="1" s="1"/>
  <c r="F22" i="1"/>
  <c r="E26" i="1"/>
  <c r="F26" i="1"/>
  <c r="E30" i="1"/>
  <c r="F30" i="1"/>
  <c r="E31" i="1"/>
  <c r="F31" i="1"/>
  <c r="E32" i="1"/>
  <c r="F32" i="1"/>
  <c r="E34" i="1"/>
  <c r="F34" i="1"/>
  <c r="E35" i="1"/>
  <c r="F35" i="1"/>
  <c r="E36" i="1"/>
  <c r="F36" i="1"/>
  <c r="F42" i="1"/>
  <c r="M17" i="1"/>
  <c r="N17" i="1"/>
  <c r="L17" i="1"/>
  <c r="D35" i="1"/>
  <c r="D34" i="1"/>
  <c r="D32" i="1"/>
  <c r="D31" i="1"/>
  <c r="D30" i="1"/>
  <c r="D26" i="1"/>
  <c r="D22" i="1"/>
  <c r="M8" i="1"/>
  <c r="N8" i="1"/>
  <c r="M9" i="1"/>
  <c r="N9" i="1"/>
  <c r="M10" i="1"/>
  <c r="N10" i="1"/>
  <c r="M12" i="1"/>
  <c r="N12" i="1"/>
  <c r="M13" i="1"/>
  <c r="N13" i="1"/>
  <c r="M14" i="1"/>
  <c r="N14" i="1"/>
  <c r="M15" i="1"/>
  <c r="N15" i="1"/>
  <c r="M16" i="1"/>
  <c r="N16" i="1"/>
  <c r="L9" i="1"/>
  <c r="L10" i="1"/>
  <c r="L12" i="1"/>
  <c r="L13" i="1"/>
  <c r="L14" i="1"/>
  <c r="L15" i="1"/>
  <c r="L16" i="1"/>
  <c r="L8" i="1"/>
  <c r="D17" i="1"/>
  <c r="E17" i="1"/>
  <c r="C17" i="1"/>
</calcChain>
</file>

<file path=xl/sharedStrings.xml><?xml version="1.0" encoding="utf-8"?>
<sst xmlns="http://schemas.openxmlformats.org/spreadsheetml/2006/main" count="203" uniqueCount="97">
  <si>
    <t>Red meat</t>
  </si>
  <si>
    <t>Poultry</t>
  </si>
  <si>
    <t>Dairy</t>
  </si>
  <si>
    <t>Eggs</t>
  </si>
  <si>
    <t>Fruits &amp; Vegs</t>
  </si>
  <si>
    <t>Sugar</t>
  </si>
  <si>
    <t>Oils</t>
  </si>
  <si>
    <t>Pulses</t>
  </si>
  <si>
    <t>Staples</t>
  </si>
  <si>
    <t>lowmeat</t>
  </si>
  <si>
    <t>vgt</t>
  </si>
  <si>
    <t>vgn</t>
  </si>
  <si>
    <t>as presented in Table S1.9 of</t>
  </si>
  <si>
    <t>Vélez-Henao, Johan Andrés; Pauliuk, Stefan (2023): Material Requirements of Decent Living Standards. In Environmental Science &amp; Technology 57 (38), pp. 14206–14217. DOI: 10.1021/acs.est.3c03957.</t>
  </si>
  <si>
    <t>Springmann, Marco; Godfray, H. Charles J.; Rayner, Mike; Scarborough, Peter (2016): Analysis and valuation of the health and climate change cobenefits of dietary change. In Proceedings of the National Academy of Sciences of the United States of America 113 (15), pp. 4146–4151. DOI: 10.1073/pnas.1523119113.</t>
  </si>
  <si>
    <t>grams/(day*cap)</t>
  </si>
  <si>
    <t>energy contents from table S.10</t>
  </si>
  <si>
    <t>Average kcal/gr</t>
  </si>
  <si>
    <t>kcal/(day*cap)</t>
  </si>
  <si>
    <t>animal fats</t>
  </si>
  <si>
    <t>vegetable oils</t>
  </si>
  <si>
    <t>oilcrops</t>
  </si>
  <si>
    <t>fish and seafood</t>
  </si>
  <si>
    <t>sugar crops</t>
  </si>
  <si>
    <t>sugar &amp; sweeteners</t>
  </si>
  <si>
    <t>starchy roots</t>
  </si>
  <si>
    <t>meat, sheep &amp; goat</t>
  </si>
  <si>
    <t>meat, pig</t>
  </si>
  <si>
    <t>meat, poulty</t>
  </si>
  <si>
    <t>meat, beef</t>
  </si>
  <si>
    <t>milk</t>
  </si>
  <si>
    <t>nuts</t>
  </si>
  <si>
    <t>fruits</t>
  </si>
  <si>
    <t>vegetables</t>
  </si>
  <si>
    <t>pulses</t>
  </si>
  <si>
    <t>cereals, other</t>
  </si>
  <si>
    <t>barley</t>
  </si>
  <si>
    <t>maize</t>
  </si>
  <si>
    <t>rice</t>
  </si>
  <si>
    <t>wheat</t>
  </si>
  <si>
    <t>Categories of model dietary shares</t>
  </si>
  <si>
    <t>Springmann mapped</t>
  </si>
  <si>
    <t>shares</t>
  </si>
  <si>
    <t>2wheelers</t>
  </si>
  <si>
    <t>PLDVs</t>
  </si>
  <si>
    <t>Buses</t>
  </si>
  <si>
    <t>Rail</t>
  </si>
  <si>
    <t>Air</t>
  </si>
  <si>
    <t>B2DS</t>
  </si>
  <si>
    <t>Total</t>
  </si>
  <si>
    <t>total, no air</t>
  </si>
  <si>
    <t>B2DS - no air</t>
  </si>
  <si>
    <t>RECC model</t>
  </si>
  <si>
    <t>RES 0  conventional design</t>
  </si>
  <si>
    <t>RES 2.1 material change</t>
  </si>
  <si>
    <t>RES 2.2. lightweighted</t>
  </si>
  <si>
    <t>RES 2.1 and 2.2. combined.</t>
  </si>
  <si>
    <t>3_MC_BuildingArchetypes_V2.0</t>
  </si>
  <si>
    <t>bricks</t>
  </si>
  <si>
    <t>concrete</t>
  </si>
  <si>
    <t>construction grade steel</t>
  </si>
  <si>
    <t>other</t>
  </si>
  <si>
    <t>wood and wood products</t>
  </si>
  <si>
    <t>cement</t>
  </si>
  <si>
    <t>paper and cardboard</t>
  </si>
  <si>
    <t>SFH_ZEB, RES0</t>
  </si>
  <si>
    <t>Germany</t>
  </si>
  <si>
    <t>SFH_ZEB, RES2.1</t>
  </si>
  <si>
    <t>SFH_ZEB, RES2.1+RES2.2</t>
  </si>
  <si>
    <t>SFH_ZEB, RES2.2</t>
  </si>
  <si>
    <t>SFH_efficient, RES0</t>
  </si>
  <si>
    <t>SFH_efficient, RES2.1</t>
  </si>
  <si>
    <t>SFH_efficient, RES2.1+RES2.2</t>
  </si>
  <si>
    <t>SFH_efficient, RES2.2</t>
  </si>
  <si>
    <t>SFH_standard, RES0</t>
  </si>
  <si>
    <t>SFH_standard, RES2.1</t>
  </si>
  <si>
    <t>SFH_standard, RES2.1+RES2.2</t>
  </si>
  <si>
    <t>SFH_standard, RES2.2</t>
  </si>
  <si>
    <t>lightweight change</t>
  </si>
  <si>
    <t>material change</t>
  </si>
  <si>
    <t>both</t>
  </si>
  <si>
    <t>the material intensities are equal over geographies, so we pick on country example</t>
  </si>
  <si>
    <t>Single Family Houses</t>
  </si>
  <si>
    <t>MFH_ZEB, RES0</t>
  </si>
  <si>
    <t>R32IND</t>
  </si>
  <si>
    <t>MFH_ZEB, RES2.1</t>
  </si>
  <si>
    <t>MFH_ZEB, RES2.1+RES2.2</t>
  </si>
  <si>
    <t>MFH_ZEB, RES2.2</t>
  </si>
  <si>
    <t>MFH_efficient, RES0</t>
  </si>
  <si>
    <t>MFH_efficient, RES2.1</t>
  </si>
  <si>
    <t>MFH_efficient, RES2.1+RES2.2</t>
  </si>
  <si>
    <t>MFH_efficient, RES2.2</t>
  </si>
  <si>
    <t>MFH_standard, RES0</t>
  </si>
  <si>
    <t>MFH_standard, RES2.1</t>
  </si>
  <si>
    <t>MFH_standard, RES2.1+RES2.2</t>
  </si>
  <si>
    <t>MFH_standard, RES2.2</t>
  </si>
  <si>
    <t>Multi Family Houses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</si>
</sst>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0" fontId="0" fillId="0" borderId="1" xfId="0" applyBorder="1"/>
    <xf numFmtId="164" fontId="0" fillId="0" borderId="1" xfId="1" applyNumberFormat="1" applyFont="1" applyBorder="1"/>
    <xf numFmtId="9" fontId="0" fillId="0" borderId="0" xfId="0" applyNumberFormat="1"/>
    <xf numFmtId="164" fontId="0" fillId="0" borderId="0" xfId="0" applyNumberFormat="1"/>
    <xf numFmtId="10" fontId="0" fillId="0" borderId="0" xfId="0" applyNumberFormat="1"/>
    <xf numFmtId="164" fontId="0" fillId="0" borderId="0" xfId="1" applyNumberFormat="1" applyFont="1"/>
    <xf numFmtId="0" fontId="2" fillId="0" borderId="0" xfId="0" applyFont="1"/>
    <xf numFmtId="0" fontId="3"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S42"/>
  <sheetViews>
    <sheetView zoomScale="85" zoomScaleNormal="85" workbookViewId="0">
      <selection activeCell="B3" sqref="B3:B4"/>
    </sheetView>
  </sheetViews>
  <sheetFormatPr defaultRowHeight="15" x14ac:dyDescent="0.25"/>
  <cols>
    <col min="2" max="2" width="20.42578125" customWidth="1"/>
    <col min="3" max="3" width="12.28515625" customWidth="1"/>
  </cols>
  <sheetData>
    <row r="2" spans="2:19" x14ac:dyDescent="0.25">
      <c r="B2" t="s">
        <v>14</v>
      </c>
    </row>
    <row r="3" spans="2:19" x14ac:dyDescent="0.25">
      <c r="B3" t="s">
        <v>12</v>
      </c>
    </row>
    <row r="4" spans="2:19" x14ac:dyDescent="0.25">
      <c r="B4" t="s">
        <v>13</v>
      </c>
    </row>
    <row r="7" spans="2:19" x14ac:dyDescent="0.25">
      <c r="B7" s="1" t="s">
        <v>15</v>
      </c>
      <c r="C7" s="1" t="s">
        <v>9</v>
      </c>
      <c r="D7" s="1" t="s">
        <v>10</v>
      </c>
      <c r="E7" s="1" t="s">
        <v>11</v>
      </c>
      <c r="G7" s="1" t="s">
        <v>16</v>
      </c>
      <c r="H7" s="1" t="s">
        <v>17</v>
      </c>
      <c r="K7" s="1" t="s">
        <v>18</v>
      </c>
      <c r="L7" s="1" t="s">
        <v>9</v>
      </c>
      <c r="M7" s="1" t="s">
        <v>10</v>
      </c>
      <c r="N7" s="1" t="s">
        <v>11</v>
      </c>
      <c r="P7" t="s">
        <v>42</v>
      </c>
      <c r="Q7" s="1" t="s">
        <v>9</v>
      </c>
      <c r="R7" s="1" t="s">
        <v>10</v>
      </c>
      <c r="S7" s="1" t="s">
        <v>11</v>
      </c>
    </row>
    <row r="8" spans="2:19" x14ac:dyDescent="0.25">
      <c r="B8" s="1" t="s">
        <v>0</v>
      </c>
      <c r="C8" s="1">
        <v>16.5</v>
      </c>
      <c r="D8" s="1">
        <v>0</v>
      </c>
      <c r="E8" s="1">
        <v>0</v>
      </c>
      <c r="G8" s="1" t="s">
        <v>0</v>
      </c>
      <c r="H8" s="1">
        <v>1.72</v>
      </c>
      <c r="K8" s="1" t="s">
        <v>0</v>
      </c>
      <c r="L8" s="1">
        <f>C8*$H8</f>
        <v>28.38</v>
      </c>
      <c r="M8" s="1">
        <f t="shared" ref="M8:N16" si="0">D8*$H8</f>
        <v>0</v>
      </c>
      <c r="N8" s="1">
        <f t="shared" si="0"/>
        <v>0</v>
      </c>
      <c r="P8" s="1" t="s">
        <v>0</v>
      </c>
      <c r="Q8" s="2">
        <f>L8/L$17</f>
        <v>1.0252446814348381E-2</v>
      </c>
      <c r="R8" s="2">
        <f t="shared" ref="R8:S16" si="1">M8/M$17</f>
        <v>0</v>
      </c>
      <c r="S8" s="2">
        <f t="shared" si="1"/>
        <v>0</v>
      </c>
    </row>
    <row r="9" spans="2:19" x14ac:dyDescent="0.25">
      <c r="B9" s="1" t="s">
        <v>1</v>
      </c>
      <c r="C9" s="1">
        <v>25</v>
      </c>
      <c r="D9" s="1">
        <v>0</v>
      </c>
      <c r="E9" s="1">
        <v>0</v>
      </c>
      <c r="G9" s="1" t="s">
        <v>1</v>
      </c>
      <c r="H9" s="1">
        <v>1.77</v>
      </c>
      <c r="K9" s="1" t="s">
        <v>1</v>
      </c>
      <c r="L9" s="1">
        <f t="shared" ref="L9:L16" si="2">C9*$H9</f>
        <v>44.25</v>
      </c>
      <c r="M9" s="1">
        <f t="shared" si="0"/>
        <v>0</v>
      </c>
      <c r="N9" s="1">
        <f t="shared" si="0"/>
        <v>0</v>
      </c>
      <c r="P9" s="1" t="s">
        <v>1</v>
      </c>
      <c r="Q9" s="2">
        <f t="shared" ref="Q9:Q16" si="3">L9/L$17</f>
        <v>1.5985580392350807E-2</v>
      </c>
      <c r="R9" s="2">
        <f t="shared" si="1"/>
        <v>0</v>
      </c>
      <c r="S9" s="2">
        <f t="shared" si="1"/>
        <v>0</v>
      </c>
    </row>
    <row r="10" spans="2:19" x14ac:dyDescent="0.25">
      <c r="B10" s="1" t="s">
        <v>2</v>
      </c>
      <c r="C10" s="1">
        <v>265.92</v>
      </c>
      <c r="D10" s="1">
        <v>260</v>
      </c>
      <c r="E10" s="1">
        <v>0</v>
      </c>
      <c r="G10" s="1" t="s">
        <v>2</v>
      </c>
      <c r="H10" s="1">
        <v>1.71</v>
      </c>
      <c r="K10" s="1" t="s">
        <v>2</v>
      </c>
      <c r="L10" s="1">
        <f t="shared" si="2"/>
        <v>454.72320000000002</v>
      </c>
      <c r="M10" s="1">
        <f t="shared" si="0"/>
        <v>444.59999999999997</v>
      </c>
      <c r="N10" s="1">
        <f t="shared" si="0"/>
        <v>0</v>
      </c>
      <c r="P10" s="1" t="s">
        <v>2</v>
      </c>
      <c r="Q10" s="2">
        <f t="shared" si="3"/>
        <v>0.16427150892354836</v>
      </c>
      <c r="R10" s="2">
        <f t="shared" si="1"/>
        <v>0.1644407129462849</v>
      </c>
      <c r="S10" s="2">
        <f t="shared" si="1"/>
        <v>0</v>
      </c>
    </row>
    <row r="11" spans="2:19" x14ac:dyDescent="0.25">
      <c r="B11" s="1" t="s">
        <v>3</v>
      </c>
      <c r="C11" s="1">
        <v>31.93</v>
      </c>
      <c r="D11" s="1">
        <v>26</v>
      </c>
      <c r="E11" s="1">
        <v>0</v>
      </c>
      <c r="G11" s="1"/>
      <c r="H11" s="1"/>
      <c r="K11" s="1" t="s">
        <v>3</v>
      </c>
      <c r="L11" s="1"/>
      <c r="M11" s="1"/>
      <c r="N11" s="1"/>
      <c r="P11" s="1" t="s">
        <v>3</v>
      </c>
      <c r="Q11" s="2">
        <f t="shared" si="3"/>
        <v>0</v>
      </c>
      <c r="R11" s="2">
        <f t="shared" si="1"/>
        <v>0</v>
      </c>
      <c r="S11" s="2">
        <f t="shared" si="1"/>
        <v>0</v>
      </c>
    </row>
    <row r="12" spans="2:19" x14ac:dyDescent="0.25">
      <c r="B12" s="1" t="s">
        <v>4</v>
      </c>
      <c r="C12" s="1">
        <v>497.93</v>
      </c>
      <c r="D12" s="1">
        <v>545</v>
      </c>
      <c r="E12" s="1">
        <v>606</v>
      </c>
      <c r="G12" s="1" t="s">
        <v>4</v>
      </c>
      <c r="H12" s="1">
        <v>0.63</v>
      </c>
      <c r="K12" s="1" t="s">
        <v>4</v>
      </c>
      <c r="L12" s="1">
        <f t="shared" si="2"/>
        <v>313.69589999999999</v>
      </c>
      <c r="M12" s="1">
        <f t="shared" si="0"/>
        <v>343.35</v>
      </c>
      <c r="N12" s="1">
        <f t="shared" si="0"/>
        <v>381.78000000000003</v>
      </c>
      <c r="P12" s="1" t="s">
        <v>4</v>
      </c>
      <c r="Q12" s="2">
        <f t="shared" si="3"/>
        <v>0.11332454301018846</v>
      </c>
      <c r="R12" s="2">
        <f t="shared" si="1"/>
        <v>0.12699217001823421</v>
      </c>
      <c r="S12" s="2">
        <f t="shared" si="1"/>
        <v>0.14876438819486118</v>
      </c>
    </row>
    <row r="13" spans="2:19" x14ac:dyDescent="0.25">
      <c r="B13" s="1" t="s">
        <v>5</v>
      </c>
      <c r="C13" s="1">
        <v>50.93</v>
      </c>
      <c r="D13" s="1">
        <v>45</v>
      </c>
      <c r="E13" s="1">
        <v>45</v>
      </c>
      <c r="G13" s="1" t="s">
        <v>5</v>
      </c>
      <c r="H13" s="1">
        <v>3.07</v>
      </c>
      <c r="K13" s="1" t="s">
        <v>5</v>
      </c>
      <c r="L13" s="1">
        <f t="shared" si="2"/>
        <v>156.35509999999999</v>
      </c>
      <c r="M13" s="1">
        <f t="shared" si="0"/>
        <v>138.15</v>
      </c>
      <c r="N13" s="1">
        <f t="shared" si="0"/>
        <v>138.15</v>
      </c>
      <c r="P13" s="1" t="s">
        <v>5</v>
      </c>
      <c r="Q13" s="2">
        <f t="shared" si="3"/>
        <v>5.6484226458848576E-2</v>
      </c>
      <c r="R13" s="2">
        <f t="shared" si="1"/>
        <v>5.1096456350718092E-2</v>
      </c>
      <c r="S13" s="2">
        <f t="shared" si="1"/>
        <v>5.383152660988022E-2</v>
      </c>
    </row>
    <row r="14" spans="2:19" x14ac:dyDescent="0.25">
      <c r="B14" s="1" t="s">
        <v>6</v>
      </c>
      <c r="C14" s="1">
        <v>48.93</v>
      </c>
      <c r="D14" s="1">
        <v>43</v>
      </c>
      <c r="E14" s="1">
        <v>43</v>
      </c>
      <c r="G14" s="1" t="s">
        <v>6</v>
      </c>
      <c r="H14" s="1">
        <v>8.67</v>
      </c>
      <c r="K14" s="1" t="s">
        <v>6</v>
      </c>
      <c r="L14" s="1">
        <f t="shared" si="2"/>
        <v>424.22309999999999</v>
      </c>
      <c r="M14" s="1">
        <f t="shared" si="0"/>
        <v>372.81</v>
      </c>
      <c r="N14" s="1">
        <f t="shared" si="0"/>
        <v>372.81</v>
      </c>
      <c r="P14" s="1" t="s">
        <v>6</v>
      </c>
      <c r="Q14" s="2">
        <f t="shared" si="3"/>
        <v>0.15325316314897797</v>
      </c>
      <c r="R14" s="2">
        <f t="shared" si="1"/>
        <v>0.13788830902722554</v>
      </c>
      <c r="S14" s="2">
        <f t="shared" si="1"/>
        <v>0.14526913815005027</v>
      </c>
    </row>
    <row r="15" spans="2:19" x14ac:dyDescent="0.25">
      <c r="B15" s="1" t="s">
        <v>7</v>
      </c>
      <c r="C15" s="1">
        <v>21.93</v>
      </c>
      <c r="D15" s="1">
        <v>80</v>
      </c>
      <c r="E15" s="1">
        <v>80</v>
      </c>
      <c r="G15" s="1" t="s">
        <v>7</v>
      </c>
      <c r="H15" s="1">
        <v>3.48</v>
      </c>
      <c r="K15" s="1" t="s">
        <v>7</v>
      </c>
      <c r="L15" s="1">
        <f t="shared" si="2"/>
        <v>76.316400000000002</v>
      </c>
      <c r="M15" s="1">
        <f t="shared" si="0"/>
        <v>278.39999999999998</v>
      </c>
      <c r="N15" s="1">
        <f t="shared" si="0"/>
        <v>278.39999999999998</v>
      </c>
      <c r="P15" s="1" t="s">
        <v>7</v>
      </c>
      <c r="Q15" s="2">
        <f t="shared" si="3"/>
        <v>2.7569761524402284E-2</v>
      </c>
      <c r="R15" s="2">
        <f>M15/M$17</f>
        <v>0.10296962322142536</v>
      </c>
      <c r="S15" s="2">
        <f t="shared" si="1"/>
        <v>0.10848133918342852</v>
      </c>
    </row>
    <row r="16" spans="2:19" x14ac:dyDescent="0.25">
      <c r="B16" s="1" t="s">
        <v>8</v>
      </c>
      <c r="C16" s="1">
        <v>396.93</v>
      </c>
      <c r="D16" s="1">
        <v>352</v>
      </c>
      <c r="E16" s="1">
        <v>436</v>
      </c>
      <c r="G16" s="1" t="s">
        <v>8</v>
      </c>
      <c r="H16" s="1">
        <v>3.2</v>
      </c>
      <c r="K16" s="1" t="s">
        <v>8</v>
      </c>
      <c r="L16" s="1">
        <f t="shared" si="2"/>
        <v>1270.1760000000002</v>
      </c>
      <c r="M16" s="1">
        <f t="shared" si="0"/>
        <v>1126.4000000000001</v>
      </c>
      <c r="N16" s="1">
        <f t="shared" si="0"/>
        <v>1395.2</v>
      </c>
      <c r="P16" s="1" t="s">
        <v>8</v>
      </c>
      <c r="Q16" s="2">
        <f>L16/L$17</f>
        <v>0.45885876972733514</v>
      </c>
      <c r="R16" s="2">
        <f t="shared" si="1"/>
        <v>0.41661272843611191</v>
      </c>
      <c r="S16" s="2">
        <f t="shared" si="1"/>
        <v>0.54365360786177985</v>
      </c>
    </row>
    <row r="17" spans="2:19" x14ac:dyDescent="0.25">
      <c r="B17" s="1"/>
      <c r="C17" s="1">
        <f>SUM(C8:C16)</f>
        <v>1355.9999999999998</v>
      </c>
      <c r="D17" s="1">
        <f t="shared" ref="D17:E17" si="4">SUM(D8:D16)</f>
        <v>1351</v>
      </c>
      <c r="E17" s="1">
        <f t="shared" si="4"/>
        <v>1210</v>
      </c>
      <c r="K17" s="1"/>
      <c r="L17" s="1">
        <f>SUM(L8:L16)</f>
        <v>2768.1197000000002</v>
      </c>
      <c r="M17" s="1">
        <f t="shared" ref="M17:N17" si="5">SUM(M8:M16)</f>
        <v>2703.71</v>
      </c>
      <c r="N17" s="1">
        <f t="shared" si="5"/>
        <v>2566.34</v>
      </c>
      <c r="Q17" s="1">
        <f>SUM(Q8:Q16)</f>
        <v>1</v>
      </c>
      <c r="R17" s="1">
        <f t="shared" ref="R17" si="6">SUM(R8:R16)</f>
        <v>1</v>
      </c>
      <c r="S17" s="1">
        <f t="shared" ref="S17" si="7">SUM(S8:S16)</f>
        <v>1</v>
      </c>
    </row>
    <row r="20" spans="2:19" x14ac:dyDescent="0.25">
      <c r="B20" t="s">
        <v>40</v>
      </c>
      <c r="C20" t="s">
        <v>41</v>
      </c>
      <c r="D20" t="s">
        <v>9</v>
      </c>
      <c r="E20" t="s">
        <v>10</v>
      </c>
      <c r="F20" t="s">
        <v>11</v>
      </c>
    </row>
    <row r="21" spans="2:19" x14ac:dyDescent="0.25">
      <c r="B21" s="1" t="s">
        <v>19</v>
      </c>
      <c r="C21" s="1"/>
      <c r="D21" s="1"/>
      <c r="E21" s="1"/>
      <c r="F21" s="1"/>
    </row>
    <row r="22" spans="2:19" x14ac:dyDescent="0.25">
      <c r="B22" s="1" t="s">
        <v>20</v>
      </c>
      <c r="C22" s="1" t="s">
        <v>6</v>
      </c>
      <c r="D22" s="1">
        <f>L14</f>
        <v>424.22309999999999</v>
      </c>
      <c r="E22" s="1">
        <f t="shared" ref="E22:F22" si="8">M14</f>
        <v>372.81</v>
      </c>
      <c r="F22" s="1">
        <f t="shared" si="8"/>
        <v>372.81</v>
      </c>
    </row>
    <row r="23" spans="2:19" x14ac:dyDescent="0.25">
      <c r="B23" s="1" t="s">
        <v>21</v>
      </c>
      <c r="C23" s="1"/>
      <c r="D23" s="1"/>
      <c r="E23" s="1"/>
      <c r="F23" s="1"/>
    </row>
    <row r="24" spans="2:19" x14ac:dyDescent="0.25">
      <c r="B24" s="1" t="s">
        <v>22</v>
      </c>
      <c r="C24" s="1"/>
      <c r="D24" s="1"/>
      <c r="E24" s="1"/>
      <c r="F24" s="1"/>
    </row>
    <row r="25" spans="2:19" x14ac:dyDescent="0.25">
      <c r="B25" s="1" t="s">
        <v>23</v>
      </c>
      <c r="C25" s="1"/>
      <c r="D25" s="1"/>
      <c r="E25" s="1"/>
      <c r="F25" s="1"/>
    </row>
    <row r="26" spans="2:19" x14ac:dyDescent="0.25">
      <c r="B26" s="1" t="s">
        <v>24</v>
      </c>
      <c r="C26" s="1" t="s">
        <v>5</v>
      </c>
      <c r="D26" s="1">
        <f>L13</f>
        <v>156.35509999999999</v>
      </c>
      <c r="E26" s="1">
        <f t="shared" ref="E26:F26" si="9">M13</f>
        <v>138.15</v>
      </c>
      <c r="F26" s="1">
        <f t="shared" si="9"/>
        <v>138.15</v>
      </c>
    </row>
    <row r="27" spans="2:19" x14ac:dyDescent="0.25">
      <c r="B27" s="1" t="s">
        <v>25</v>
      </c>
      <c r="C27" s="1"/>
      <c r="D27" s="1"/>
      <c r="E27" s="1"/>
      <c r="F27" s="1"/>
    </row>
    <row r="28" spans="2:19" x14ac:dyDescent="0.25">
      <c r="B28" s="1" t="s">
        <v>26</v>
      </c>
      <c r="C28" s="1"/>
      <c r="D28" s="1"/>
      <c r="E28" s="1"/>
      <c r="F28" s="1"/>
    </row>
    <row r="29" spans="2:19" x14ac:dyDescent="0.25">
      <c r="B29" s="1" t="s">
        <v>27</v>
      </c>
      <c r="C29" s="1"/>
      <c r="D29" s="1"/>
      <c r="E29" s="1"/>
      <c r="F29" s="1"/>
    </row>
    <row r="30" spans="2:19" x14ac:dyDescent="0.25">
      <c r="B30" s="1" t="s">
        <v>28</v>
      </c>
      <c r="C30" s="1" t="s">
        <v>1</v>
      </c>
      <c r="D30" s="1">
        <f>L9</f>
        <v>44.25</v>
      </c>
      <c r="E30" s="1">
        <f t="shared" ref="E30:F30" si="10">M9</f>
        <v>0</v>
      </c>
      <c r="F30" s="1">
        <f t="shared" si="10"/>
        <v>0</v>
      </c>
    </row>
    <row r="31" spans="2:19" x14ac:dyDescent="0.25">
      <c r="B31" s="1" t="s">
        <v>29</v>
      </c>
      <c r="C31" s="1" t="s">
        <v>0</v>
      </c>
      <c r="D31" s="1">
        <f>L8</f>
        <v>28.38</v>
      </c>
      <c r="E31" s="1">
        <f t="shared" ref="E31:F31" si="11">M8</f>
        <v>0</v>
      </c>
      <c r="F31" s="1">
        <f t="shared" si="11"/>
        <v>0</v>
      </c>
    </row>
    <row r="32" spans="2:19" x14ac:dyDescent="0.25">
      <c r="B32" s="1" t="s">
        <v>30</v>
      </c>
      <c r="C32" s="1" t="s">
        <v>2</v>
      </c>
      <c r="D32" s="1">
        <f>L10</f>
        <v>454.72320000000002</v>
      </c>
      <c r="E32" s="1">
        <f t="shared" ref="E32:F32" si="12">M10</f>
        <v>444.59999999999997</v>
      </c>
      <c r="F32" s="1">
        <f t="shared" si="12"/>
        <v>0</v>
      </c>
    </row>
    <row r="33" spans="2:6" x14ac:dyDescent="0.25">
      <c r="B33" s="1" t="s">
        <v>31</v>
      </c>
      <c r="C33" s="1"/>
      <c r="D33" s="1"/>
      <c r="E33" s="1"/>
      <c r="F33" s="1"/>
    </row>
    <row r="34" spans="2:6" x14ac:dyDescent="0.25">
      <c r="B34" s="1" t="s">
        <v>32</v>
      </c>
      <c r="C34" s="1" t="s">
        <v>4</v>
      </c>
      <c r="D34" s="1">
        <f>L12*0.5</f>
        <v>156.84795</v>
      </c>
      <c r="E34" s="1">
        <f t="shared" ref="E34:F34" si="13">M12*0.5</f>
        <v>171.67500000000001</v>
      </c>
      <c r="F34" s="1">
        <f t="shared" si="13"/>
        <v>190.89000000000001</v>
      </c>
    </row>
    <row r="35" spans="2:6" x14ac:dyDescent="0.25">
      <c r="B35" s="1" t="s">
        <v>33</v>
      </c>
      <c r="C35" s="1" t="s">
        <v>4</v>
      </c>
      <c r="D35" s="1">
        <f>L12*0.5</f>
        <v>156.84795</v>
      </c>
      <c r="E35" s="1">
        <f t="shared" ref="E35:F35" si="14">M12*0.5</f>
        <v>171.67500000000001</v>
      </c>
      <c r="F35" s="1">
        <f t="shared" si="14"/>
        <v>190.89000000000001</v>
      </c>
    </row>
    <row r="36" spans="2:6" x14ac:dyDescent="0.25">
      <c r="B36" s="1" t="s">
        <v>34</v>
      </c>
      <c r="C36" s="1" t="s">
        <v>7</v>
      </c>
      <c r="D36" s="1">
        <f>L15</f>
        <v>76.316400000000002</v>
      </c>
      <c r="E36" s="1">
        <f t="shared" ref="E36:F36" si="15">M15</f>
        <v>278.39999999999998</v>
      </c>
      <c r="F36" s="1">
        <f t="shared" si="15"/>
        <v>278.39999999999998</v>
      </c>
    </row>
    <row r="37" spans="2:6" x14ac:dyDescent="0.25">
      <c r="B37" s="1" t="s">
        <v>35</v>
      </c>
      <c r="C37" s="1"/>
      <c r="D37" s="1">
        <f>1/5*L16</f>
        <v>254.03520000000003</v>
      </c>
      <c r="E37" s="1">
        <f t="shared" ref="E37:F37" si="16">1/5*M16</f>
        <v>225.28000000000003</v>
      </c>
      <c r="F37" s="1">
        <f t="shared" si="16"/>
        <v>279.04000000000002</v>
      </c>
    </row>
    <row r="38" spans="2:6" x14ac:dyDescent="0.25">
      <c r="B38" s="1" t="s">
        <v>36</v>
      </c>
      <c r="C38" s="1"/>
      <c r="D38" s="1">
        <f>1/5*L16</f>
        <v>254.03520000000003</v>
      </c>
      <c r="E38" s="1">
        <f t="shared" ref="E38:F38" si="17">1/5*M16</f>
        <v>225.28000000000003</v>
      </c>
      <c r="F38" s="1">
        <f t="shared" si="17"/>
        <v>279.04000000000002</v>
      </c>
    </row>
    <row r="39" spans="2:6" x14ac:dyDescent="0.25">
      <c r="B39" s="1" t="s">
        <v>37</v>
      </c>
      <c r="C39" s="1" t="s">
        <v>8</v>
      </c>
      <c r="D39" s="1">
        <f>1/5*L16</f>
        <v>254.03520000000003</v>
      </c>
      <c r="E39" s="1">
        <f t="shared" ref="E39:F39" si="18">1/5*M16</f>
        <v>225.28000000000003</v>
      </c>
      <c r="F39" s="1">
        <f t="shared" si="18"/>
        <v>279.04000000000002</v>
      </c>
    </row>
    <row r="40" spans="2:6" x14ac:dyDescent="0.25">
      <c r="B40" s="1" t="s">
        <v>38</v>
      </c>
      <c r="C40" s="1" t="s">
        <v>8</v>
      </c>
      <c r="D40" s="1">
        <f>1/5*L16</f>
        <v>254.03520000000003</v>
      </c>
      <c r="E40" s="1">
        <f t="shared" ref="E40:F40" si="19">1/5*M16</f>
        <v>225.28000000000003</v>
      </c>
      <c r="F40" s="1">
        <f t="shared" si="19"/>
        <v>279.04000000000002</v>
      </c>
    </row>
    <row r="41" spans="2:6" x14ac:dyDescent="0.25">
      <c r="B41" s="1" t="s">
        <v>39</v>
      </c>
      <c r="C41" s="1" t="s">
        <v>8</v>
      </c>
      <c r="D41" s="1">
        <f>1/5*L16</f>
        <v>254.03520000000003</v>
      </c>
      <c r="E41" s="1">
        <f t="shared" ref="E41:F41" si="20">1/5*M16</f>
        <v>225.28000000000003</v>
      </c>
      <c r="F41" s="1">
        <f t="shared" si="20"/>
        <v>279.04000000000002</v>
      </c>
    </row>
    <row r="42" spans="2:6" x14ac:dyDescent="0.25">
      <c r="B42" s="1"/>
      <c r="C42" s="1"/>
      <c r="D42" s="1">
        <f>SUM(D22:D41)</f>
        <v>2768.1197000000002</v>
      </c>
      <c r="E42" s="1">
        <f t="shared" ref="E42:F42" si="21">SUM(E22:E41)</f>
        <v>2703.7100000000005</v>
      </c>
      <c r="F42" s="1">
        <f t="shared" si="21"/>
        <v>2566.3399999999997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B6BAA-6611-4804-9FA2-5FE47C570293}">
  <dimension ref="B2:E11"/>
  <sheetViews>
    <sheetView workbookViewId="0">
      <selection activeCell="E8" sqref="E8"/>
    </sheetView>
  </sheetViews>
  <sheetFormatPr defaultRowHeight="15" x14ac:dyDescent="0.25"/>
  <cols>
    <col min="5" max="5" width="11.85546875" customWidth="1"/>
  </cols>
  <sheetData>
    <row r="2" spans="2:5" x14ac:dyDescent="0.25">
      <c r="B2" t="s">
        <v>12</v>
      </c>
    </row>
    <row r="3" spans="2:5" x14ac:dyDescent="0.25">
      <c r="B3" t="s">
        <v>13</v>
      </c>
    </row>
    <row r="4" spans="2:5" x14ac:dyDescent="0.25">
      <c r="C4" t="s">
        <v>48</v>
      </c>
      <c r="E4" t="s">
        <v>51</v>
      </c>
    </row>
    <row r="5" spans="2:5" x14ac:dyDescent="0.25">
      <c r="B5" t="s">
        <v>43</v>
      </c>
      <c r="C5" s="3">
        <v>0.1</v>
      </c>
      <c r="E5" s="6">
        <f>C5/C$11</f>
        <v>0.11627906976744187</v>
      </c>
    </row>
    <row r="6" spans="2:5" x14ac:dyDescent="0.25">
      <c r="B6" t="s">
        <v>44</v>
      </c>
      <c r="C6" s="3">
        <v>0.3</v>
      </c>
      <c r="E6" s="6">
        <f t="shared" ref="E6:E8" si="0">C6/C$11</f>
        <v>0.34883720930232559</v>
      </c>
    </row>
    <row r="7" spans="2:5" x14ac:dyDescent="0.25">
      <c r="B7" t="s">
        <v>45</v>
      </c>
      <c r="C7" s="3">
        <v>0.25</v>
      </c>
      <c r="E7" s="6">
        <f t="shared" si="0"/>
        <v>0.29069767441860467</v>
      </c>
    </row>
    <row r="8" spans="2:5" x14ac:dyDescent="0.25">
      <c r="B8" t="s">
        <v>46</v>
      </c>
      <c r="C8" s="3">
        <v>0.21</v>
      </c>
      <c r="E8" s="6">
        <f t="shared" si="0"/>
        <v>0.2441860465116279</v>
      </c>
    </row>
    <row r="9" spans="2:5" x14ac:dyDescent="0.25">
      <c r="B9" t="s">
        <v>47</v>
      </c>
      <c r="C9" s="3">
        <v>0.15</v>
      </c>
    </row>
    <row r="10" spans="2:5" x14ac:dyDescent="0.25">
      <c r="B10" t="s">
        <v>49</v>
      </c>
      <c r="C10" s="3">
        <f>SUM(C5:C9)</f>
        <v>1.01</v>
      </c>
      <c r="E10" s="5">
        <f>SUM(E5:E9)</f>
        <v>1</v>
      </c>
    </row>
    <row r="11" spans="2:5" x14ac:dyDescent="0.25">
      <c r="B11" t="s">
        <v>50</v>
      </c>
      <c r="C11" s="3">
        <f>SUM(C5:C8)</f>
        <v>0.86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F5C8D-1F8E-43FC-83D0-7086C1E8DFCD}">
  <dimension ref="B5:R42"/>
  <sheetViews>
    <sheetView tabSelected="1" topLeftCell="A10" zoomScaleNormal="100" workbookViewId="0">
      <selection activeCell="M33" sqref="M33"/>
    </sheetView>
  </sheetViews>
  <sheetFormatPr defaultRowHeight="15" x14ac:dyDescent="0.25"/>
  <cols>
    <col min="2" max="2" width="34" customWidth="1"/>
    <col min="12" max="12" width="22.42578125" customWidth="1"/>
  </cols>
  <sheetData>
    <row r="5" spans="2:18" x14ac:dyDescent="0.25">
      <c r="B5" t="s">
        <v>52</v>
      </c>
      <c r="D5" t="s">
        <v>57</v>
      </c>
    </row>
    <row r="7" spans="2:18" x14ac:dyDescent="0.25">
      <c r="B7" t="s">
        <v>53</v>
      </c>
    </row>
    <row r="8" spans="2:18" x14ac:dyDescent="0.25">
      <c r="B8" t="s">
        <v>54</v>
      </c>
    </row>
    <row r="9" spans="2:18" x14ac:dyDescent="0.25">
      <c r="B9" t="s">
        <v>55</v>
      </c>
    </row>
    <row r="10" spans="2:18" x14ac:dyDescent="0.25">
      <c r="B10" t="s">
        <v>56</v>
      </c>
    </row>
    <row r="12" spans="2:18" x14ac:dyDescent="0.25">
      <c r="B12" t="s">
        <v>81</v>
      </c>
    </row>
    <row r="15" spans="2:18" x14ac:dyDescent="0.25">
      <c r="B15" s="8" t="s">
        <v>82</v>
      </c>
      <c r="D15" t="s">
        <v>58</v>
      </c>
      <c r="E15" t="s">
        <v>59</v>
      </c>
      <c r="F15" t="s">
        <v>60</v>
      </c>
      <c r="G15" t="s">
        <v>61</v>
      </c>
      <c r="H15" t="s">
        <v>62</v>
      </c>
      <c r="I15" t="s">
        <v>63</v>
      </c>
      <c r="J15" t="s">
        <v>64</v>
      </c>
      <c r="L15" t="s">
        <v>58</v>
      </c>
      <c r="M15" t="s">
        <v>59</v>
      </c>
      <c r="N15" t="s">
        <v>60</v>
      </c>
      <c r="O15" t="s">
        <v>61</v>
      </c>
      <c r="P15" t="s">
        <v>62</v>
      </c>
      <c r="Q15" t="s">
        <v>63</v>
      </c>
      <c r="R15" t="s">
        <v>64</v>
      </c>
    </row>
    <row r="16" spans="2:18" x14ac:dyDescent="0.25">
      <c r="B16" t="s">
        <v>65</v>
      </c>
      <c r="C16" t="s">
        <v>66</v>
      </c>
      <c r="D16">
        <v>0</v>
      </c>
      <c r="E16">
        <v>1230.8141822427331</v>
      </c>
      <c r="F16">
        <v>71.100323880491487</v>
      </c>
      <c r="G16">
        <v>51.693624737437588</v>
      </c>
      <c r="H16">
        <v>51.70391082268462</v>
      </c>
      <c r="I16">
        <v>40.296160429509463</v>
      </c>
      <c r="J16">
        <v>6.1693363958410727E-2</v>
      </c>
    </row>
    <row r="17" spans="2:18" x14ac:dyDescent="0.25">
      <c r="B17" t="s">
        <v>67</v>
      </c>
      <c r="C17" t="s">
        <v>66</v>
      </c>
      <c r="D17">
        <v>0</v>
      </c>
      <c r="E17">
        <v>588.71017845908807</v>
      </c>
      <c r="F17">
        <v>20.605381223933659</v>
      </c>
      <c r="G17">
        <v>51.693624737437588</v>
      </c>
      <c r="H17">
        <v>119.5534352014793</v>
      </c>
      <c r="I17">
        <v>40.296160429509463</v>
      </c>
      <c r="J17">
        <v>6.1693363958410727E-2</v>
      </c>
      <c r="L17" s="7" t="s">
        <v>79</v>
      </c>
      <c r="M17" s="6">
        <f>-(E16-E17)/E16</f>
        <v>-0.52169044933625364</v>
      </c>
      <c r="N17" s="6">
        <f t="shared" ref="N17:R17" si="0">-(F16-F17)/F16</f>
        <v>-0.71019286412016802</v>
      </c>
      <c r="O17" s="6">
        <f t="shared" si="0"/>
        <v>0</v>
      </c>
      <c r="P17" s="6">
        <f>-(H16-H17)/H16</f>
        <v>1.3122706445065724</v>
      </c>
      <c r="Q17" s="6">
        <f t="shared" si="0"/>
        <v>0</v>
      </c>
      <c r="R17" s="6">
        <f t="shared" si="0"/>
        <v>0</v>
      </c>
    </row>
    <row r="18" spans="2:18" x14ac:dyDescent="0.25">
      <c r="B18" t="s">
        <v>68</v>
      </c>
      <c r="C18" t="s">
        <v>66</v>
      </c>
      <c r="D18">
        <v>0</v>
      </c>
      <c r="E18">
        <v>588.71017845908807</v>
      </c>
      <c r="F18">
        <v>20.605381223933659</v>
      </c>
      <c r="G18">
        <v>51.693624737437588</v>
      </c>
      <c r="H18">
        <v>106.7398192854633</v>
      </c>
      <c r="I18">
        <v>40.296160429509463</v>
      </c>
      <c r="J18">
        <v>6.1693363958410727E-2</v>
      </c>
      <c r="L18" s="7" t="s">
        <v>80</v>
      </c>
      <c r="M18" s="6">
        <f>-(E16-E18)/E16</f>
        <v>-0.52169044933625364</v>
      </c>
      <c r="N18" s="6">
        <f t="shared" ref="N18:R18" si="1">-(F16-F18)/F16</f>
        <v>-0.71019286412016802</v>
      </c>
      <c r="O18" s="6">
        <f t="shared" si="1"/>
        <v>0</v>
      </c>
      <c r="P18" s="6">
        <f t="shared" si="1"/>
        <v>1.064443822277215</v>
      </c>
      <c r="Q18" s="6">
        <f t="shared" si="1"/>
        <v>0</v>
      </c>
      <c r="R18" s="6">
        <f t="shared" si="1"/>
        <v>0</v>
      </c>
    </row>
    <row r="19" spans="2:18" x14ac:dyDescent="0.25">
      <c r="B19" t="s">
        <v>69</v>
      </c>
      <c r="C19" t="s">
        <v>66</v>
      </c>
      <c r="D19">
        <v>0</v>
      </c>
      <c r="E19">
        <v>885.95503021283207</v>
      </c>
      <c r="F19">
        <v>55.419064894667727</v>
      </c>
      <c r="G19">
        <v>51.693624737437588</v>
      </c>
      <c r="H19">
        <v>51.70391082268462</v>
      </c>
      <c r="I19">
        <v>40.296160429509463</v>
      </c>
      <c r="J19">
        <v>6.1693363958410727E-2</v>
      </c>
      <c r="L19" s="7" t="s">
        <v>78</v>
      </c>
      <c r="M19" s="6">
        <f>-(E16-E19)/E16</f>
        <v>-0.280187827704028</v>
      </c>
      <c r="N19" s="6">
        <f>-(F16-F19)/F16</f>
        <v>-0.2205511610914952</v>
      </c>
      <c r="O19" s="6">
        <f>-(G16-G19)/G16</f>
        <v>0</v>
      </c>
      <c r="P19" s="6">
        <f>-(H16-H19)/H16</f>
        <v>0</v>
      </c>
      <c r="Q19" s="6">
        <f>-(I16-I19)/I16</f>
        <v>0</v>
      </c>
      <c r="R19" s="6">
        <f>-(J16-J19)/J16</f>
        <v>0</v>
      </c>
    </row>
    <row r="20" spans="2:18" x14ac:dyDescent="0.25">
      <c r="B20" t="s">
        <v>70</v>
      </c>
      <c r="C20" t="s">
        <v>66</v>
      </c>
      <c r="D20">
        <v>0</v>
      </c>
      <c r="E20">
        <v>1230.8141822427331</v>
      </c>
      <c r="F20">
        <v>71.100323880491487</v>
      </c>
      <c r="G20">
        <v>43.537978466147592</v>
      </c>
      <c r="H20">
        <v>51.70391082268462</v>
      </c>
      <c r="I20">
        <v>40.296160429509463</v>
      </c>
      <c r="J20">
        <v>6.1693363958410727E-2</v>
      </c>
      <c r="M20" s="4"/>
      <c r="N20" s="4"/>
      <c r="O20" s="4"/>
      <c r="P20" s="4"/>
      <c r="Q20" s="4"/>
      <c r="R20" s="4"/>
    </row>
    <row r="21" spans="2:18" x14ac:dyDescent="0.25">
      <c r="B21" t="s">
        <v>71</v>
      </c>
      <c r="C21" t="s">
        <v>66</v>
      </c>
      <c r="D21">
        <v>0</v>
      </c>
      <c r="E21">
        <v>588.71017845908807</v>
      </c>
      <c r="F21">
        <v>20.605381223933659</v>
      </c>
      <c r="G21">
        <v>43.537978466147592</v>
      </c>
      <c r="H21">
        <v>119.5534352014793</v>
      </c>
      <c r="I21">
        <v>40.296160429509463</v>
      </c>
      <c r="J21">
        <v>6.1693363958410727E-2</v>
      </c>
      <c r="L21" s="7" t="s">
        <v>79</v>
      </c>
      <c r="M21" s="6">
        <f>-(E20-E21)/E20</f>
        <v>-0.52169044933625364</v>
      </c>
      <c r="N21" s="6">
        <f t="shared" ref="N21" si="2">-(F20-F21)/F20</f>
        <v>-0.71019286412016802</v>
      </c>
      <c r="O21" s="6">
        <f t="shared" ref="O21" si="3">-(G20-G21)/G20</f>
        <v>0</v>
      </c>
      <c r="P21" s="6">
        <f>-(H20-H21)/H20</f>
        <v>1.3122706445065724</v>
      </c>
      <c r="Q21" s="6">
        <f t="shared" ref="Q21" si="4">-(I20-I21)/I20</f>
        <v>0</v>
      </c>
      <c r="R21" s="6">
        <f t="shared" ref="R21" si="5">-(J20-J21)/J20</f>
        <v>0</v>
      </c>
    </row>
    <row r="22" spans="2:18" x14ac:dyDescent="0.25">
      <c r="B22" t="s">
        <v>72</v>
      </c>
      <c r="C22" t="s">
        <v>66</v>
      </c>
      <c r="D22">
        <v>0</v>
      </c>
      <c r="E22">
        <v>588.71017845908807</v>
      </c>
      <c r="F22">
        <v>20.605381223933659</v>
      </c>
      <c r="G22">
        <v>43.537978466147592</v>
      </c>
      <c r="H22">
        <v>106.7398192854633</v>
      </c>
      <c r="I22">
        <v>40.296160429509463</v>
      </c>
      <c r="J22">
        <v>6.1693363958410727E-2</v>
      </c>
      <c r="L22" s="7" t="s">
        <v>80</v>
      </c>
      <c r="M22" s="6">
        <f>-(E20-E22)/E20</f>
        <v>-0.52169044933625364</v>
      </c>
      <c r="N22" s="6">
        <f t="shared" ref="N22" si="6">-(F20-F22)/F20</f>
        <v>-0.71019286412016802</v>
      </c>
      <c r="O22" s="6">
        <f t="shared" ref="O22" si="7">-(G20-G22)/G20</f>
        <v>0</v>
      </c>
      <c r="P22" s="6">
        <f t="shared" ref="P22" si="8">-(H20-H22)/H20</f>
        <v>1.064443822277215</v>
      </c>
      <c r="Q22" s="6">
        <f t="shared" ref="Q22" si="9">-(I20-I22)/I20</f>
        <v>0</v>
      </c>
      <c r="R22" s="6">
        <f t="shared" ref="R22" si="10">-(J20-J22)/J20</f>
        <v>0</v>
      </c>
    </row>
    <row r="23" spans="2:18" x14ac:dyDescent="0.25">
      <c r="B23" t="s">
        <v>73</v>
      </c>
      <c r="C23" t="s">
        <v>66</v>
      </c>
      <c r="D23">
        <v>0</v>
      </c>
      <c r="E23">
        <v>885.95503021283207</v>
      </c>
      <c r="F23">
        <v>55.419064894667727</v>
      </c>
      <c r="G23">
        <v>43.537978466147592</v>
      </c>
      <c r="H23">
        <v>51.70391082268462</v>
      </c>
      <c r="I23">
        <v>40.296160429509463</v>
      </c>
      <c r="J23">
        <v>6.1693363958410727E-2</v>
      </c>
      <c r="L23" s="7" t="s">
        <v>78</v>
      </c>
      <c r="M23" s="6">
        <f>-(E20-E23)/E20</f>
        <v>-0.280187827704028</v>
      </c>
      <c r="N23" s="6">
        <f>-(F20-F23)/F20</f>
        <v>-0.2205511610914952</v>
      </c>
      <c r="O23" s="6">
        <f>-(G20-G23)/G20</f>
        <v>0</v>
      </c>
      <c r="P23" s="6">
        <f>-(H20-H23)/H20</f>
        <v>0</v>
      </c>
      <c r="Q23" s="6">
        <f>-(I20-I23)/I20</f>
        <v>0</v>
      </c>
      <c r="R23" s="6">
        <f>-(J20-J23)/J20</f>
        <v>0</v>
      </c>
    </row>
    <row r="24" spans="2:18" x14ac:dyDescent="0.25">
      <c r="B24" t="s">
        <v>74</v>
      </c>
      <c r="C24" t="s">
        <v>66</v>
      </c>
      <c r="D24">
        <v>0</v>
      </c>
      <c r="E24">
        <v>1230.8141822427331</v>
      </c>
      <c r="F24">
        <v>71.100323880491487</v>
      </c>
      <c r="G24">
        <v>47.351301447529323</v>
      </c>
      <c r="H24">
        <v>51.70391082268462</v>
      </c>
      <c r="I24">
        <v>40.296160429509463</v>
      </c>
      <c r="J24">
        <v>6.1693363958410727E-2</v>
      </c>
    </row>
    <row r="25" spans="2:18" x14ac:dyDescent="0.25">
      <c r="B25" t="s">
        <v>75</v>
      </c>
      <c r="C25" t="s">
        <v>66</v>
      </c>
      <c r="D25">
        <v>0</v>
      </c>
      <c r="E25">
        <v>588.71017845908807</v>
      </c>
      <c r="F25">
        <v>20.605381223933659</v>
      </c>
      <c r="G25">
        <v>47.351301447529323</v>
      </c>
      <c r="H25">
        <v>119.5534352014793</v>
      </c>
      <c r="I25">
        <v>40.296160429509463</v>
      </c>
      <c r="J25">
        <v>6.1693363958410727E-2</v>
      </c>
      <c r="L25" s="7" t="s">
        <v>79</v>
      </c>
      <c r="M25" s="6">
        <f>-(E24-E25)/E24</f>
        <v>-0.52169044933625364</v>
      </c>
      <c r="N25" s="6">
        <f t="shared" ref="N25" si="11">-(F24-F25)/F24</f>
        <v>-0.71019286412016802</v>
      </c>
      <c r="O25" s="6">
        <f t="shared" ref="O25" si="12">-(G24-G25)/G24</f>
        <v>0</v>
      </c>
      <c r="P25" s="6">
        <f>-(H24-H25)/H24</f>
        <v>1.3122706445065724</v>
      </c>
      <c r="Q25" s="6">
        <f t="shared" ref="Q25" si="13">-(I24-I25)/I24</f>
        <v>0</v>
      </c>
      <c r="R25" s="6">
        <f t="shared" ref="R25" si="14">-(J24-J25)/J24</f>
        <v>0</v>
      </c>
    </row>
    <row r="26" spans="2:18" x14ac:dyDescent="0.25">
      <c r="B26" t="s">
        <v>76</v>
      </c>
      <c r="C26" t="s">
        <v>66</v>
      </c>
      <c r="D26">
        <v>0</v>
      </c>
      <c r="E26">
        <v>588.71017845908807</v>
      </c>
      <c r="F26">
        <v>20.605381223933659</v>
      </c>
      <c r="G26">
        <v>47.351301447529323</v>
      </c>
      <c r="H26">
        <v>106.7398192854633</v>
      </c>
      <c r="I26">
        <v>40.296160429509463</v>
      </c>
      <c r="J26">
        <v>6.1693363958410727E-2</v>
      </c>
      <c r="L26" s="7" t="s">
        <v>80</v>
      </c>
      <c r="M26" s="6">
        <f>-(E24-E26)/E24</f>
        <v>-0.52169044933625364</v>
      </c>
      <c r="N26" s="6">
        <f t="shared" ref="N26" si="15">-(F24-F26)/F24</f>
        <v>-0.71019286412016802</v>
      </c>
      <c r="O26" s="6">
        <f t="shared" ref="O26" si="16">-(G24-G26)/G24</f>
        <v>0</v>
      </c>
      <c r="P26" s="6">
        <f t="shared" ref="P26" si="17">-(H24-H26)/H24</f>
        <v>1.064443822277215</v>
      </c>
      <c r="Q26" s="6">
        <f t="shared" ref="Q26" si="18">-(I24-I26)/I24</f>
        <v>0</v>
      </c>
      <c r="R26" s="6">
        <f t="shared" ref="R26" si="19">-(J24-J26)/J24</f>
        <v>0</v>
      </c>
    </row>
    <row r="27" spans="2:18" x14ac:dyDescent="0.25">
      <c r="B27" t="s">
        <v>77</v>
      </c>
      <c r="C27" t="s">
        <v>66</v>
      </c>
      <c r="D27">
        <v>0</v>
      </c>
      <c r="E27">
        <v>885.95503021283207</v>
      </c>
      <c r="F27">
        <v>55.419064894667727</v>
      </c>
      <c r="G27">
        <v>47.351301447529323</v>
      </c>
      <c r="H27">
        <v>51.70391082268462</v>
      </c>
      <c r="I27">
        <v>40.296160429509463</v>
      </c>
      <c r="J27">
        <v>6.1693363958410727E-2</v>
      </c>
      <c r="L27" s="7" t="s">
        <v>78</v>
      </c>
      <c r="M27" s="6">
        <f>-(E24-E27)/E24</f>
        <v>-0.280187827704028</v>
      </c>
      <c r="N27" s="6">
        <f>-(F24-F27)/F24</f>
        <v>-0.2205511610914952</v>
      </c>
      <c r="O27" s="6">
        <f>-(G24-G27)/G24</f>
        <v>0</v>
      </c>
      <c r="P27" s="6">
        <f>-(H24-H27)/H24</f>
        <v>0</v>
      </c>
      <c r="Q27" s="6">
        <f>-(I24-I27)/I24</f>
        <v>0</v>
      </c>
      <c r="R27" s="6">
        <f>-(J24-J27)/J24</f>
        <v>0</v>
      </c>
    </row>
    <row r="30" spans="2:18" x14ac:dyDescent="0.25">
      <c r="B30" s="8" t="s">
        <v>96</v>
      </c>
      <c r="D30" t="s">
        <v>58</v>
      </c>
      <c r="E30" t="s">
        <v>59</v>
      </c>
      <c r="F30" t="s">
        <v>60</v>
      </c>
      <c r="G30" t="s">
        <v>61</v>
      </c>
      <c r="H30" t="s">
        <v>62</v>
      </c>
      <c r="I30" t="s">
        <v>63</v>
      </c>
      <c r="J30" t="s">
        <v>64</v>
      </c>
      <c r="L30" t="s">
        <v>58</v>
      </c>
      <c r="M30" t="s">
        <v>59</v>
      </c>
      <c r="N30" t="s">
        <v>60</v>
      </c>
      <c r="O30" t="s">
        <v>61</v>
      </c>
      <c r="P30" t="s">
        <v>62</v>
      </c>
      <c r="Q30" t="s">
        <v>63</v>
      </c>
      <c r="R30" t="s">
        <v>64</v>
      </c>
    </row>
    <row r="31" spans="2:18" x14ac:dyDescent="0.25">
      <c r="B31" t="s">
        <v>83</v>
      </c>
      <c r="C31" t="s">
        <v>84</v>
      </c>
      <c r="D31">
        <v>0</v>
      </c>
      <c r="E31">
        <v>615.35876851288856</v>
      </c>
      <c r="F31">
        <v>53.417420171859042</v>
      </c>
      <c r="G31">
        <v>39.136958307955901</v>
      </c>
      <c r="H31">
        <v>91.936422317925135</v>
      </c>
      <c r="I31">
        <v>27.410063276064591</v>
      </c>
      <c r="J31">
        <v>4.1964767655008707E-2</v>
      </c>
    </row>
    <row r="32" spans="2:18" x14ac:dyDescent="0.25">
      <c r="B32" t="s">
        <v>85</v>
      </c>
      <c r="C32" t="s">
        <v>84</v>
      </c>
      <c r="D32">
        <v>0</v>
      </c>
      <c r="E32">
        <v>179.47514350381391</v>
      </c>
      <c r="F32">
        <v>6.28179006824032</v>
      </c>
      <c r="G32">
        <v>39.136958307955901</v>
      </c>
      <c r="H32">
        <v>171.1804597876199</v>
      </c>
      <c r="I32">
        <v>27.410063276064591</v>
      </c>
      <c r="J32">
        <v>4.1964767655008707E-2</v>
      </c>
      <c r="L32" s="7" t="s">
        <v>79</v>
      </c>
      <c r="M32" s="6">
        <f>-(E31-E32)/E31</f>
        <v>-0.70834064177301981</v>
      </c>
      <c r="N32" s="6">
        <f t="shared" ref="N32" si="20">-(F31-F32)/F31</f>
        <v>-0.88240184479089379</v>
      </c>
      <c r="O32" s="6">
        <f t="shared" ref="O32" si="21">-(G31-G32)/G31</f>
        <v>0</v>
      </c>
      <c r="P32" s="6">
        <f>-(H31-H32)/H31</f>
        <v>0.86194388982922499</v>
      </c>
      <c r="Q32" s="6">
        <f t="shared" ref="Q32" si="22">-(I31-I32)/I31</f>
        <v>0</v>
      </c>
      <c r="R32" s="6">
        <f t="shared" ref="R32" si="23">-(J31-J32)/J31</f>
        <v>0</v>
      </c>
    </row>
    <row r="33" spans="2:18" x14ac:dyDescent="0.25">
      <c r="B33" t="s">
        <v>86</v>
      </c>
      <c r="C33" t="s">
        <v>84</v>
      </c>
      <c r="D33">
        <v>0</v>
      </c>
      <c r="E33">
        <v>179.47514350381391</v>
      </c>
      <c r="F33">
        <v>6.28179006824032</v>
      </c>
      <c r="G33">
        <v>39.136958307955901</v>
      </c>
      <c r="H33">
        <v>153.82063624427349</v>
      </c>
      <c r="I33">
        <v>27.410063276064591</v>
      </c>
      <c r="J33">
        <v>4.1964767655008707E-2</v>
      </c>
      <c r="L33" s="7" t="s">
        <v>80</v>
      </c>
      <c r="M33" s="6">
        <f>-(E31-E33)/E31</f>
        <v>-0.70834064177301981</v>
      </c>
      <c r="N33" s="6">
        <f t="shared" ref="N33" si="24">-(F31-F33)/F31</f>
        <v>-0.88240184479089379</v>
      </c>
      <c r="O33" s="6">
        <f t="shared" ref="O33" si="25">-(G31-G33)/G31</f>
        <v>0</v>
      </c>
      <c r="P33" s="6">
        <f t="shared" ref="P33" si="26">-(H31-H33)/H31</f>
        <v>0.67311966646196753</v>
      </c>
      <c r="Q33" s="6">
        <f t="shared" ref="Q33" si="27">-(I31-I33)/I31</f>
        <v>0</v>
      </c>
      <c r="R33" s="6">
        <f t="shared" ref="R33" si="28">-(J31-J33)/J31</f>
        <v>0</v>
      </c>
    </row>
    <row r="34" spans="2:18" x14ac:dyDescent="0.25">
      <c r="B34" t="s">
        <v>87</v>
      </c>
      <c r="C34" t="s">
        <v>84</v>
      </c>
      <c r="D34">
        <v>0</v>
      </c>
      <c r="E34">
        <v>494.420098395031</v>
      </c>
      <c r="F34">
        <v>39.048020854493508</v>
      </c>
      <c r="G34">
        <v>39.136958307955901</v>
      </c>
      <c r="H34">
        <v>91.936422317925135</v>
      </c>
      <c r="I34">
        <v>27.410063276064591</v>
      </c>
      <c r="J34">
        <v>4.1964767655008707E-2</v>
      </c>
      <c r="L34" s="7" t="s">
        <v>78</v>
      </c>
      <c r="M34" s="6">
        <f>-(E31-E34)/E31</f>
        <v>-0.19653359358171643</v>
      </c>
      <c r="N34" s="6">
        <f>-(F31-F34)/F31</f>
        <v>-0.26900212086497416</v>
      </c>
      <c r="O34" s="6">
        <f>-(G31-G34)/G31</f>
        <v>0</v>
      </c>
      <c r="P34" s="6">
        <f>-(H31-H34)/H31</f>
        <v>0</v>
      </c>
      <c r="Q34" s="6">
        <f>-(I31-I34)/I31</f>
        <v>0</v>
      </c>
      <c r="R34" s="6">
        <f>-(J31-J34)/J31</f>
        <v>0</v>
      </c>
    </row>
    <row r="35" spans="2:18" x14ac:dyDescent="0.25">
      <c r="B35" t="s">
        <v>88</v>
      </c>
      <c r="C35" t="s">
        <v>84</v>
      </c>
      <c r="D35">
        <v>0</v>
      </c>
      <c r="E35">
        <v>615.35876851288856</v>
      </c>
      <c r="F35">
        <v>53.417420171859042</v>
      </c>
      <c r="G35">
        <v>33.39865676091361</v>
      </c>
      <c r="H35">
        <v>91.936422317925135</v>
      </c>
      <c r="I35">
        <v>27.410063276064591</v>
      </c>
      <c r="J35">
        <v>4.1964767655008707E-2</v>
      </c>
      <c r="M35" s="4"/>
      <c r="N35" s="4"/>
      <c r="O35" s="4"/>
      <c r="P35" s="4"/>
      <c r="Q35" s="4"/>
      <c r="R35" s="4"/>
    </row>
    <row r="36" spans="2:18" x14ac:dyDescent="0.25">
      <c r="B36" t="s">
        <v>89</v>
      </c>
      <c r="C36" t="s">
        <v>84</v>
      </c>
      <c r="D36">
        <v>0</v>
      </c>
      <c r="E36">
        <v>179.47514350381391</v>
      </c>
      <c r="F36">
        <v>6.28179006824032</v>
      </c>
      <c r="G36">
        <v>33.39865676091361</v>
      </c>
      <c r="H36">
        <v>171.1804597876199</v>
      </c>
      <c r="I36">
        <v>27.410063276064591</v>
      </c>
      <c r="J36">
        <v>4.1964767655008707E-2</v>
      </c>
      <c r="L36" s="7" t="s">
        <v>79</v>
      </c>
      <c r="M36" s="6">
        <f>-(E35-E36)/E35</f>
        <v>-0.70834064177301981</v>
      </c>
      <c r="N36" s="6">
        <f t="shared" ref="N36" si="29">-(F35-F36)/F35</f>
        <v>-0.88240184479089379</v>
      </c>
      <c r="O36" s="6">
        <f t="shared" ref="O36" si="30">-(G35-G36)/G35</f>
        <v>0</v>
      </c>
      <c r="P36" s="6">
        <f>-(H35-H36)/H35</f>
        <v>0.86194388982922499</v>
      </c>
      <c r="Q36" s="6">
        <f t="shared" ref="Q36" si="31">-(I35-I36)/I35</f>
        <v>0</v>
      </c>
      <c r="R36" s="6">
        <f t="shared" ref="R36" si="32">-(J35-J36)/J35</f>
        <v>0</v>
      </c>
    </row>
    <row r="37" spans="2:18" x14ac:dyDescent="0.25">
      <c r="B37" t="s">
        <v>90</v>
      </c>
      <c r="C37" t="s">
        <v>84</v>
      </c>
      <c r="D37">
        <v>0</v>
      </c>
      <c r="E37">
        <v>179.47514350381391</v>
      </c>
      <c r="F37">
        <v>6.28179006824032</v>
      </c>
      <c r="G37">
        <v>33.39865676091361</v>
      </c>
      <c r="H37">
        <v>153.82063624427349</v>
      </c>
      <c r="I37">
        <v>27.410063276064591</v>
      </c>
      <c r="J37">
        <v>4.1964767655008707E-2</v>
      </c>
      <c r="L37" s="7" t="s">
        <v>80</v>
      </c>
      <c r="M37" s="6">
        <f>-(E35-E37)/E35</f>
        <v>-0.70834064177301981</v>
      </c>
      <c r="N37" s="6">
        <f t="shared" ref="N37" si="33">-(F35-F37)/F35</f>
        <v>-0.88240184479089379</v>
      </c>
      <c r="O37" s="6">
        <f t="shared" ref="O37" si="34">-(G35-G37)/G35</f>
        <v>0</v>
      </c>
      <c r="P37" s="6">
        <f t="shared" ref="P37" si="35">-(H35-H37)/H35</f>
        <v>0.67311966646196753</v>
      </c>
      <c r="Q37" s="6">
        <f t="shared" ref="Q37" si="36">-(I35-I37)/I35</f>
        <v>0</v>
      </c>
      <c r="R37" s="6">
        <f t="shared" ref="R37" si="37">-(J35-J37)/J35</f>
        <v>0</v>
      </c>
    </row>
    <row r="38" spans="2:18" x14ac:dyDescent="0.25">
      <c r="B38" t="s">
        <v>91</v>
      </c>
      <c r="C38" t="s">
        <v>84</v>
      </c>
      <c r="D38">
        <v>0</v>
      </c>
      <c r="E38">
        <v>494.420098395031</v>
      </c>
      <c r="F38">
        <v>39.048020854493508</v>
      </c>
      <c r="G38">
        <v>33.39865676091361</v>
      </c>
      <c r="H38">
        <v>91.936422317925135</v>
      </c>
      <c r="I38">
        <v>27.410063276064591</v>
      </c>
      <c r="J38">
        <v>4.1964767655008707E-2</v>
      </c>
      <c r="L38" s="7" t="s">
        <v>78</v>
      </c>
      <c r="M38" s="6">
        <f>-(E35-E38)/E35</f>
        <v>-0.19653359358171643</v>
      </c>
      <c r="N38" s="6">
        <f>-(F35-F38)/F35</f>
        <v>-0.26900212086497416</v>
      </c>
      <c r="O38" s="6">
        <f>-(G35-G38)/G35</f>
        <v>0</v>
      </c>
      <c r="P38" s="6">
        <f>-(H35-H38)/H35</f>
        <v>0</v>
      </c>
      <c r="Q38" s="6">
        <f>-(I35-I38)/I35</f>
        <v>0</v>
      </c>
      <c r="R38" s="6">
        <f>-(J35-J38)/J35</f>
        <v>0</v>
      </c>
    </row>
    <row r="39" spans="2:18" x14ac:dyDescent="0.25">
      <c r="B39" t="s">
        <v>92</v>
      </c>
      <c r="C39" t="s">
        <v>84</v>
      </c>
      <c r="D39">
        <v>0</v>
      </c>
      <c r="E39">
        <v>615.35876851288856</v>
      </c>
      <c r="F39">
        <v>53.417420171859042</v>
      </c>
      <c r="G39">
        <v>36.819662563140852</v>
      </c>
      <c r="H39">
        <v>91.936422317925135</v>
      </c>
      <c r="I39">
        <v>27.410063276064591</v>
      </c>
      <c r="J39">
        <v>4.1964767655008707E-2</v>
      </c>
    </row>
    <row r="40" spans="2:18" x14ac:dyDescent="0.25">
      <c r="B40" t="s">
        <v>93</v>
      </c>
      <c r="C40" t="s">
        <v>84</v>
      </c>
      <c r="D40">
        <v>0</v>
      </c>
      <c r="E40">
        <v>179.47514350381391</v>
      </c>
      <c r="F40">
        <v>6.28179006824032</v>
      </c>
      <c r="G40">
        <v>36.819662563140852</v>
      </c>
      <c r="H40">
        <v>171.1804597876199</v>
      </c>
      <c r="I40">
        <v>27.410063276064591</v>
      </c>
      <c r="J40">
        <v>4.1964767655008707E-2</v>
      </c>
      <c r="L40" s="7" t="s">
        <v>79</v>
      </c>
      <c r="M40" s="6">
        <f>-(E39-E40)/E39</f>
        <v>-0.70834064177301981</v>
      </c>
      <c r="N40" s="6">
        <f t="shared" ref="N40" si="38">-(F39-F40)/F39</f>
        <v>-0.88240184479089379</v>
      </c>
      <c r="O40" s="6">
        <f t="shared" ref="O40" si="39">-(G39-G40)/G39</f>
        <v>0</v>
      </c>
      <c r="P40" s="6">
        <f>-(H39-H40)/H39</f>
        <v>0.86194388982922499</v>
      </c>
      <c r="Q40" s="6">
        <f t="shared" ref="Q40" si="40">-(I39-I40)/I39</f>
        <v>0</v>
      </c>
      <c r="R40" s="6">
        <f t="shared" ref="R40" si="41">-(J39-J40)/J39</f>
        <v>0</v>
      </c>
    </row>
    <row r="41" spans="2:18" x14ac:dyDescent="0.25">
      <c r="B41" t="s">
        <v>94</v>
      </c>
      <c r="C41" t="s">
        <v>84</v>
      </c>
      <c r="D41">
        <v>0</v>
      </c>
      <c r="E41">
        <v>179.47514350381391</v>
      </c>
      <c r="F41">
        <v>6.28179006824032</v>
      </c>
      <c r="G41">
        <v>36.819662563140852</v>
      </c>
      <c r="H41">
        <v>153.82063624427349</v>
      </c>
      <c r="I41">
        <v>27.410063276064591</v>
      </c>
      <c r="J41">
        <v>4.1964767655008707E-2</v>
      </c>
      <c r="L41" s="7" t="s">
        <v>80</v>
      </c>
      <c r="M41" s="6">
        <f>-(E39-E41)/E39</f>
        <v>-0.70834064177301981</v>
      </c>
      <c r="N41" s="6">
        <f t="shared" ref="N41" si="42">-(F39-F41)/F39</f>
        <v>-0.88240184479089379</v>
      </c>
      <c r="O41" s="6">
        <f t="shared" ref="O41" si="43">-(G39-G41)/G39</f>
        <v>0</v>
      </c>
      <c r="P41" s="6">
        <f t="shared" ref="P41" si="44">-(H39-H41)/H39</f>
        <v>0.67311966646196753</v>
      </c>
      <c r="Q41" s="6">
        <f t="shared" ref="Q41" si="45">-(I39-I41)/I39</f>
        <v>0</v>
      </c>
      <c r="R41" s="6">
        <f t="shared" ref="R41" si="46">-(J39-J41)/J39</f>
        <v>0</v>
      </c>
    </row>
    <row r="42" spans="2:18" x14ac:dyDescent="0.25">
      <c r="B42" t="s">
        <v>95</v>
      </c>
      <c r="C42" t="s">
        <v>84</v>
      </c>
      <c r="D42">
        <v>0</v>
      </c>
      <c r="E42">
        <v>494.420098395031</v>
      </c>
      <c r="F42">
        <v>39.048020854493508</v>
      </c>
      <c r="G42">
        <v>36.819662563140852</v>
      </c>
      <c r="H42">
        <v>91.936422317925135</v>
      </c>
      <c r="I42">
        <v>27.410063276064591</v>
      </c>
      <c r="J42">
        <v>4.1964767655008707E-2</v>
      </c>
      <c r="L42" s="7" t="s">
        <v>78</v>
      </c>
      <c r="M42" s="6">
        <f>-(E39-E42)/E39</f>
        <v>-0.19653359358171643</v>
      </c>
      <c r="N42" s="6">
        <f>-(F39-F42)/F39</f>
        <v>-0.26900212086497416</v>
      </c>
      <c r="O42" s="6">
        <f>-(G39-G42)/G39</f>
        <v>0</v>
      </c>
      <c r="P42" s="6">
        <f>-(H39-H42)/H39</f>
        <v>0</v>
      </c>
      <c r="Q42" s="6">
        <f>-(I39-I42)/I39</f>
        <v>0</v>
      </c>
      <c r="R42" s="6">
        <f>-(J39-J42)/J39</f>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vt:lpstr>
      <vt:lpstr>mobility</vt:lpstr>
      <vt:lpstr>building_efficiency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Streeck</dc:creator>
  <cp:lastModifiedBy>Jan Streeck</cp:lastModifiedBy>
  <dcterms:created xsi:type="dcterms:W3CDTF">2015-06-05T18:19:34Z</dcterms:created>
  <dcterms:modified xsi:type="dcterms:W3CDTF">2025-03-13T12:45:34Z</dcterms:modified>
</cp:coreProperties>
</file>