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oderholm\Git\public-azure\P2S-VPN-Calculator\"/>
    </mc:Choice>
  </mc:AlternateContent>
  <xr:revisionPtr revIDLastSave="0" documentId="13_ncr:1_{EC2260FD-BF81-4E01-A2C2-3BCE9CBFF85A}" xr6:coauthVersionLast="47" xr6:coauthVersionMax="47" xr10:uidLastSave="{00000000-0000-0000-0000-000000000000}"/>
  <bookViews>
    <workbookView xWindow="26865" yWindow="3705" windowWidth="23370" windowHeight="15345" xr2:uid="{300EEF6A-A800-422E-B163-2E0CAA978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J9" i="1" s="1"/>
  <c r="K9" i="1" s="1"/>
  <c r="G7" i="1"/>
  <c r="G8" i="1"/>
  <c r="J8" i="1" s="1"/>
  <c r="K8" i="1" s="1"/>
  <c r="L14" i="1" l="1"/>
  <c r="I9" i="1"/>
  <c r="I8" i="1"/>
  <c r="I7" i="1"/>
  <c r="J7" i="1"/>
  <c r="I10" i="1" l="1"/>
  <c r="I11" i="1" s="1"/>
  <c r="I12" i="1" s="1"/>
  <c r="L17" i="1" s="1"/>
  <c r="K7" i="1"/>
  <c r="K10" i="1" s="1"/>
  <c r="K11" i="1" s="1"/>
  <c r="L16" i="1" s="1"/>
  <c r="L15" i="1"/>
</calcChain>
</file>

<file path=xl/sharedStrings.xml><?xml version="1.0" encoding="utf-8"?>
<sst xmlns="http://schemas.openxmlformats.org/spreadsheetml/2006/main" count="37" uniqueCount="34">
  <si>
    <t>Time</t>
  </si>
  <si>
    <t>Weekday</t>
  </si>
  <si>
    <t>Weekend</t>
  </si>
  <si>
    <t>No. Users</t>
  </si>
  <si>
    <t>Average bandwidth per user</t>
  </si>
  <si>
    <t>mbps</t>
  </si>
  <si>
    <t>Average off-peak</t>
  </si>
  <si>
    <t>Average ramp</t>
  </si>
  <si>
    <t>Average peak</t>
  </si>
  <si>
    <t>Users</t>
  </si>
  <si>
    <t>Hours/week</t>
  </si>
  <si>
    <t>Mbps</t>
  </si>
  <si>
    <t>Data transfer (GB)</t>
  </si>
  <si>
    <t>Total/week</t>
  </si>
  <si>
    <t>Total/month</t>
  </si>
  <si>
    <t>730 hr active users</t>
  </si>
  <si>
    <t>User-hours</t>
  </si>
  <si>
    <t>Data transfer/month</t>
  </si>
  <si>
    <t>Max user count</t>
  </si>
  <si>
    <t>Max throughput</t>
  </si>
  <si>
    <t>Billable P2S tunnels</t>
  </si>
  <si>
    <t>For sizing GW</t>
  </si>
  <si>
    <t>Internet egress</t>
  </si>
  <si>
    <t>128 already included</t>
  </si>
  <si>
    <t>Pricing input</t>
  </si>
  <si>
    <t>GB/month</t>
  </si>
  <si>
    <t>Gateway pricing:</t>
  </si>
  <si>
    <t>VPN Gateway Pricing | Microsoft Azure</t>
  </si>
  <si>
    <t>Calculator:</t>
  </si>
  <si>
    <t>Pricing Calculator | Microsoft Azure</t>
  </si>
  <si>
    <t>Daniel Söderholm
Microsoft UK
Version 1.0 - 24/07/2023
MIT licence applies
This sheet lives here: https://github.com/soderholmd/public-azure</t>
  </si>
  <si>
    <t>soderholmd/public-azure (github.com)</t>
  </si>
  <si>
    <r>
      <rPr>
        <b/>
        <sz val="11"/>
        <color theme="1"/>
        <rFont val="Aptos Narrow"/>
        <family val="2"/>
        <scheme val="minor"/>
      </rPr>
      <t>Instructions</t>
    </r>
    <r>
      <rPr>
        <sz val="11"/>
        <color theme="1"/>
        <rFont val="Aptos Narrow"/>
        <family val="2"/>
        <scheme val="minor"/>
      </rPr>
      <t xml:space="preserve">
1. Enter the number of connected users throughout the day on weekdays and weekends in the coloured boxes
2. Check the average bandwidth per user (use existing VPN gateway/firewall logs if possible) in cell G4
3. Check the Azure VPN pricing page to understand which gateway SKU is required for the number of users/bandwidth in cells L14/L15
4. Enter the gateway SKU, billable P2S tunnels, and bandwidth into the Azure pricing calculator for a total cost</t>
    </r>
  </si>
  <si>
    <t>This sheet comes with no guarantee of accuracy.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</si>
</sst>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4" borderId="0" xfId="0" applyFill="1"/>
    <xf numFmtId="43" fontId="0" fillId="0" borderId="0" xfId="0" applyNumberFormat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1" fontId="3" fillId="0" borderId="0" xfId="0" applyNumberFormat="1" applyFont="1"/>
    <xf numFmtId="0" fontId="3" fillId="0" borderId="0" xfId="0" applyFont="1"/>
    <xf numFmtId="164" fontId="3" fillId="0" borderId="0" xfId="1" applyNumberFormat="1" applyFont="1"/>
    <xf numFmtId="164" fontId="3" fillId="0" borderId="0" xfId="0" applyNumberFormat="1" applyFont="1"/>
    <xf numFmtId="164" fontId="2" fillId="2" borderId="0" xfId="1" applyNumberFormat="1" applyFont="1" applyFill="1"/>
    <xf numFmtId="164" fontId="2" fillId="2" borderId="0" xfId="0" applyNumberFormat="1" applyFont="1" applyFill="1"/>
    <xf numFmtId="164" fontId="3" fillId="0" borderId="2" xfId="1" applyNumberFormat="1" applyFont="1" applyBorder="1"/>
    <xf numFmtId="0" fontId="3" fillId="0" borderId="2" xfId="0" applyFont="1" applyBorder="1"/>
    <xf numFmtId="0" fontId="4" fillId="0" borderId="0" xfId="0" applyFont="1"/>
    <xf numFmtId="0" fontId="2" fillId="0" borderId="0" xfId="0" applyFont="1"/>
    <xf numFmtId="0" fontId="0" fillId="6" borderId="0" xfId="0" applyFill="1"/>
    <xf numFmtId="0" fontId="0" fillId="3" borderId="2" xfId="0" applyFill="1" applyBorder="1"/>
    <xf numFmtId="164" fontId="2" fillId="0" borderId="0" xfId="1" applyNumberFormat="1" applyFont="1" applyFill="1"/>
    <xf numFmtId="164" fontId="2" fillId="0" borderId="0" xfId="0" applyNumberFormat="1" applyFont="1"/>
    <xf numFmtId="0" fontId="5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active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Weekday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Sheet1!$C$4:$C$27</c:f>
              <c:numCache>
                <c:formatCode>General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1250</c:v>
                </c:pt>
                <c:pt idx="7">
                  <c:v>2000</c:v>
                </c:pt>
                <c:pt idx="8">
                  <c:v>2750</c:v>
                </c:pt>
                <c:pt idx="9">
                  <c:v>3500</c:v>
                </c:pt>
                <c:pt idx="10">
                  <c:v>3500</c:v>
                </c:pt>
                <c:pt idx="11">
                  <c:v>3500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2750</c:v>
                </c:pt>
                <c:pt idx="18">
                  <c:v>2000</c:v>
                </c:pt>
                <c:pt idx="19">
                  <c:v>1250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9-4BF2-A4DE-682CB431CC8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Weekend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Sheet1!$D$4:$D$27</c:f>
              <c:numCache>
                <c:formatCode>General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9-4BF2-A4DE-682CB431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928799"/>
        <c:axId val="1112930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D9-4BF2-A4DE-682CB431CC88}"/>
                  </c:ext>
                </c:extLst>
              </c15:ser>
            </c15:filteredLineSeries>
          </c:ext>
        </c:extLst>
      </c:lineChart>
      <c:catAx>
        <c:axId val="111292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30719"/>
        <c:crosses val="autoZero"/>
        <c:auto val="1"/>
        <c:lblAlgn val="ctr"/>
        <c:lblOffset val="100"/>
        <c:noMultiLvlLbl val="0"/>
      </c:catAx>
      <c:valAx>
        <c:axId val="11129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2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8</xdr:col>
      <xdr:colOff>1171575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21E7D-A14C-53AF-BA7D-40621608B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oderholmd/public-azure" TargetMode="External"/><Relationship Id="rId2" Type="http://schemas.openxmlformats.org/officeDocument/2006/relationships/hyperlink" Target="https://azure.microsoft.com/en-gb/pricing/calculator/" TargetMode="External"/><Relationship Id="rId1" Type="http://schemas.openxmlformats.org/officeDocument/2006/relationships/hyperlink" Target="https://azure.microsoft.com/en-gb/pricing/details/vpn-gateway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EBBD-47BE-4452-AFEB-0CF616A01735}">
  <dimension ref="B2:N40"/>
  <sheetViews>
    <sheetView tabSelected="1" topLeftCell="A19" workbookViewId="0">
      <selection activeCell="B41" sqref="B41"/>
    </sheetView>
  </sheetViews>
  <sheetFormatPr defaultRowHeight="15" x14ac:dyDescent="0.25"/>
  <cols>
    <col min="6" max="6" width="25.140625" customWidth="1"/>
    <col min="7" max="10" width="15.42578125" customWidth="1"/>
    <col min="11" max="11" width="22.85546875" customWidth="1"/>
    <col min="13" max="13" width="10.7109375" customWidth="1"/>
    <col min="14" max="14" width="17.42578125" customWidth="1"/>
  </cols>
  <sheetData>
    <row r="2" spans="2:14" x14ac:dyDescent="0.25">
      <c r="C2" s="22" t="s">
        <v>3</v>
      </c>
      <c r="D2" s="22"/>
    </row>
    <row r="3" spans="2:14" x14ac:dyDescent="0.25">
      <c r="B3" t="s">
        <v>0</v>
      </c>
      <c r="C3" t="s">
        <v>1</v>
      </c>
      <c r="D3" t="s">
        <v>2</v>
      </c>
    </row>
    <row r="4" spans="2:14" x14ac:dyDescent="0.25">
      <c r="B4">
        <v>0</v>
      </c>
      <c r="C4" s="4">
        <v>700</v>
      </c>
      <c r="D4" s="4">
        <v>700</v>
      </c>
      <c r="F4" t="s">
        <v>4</v>
      </c>
      <c r="G4" s="3">
        <v>0.5</v>
      </c>
      <c r="H4" t="s">
        <v>5</v>
      </c>
    </row>
    <row r="5" spans="2:14" x14ac:dyDescent="0.25">
      <c r="B5">
        <v>1</v>
      </c>
      <c r="C5" s="4">
        <v>700</v>
      </c>
      <c r="D5" s="4">
        <v>700</v>
      </c>
    </row>
    <row r="6" spans="2:14" x14ac:dyDescent="0.25">
      <c r="B6">
        <v>2</v>
      </c>
      <c r="C6" s="4">
        <v>700</v>
      </c>
      <c r="D6" s="4">
        <v>700</v>
      </c>
      <c r="G6" t="s">
        <v>9</v>
      </c>
      <c r="H6" t="s">
        <v>10</v>
      </c>
      <c r="I6" t="s">
        <v>16</v>
      </c>
      <c r="J6" t="s">
        <v>11</v>
      </c>
      <c r="K6" t="s">
        <v>12</v>
      </c>
    </row>
    <row r="7" spans="2:14" x14ac:dyDescent="0.25">
      <c r="B7">
        <v>3</v>
      </c>
      <c r="C7" s="4">
        <v>700</v>
      </c>
      <c r="D7" s="4">
        <v>700</v>
      </c>
      <c r="F7" s="17" t="s">
        <v>6</v>
      </c>
      <c r="G7" s="9">
        <f>AVERAGE(C4:C9,C24:C27,D4:D12,D20:D27)</f>
        <v>711.11111111111109</v>
      </c>
      <c r="H7" s="8">
        <v>82</v>
      </c>
      <c r="I7" s="9">
        <f>G7*H7</f>
        <v>58311.111111111109</v>
      </c>
      <c r="J7" s="9">
        <f>G7*G$4</f>
        <v>355.55555555555554</v>
      </c>
      <c r="K7" s="9">
        <f>(J7*H7*3600)/1024/8</f>
        <v>12812.5</v>
      </c>
    </row>
    <row r="8" spans="2:14" x14ac:dyDescent="0.25">
      <c r="B8">
        <v>4</v>
      </c>
      <c r="C8" s="4">
        <v>700</v>
      </c>
      <c r="D8" s="4">
        <v>700</v>
      </c>
      <c r="F8" s="1" t="s">
        <v>7</v>
      </c>
      <c r="G8" s="9">
        <f>AVERAGE(C10:C12,C21:C23,D13:D19)</f>
        <v>1461.5384615384614</v>
      </c>
      <c r="H8" s="8">
        <v>46</v>
      </c>
      <c r="I8" s="9">
        <f t="shared" ref="I8:I9" si="0">G8*H8</f>
        <v>67230.76923076922</v>
      </c>
      <c r="J8" s="9">
        <f t="shared" ref="J8:J9" si="1">G8*G$4</f>
        <v>730.76923076923072</v>
      </c>
      <c r="K8" s="9">
        <f t="shared" ref="K8:K9" si="2">(J8*H8*3600)/1024/8</f>
        <v>14772.38581730769</v>
      </c>
    </row>
    <row r="9" spans="2:14" x14ac:dyDescent="0.25">
      <c r="B9">
        <v>5</v>
      </c>
      <c r="C9" s="4">
        <v>700</v>
      </c>
      <c r="D9" s="4">
        <v>700</v>
      </c>
      <c r="F9" s="18" t="s">
        <v>8</v>
      </c>
      <c r="G9" s="13">
        <f>AVERAGE(C13:C20)</f>
        <v>3500</v>
      </c>
      <c r="H9" s="14">
        <v>40</v>
      </c>
      <c r="I9" s="13">
        <f t="shared" si="0"/>
        <v>140000</v>
      </c>
      <c r="J9" s="13">
        <f t="shared" si="1"/>
        <v>1750</v>
      </c>
      <c r="K9" s="13">
        <f t="shared" si="2"/>
        <v>30761.71875</v>
      </c>
    </row>
    <row r="10" spans="2:14" x14ac:dyDescent="0.25">
      <c r="B10">
        <v>6</v>
      </c>
      <c r="C10" s="5">
        <v>1250</v>
      </c>
      <c r="D10" s="4">
        <v>700</v>
      </c>
      <c r="F10" t="s">
        <v>13</v>
      </c>
      <c r="G10" s="8"/>
      <c r="H10" s="8"/>
      <c r="I10" s="10">
        <f>SUM(I7:I9)</f>
        <v>265541.88034188031</v>
      </c>
      <c r="J10" s="7"/>
      <c r="K10" s="9">
        <f>SUM(K7:K9)</f>
        <v>58346.604567307688</v>
      </c>
    </row>
    <row r="11" spans="2:14" x14ac:dyDescent="0.25">
      <c r="B11">
        <v>7</v>
      </c>
      <c r="C11" s="5">
        <v>2000</v>
      </c>
      <c r="D11" s="4">
        <v>700</v>
      </c>
      <c r="F11" t="s">
        <v>14</v>
      </c>
      <c r="G11" s="8"/>
      <c r="H11" s="8"/>
      <c r="I11" s="10">
        <f>I10*4.33</f>
        <v>1149796.3418803418</v>
      </c>
      <c r="J11" s="8"/>
      <c r="K11" s="9">
        <f>K10*4.333</f>
        <v>252815.83759014422</v>
      </c>
    </row>
    <row r="12" spans="2:14" x14ac:dyDescent="0.25">
      <c r="B12">
        <v>8</v>
      </c>
      <c r="C12" s="5">
        <v>2750</v>
      </c>
      <c r="D12" s="4">
        <v>700</v>
      </c>
      <c r="F12" t="s">
        <v>15</v>
      </c>
      <c r="G12" s="8"/>
      <c r="H12" s="8"/>
      <c r="I12" s="10">
        <f>I11/730</f>
        <v>1575.0634820278653</v>
      </c>
      <c r="J12" s="8"/>
      <c r="K12" s="8"/>
    </row>
    <row r="13" spans="2:14" x14ac:dyDescent="0.25">
      <c r="B13">
        <v>9</v>
      </c>
      <c r="C13" s="6">
        <v>3500</v>
      </c>
      <c r="D13" s="5">
        <v>1000</v>
      </c>
      <c r="K13" s="16" t="s">
        <v>24</v>
      </c>
    </row>
    <row r="14" spans="2:14" x14ac:dyDescent="0.25">
      <c r="B14">
        <v>10</v>
      </c>
      <c r="C14" s="6">
        <v>3500</v>
      </c>
      <c r="D14" s="5">
        <v>1000</v>
      </c>
      <c r="K14" t="s">
        <v>18</v>
      </c>
      <c r="L14" s="11">
        <f>MAX(G7:G9)</f>
        <v>3500</v>
      </c>
      <c r="M14" s="19" t="s">
        <v>9</v>
      </c>
      <c r="N14" s="15" t="s">
        <v>21</v>
      </c>
    </row>
    <row r="15" spans="2:14" x14ac:dyDescent="0.25">
      <c r="B15">
        <v>11</v>
      </c>
      <c r="C15" s="6">
        <v>3500</v>
      </c>
      <c r="D15" s="5">
        <v>1000</v>
      </c>
      <c r="K15" t="s">
        <v>19</v>
      </c>
      <c r="L15" s="11">
        <f>MAX(J7:J9)</f>
        <v>1750</v>
      </c>
      <c r="M15" s="19" t="s">
        <v>11</v>
      </c>
      <c r="N15" s="15" t="s">
        <v>21</v>
      </c>
    </row>
    <row r="16" spans="2:14" x14ac:dyDescent="0.25">
      <c r="B16">
        <v>12</v>
      </c>
      <c r="C16" s="6">
        <v>3500</v>
      </c>
      <c r="D16" s="5">
        <v>1000</v>
      </c>
      <c r="K16" t="s">
        <v>17</v>
      </c>
      <c r="L16" s="12">
        <f>K11</f>
        <v>252815.83759014422</v>
      </c>
      <c r="M16" s="20" t="s">
        <v>25</v>
      </c>
      <c r="N16" s="15" t="s">
        <v>22</v>
      </c>
    </row>
    <row r="17" spans="2:14" x14ac:dyDescent="0.25">
      <c r="B17">
        <v>13</v>
      </c>
      <c r="C17" s="6">
        <v>3500</v>
      </c>
      <c r="D17" s="5">
        <v>1000</v>
      </c>
      <c r="K17" t="s">
        <v>20</v>
      </c>
      <c r="L17" s="12">
        <f>I12-128</f>
        <v>1447.0634820278653</v>
      </c>
      <c r="M17" s="20"/>
      <c r="N17" s="15" t="s">
        <v>23</v>
      </c>
    </row>
    <row r="18" spans="2:14" x14ac:dyDescent="0.25">
      <c r="B18">
        <v>14</v>
      </c>
      <c r="C18" s="6">
        <v>3500</v>
      </c>
      <c r="D18" s="5">
        <v>1000</v>
      </c>
    </row>
    <row r="19" spans="2:14" x14ac:dyDescent="0.25">
      <c r="B19">
        <v>15</v>
      </c>
      <c r="C19" s="6">
        <v>3500</v>
      </c>
      <c r="D19" s="5">
        <v>1000</v>
      </c>
    </row>
    <row r="20" spans="2:14" x14ac:dyDescent="0.25">
      <c r="B20">
        <v>16</v>
      </c>
      <c r="C20" s="6">
        <v>3500</v>
      </c>
      <c r="D20" s="5">
        <v>1000</v>
      </c>
    </row>
    <row r="21" spans="2:14" x14ac:dyDescent="0.25">
      <c r="B21">
        <v>17</v>
      </c>
      <c r="C21" s="5">
        <v>2750</v>
      </c>
      <c r="D21" s="4">
        <v>700</v>
      </c>
      <c r="K21" s="23" t="s">
        <v>32</v>
      </c>
      <c r="L21" s="24"/>
      <c r="M21" s="24"/>
      <c r="N21" s="24"/>
    </row>
    <row r="22" spans="2:14" x14ac:dyDescent="0.25">
      <c r="B22">
        <v>18</v>
      </c>
      <c r="C22" s="5">
        <v>2000</v>
      </c>
      <c r="D22" s="4">
        <v>700</v>
      </c>
      <c r="K22" s="24"/>
      <c r="L22" s="24"/>
      <c r="M22" s="24"/>
      <c r="N22" s="24"/>
    </row>
    <row r="23" spans="2:14" x14ac:dyDescent="0.25">
      <c r="B23">
        <v>19</v>
      </c>
      <c r="C23" s="5">
        <v>1250</v>
      </c>
      <c r="D23" s="4">
        <v>700</v>
      </c>
      <c r="K23" s="24"/>
      <c r="L23" s="24"/>
      <c r="M23" s="24"/>
      <c r="N23" s="24"/>
    </row>
    <row r="24" spans="2:14" x14ac:dyDescent="0.25">
      <c r="B24">
        <v>20</v>
      </c>
      <c r="C24" s="4">
        <v>700</v>
      </c>
      <c r="D24" s="4">
        <v>700</v>
      </c>
      <c r="J24" s="2"/>
      <c r="K24" s="24"/>
      <c r="L24" s="24"/>
      <c r="M24" s="24"/>
      <c r="N24" s="24"/>
    </row>
    <row r="25" spans="2:14" x14ac:dyDescent="0.25">
      <c r="B25">
        <v>21</v>
      </c>
      <c r="C25" s="4">
        <v>700</v>
      </c>
      <c r="D25" s="4">
        <v>700</v>
      </c>
      <c r="K25" s="24"/>
      <c r="L25" s="24"/>
      <c r="M25" s="24"/>
      <c r="N25" s="24"/>
    </row>
    <row r="26" spans="2:14" x14ac:dyDescent="0.25">
      <c r="B26">
        <v>22</v>
      </c>
      <c r="C26" s="4">
        <v>700</v>
      </c>
      <c r="D26" s="4">
        <v>700</v>
      </c>
      <c r="K26" s="24"/>
      <c r="L26" s="24"/>
      <c r="M26" s="24"/>
      <c r="N26" s="24"/>
    </row>
    <row r="27" spans="2:14" x14ac:dyDescent="0.25">
      <c r="B27">
        <v>23</v>
      </c>
      <c r="C27" s="4">
        <v>700</v>
      </c>
      <c r="D27" s="4">
        <v>700</v>
      </c>
      <c r="K27" s="24"/>
      <c r="L27" s="24"/>
      <c r="M27" s="24"/>
      <c r="N27" s="24"/>
    </row>
    <row r="28" spans="2:14" x14ac:dyDescent="0.25">
      <c r="K28" s="24"/>
      <c r="L28" s="24"/>
      <c r="M28" s="24"/>
      <c r="N28" s="24"/>
    </row>
    <row r="29" spans="2:14" x14ac:dyDescent="0.25">
      <c r="K29" s="24"/>
      <c r="L29" s="24"/>
      <c r="M29" s="24"/>
      <c r="N29" s="24"/>
    </row>
    <row r="30" spans="2:14" x14ac:dyDescent="0.25">
      <c r="K30" s="24"/>
      <c r="L30" s="24"/>
      <c r="M30" s="24"/>
      <c r="N30" s="24"/>
    </row>
    <row r="31" spans="2:14" x14ac:dyDescent="0.25">
      <c r="K31" s="24"/>
      <c r="L31" s="24"/>
      <c r="M31" s="24"/>
      <c r="N31" s="24"/>
    </row>
    <row r="32" spans="2:14" ht="15" customHeight="1" x14ac:dyDescent="0.25">
      <c r="B32" s="25" t="s">
        <v>30</v>
      </c>
      <c r="C32" s="25"/>
      <c r="D32" s="25"/>
      <c r="E32" s="25"/>
      <c r="K32" s="24"/>
      <c r="L32" s="24"/>
      <c r="M32" s="24"/>
      <c r="N32" s="24"/>
    </row>
    <row r="33" spans="2:12" x14ac:dyDescent="0.25">
      <c r="B33" s="25"/>
      <c r="C33" s="25"/>
      <c r="D33" s="25"/>
      <c r="E33" s="25"/>
    </row>
    <row r="34" spans="2:12" x14ac:dyDescent="0.25">
      <c r="B34" s="25"/>
      <c r="C34" s="25"/>
      <c r="D34" s="25"/>
      <c r="E34" s="25"/>
      <c r="K34" t="s">
        <v>26</v>
      </c>
      <c r="L34" s="21" t="s">
        <v>27</v>
      </c>
    </row>
    <row r="35" spans="2:12" x14ac:dyDescent="0.25">
      <c r="B35" s="25"/>
      <c r="C35" s="25"/>
      <c r="D35" s="25"/>
      <c r="E35" s="25"/>
      <c r="K35" t="s">
        <v>28</v>
      </c>
      <c r="L35" s="21" t="s">
        <v>29</v>
      </c>
    </row>
    <row r="36" spans="2:12" x14ac:dyDescent="0.25">
      <c r="B36" s="25"/>
      <c r="C36" s="25"/>
      <c r="D36" s="25"/>
      <c r="E36" s="25"/>
    </row>
    <row r="37" spans="2:12" x14ac:dyDescent="0.25">
      <c r="B37" s="25"/>
      <c r="C37" s="25"/>
      <c r="D37" s="25"/>
      <c r="E37" s="25"/>
    </row>
    <row r="38" spans="2:12" x14ac:dyDescent="0.25">
      <c r="B38" s="21" t="s">
        <v>31</v>
      </c>
    </row>
    <row r="40" spans="2:12" x14ac:dyDescent="0.25">
      <c r="B40" t="s">
        <v>33</v>
      </c>
    </row>
  </sheetData>
  <mergeCells count="3">
    <mergeCell ref="C2:D2"/>
    <mergeCell ref="K21:N32"/>
    <mergeCell ref="B32:E37"/>
  </mergeCells>
  <hyperlinks>
    <hyperlink ref="L34" r:id="rId1" display="https://azure.microsoft.com/en-gb/pricing/details/vpn-gateway/" xr:uid="{C65F8FEF-C6A5-485C-9956-7D3405D2CCD7}"/>
    <hyperlink ref="L35" r:id="rId2" display="https://azure.microsoft.com/en-gb/pricing/calculator/" xr:uid="{38BB1236-48F1-4F29-96DE-1AD8EEA6C357}"/>
    <hyperlink ref="B38" r:id="rId3" display="https://github.com/soderholmd/public-azure" xr:uid="{91004617-9681-468E-8472-DA9DD044BCBE}"/>
  </hyperlinks>
  <pageMargins left="0.7" right="0.7" top="0.75" bottom="0.75" header="0.3" footer="0.3"/>
  <ignoredErrors>
    <ignoredError sqref="G9" formulaRange="1"/>
  </ignoredErrors>
  <drawing r:id="rId4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Soderholm</dc:creator>
  <cp:lastModifiedBy>Daniel Söderholm</cp:lastModifiedBy>
  <dcterms:created xsi:type="dcterms:W3CDTF">2023-07-10T11:47:15Z</dcterms:created>
  <dcterms:modified xsi:type="dcterms:W3CDTF">2023-12-06T21:29:56Z</dcterms:modified>
</cp:coreProperties>
</file>